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wd_2\desktop\"/>
    </mc:Choice>
  </mc:AlternateContent>
  <xr:revisionPtr revIDLastSave="0" documentId="13_ncr:1_{8E21F13A-1A69-44F2-AC32-02C20B114194}" xr6:coauthVersionLast="47" xr6:coauthVersionMax="47" xr10:uidLastSave="{00000000-0000-0000-0000-000000000000}"/>
  <bookViews>
    <workbookView xWindow="-120" yWindow="-120" windowWidth="29040" windowHeight="15720" firstSheet="2" activeTab="3" xr2:uid="{00000000-000D-0000-FFFF-FFFF00000000}"/>
  </bookViews>
  <sheets>
    <sheet name="Category Stats" sheetId="2" r:id="rId1"/>
    <sheet name="outcomes based on launch date" sheetId="4" r:id="rId2"/>
    <sheet name="Theater Outcomes by Launch Date" sheetId="9" r:id="rId3"/>
    <sheet name="Outcomes vs Goals" sheetId="11" r:id="rId4"/>
    <sheet name="Outcomes Based on Goals" sheetId="10" r:id="rId5"/>
    <sheet name="Kickstarter" sheetId="1" r:id="rId6"/>
    <sheet name="Successful US Kickstarters" sheetId="7" r:id="rId7"/>
    <sheet name="Edinburgh Research" sheetId="5" r:id="rId8"/>
    <sheet name="Subcategory Statistics" sheetId="3" r:id="rId9"/>
  </sheets>
  <definedNames>
    <definedName name="_xlnm._FilterDatabase" localSheetId="5" hidden="1">Kickstarter!$A$1:$T$4115</definedName>
    <definedName name="_xlnm._FilterDatabase" localSheetId="4" hidden="1">'Outcomes Based on Goals'!$B$1:$H$1</definedName>
  </definedNames>
  <calcPr calcId="191029"/>
  <pivotCaches>
    <pivotCache cacheId="0" r:id="rId10"/>
    <pivotCache cacheId="1" r:id="rId11"/>
    <pivotCache cacheId="2" r:id="rId12"/>
    <pivotCache cacheId="3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9" i="10"/>
  <c r="C8" i="10"/>
  <c r="C7" i="10"/>
  <c r="C5" i="10"/>
  <c r="C3" i="10"/>
  <c r="C2" i="10"/>
  <c r="B13" i="10"/>
  <c r="B12" i="10"/>
  <c r="B10" i="10"/>
  <c r="B9" i="10"/>
  <c r="B8" i="10"/>
  <c r="B7" i="10"/>
  <c r="B5" i="10"/>
  <c r="B4" i="10"/>
  <c r="B3" i="10"/>
  <c r="B2" i="10"/>
  <c r="C10" i="10"/>
  <c r="C6" i="10"/>
  <c r="C4" i="10"/>
  <c r="B11" i="10"/>
  <c r="B6" i="10"/>
  <c r="F3" i="5"/>
  <c r="F4" i="5"/>
  <c r="F5" i="5"/>
  <c r="F6" i="5"/>
  <c r="F2" i="5"/>
  <c r="B3" i="5"/>
  <c r="B2" i="5"/>
  <c r="D3" i="5"/>
  <c r="D4" i="5"/>
  <c r="D5" i="5"/>
  <c r="D6" i="5"/>
  <c r="C3" i="5"/>
  <c r="C4" i="5"/>
  <c r="C5" i="5"/>
  <c r="C6" i="5"/>
  <c r="D2" i="5"/>
  <c r="C2" i="5"/>
  <c r="B6" i="5"/>
  <c r="B5" i="5"/>
  <c r="B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527" i="1"/>
  <c r="P364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619" i="1"/>
  <c r="P1351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1897" i="1"/>
  <c r="P254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2786" i="1"/>
  <c r="P788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745" i="1"/>
  <c r="P13" i="1"/>
  <c r="P2100" i="1"/>
  <c r="P847" i="1"/>
  <c r="P1323" i="1"/>
  <c r="P3215" i="1"/>
  <c r="P293" i="1"/>
  <c r="P3386" i="1"/>
  <c r="P2498" i="1"/>
  <c r="P2824" i="1"/>
  <c r="P3334" i="1"/>
  <c r="P47" i="1"/>
  <c r="P26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460" i="1"/>
  <c r="P2275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3775" i="1"/>
  <c r="P113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3333" i="1"/>
  <c r="P731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3115" i="1"/>
  <c r="P923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33" i="1"/>
  <c r="P2528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795" i="1"/>
  <c r="P3684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3587" i="1"/>
  <c r="P1302" i="1"/>
  <c r="P1505" i="1"/>
  <c r="P3159" i="1"/>
  <c r="P77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519" i="1"/>
  <c r="P3051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4108" i="1"/>
  <c r="P3673" i="1"/>
  <c r="P3384" i="1"/>
  <c r="P3153" i="1"/>
  <c r="P272" i="1"/>
  <c r="P3017" i="1"/>
  <c r="P3389" i="1"/>
  <c r="P10" i="1"/>
  <c r="P103" i="1"/>
  <c r="P1681" i="1"/>
  <c r="P833" i="1"/>
  <c r="P651" i="1"/>
  <c r="P3301" i="1"/>
  <c r="P3169" i="1"/>
  <c r="P3562" i="1"/>
  <c r="P2602" i="1"/>
  <c r="P2167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3606" i="1"/>
  <c r="P2117" i="1"/>
  <c r="P3682" i="1"/>
  <c r="P1884" i="1"/>
  <c r="P1823" i="1"/>
  <c r="P1476" i="1"/>
  <c r="P3528" i="1"/>
  <c r="P2808" i="1"/>
  <c r="P2478" i="1"/>
  <c r="P380" i="1"/>
  <c r="P3343" i="1"/>
  <c r="P3324" i="1"/>
  <c r="P1360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934" i="1"/>
  <c r="P2446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1181" i="1"/>
  <c r="P898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416" i="1"/>
  <c r="P3170" i="1"/>
  <c r="P1312" i="1"/>
  <c r="P116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2804" i="1"/>
  <c r="P1392" i="1"/>
  <c r="P3286" i="1"/>
  <c r="P3674" i="1"/>
  <c r="P4069" i="1"/>
  <c r="P3508" i="1"/>
  <c r="P83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882" i="1"/>
  <c r="P2628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3141" i="1"/>
  <c r="P866" i="1"/>
  <c r="P2936" i="1"/>
  <c r="P1201" i="1"/>
  <c r="P1675" i="1"/>
  <c r="P3505" i="1"/>
  <c r="P2942" i="1"/>
  <c r="P822" i="1"/>
  <c r="P1903" i="1"/>
  <c r="P3617" i="1"/>
  <c r="P3166" i="1"/>
  <c r="P2831" i="1"/>
  <c r="P2277" i="1"/>
  <c r="P3825" i="1"/>
  <c r="P3249" i="1"/>
  <c r="P1216" i="1"/>
  <c r="P3330" i="1"/>
  <c r="P2368" i="1"/>
  <c r="P1930" i="1"/>
  <c r="P3308" i="1"/>
  <c r="P3552" i="1"/>
  <c r="P2477" i="1"/>
  <c r="P3656" i="1"/>
  <c r="P89" i="1"/>
  <c r="P853" i="1"/>
  <c r="P3201" i="1"/>
  <c r="P844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563" i="1"/>
  <c r="P3270" i="1"/>
  <c r="P3605" i="1"/>
  <c r="P1349" i="1"/>
  <c r="P3489" i="1"/>
  <c r="P988" i="1"/>
  <c r="P3209" i="1"/>
  <c r="P760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4042" i="1"/>
  <c r="P1304" i="1"/>
  <c r="P2097" i="1"/>
  <c r="P2468" i="1"/>
  <c r="P3289" i="1"/>
  <c r="P3518" i="1"/>
  <c r="P3546" i="1"/>
  <c r="P3776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4107" i="1"/>
  <c r="P3174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2466" i="1"/>
  <c r="P785" i="1"/>
  <c r="P3659" i="1"/>
  <c r="P3558" i="1"/>
  <c r="P3357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550" i="1"/>
  <c r="P3482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647" i="1"/>
  <c r="P2536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2487" i="1"/>
  <c r="P385" i="1"/>
  <c r="P3537" i="1"/>
  <c r="P3282" i="1"/>
  <c r="P3467" i="1"/>
  <c r="P3878" i="1"/>
  <c r="P819" i="1"/>
  <c r="P1303" i="1"/>
  <c r="P3430" i="1"/>
  <c r="P2646" i="1"/>
  <c r="P1841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443" i="1"/>
  <c r="P1286" i="1"/>
  <c r="P1828" i="1"/>
  <c r="P3359" i="1"/>
  <c r="P3476" i="1"/>
  <c r="P3620" i="1"/>
  <c r="P1653" i="1"/>
  <c r="P2121" i="1"/>
  <c r="P3522" i="1"/>
  <c r="P3729" i="1"/>
  <c r="P3596" i="1"/>
  <c r="P1673" i="1"/>
  <c r="P1636" i="1"/>
  <c r="P3655" i="1"/>
  <c r="P2112" i="1"/>
  <c r="P2431" i="1"/>
  <c r="P750" i="1"/>
  <c r="P3375" i="1"/>
  <c r="P3777" i="1"/>
  <c r="P22" i="1"/>
  <c r="P535" i="1"/>
  <c r="P3161" i="1"/>
  <c r="P88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621" i="1"/>
  <c r="P2939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775" i="1"/>
  <c r="P1472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3198" i="1"/>
  <c r="P1641" i="1"/>
  <c r="P3692" i="1"/>
  <c r="P3818" i="1"/>
  <c r="P3856" i="1"/>
  <c r="P158" i="1"/>
  <c r="P1265" i="1"/>
  <c r="P3945" i="1"/>
  <c r="P968" i="1"/>
  <c r="P2605" i="1"/>
  <c r="P1680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3849" i="1"/>
  <c r="P1804" i="1"/>
  <c r="P1245" i="1"/>
  <c r="P3500" i="1"/>
  <c r="P3499" i="1"/>
  <c r="P652" i="1"/>
  <c r="P3316" i="1"/>
  <c r="P991" i="1"/>
  <c r="P1508" i="1"/>
  <c r="P3530" i="1"/>
  <c r="P3724" i="1"/>
  <c r="P37" i="1"/>
  <c r="P2084" i="1"/>
  <c r="P3253" i="1"/>
  <c r="P3487" i="1"/>
  <c r="P2669" i="1"/>
  <c r="P771" i="1"/>
  <c r="P2778" i="1"/>
  <c r="P1927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551" i="1"/>
  <c r="P2181" i="1"/>
  <c r="P2291" i="1"/>
  <c r="P3233" i="1"/>
  <c r="P2954" i="1"/>
  <c r="P3001" i="1"/>
  <c r="P740" i="1"/>
  <c r="P3332" i="1"/>
  <c r="P101" i="1"/>
  <c r="P3395" i="1"/>
  <c r="P1587" i="1"/>
  <c r="P3951" i="1"/>
  <c r="P1620" i="1"/>
  <c r="P1457" i="1"/>
  <c r="P930" i="1"/>
  <c r="P812" i="1"/>
  <c r="P3355" i="1"/>
  <c r="P202" i="1"/>
  <c r="P2383" i="1"/>
  <c r="P2703" i="1"/>
  <c r="P3545" i="1"/>
  <c r="P79" i="1"/>
  <c r="P3398" i="1"/>
  <c r="P531" i="1"/>
  <c r="P1356" i="1"/>
  <c r="P2292" i="1"/>
  <c r="P2005" i="1"/>
  <c r="P3390" i="1"/>
  <c r="P2326" i="1"/>
  <c r="P1372" i="1"/>
  <c r="P2089" i="1"/>
  <c r="P3120" i="1"/>
  <c r="P744" i="1"/>
  <c r="P3785" i="1"/>
  <c r="P942" i="1"/>
  <c r="P2281" i="1"/>
  <c r="P2095" i="1"/>
  <c r="P3392" i="1"/>
  <c r="P3760" i="1"/>
  <c r="P384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3503" i="1"/>
  <c r="P3660" i="1"/>
  <c r="P1379" i="1"/>
  <c r="P3078" i="1"/>
  <c r="P87" i="1"/>
  <c r="P3703" i="1"/>
  <c r="P2297" i="1"/>
  <c r="P1604" i="1"/>
  <c r="P2288" i="1"/>
  <c r="P2489" i="1"/>
  <c r="P3580" i="1"/>
  <c r="P3872" i="1"/>
  <c r="P3033" i="1"/>
  <c r="P3429" i="1"/>
  <c r="P3495" i="1"/>
  <c r="P3583" i="1"/>
  <c r="P3766" i="1"/>
  <c r="P857" i="1"/>
  <c r="P3229" i="1"/>
  <c r="P2158" i="1"/>
  <c r="P982" i="1"/>
  <c r="P83" i="1"/>
  <c r="P678" i="1"/>
  <c r="P2634" i="1"/>
  <c r="P1230" i="1"/>
  <c r="P198" i="1"/>
  <c r="P3904" i="1"/>
  <c r="P610" i="1"/>
  <c r="P3773" i="1"/>
  <c r="P1864" i="1"/>
  <c r="P268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79" i="1"/>
  <c r="P1886" i="1"/>
  <c r="P80" i="1"/>
  <c r="P2120" i="1"/>
  <c r="P2408" i="1"/>
  <c r="P848" i="1"/>
  <c r="P1355" i="1"/>
  <c r="P4079" i="1"/>
  <c r="P2661" i="1"/>
  <c r="P1325" i="1"/>
  <c r="P1743" i="1"/>
  <c r="P530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615" i="1"/>
  <c r="P3228" i="1"/>
  <c r="P3718" i="1"/>
  <c r="P635" i="1"/>
  <c r="P3401" i="1"/>
  <c r="P3879" i="1"/>
  <c r="P21" i="1"/>
  <c r="P3983" i="1"/>
  <c r="P1888" i="1"/>
  <c r="P3593" i="1"/>
  <c r="P2437" i="1"/>
  <c r="P3167" i="1"/>
  <c r="P2964" i="1"/>
  <c r="P3539" i="1"/>
  <c r="P2589" i="1"/>
  <c r="P1870" i="1"/>
  <c r="P3460" i="1"/>
  <c r="P1610" i="1"/>
  <c r="P418" i="1"/>
  <c r="P869" i="1"/>
  <c r="P859" i="1"/>
  <c r="P1644" i="1"/>
  <c r="P3668" i="1"/>
  <c r="P2784" i="1"/>
  <c r="P1901" i="1"/>
  <c r="P1298" i="1"/>
  <c r="P3345" i="1"/>
  <c r="P2789" i="1"/>
  <c r="P3720" i="1"/>
  <c r="P3106" i="1"/>
  <c r="P3598" i="1"/>
  <c r="P2469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2706" i="1"/>
  <c r="P3199" i="1"/>
  <c r="P1896" i="1"/>
  <c r="P2785" i="1"/>
  <c r="P2891" i="1"/>
  <c r="P3534" i="1"/>
  <c r="P2207" i="1"/>
  <c r="P1310" i="1"/>
  <c r="P1328" i="1"/>
  <c r="P2208" i="1"/>
  <c r="P1622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680" i="1"/>
  <c r="P3771" i="1"/>
  <c r="P2539" i="1"/>
  <c r="P3844" i="1"/>
  <c r="P2953" i="1"/>
  <c r="P1364" i="1"/>
  <c r="P3364" i="1"/>
  <c r="P3569" i="1"/>
  <c r="P3711" i="1"/>
  <c r="P3448" i="1"/>
  <c r="P1266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713" i="1"/>
  <c r="P1640" i="1"/>
  <c r="P1835" i="1"/>
  <c r="P2758" i="1"/>
  <c r="P1885" i="1"/>
  <c r="P3370" i="1"/>
  <c r="P3686" i="1"/>
  <c r="P312" i="1"/>
  <c r="P3128" i="1"/>
  <c r="P871" i="1"/>
  <c r="P782" i="1"/>
  <c r="P813" i="1"/>
  <c r="P2106" i="1"/>
  <c r="P3374" i="1"/>
  <c r="P3561" i="1"/>
  <c r="P3670" i="1"/>
  <c r="P1208" i="1"/>
  <c r="P2472" i="1"/>
  <c r="P1833" i="1"/>
  <c r="P3678" i="1"/>
  <c r="P2389" i="1"/>
  <c r="P1087" i="1"/>
  <c r="P1672" i="1"/>
  <c r="P3800" i="1"/>
  <c r="P786" i="1"/>
  <c r="P3582" i="1"/>
  <c r="P1039" i="1"/>
  <c r="P1592" i="1"/>
  <c r="P1170" i="1"/>
  <c r="P3551" i="1"/>
  <c r="P2210" i="1"/>
  <c r="P1615" i="1"/>
  <c r="P2221" i="1"/>
  <c r="P1213" i="1"/>
  <c r="P3908" i="1"/>
  <c r="P3601" i="1"/>
  <c r="P2299" i="1"/>
  <c r="P3040" i="1"/>
  <c r="P3566" i="1"/>
  <c r="P1882" i="1"/>
  <c r="P2995" i="1"/>
  <c r="P1662" i="1"/>
  <c r="P2770" i="1"/>
  <c r="P1840" i="1"/>
  <c r="P2290" i="1"/>
  <c r="P2484" i="1"/>
  <c r="P1613" i="1"/>
  <c r="P2671" i="1"/>
  <c r="P1862" i="1"/>
  <c r="P3624" i="1"/>
  <c r="P3817" i="1"/>
  <c r="P2511" i="1"/>
  <c r="P3915" i="1"/>
  <c r="P392" i="1"/>
  <c r="P1847" i="1"/>
  <c r="P2174" i="1"/>
  <c r="P2823" i="1"/>
  <c r="P2930" i="1"/>
  <c r="P2990" i="1"/>
  <c r="P3187" i="1"/>
  <c r="P3506" i="1"/>
  <c r="P3514" i="1"/>
  <c r="P3810" i="1"/>
  <c r="P1796" i="1"/>
  <c r="P1780" i="1"/>
  <c r="P1340" i="1"/>
  <c r="P2636" i="1"/>
  <c r="P3882" i="1"/>
  <c r="P1842" i="1"/>
  <c r="P1169" i="1"/>
  <c r="P707" i="1"/>
  <c r="P2980" i="1"/>
  <c r="P2629" i="1"/>
  <c r="P3422" i="1"/>
  <c r="P2875" i="1"/>
  <c r="P3462" i="1"/>
  <c r="P2517" i="1"/>
  <c r="P3639" i="1"/>
  <c r="P2630" i="1"/>
  <c r="P2798" i="1"/>
  <c r="P2295" i="1"/>
  <c r="P3397" i="1"/>
  <c r="P1396" i="1"/>
  <c r="P1154" i="1"/>
  <c r="P814" i="1"/>
  <c r="P3095" i="1"/>
  <c r="P979" i="1"/>
  <c r="P3916" i="1"/>
  <c r="P1788" i="1"/>
  <c r="P3512" i="1"/>
  <c r="P666" i="1"/>
  <c r="P787" i="1"/>
  <c r="P75" i="1"/>
  <c r="P3838" i="1"/>
  <c r="P2193" i="1"/>
  <c r="P1773" i="1"/>
  <c r="P1492" i="1"/>
  <c r="P677" i="1"/>
  <c r="P2561" i="1"/>
  <c r="P3369" i="1"/>
  <c r="P1176" i="1"/>
  <c r="P1465" i="1"/>
  <c r="P2654" i="1"/>
  <c r="P1764" i="1"/>
  <c r="P3802" i="1"/>
  <c r="P960" i="1"/>
  <c r="P4057" i="1"/>
  <c r="P3619" i="1"/>
  <c r="P966" i="1"/>
  <c r="P1321" i="1"/>
  <c r="P3666" i="1"/>
  <c r="P1388" i="1"/>
  <c r="P3843" i="1"/>
  <c r="P3446" i="1"/>
  <c r="P1814" i="1"/>
  <c r="P958" i="1"/>
  <c r="P475" i="1"/>
  <c r="P2217" i="1"/>
  <c r="P1774" i="1"/>
  <c r="P1730" i="1"/>
  <c r="P2127" i="1"/>
  <c r="P3853" i="1"/>
  <c r="P1739" i="1"/>
  <c r="P600" i="1"/>
  <c r="P1071" i="1"/>
  <c r="P2839" i="1"/>
  <c r="P2085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3900" i="1"/>
  <c r="P745" i="1"/>
  <c r="P2224" i="1"/>
  <c r="P1825" i="1"/>
  <c r="P2302" i="1"/>
  <c r="P3329" i="1"/>
  <c r="P1439" i="1"/>
  <c r="P1949" i="1"/>
  <c r="P1435" i="1"/>
  <c r="P3741" i="1"/>
  <c r="P2748" i="1"/>
  <c r="P2454" i="1"/>
  <c r="P2686" i="1"/>
  <c r="P4097" i="1"/>
  <c r="P189" i="1"/>
  <c r="P1417" i="1"/>
  <c r="P3610" i="1"/>
  <c r="P27" i="1"/>
  <c r="P2488" i="1"/>
  <c r="P3093" i="1"/>
  <c r="P3098" i="1"/>
  <c r="P4058" i="1"/>
  <c r="P2933" i="1"/>
  <c r="P3493" i="1"/>
  <c r="P2387" i="1"/>
  <c r="P2558" i="1"/>
  <c r="P3396" i="1"/>
  <c r="P3651" i="1"/>
  <c r="P2819" i="1"/>
  <c r="P3579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2872" i="1"/>
  <c r="P887" i="1"/>
  <c r="P2494" i="1"/>
  <c r="P205" i="1"/>
  <c r="P3049" i="1"/>
  <c r="P4076" i="1"/>
  <c r="P1110" i="1"/>
  <c r="P2744" i="1"/>
  <c r="P876" i="1"/>
  <c r="P4096" i="1"/>
  <c r="P2797" i="1"/>
  <c r="P1391" i="1"/>
  <c r="P997" i="1"/>
  <c r="P2544" i="1"/>
  <c r="P183" i="1"/>
  <c r="P3025" i="1"/>
  <c r="P3297" i="1"/>
  <c r="P3541" i="1"/>
  <c r="P718" i="1"/>
  <c r="P4000" i="1"/>
  <c r="P2957" i="1"/>
  <c r="P3828" i="1"/>
  <c r="P3667" i="1"/>
  <c r="P3757" i="1"/>
  <c r="P964" i="1"/>
  <c r="P3296" i="1"/>
  <c r="P3456" i="1"/>
  <c r="P1502" i="1"/>
  <c r="P665" i="1"/>
  <c r="P784" i="1"/>
  <c r="P3463" i="1"/>
  <c r="P633" i="1"/>
  <c r="P670" i="1"/>
  <c r="P411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3930" i="1"/>
  <c r="P1779" i="1"/>
  <c r="P1725" i="1"/>
  <c r="P2879" i="1"/>
  <c r="P1578" i="1"/>
  <c r="P3867" i="1"/>
  <c r="P3347" i="1"/>
  <c r="P3415" i="1"/>
  <c r="P3075" i="1"/>
  <c r="P3133" i="1"/>
  <c r="P881" i="1"/>
  <c r="P4106" i="1"/>
  <c r="P3960" i="1"/>
  <c r="P3987" i="1"/>
  <c r="P1041" i="1"/>
  <c r="P166" i="1"/>
  <c r="P509" i="1"/>
  <c r="P868" i="1"/>
  <c r="P2473" i="1"/>
  <c r="P3138" i="1"/>
  <c r="P1915" i="1"/>
  <c r="P697" i="1"/>
  <c r="P3052" i="1"/>
  <c r="P72" i="1"/>
  <c r="P1692" i="1"/>
  <c r="P3589" i="1"/>
  <c r="P2172" i="1"/>
  <c r="P117" i="1"/>
  <c r="P3461" i="1"/>
  <c r="P3535" i="1"/>
  <c r="P11" i="1"/>
  <c r="P2069" i="1"/>
  <c r="P2002" i="1"/>
  <c r="P2898" i="1"/>
  <c r="P2907" i="1"/>
  <c r="P1020" i="1"/>
  <c r="P3733" i="1"/>
  <c r="P3978" i="1"/>
  <c r="P1929" i="1"/>
  <c r="P1374" i="1"/>
  <c r="P3411" i="1"/>
  <c r="P2076" i="1"/>
  <c r="P2917" i="1"/>
  <c r="P3087" i="1"/>
  <c r="P2098" i="1"/>
  <c r="P1296" i="1"/>
  <c r="P3406" i="1"/>
  <c r="P2146" i="1"/>
  <c r="P2492" i="1"/>
  <c r="P3702" i="1"/>
  <c r="P2955" i="1"/>
  <c r="P1289" i="1"/>
  <c r="P2817" i="1"/>
  <c r="P2144" i="1"/>
  <c r="P388" i="1"/>
  <c r="P1440" i="1"/>
  <c r="P52" i="1"/>
  <c r="P106" i="1"/>
  <c r="P377" i="1"/>
  <c r="P2267" i="1"/>
  <c r="P759" i="1"/>
  <c r="P3523" i="1"/>
  <c r="P3380" i="1"/>
  <c r="P1808" i="1"/>
  <c r="P605" i="1"/>
  <c r="P696" i="1"/>
  <c r="P3195" i="1"/>
  <c r="P306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2142" i="1"/>
  <c r="P1727" i="1"/>
  <c r="P171" i="1"/>
  <c r="P1898" i="1"/>
  <c r="P3311" i="1"/>
  <c r="P2283" i="1"/>
  <c r="P1809" i="1"/>
  <c r="P687" i="1"/>
  <c r="P1393" i="1"/>
  <c r="P2899" i="1"/>
  <c r="P3936" i="1"/>
  <c r="P2754" i="1"/>
  <c r="P1614" i="1"/>
  <c r="P3516" i="1"/>
  <c r="P2457" i="1"/>
  <c r="P3183" i="1"/>
  <c r="P820" i="1"/>
  <c r="P858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751" i="1"/>
  <c r="P3257" i="1"/>
  <c r="P3114" i="1"/>
  <c r="P911" i="1"/>
  <c r="P3896" i="1"/>
  <c r="P831" i="1"/>
  <c r="P1837" i="1"/>
  <c r="P3653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3790" i="1"/>
  <c r="P2894" i="1"/>
  <c r="P86" i="1"/>
  <c r="P141" i="1"/>
  <c r="P2924" i="1"/>
  <c r="P3002" i="1"/>
  <c r="P3394" i="1"/>
  <c r="P3574" i="1"/>
  <c r="P3581" i="1"/>
  <c r="P3652" i="1"/>
  <c r="P3763" i="1"/>
  <c r="P1834" i="1"/>
  <c r="P3998" i="1"/>
  <c r="P2641" i="1"/>
  <c r="P4064" i="1"/>
  <c r="P3988" i="1"/>
  <c r="P1709" i="1"/>
  <c r="P1327" i="1"/>
  <c r="P2838" i="1"/>
  <c r="P3407" i="1"/>
  <c r="P706" i="1"/>
  <c r="P3648" i="1"/>
  <c r="P950" i="1"/>
  <c r="P454" i="1"/>
  <c r="P2137" i="1"/>
  <c r="P3086" i="1"/>
  <c r="P3564" i="1"/>
  <c r="P994" i="1"/>
  <c r="P2873" i="1"/>
  <c r="P2390" i="1"/>
  <c r="P2163" i="1"/>
  <c r="P2411" i="1"/>
  <c r="P2416" i="1"/>
  <c r="P4048" i="1"/>
  <c r="P97" i="1"/>
  <c r="P78" i="1"/>
  <c r="P3607" i="1"/>
  <c r="P3809" i="1"/>
  <c r="P3931" i="1"/>
  <c r="P4003" i="1"/>
  <c r="P3871" i="1"/>
  <c r="P3061" i="1"/>
  <c r="P3982" i="1"/>
  <c r="P3327" i="1"/>
  <c r="P1421" i="1"/>
  <c r="P1496" i="1"/>
  <c r="P3899" i="1"/>
  <c r="P2807" i="1"/>
  <c r="P2919" i="1"/>
  <c r="P2385" i="1"/>
  <c r="P164" i="1"/>
  <c r="P821" i="1"/>
  <c r="P1910" i="1"/>
  <c r="P424" i="1"/>
  <c r="P4071" i="1"/>
  <c r="P3118" i="1"/>
  <c r="P2450" i="1"/>
  <c r="P3695" i="1"/>
  <c r="P3822" i="1"/>
  <c r="P3736" i="1"/>
  <c r="P597" i="1"/>
  <c r="P3803" i="1"/>
  <c r="P1126" i="1"/>
  <c r="P1104" i="1"/>
  <c r="P3957" i="1"/>
  <c r="P2219" i="1"/>
  <c r="P99" i="1"/>
  <c r="P2203" i="1"/>
  <c r="P3721" i="1"/>
  <c r="P1429" i="1"/>
  <c r="P2856" i="1"/>
  <c r="P2319" i="1"/>
  <c r="P433" i="1"/>
  <c r="P4034" i="1"/>
  <c r="P975" i="1"/>
  <c r="P1085" i="1"/>
  <c r="P3969" i="1"/>
  <c r="P24" i="1"/>
  <c r="P3706" i="1"/>
  <c r="P1331" i="1"/>
  <c r="P2152" i="1"/>
  <c r="P702" i="1"/>
  <c r="P1432" i="1"/>
  <c r="P137" i="1"/>
  <c r="P3801" i="1"/>
  <c r="P182" i="1"/>
  <c r="P236" i="1"/>
  <c r="P2481" i="1"/>
  <c r="P510" i="1"/>
  <c r="P781" i="1"/>
  <c r="P4098" i="1"/>
  <c r="P4032" i="1"/>
  <c r="P3496" i="1"/>
  <c r="P3940" i="1"/>
  <c r="P452" i="1"/>
  <c r="P2545" i="1"/>
  <c r="P4066" i="1"/>
  <c r="P3455" i="1"/>
  <c r="P1983" i="1"/>
  <c r="P3727" i="1"/>
  <c r="P1811" i="1"/>
  <c r="P2755" i="1"/>
  <c r="P203" i="1"/>
  <c r="P965" i="1"/>
  <c r="P3082" i="1"/>
  <c r="P374" i="1"/>
  <c r="P3132" i="1"/>
  <c r="P917" i="1"/>
  <c r="P1347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4083" i="1"/>
  <c r="P3425" i="1"/>
  <c r="P575" i="1"/>
  <c r="P191" i="1"/>
  <c r="P932" i="1"/>
  <c r="P624" i="1"/>
  <c r="P3477" i="1"/>
  <c r="P147" i="1"/>
  <c r="P3062" i="1"/>
  <c r="P2417" i="1"/>
  <c r="P506" i="1"/>
  <c r="P1778" i="1"/>
  <c r="P3072" i="1"/>
  <c r="P925" i="1"/>
  <c r="P926" i="1"/>
  <c r="P2378" i="1"/>
  <c r="P172" i="1"/>
  <c r="P170" i="1"/>
  <c r="P873" i="1"/>
  <c r="P1156" i="1"/>
  <c r="P1414" i="1"/>
  <c r="P3976" i="1"/>
  <c r="P3837" i="1"/>
  <c r="P2218" i="1"/>
  <c r="P2900" i="1"/>
  <c r="P3478" i="1"/>
  <c r="P2852" i="1"/>
  <c r="P2124" i="1"/>
  <c r="P2426" i="1"/>
  <c r="P829" i="1"/>
  <c r="P2742" i="1"/>
  <c r="P719" i="1"/>
  <c r="P884" i="1"/>
  <c r="P423" i="1"/>
  <c r="P590" i="1"/>
  <c r="P4040" i="1"/>
  <c r="P1851" i="1"/>
  <c r="P1925" i="1"/>
  <c r="P622" i="1"/>
  <c r="P2345" i="1"/>
  <c r="P3117" i="1"/>
  <c r="P3103" i="1"/>
  <c r="P2857" i="1"/>
  <c r="P4041" i="1"/>
  <c r="P850" i="1"/>
  <c r="P855" i="1"/>
  <c r="P1824" i="1"/>
  <c r="P2114" i="1"/>
  <c r="P2925" i="1"/>
  <c r="P685" i="1"/>
  <c r="P967" i="1"/>
  <c r="P3961" i="1"/>
  <c r="P1194" i="1"/>
  <c r="P945" i="1"/>
  <c r="P1548" i="1"/>
  <c r="P3294" i="1"/>
  <c r="P948" i="1"/>
  <c r="P4062" i="1"/>
  <c r="P3967" i="1"/>
  <c r="P2123" i="1"/>
  <c r="P2503" i="1"/>
  <c r="P1597" i="1"/>
  <c r="P976" i="1"/>
  <c r="P2959" i="1"/>
  <c r="P1695" i="1"/>
  <c r="P901" i="1"/>
  <c r="P3399" i="1"/>
  <c r="P200" i="1"/>
  <c r="P3101" i="1"/>
  <c r="P2581" i="1"/>
  <c r="P3373" i="1"/>
  <c r="P2682" i="1"/>
  <c r="P951" i="1"/>
  <c r="P2893" i="1"/>
  <c r="P3207" i="1"/>
  <c r="P2822" i="1"/>
  <c r="P2876" i="1"/>
  <c r="P2350" i="1"/>
  <c r="P1138" i="1"/>
  <c r="P3740" i="1"/>
  <c r="P3826" i="1"/>
  <c r="P1047" i="1"/>
  <c r="P2862" i="1"/>
  <c r="P2910" i="1"/>
  <c r="P199" i="1"/>
  <c r="P623" i="1"/>
  <c r="P693" i="1"/>
  <c r="P1920" i="1"/>
  <c r="P893" i="1"/>
  <c r="P3859" i="1"/>
  <c r="P3893" i="1"/>
  <c r="P2757" i="1"/>
  <c r="P96" i="1"/>
  <c r="P577" i="1"/>
  <c r="P3143" i="1"/>
  <c r="P1112" i="1"/>
  <c r="P1152" i="1"/>
  <c r="P2884" i="1"/>
  <c r="P3869" i="1"/>
  <c r="P3547" i="1"/>
  <c r="P508" i="1"/>
  <c r="P2573" i="1"/>
  <c r="P1010" i="1"/>
  <c r="P1042" i="1"/>
  <c r="P228" i="1"/>
  <c r="P4061" i="1"/>
  <c r="P594" i="1"/>
  <c r="P193" i="1"/>
  <c r="P4027" i="1"/>
  <c r="P241" i="1"/>
  <c r="P3205" i="1"/>
  <c r="P3338" i="1"/>
  <c r="P3444" i="1"/>
  <c r="P3662" i="1"/>
  <c r="P570" i="1"/>
  <c r="P1105" i="1"/>
  <c r="P1406" i="1"/>
  <c r="P1242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4046" i="1"/>
  <c r="P3832" i="1"/>
  <c r="P1575" i="1"/>
  <c r="P592" i="1"/>
  <c r="P1012" i="1"/>
  <c r="P1701" i="1"/>
  <c r="P3640" i="1"/>
  <c r="P4090" i="1"/>
  <c r="P491" i="1"/>
  <c r="P502" i="1"/>
  <c r="P4029" i="1"/>
  <c r="P3980" i="1"/>
  <c r="P1874" i="1"/>
  <c r="P1050" i="1"/>
  <c r="P993" i="1"/>
  <c r="P3971" i="1"/>
  <c r="P3974" i="1"/>
  <c r="P2516" i="1"/>
  <c r="P1237" i="1"/>
  <c r="P675" i="1"/>
  <c r="P519" i="1"/>
  <c r="P1580" i="1"/>
  <c r="P1596" i="1"/>
  <c r="P888" i="1"/>
  <c r="P85" i="1"/>
  <c r="P4093" i="1"/>
  <c r="P426" i="1"/>
  <c r="P3748" i="1"/>
  <c r="P2405" i="1"/>
  <c r="P2403" i="1"/>
  <c r="P4005" i="1"/>
  <c r="P3590" i="1"/>
  <c r="P1423" i="1"/>
  <c r="P4036" i="1"/>
  <c r="P558" i="1"/>
  <c r="P3069" i="1"/>
  <c r="P895" i="1"/>
  <c r="P181" i="1"/>
  <c r="P1365" i="1"/>
  <c r="P3417" i="1"/>
  <c r="P715" i="1"/>
  <c r="P907" i="1"/>
  <c r="P920" i="1"/>
  <c r="P897" i="1"/>
  <c r="P3948" i="1"/>
  <c r="P3431" i="1"/>
  <c r="P721" i="1"/>
  <c r="P129" i="1"/>
  <c r="P1064" i="1"/>
  <c r="P3848" i="1"/>
  <c r="P1157" i="1"/>
  <c r="P1770" i="1"/>
  <c r="P1145" i="1"/>
  <c r="P2886" i="1"/>
  <c r="P3912" i="1"/>
  <c r="P2374" i="1"/>
  <c r="P1441" i="1"/>
  <c r="P179" i="1"/>
  <c r="P2169" i="1"/>
  <c r="P3510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27" i="1"/>
  <c r="P905" i="1"/>
  <c r="P664" i="1"/>
  <c r="P1763" i="1"/>
  <c r="P425" i="1"/>
  <c r="P3909" i="1"/>
  <c r="P2171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90" i="1"/>
  <c r="P2923" i="1"/>
  <c r="P3122" i="1"/>
  <c r="P2140" i="1"/>
  <c r="P3090" i="1"/>
  <c r="P955" i="1"/>
  <c r="P3966" i="1"/>
  <c r="P1140" i="1"/>
  <c r="P1868" i="1"/>
  <c r="P3089" i="1"/>
  <c r="P4023" i="1"/>
  <c r="P3901" i="1"/>
  <c r="P892" i="1"/>
  <c r="P436" i="1"/>
  <c r="P1574" i="1"/>
  <c r="P2651" i="1"/>
  <c r="P2825" i="1"/>
  <c r="P555" i="1"/>
  <c r="P912" i="1"/>
  <c r="P3920" i="1"/>
  <c r="P2569" i="1"/>
  <c r="P935" i="1"/>
  <c r="P2364" i="1"/>
  <c r="P2325" i="1"/>
  <c r="P2978" i="1"/>
  <c r="P2153" i="1"/>
  <c r="P3891" i="1"/>
  <c r="P3791" i="1"/>
  <c r="P1235" i="1"/>
  <c r="P3124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53" i="1"/>
  <c r="P2328" i="1"/>
  <c r="P1793" i="1"/>
  <c r="P1324" i="1"/>
  <c r="P573" i="1"/>
  <c r="P2650" i="1"/>
  <c r="P986" i="1"/>
  <c r="P970" i="1"/>
  <c r="P1382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642" i="1"/>
  <c r="P1147" i="1"/>
  <c r="P1344" i="1"/>
  <c r="P2370" i="1"/>
  <c r="P1425" i="1"/>
  <c r="P1172" i="1"/>
  <c r="P921" i="1"/>
  <c r="P2567" i="1"/>
  <c r="P2946" i="1"/>
  <c r="P220" i="1"/>
  <c r="P602" i="1"/>
  <c r="P2768" i="1"/>
  <c r="P3744" i="1"/>
  <c r="P1102" i="1"/>
  <c r="P1567" i="1"/>
  <c r="P1185" i="1"/>
  <c r="P1559" i="1"/>
  <c r="P1415" i="1"/>
  <c r="P3863" i="1"/>
  <c r="P1493" i="1"/>
  <c r="P3732" i="1"/>
  <c r="P4105" i="1"/>
  <c r="P4022" i="1"/>
  <c r="P3634" i="1"/>
  <c r="P3993" i="1"/>
  <c r="P3578" i="1"/>
  <c r="P3142" i="1"/>
  <c r="P663" i="1"/>
  <c r="P2854" i="1"/>
  <c r="P4060" i="1"/>
  <c r="P3986" i="1"/>
  <c r="P4113" i="1"/>
  <c r="P1562" i="1"/>
  <c r="P1584" i="1"/>
  <c r="P151" i="1"/>
  <c r="P2660" i="1"/>
  <c r="P629" i="1"/>
  <c r="P2765" i="1"/>
  <c r="P904" i="1"/>
  <c r="P720" i="1"/>
  <c r="P2601" i="1"/>
  <c r="P3921" i="1"/>
  <c r="P865" i="1"/>
  <c r="P2504" i="1"/>
  <c r="P4112" i="1"/>
  <c r="P2132" i="1"/>
  <c r="P1909" i="1"/>
  <c r="P2162" i="1"/>
  <c r="P1565" i="1"/>
  <c r="P2324" i="1"/>
  <c r="P1711" i="1"/>
  <c r="P2599" i="1"/>
  <c r="P1119" i="1"/>
  <c r="P450" i="1"/>
  <c r="P2372" i="1"/>
  <c r="P456" i="1"/>
  <c r="P157" i="1"/>
  <c r="P1067" i="1"/>
  <c r="P1573" i="1"/>
  <c r="P576" i="1"/>
  <c r="P2327" i="1"/>
  <c r="P4039" i="1"/>
  <c r="P2863" i="1"/>
  <c r="P1997" i="1"/>
  <c r="P1438" i="1"/>
  <c r="P468" i="1"/>
  <c r="P1790" i="1"/>
  <c r="P1449" i="1"/>
  <c r="P1151" i="1"/>
  <c r="P2512" i="1"/>
  <c r="P3054" i="1"/>
  <c r="P1720" i="1"/>
  <c r="P1013" i="1"/>
  <c r="P2564" i="1"/>
  <c r="P1598" i="1"/>
  <c r="P2384" i="1"/>
  <c r="P4011" i="1"/>
  <c r="P2906" i="1"/>
  <c r="P2796" i="1"/>
  <c r="P2690" i="1"/>
  <c r="P1150" i="1"/>
  <c r="P890" i="1"/>
  <c r="P1410" i="1"/>
  <c r="P3080" i="1"/>
  <c r="P2697" i="1"/>
  <c r="P2850" i="1"/>
  <c r="P545" i="1"/>
  <c r="P1072" i="1"/>
  <c r="P2702" i="1"/>
  <c r="P900" i="1"/>
  <c r="P127" i="1"/>
  <c r="P4018" i="1"/>
  <c r="P3997" i="1"/>
  <c r="P3677" i="1"/>
  <c r="P1801" i="1"/>
  <c r="P3992" i="1"/>
  <c r="P565" i="1"/>
  <c r="P551" i="1"/>
  <c r="P1563" i="1"/>
  <c r="P2521" i="1"/>
  <c r="P874" i="1"/>
  <c r="P880" i="1"/>
  <c r="P999" i="1"/>
  <c r="P998" i="1"/>
  <c r="P3910" i="1"/>
  <c r="P3842" i="1"/>
  <c r="P734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563" i="1"/>
  <c r="P2382" i="1"/>
  <c r="P2864" i="1"/>
  <c r="P1579" i="1"/>
  <c r="P2357" i="1"/>
  <c r="P2683" i="1"/>
  <c r="P1419" i="1"/>
  <c r="P3642" i="1"/>
  <c r="P684" i="1"/>
  <c r="P1117" i="1"/>
  <c r="P2750" i="1"/>
  <c r="P2781" i="1"/>
  <c r="P548" i="1"/>
  <c r="P507" i="1"/>
  <c r="P2404" i="1"/>
  <c r="P2656" i="1"/>
  <c r="P1074" i="1"/>
  <c r="P1877" i="1"/>
  <c r="P2582" i="1"/>
  <c r="P472" i="1"/>
  <c r="P1705" i="1"/>
  <c r="P1987" i="1"/>
  <c r="P186" i="1"/>
  <c r="P2921" i="1"/>
  <c r="P2375" i="1"/>
  <c r="P488" i="1"/>
  <c r="P561" i="1"/>
  <c r="P2395" i="1"/>
  <c r="P1906" i="1"/>
  <c r="P870" i="1"/>
  <c r="P2154" i="1"/>
  <c r="P2587" i="1"/>
  <c r="P2594" i="1"/>
  <c r="P3088" i="1"/>
  <c r="P239" i="1"/>
  <c r="P1561" i="1"/>
  <c r="P2440" i="1"/>
  <c r="P3097" i="1"/>
  <c r="P192" i="1"/>
  <c r="P2570" i="1"/>
  <c r="P1155" i="1"/>
  <c r="P1485" i="1"/>
  <c r="P3943" i="1"/>
  <c r="P1062" i="1"/>
  <c r="P1991" i="1"/>
  <c r="P3796" i="1"/>
  <c r="P4101" i="1"/>
  <c r="P937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2438" i="1"/>
  <c r="P457" i="1"/>
  <c r="P1070" i="1"/>
  <c r="P1111" i="1"/>
  <c r="P3968" i="1"/>
  <c r="P2868" i="1"/>
  <c r="P2766" i="1"/>
  <c r="P875" i="1"/>
  <c r="P3962" i="1"/>
  <c r="P3144" i="1"/>
  <c r="P867" i="1"/>
  <c r="P451" i="1"/>
  <c r="P3964" i="1"/>
  <c r="P1077" i="1"/>
  <c r="P1430" i="1"/>
  <c r="P1080" i="1"/>
  <c r="P1095" i="1"/>
  <c r="P1907" i="1"/>
  <c r="P1184" i="1"/>
  <c r="P1103" i="1"/>
  <c r="P4109" i="1"/>
  <c r="P3108" i="1"/>
  <c r="P1813" i="1"/>
  <c r="P150" i="1"/>
  <c r="P3055" i="1"/>
  <c r="P1791" i="1"/>
  <c r="P1234" i="1"/>
  <c r="P2695" i="1"/>
  <c r="P939" i="1"/>
  <c r="P1795" i="1"/>
  <c r="P4007" i="1"/>
  <c r="P941" i="1"/>
  <c r="P2866" i="1"/>
  <c r="P156" i="1"/>
  <c r="P3873" i="1"/>
  <c r="P2348" i="1"/>
  <c r="P2905" i="1"/>
  <c r="P3852" i="1"/>
  <c r="P4075" i="1"/>
  <c r="P2685" i="1"/>
  <c r="P1875" i="1"/>
  <c r="P2763" i="1"/>
  <c r="P2649" i="1"/>
  <c r="P2693" i="1"/>
  <c r="P1164" i="1"/>
  <c r="P3794" i="1"/>
  <c r="P2743" i="1"/>
  <c r="P1160" i="1"/>
  <c r="P1726" i="1"/>
  <c r="P552" i="1"/>
  <c r="P1721" i="1"/>
  <c r="P2861" i="1"/>
  <c r="P3889" i="1"/>
  <c r="P1560" i="1"/>
  <c r="P4070" i="1"/>
  <c r="P2155" i="1"/>
  <c r="P1712" i="1"/>
  <c r="P2769" i="1"/>
  <c r="P775" i="1"/>
  <c r="P3990" i="1"/>
  <c r="P4092" i="1"/>
  <c r="P601" i="1"/>
  <c r="P496" i="1"/>
  <c r="P154" i="1"/>
  <c r="P1175" i="1"/>
  <c r="P2391" i="1"/>
  <c r="P2410" i="1"/>
  <c r="P919" i="1"/>
  <c r="P2508" i="1"/>
  <c r="P499" i="1"/>
  <c r="P1494" i="1"/>
  <c r="P883" i="1"/>
  <c r="P914" i="1"/>
  <c r="P2846" i="1"/>
  <c r="P3649" i="1"/>
  <c r="P1757" i="1"/>
  <c r="P1123" i="1"/>
  <c r="P2881" i="1"/>
  <c r="P4021" i="1"/>
  <c r="P2538" i="1"/>
  <c r="P1314" i="1"/>
  <c r="P1581" i="1"/>
  <c r="P4067" i="1"/>
  <c r="P2700" i="1"/>
  <c r="P3126" i="1"/>
  <c r="P1876" i="1"/>
  <c r="P3855" i="1"/>
  <c r="P455" i="1"/>
  <c r="P3110" i="1"/>
  <c r="P596" i="1"/>
  <c r="P992" i="1"/>
  <c r="P1424" i="1"/>
  <c r="P2436" i="1"/>
  <c r="P2161" i="1"/>
  <c r="P4015" i="1"/>
  <c r="P2593" i="1"/>
  <c r="P2904" i="1"/>
  <c r="P3096" i="1"/>
  <c r="P461" i="1"/>
  <c r="P2356" i="1"/>
  <c r="P3954" i="1"/>
  <c r="P1173" i="1"/>
  <c r="P2393" i="1"/>
  <c r="P2130" i="1"/>
  <c r="P4068" i="1"/>
  <c r="P462" i="1"/>
  <c r="P940" i="1"/>
  <c r="P1990" i="1"/>
  <c r="P1101" i="1"/>
  <c r="P2895" i="1"/>
  <c r="P543" i="1"/>
  <c r="P3952" i="1"/>
  <c r="P2694" i="1"/>
  <c r="P2764" i="1"/>
  <c r="P2415" i="1"/>
  <c r="P3903" i="1"/>
  <c r="P1231" i="1"/>
  <c r="P3749" i="1"/>
  <c r="P3929" i="1"/>
  <c r="P3203" i="1"/>
  <c r="P1821" i="1"/>
  <c r="P2951" i="1"/>
  <c r="P3857" i="1"/>
  <c r="P2133" i="1"/>
  <c r="P3883" i="1"/>
  <c r="P1093" i="1"/>
  <c r="P2950" i="1"/>
  <c r="P432" i="1"/>
  <c r="P4004" i="1"/>
  <c r="P2897" i="1"/>
  <c r="P3076" i="1"/>
  <c r="P1738" i="1"/>
  <c r="P1131" i="1"/>
  <c r="P4044" i="1"/>
  <c r="P902" i="1"/>
  <c r="P3963" i="1"/>
  <c r="P4043" i="1"/>
  <c r="P779" i="1"/>
  <c r="P2432" i="1"/>
  <c r="P1094" i="1"/>
  <c r="P2892" i="1"/>
  <c r="P2911" i="1"/>
  <c r="P4094" i="1"/>
  <c r="P215" i="1"/>
  <c r="P2865" i="1"/>
  <c r="P3854" i="1"/>
  <c r="P599" i="1"/>
  <c r="P1740" i="1"/>
  <c r="P1135" i="1"/>
  <c r="P571" i="1"/>
  <c r="P886" i="1"/>
  <c r="P1544" i="1"/>
  <c r="P3737" i="1"/>
  <c r="P2662" i="1"/>
  <c r="P4013" i="1"/>
  <c r="P640" i="1"/>
  <c r="P1688" i="1"/>
  <c r="P194" i="1"/>
  <c r="P1171" i="1"/>
  <c r="P4051" i="1"/>
  <c r="P2135" i="1"/>
  <c r="P676" i="1"/>
  <c r="P1585" i="1"/>
  <c r="P1088" i="1"/>
  <c r="P1437" i="1"/>
  <c r="P1408" i="1"/>
  <c r="P3928" i="1"/>
  <c r="P1409" i="1"/>
  <c r="P1456" i="1"/>
  <c r="P1055" i="1"/>
  <c r="P2643" i="1"/>
  <c r="P2349" i="1"/>
  <c r="P3644" i="1"/>
  <c r="P1812" i="1"/>
  <c r="P3927" i="1"/>
  <c r="P422" i="1"/>
  <c r="P580" i="1"/>
  <c r="P33" i="1"/>
  <c r="P3602" i="1"/>
  <c r="P562" i="1"/>
  <c r="P1083" i="1"/>
  <c r="P1904" i="1"/>
  <c r="P169" i="1"/>
  <c r="P983" i="1"/>
  <c r="P3972" i="1"/>
  <c r="P514" i="1"/>
  <c r="P1125" i="1"/>
  <c r="P1132" i="1"/>
  <c r="P1717" i="1"/>
  <c r="P3942" i="1"/>
  <c r="P3105" i="1"/>
  <c r="P3868" i="1"/>
  <c r="P161" i="1"/>
  <c r="P1178" i="1"/>
  <c r="P122" i="1"/>
  <c r="P2687" i="1"/>
  <c r="P1913" i="1"/>
  <c r="P773" i="1"/>
  <c r="P3134" i="1"/>
  <c r="P3067" i="1"/>
  <c r="P3112" i="1"/>
  <c r="P2376" i="1"/>
  <c r="P1869" i="1"/>
  <c r="P2128" i="1"/>
  <c r="P3880" i="1"/>
  <c r="P632" i="1"/>
  <c r="P445" i="1"/>
  <c r="P484" i="1"/>
  <c r="P1566" i="1"/>
  <c r="P4002" i="1"/>
  <c r="P1116" i="1"/>
  <c r="P1703" i="1"/>
  <c r="P511" i="1"/>
  <c r="P579" i="1"/>
  <c r="P608" i="1"/>
  <c r="P2398" i="1"/>
  <c r="P2442" i="1"/>
  <c r="P3870" i="1"/>
  <c r="P217" i="1"/>
  <c r="P3919" i="1"/>
  <c r="P4087" i="1"/>
  <c r="P144" i="1"/>
  <c r="P2779" i="1"/>
  <c r="P4086" i="1"/>
  <c r="P1865" i="1"/>
  <c r="P1545" i="1"/>
  <c r="P1128" i="1"/>
  <c r="P2759" i="1"/>
  <c r="P3123" i="1"/>
  <c r="P3738" i="1"/>
  <c r="P3131" i="1"/>
  <c r="P586" i="1"/>
  <c r="P2843" i="1"/>
  <c r="P4026" i="1"/>
  <c r="P1075" i="1"/>
  <c r="P1044" i="1"/>
  <c r="P3797" i="1"/>
  <c r="P3860" i="1"/>
  <c r="P2888" i="1"/>
  <c r="P3747" i="1"/>
  <c r="P849" i="1"/>
  <c r="P2215" i="1"/>
  <c r="P550" i="1"/>
  <c r="P668" i="1"/>
  <c r="P2425" i="1"/>
  <c r="P159" i="1"/>
  <c r="P2386" i="1"/>
  <c r="P1917" i="1"/>
  <c r="P3959" i="1"/>
  <c r="P2877" i="1"/>
  <c r="P1413" i="1"/>
  <c r="P427" i="1"/>
  <c r="P598" i="1"/>
  <c r="P1543" i="1"/>
  <c r="P1046" i="1"/>
  <c r="P1881" i="1"/>
  <c r="P1420" i="1"/>
  <c r="P2903" i="1"/>
  <c r="P546" i="1"/>
  <c r="P1180" i="1"/>
  <c r="P163" i="1"/>
  <c r="P2591" i="1"/>
  <c r="P449" i="1"/>
  <c r="P2420" i="1"/>
  <c r="P2418" i="1"/>
  <c r="P1092" i="1"/>
  <c r="P1696" i="1"/>
  <c r="P3121" i="1"/>
  <c r="P1141" i="1"/>
  <c r="P3808" i="1"/>
  <c r="P442" i="1"/>
  <c r="P1484" i="1"/>
  <c r="P3941" i="1"/>
  <c r="P765" i="1"/>
  <c r="P2588" i="1"/>
  <c r="P2889" i="1"/>
  <c r="P4081" i="1"/>
  <c r="P1121" i="1"/>
  <c r="P1501" i="1"/>
  <c r="P3947" i="1"/>
  <c r="P3996" i="1"/>
  <c r="P4009" i="1"/>
  <c r="P3917" i="1"/>
  <c r="P1115" i="1"/>
  <c r="P1583" i="1"/>
  <c r="P2585" i="1"/>
  <c r="P1244" i="1"/>
  <c r="P611" i="1"/>
  <c r="P2851" i="1"/>
  <c r="P1867" i="1"/>
  <c r="P1183" i="1"/>
  <c r="P638" i="1"/>
  <c r="P4074" i="1"/>
  <c r="P3807" i="1"/>
  <c r="P437" i="1"/>
  <c r="P3995" i="1"/>
  <c r="P1595" i="1"/>
  <c r="P3060" i="1"/>
  <c r="P984" i="1"/>
  <c r="P3906" i="1"/>
  <c r="P2396" i="1"/>
  <c r="P196" i="1"/>
  <c r="P4115" i="1"/>
  <c r="P4084" i="1"/>
  <c r="P1422" i="1"/>
  <c r="P3631" i="1"/>
  <c r="P2433" i="1"/>
  <c r="P447" i="1"/>
  <c r="P4008" i="1"/>
  <c r="P637" i="1"/>
  <c r="P1453" i="1"/>
  <c r="P2434" i="1"/>
  <c r="P3074" i="1"/>
  <c r="P2915" i="1"/>
  <c r="P2362" i="1"/>
  <c r="P2909" i="1"/>
  <c r="P2948" i="1"/>
  <c r="P1994" i="1"/>
  <c r="P2771" i="1"/>
  <c r="P780" i="1"/>
  <c r="P2156" i="1"/>
  <c r="P2150" i="1"/>
  <c r="P621" i="1"/>
  <c r="P641" i="1"/>
  <c r="P544" i="1"/>
  <c r="P3953" i="1"/>
  <c r="P698" i="1"/>
  <c r="P1452" i="1"/>
  <c r="P2584" i="1"/>
  <c r="P578" i="1"/>
  <c r="P2596" i="1"/>
  <c r="P1318" i="1"/>
  <c r="P498" i="1"/>
  <c r="P173" i="1"/>
  <c r="P2429" i="1"/>
  <c r="P3202" i="1"/>
  <c r="P2430" i="1"/>
  <c r="P2691" i="1"/>
  <c r="P2696" i="1"/>
  <c r="P2912" i="1"/>
  <c r="P1136" i="1"/>
  <c r="P2916" i="1"/>
  <c r="P2943" i="1"/>
  <c r="P3641" i="1"/>
  <c r="P3798" i="1"/>
  <c r="P3057" i="1"/>
  <c r="P566" i="1"/>
  <c r="P1704" i="1"/>
  <c r="P542" i="1"/>
  <c r="P1499" i="1"/>
  <c r="P3914" i="1"/>
  <c r="P1442" i="1"/>
  <c r="P216" i="1"/>
  <c r="P3934" i="1"/>
  <c r="P585" i="1"/>
  <c r="P591" i="1"/>
  <c r="P1589" i="1"/>
  <c r="P3864" i="1"/>
  <c r="P4017" i="1"/>
  <c r="P214" i="1"/>
  <c r="P1412" i="1"/>
  <c r="P2423" i="1"/>
  <c r="P568" i="1"/>
  <c r="P636" i="1"/>
  <c r="P2148" i="1"/>
  <c r="P3858" i="1"/>
  <c r="P4047" i="1"/>
  <c r="P1736" i="1"/>
  <c r="P2427" i="1"/>
  <c r="P476" i="1"/>
  <c r="P123" i="1"/>
  <c r="P582" i="1"/>
  <c r="P1547" i="1"/>
  <c r="P1729" i="1"/>
  <c r="P3632" i="1"/>
  <c r="P1724" i="1"/>
  <c r="P683" i="1"/>
  <c r="P1113" i="1"/>
  <c r="P3861" i="1"/>
  <c r="P4114" i="1"/>
  <c r="P1049" i="1"/>
  <c r="P1988" i="1"/>
  <c r="P4052" i="1"/>
  <c r="P466" i="1"/>
  <c r="P1130" i="1"/>
  <c r="P1741" i="1"/>
  <c r="P2346" i="1"/>
  <c r="P3119" i="1"/>
  <c r="P3647" i="1"/>
  <c r="P1600" i="1"/>
  <c r="P2775" i="1"/>
  <c r="P1416" i="1"/>
  <c r="P2424" i="1"/>
  <c r="P4006" i="1"/>
  <c r="P124" i="1"/>
  <c r="P2962" i="1"/>
  <c r="P1462" i="1"/>
  <c r="P494" i="1"/>
  <c r="P226" i="1"/>
  <c r="P2952" i="1"/>
  <c r="P165" i="1"/>
  <c r="P197" i="1"/>
  <c r="P225" i="1"/>
  <c r="P233" i="1"/>
  <c r="P3127" i="1"/>
  <c r="P3063" i="1"/>
  <c r="P2392" i="1"/>
  <c r="P180" i="1"/>
  <c r="P688" i="1"/>
  <c r="P1232" i="1"/>
  <c r="P2644" i="1"/>
  <c r="P2351" i="1"/>
  <c r="P3887" i="1"/>
  <c r="P235" i="1"/>
  <c r="P1698" i="1"/>
  <c r="P1863" i="1"/>
  <c r="P142" i="1"/>
  <c r="P1450" i="1"/>
  <c r="P1984" i="1"/>
  <c r="P2515" i="1"/>
  <c r="P2365" i="1"/>
  <c r="P238" i="1"/>
  <c r="P2878" i="1"/>
  <c r="P3638" i="1"/>
  <c r="P1998" i="1"/>
  <c r="P1447" i="1"/>
  <c r="P1700" i="1"/>
  <c r="P2399" i="1"/>
  <c r="P2380" i="1"/>
  <c r="P464" i="1"/>
  <c r="P584" i="1"/>
  <c r="P639" i="1"/>
  <c r="P708" i="1"/>
  <c r="P913" i="1"/>
  <c r="P2513" i="1"/>
  <c r="P2522" i="1"/>
  <c r="P2563" i="1"/>
  <c r="P2782" i="1"/>
  <c r="P3129" i="1"/>
  <c r="P3630" i="1"/>
  <c r="P174" i="1"/>
  <c r="P2577" i="1"/>
  <c r="P613" i="1"/>
  <c r="P2960" i="1"/>
  <c r="P625" i="1"/>
  <c r="P3116" i="1"/>
  <c r="P4100" i="1"/>
  <c r="P135" i="1"/>
  <c r="P604" i="1"/>
  <c r="P139" i="1"/>
  <c r="P210" i="1"/>
  <c r="P223" i="1"/>
  <c r="P489" i="1"/>
  <c r="P564" i="1"/>
  <c r="P1236" i="1"/>
  <c r="P1418" i="1"/>
  <c r="P2352" i="1"/>
  <c r="P2402" i="1"/>
  <c r="P2896" i="1"/>
  <c r="P2947" i="1"/>
  <c r="P3059" i="1"/>
  <c r="P554" i="1"/>
  <c r="P2509" i="1"/>
  <c r="P1060" i="1"/>
  <c r="P1133" i="1"/>
  <c r="P1434" i="1"/>
  <c r="P2566" i="1"/>
  <c r="P1461" i="1"/>
  <c r="P2506" i="1"/>
  <c r="P2568" i="1"/>
  <c r="P2397" i="1"/>
  <c r="P495" i="1"/>
  <c r="P1571" i="1"/>
  <c r="P2381" i="1"/>
  <c r="P2388" i="1"/>
  <c r="P2574" i="1"/>
  <c r="P2688" i="1"/>
  <c r="P2890" i="1"/>
  <c r="P3877" i="1"/>
  <c r="P3884" i="1"/>
  <c r="P3950" i="1"/>
  <c r="P229" i="1"/>
  <c r="P2359" i="1"/>
  <c r="P240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2518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163" i="1"/>
  <c r="P3955" i="1"/>
  <c r="P772" i="1"/>
  <c r="P167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512" i="1"/>
  <c r="P1454" i="1"/>
  <c r="P612" i="1"/>
  <c r="P1427" i="1"/>
  <c r="P1445" i="1"/>
  <c r="P2401" i="1"/>
  <c r="P208" i="1"/>
  <c r="P490" i="1"/>
  <c r="P1051" i="1"/>
  <c r="P3196" i="1"/>
  <c r="P1334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4089" i="1"/>
  <c r="P2855" i="1"/>
  <c r="P1146" i="1"/>
  <c r="P587" i="1"/>
  <c r="P1174" i="1"/>
  <c r="P3084" i="1"/>
  <c r="P4016" i="1"/>
  <c r="P1451" i="1"/>
  <c r="P4056" i="1"/>
  <c r="P1815" i="1"/>
  <c r="P230" i="1"/>
  <c r="P1880" i="1"/>
  <c r="P2414" i="1"/>
  <c r="P2439" i="1"/>
  <c r="P2575" i="1"/>
  <c r="P2774" i="1"/>
  <c r="P2848" i="1"/>
  <c r="P3806" i="1"/>
  <c r="P3933" i="1"/>
  <c r="P470" i="1"/>
  <c r="P549" i="1"/>
  <c r="P557" i="1"/>
  <c r="P520" i="1"/>
  <c r="P149" i="1"/>
  <c r="P439" i="1"/>
  <c r="P497" i="1"/>
  <c r="P928" i="1"/>
  <c r="P1710" i="1"/>
  <c r="P2507" i="1"/>
  <c r="P4025" i="1"/>
  <c r="P1161" i="1"/>
  <c r="P429" i="1"/>
  <c r="P903" i="1"/>
  <c r="P1158" i="1"/>
  <c r="P1999" i="1"/>
  <c r="P176" i="1"/>
  <c r="P204" i="1"/>
  <c r="P471" i="1"/>
  <c r="P1179" i="1"/>
  <c r="P1459" i="1"/>
  <c r="P1555" i="1"/>
  <c r="P1684" i="1"/>
  <c r="P2580" i="1"/>
  <c r="P3865" i="1"/>
  <c r="P2745" i="1"/>
  <c r="P145" i="1"/>
  <c r="P922" i="1"/>
  <c r="P1708" i="1"/>
  <c r="P2344" i="1"/>
  <c r="P2883" i="1"/>
  <c r="P3875" i="1"/>
  <c r="P3958" i="1"/>
  <c r="P1165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1446" i="1"/>
  <c r="P2853" i="1"/>
  <c r="P1054" i="1"/>
  <c r="P2394" i="1"/>
  <c r="P126" i="1"/>
  <c r="P768" i="1"/>
  <c r="P1063" i="1"/>
  <c r="P1144" i="1"/>
  <c r="P1411" i="1"/>
  <c r="P1564" i="1"/>
  <c r="P1734" i="1"/>
  <c r="P2400" i="1"/>
  <c r="P2767" i="1"/>
  <c r="P3192" i="1"/>
  <c r="P4028" i="1"/>
  <c r="P764" i="1"/>
  <c r="P1057" i="1"/>
  <c r="P1553" i="1"/>
  <c r="P918" i="1"/>
  <c r="P2753" i="1"/>
  <c r="P1124" i="1"/>
  <c r="P1996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909" i="1"/>
  <c r="P2867" i="1"/>
  <c r="P574" i="1"/>
  <c r="P770" i="1"/>
  <c r="P910" i="1"/>
  <c r="P1052" i="1"/>
  <c r="P1056" i="1"/>
  <c r="P1238" i="1"/>
  <c r="P1241" i="1"/>
  <c r="P1335" i="1"/>
  <c r="P2379" i="1"/>
  <c r="P1495" i="1"/>
  <c r="P762" i="1"/>
  <c r="P3745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1582" i="1"/>
  <c r="P1342" i="1"/>
  <c r="P178" i="1"/>
  <c r="P190" i="1"/>
  <c r="P479" i="1"/>
  <c r="P606" i="1"/>
  <c r="P916" i="1"/>
  <c r="P1444" i="1"/>
  <c r="P1498" i="1"/>
  <c r="P1588" i="1"/>
  <c r="P1768" i="1"/>
  <c r="P2360" i="1"/>
  <c r="P2844" i="1"/>
  <c r="P3735" i="1"/>
  <c r="P3793" i="1"/>
  <c r="P3905" i="1"/>
  <c r="P938" i="1"/>
  <c r="P133" i="1"/>
  <c r="P712" i="1"/>
  <c r="P1586" i="1"/>
  <c r="P1591" i="1"/>
  <c r="P2845" i="1"/>
  <c r="P3746" i="1"/>
  <c r="P3944" i="1"/>
  <c r="P2514" i="1"/>
  <c r="P175" i="1"/>
  <c r="P1061" i="1"/>
  <c r="P1089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1448" i="1"/>
  <c r="P949" i="1"/>
  <c r="P560" i="1"/>
  <c r="P1557" i="1"/>
  <c r="P3145" i="1"/>
  <c r="P4078" i="1"/>
  <c r="P3977" i="1"/>
  <c r="P3876" i="1"/>
  <c r="P132" i="1"/>
  <c r="P4103" i="1"/>
  <c r="P4014" i="1"/>
  <c r="P463" i="1"/>
  <c r="P1086" i="1"/>
  <c r="P4063" i="1"/>
  <c r="P1590" i="1"/>
  <c r="P617" i="1"/>
  <c r="P931" i="1"/>
  <c r="P1053" i="1"/>
  <c r="P1143" i="1"/>
  <c r="P1601" i="1"/>
  <c r="P3206" i="1"/>
  <c r="P4053" i="1"/>
  <c r="P4111" i="1"/>
  <c r="P441" i="1"/>
  <c r="P443" i="1"/>
  <c r="P583" i="1"/>
  <c r="P620" i="1"/>
  <c r="P3056" i="1"/>
  <c r="P4045" i="1"/>
  <c r="P1878" i="1"/>
  <c r="P4102" i="1"/>
  <c r="P609" i="1"/>
  <c r="P4080" i="1"/>
  <c r="P227" i="1"/>
  <c r="P2363" i="1"/>
  <c r="P3140" i="1"/>
  <c r="P2366" i="1"/>
  <c r="P1073" i="1"/>
  <c r="P1879" i="1"/>
  <c r="P1043" i="1"/>
  <c r="P1594" i="1"/>
  <c r="P1549" i="1"/>
  <c r="P2701" i="1"/>
  <c r="P2016" i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E6" i="5" s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E4" i="5" s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E2" i="5" s="1"/>
  <c r="O3620" i="1"/>
  <c r="E3" i="5" s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E5" i="5" s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E2" i="10" l="1"/>
  <c r="E11" i="10"/>
  <c r="E10" i="10"/>
  <c r="E9" i="10"/>
  <c r="H9" i="10" s="1"/>
  <c r="E8" i="10"/>
  <c r="E6" i="10"/>
  <c r="E7" i="10"/>
  <c r="E5" i="10"/>
  <c r="H5" i="10" s="1"/>
  <c r="E4" i="10"/>
  <c r="E13" i="10"/>
  <c r="E12" i="10"/>
  <c r="E3" i="10"/>
  <c r="H3" i="10" s="1"/>
  <c r="U2" i="1" a="1"/>
  <c r="U2" i="1" s="1"/>
  <c r="G6" i="10" l="1"/>
  <c r="F6" i="10"/>
  <c r="H6" i="10"/>
  <c r="H11" i="10"/>
  <c r="F11" i="10"/>
  <c r="G13" i="10"/>
  <c r="H13" i="10"/>
  <c r="F13" i="10"/>
  <c r="G12" i="10"/>
  <c r="H12" i="10"/>
  <c r="F12" i="10"/>
  <c r="G10" i="10"/>
  <c r="H10" i="10"/>
  <c r="F10" i="10"/>
  <c r="G9" i="10"/>
  <c r="F9" i="10"/>
  <c r="G8" i="10"/>
  <c r="H8" i="10"/>
  <c r="F8" i="10"/>
  <c r="G7" i="10"/>
  <c r="H7" i="10"/>
  <c r="F7" i="10"/>
  <c r="G5" i="10"/>
  <c r="F5" i="10"/>
  <c r="G4" i="10"/>
  <c r="H4" i="10"/>
  <c r="F4" i="10"/>
  <c r="G3" i="10"/>
  <c r="F3" i="10"/>
  <c r="G2" i="10"/>
  <c r="H2" i="10"/>
  <c r="F2" i="10"/>
  <c r="G11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<sst xmlns="http://schemas.openxmlformats.org/spreadsheetml/2006/main" count="36366" uniqueCount="8409">
  <si>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</si>
  <si>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</si>
  <si>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</si>
  <si>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</si>
  <si>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</si>
  <si>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</si>
  <si>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</si>
  <si>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</si>
  <si>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</si>
  <si>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</si>
  <si>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</si>
  <si>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</si>
  <si>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</si>
  <si>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</si>
  <si>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</si>
  <si>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</si>
  <si>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</si>
  <si>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</si>
  <si>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</si>
  <si>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</si>
  <si>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</si>
  <si>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</si>
  <si>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</si>
  <si>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</si>
  <si>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</si>
  <si>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</si>
  <si>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</si>
  <si>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</si>
  <si>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</si>
  <si>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</si>
  <si>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</si>
  <si>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</si>
  <si>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</si>
  <si>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</si>
  <si>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</si>
  <si>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</si>
  <si>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</si>
  <si>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</si>
  <si>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</si>
  <si>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</si>
  <si>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</si>
  <si>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</si>
  <si>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</si>
  <si>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</si>
  <si>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</si>
  <si>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</si>
  <si>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</si>
  <si>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</si>
  <si>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</si>
  <si>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</si>
  <si>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</si>
  <si>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</si>
  <si>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</si>
  <si>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</si>
  <si>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</si>
  <si>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</si>
  <si>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</si>
  <si>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</si>
  <si>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</si>
  <si>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</si>
  <si>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</si>
  <si>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</si>
  <si>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</si>
  <si>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</si>
  <si>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</si>
  <si>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</si>
  <si>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</si>
  <si>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</si>
  <si>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</si>
  <si>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</si>
  <si>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</si>
  <si>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</si>
  <si>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</si>
  <si>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</si>
  <si>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</si>
  <si>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</si>
  <si>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</si>
  <si>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</si>
  <si>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</si>
  <si>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</si>
  <si>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</si>
  <si>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</si>
  <si>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</si>
  <si>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</si>
  <si>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</si>
  <si>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</si>
  <si>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</si>
  <si>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</si>
  <si>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</si>
  <si>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</si>
  <si>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</si>
  <si>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</si>
  <si>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</si>
  <si>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</si>
  <si>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</si>
  <si>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</si>
  <si>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</si>
  <si>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</si>
  <si>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</si>
  <si>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</si>
  <si>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</si>
  <si>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</si>
  <si>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</si>
  <si>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</si>
  <si>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</si>
  <si>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</si>
  <si>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</si>
  <si>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</si>
  <si>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</si>
  <si>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</si>
  <si>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</si>
  <si>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</si>
  <si>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</si>
  <si>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</si>
  <si>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</si>
  <si>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</si>
  <si>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</si>
  <si>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</si>
  <si>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</si>
  <si>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</si>
  <si>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</si>
  <si>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</si>
  <si>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</si>
  <si>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</si>
  <si>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</si>
  <si>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</si>
  <si>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</si>
  <si>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</si>
  <si>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</si>
  <si>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</si>
  <si>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</si>
  <si>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</si>
  <si>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</si>
  <si>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</si>
  <si>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</si>
  <si>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</si>
  <si>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</si>
  <si>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</si>
  <si>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</si>
  <si>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</si>
  <si>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</si>
  <si>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</si>
  <si>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</si>
  <si>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</si>
  <si>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</si>
  <si>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</si>
  <si>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</si>
  <si>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</si>
  <si>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</si>
  <si>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</si>
  <si>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</si>
  <si>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</si>
  <si>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</si>
  <si>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</si>
  <si>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</si>
  <si>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</si>
  <si>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</si>
  <si>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</si>
  <si>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</si>
  <si>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</si>
  <si>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</si>
  <si>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</si>
  <si>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</si>
  <si>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</si>
  <si>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</si>
  <si>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</si>
  <si>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</si>
  <si>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</si>
  <si>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</si>
  <si>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</si>
  <si>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</si>
  <si>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</si>
  <si>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</si>
  <si>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</si>
  <si>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</si>
  <si>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</si>
  <si>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</si>
  <si>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</si>
  <si>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</si>
  <si>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</si>
  <si>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</si>
  <si>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</si>
  <si>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</si>
  <si>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</si>
  <si>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</si>
  <si>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</si>
  <si>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</si>
  <si>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</si>
  <si>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</si>
  <si>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</si>
  <si>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</si>
  <si>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</si>
  <si>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</si>
  <si>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</si>
  <si>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</si>
  <si>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</si>
  <si>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</si>
  <si>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</si>
  <si>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</si>
  <si>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</si>
  <si>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</si>
  <si>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</si>
  <si>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</si>
  <si>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</si>
  <si>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</si>
  <si>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</si>
  <si>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</si>
  <si>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</si>
  <si>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</si>
  <si>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</si>
  <si>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</si>
  <si>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</si>
  <si>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</si>
  <si>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</si>
  <si>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</si>
  <si>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</si>
  <si>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</si>
  <si>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</si>
  <si>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</si>
  <si>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</si>
  <si>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</si>
  <si>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</si>
  <si>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</si>
  <si>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</si>
  <si>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</si>
  <si>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</si>
  <si>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</si>
  <si>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</si>
  <si>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</si>
  <si>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</si>
  <si>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</si>
  <si>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</si>
  <si>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</si>
  <si>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</si>
  <si>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</si>
  <si>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</si>
  <si>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</si>
  <si>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</si>
  <si>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</si>
  <si>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</si>
  <si>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</si>
  <si>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</si>
  <si>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</si>
  <si>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</si>
  <si>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</si>
  <si>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</si>
  <si>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</si>
  <si>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</si>
  <si>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</si>
  <si>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</si>
  <si>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</si>
  <si>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</si>
  <si>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</si>
  <si>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</si>
  <si>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</si>
  <si>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</si>
  <si>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</si>
  <si>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</si>
  <si>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</si>
  <si>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</si>
  <si>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</si>
  <si>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</si>
  <si>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</si>
  <si>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</si>
  <si>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</si>
  <si>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</si>
  <si>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</si>
  <si>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</si>
  <si>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</si>
  <si>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</si>
  <si>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</si>
  <si>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</si>
  <si>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</si>
  <si>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</si>
  <si>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</si>
  <si>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</si>
  <si>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</si>
  <si>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</si>
  <si>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</si>
  <si>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</si>
  <si>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</si>
  <si>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</si>
  <si>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</si>
  <si>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</si>
  <si>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</si>
  <si>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</si>
  <si>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</si>
  <si>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</si>
  <si>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</si>
  <si>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</si>
  <si>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</si>
  <si>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</si>
  <si>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</si>
  <si>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</si>
  <si>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</si>
  <si>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</si>
  <si>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</si>
  <si>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</si>
  <si>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</si>
  <si>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</si>
  <si>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</si>
  <si>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</si>
  <si>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</si>
  <si>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</si>
  <si>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</si>
  <si>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</si>
  <si>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</si>
  <si>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</si>
  <si>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</si>
  <si>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</si>
  <si>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</si>
  <si>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</si>
  <si>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</si>
  <si>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</si>
  <si>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</si>
  <si>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</si>
  <si>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</si>
  <si>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</si>
  <si>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</si>
  <si>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</si>
  <si>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</si>
  <si>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</si>
  <si>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</si>
  <si>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</si>
  <si>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</si>
  <si>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</si>
  <si>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</si>
  <si>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</si>
  <si>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</si>
  <si>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</si>
  <si>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</si>
  <si>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</si>
  <si>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</si>
  <si>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</si>
  <si>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</si>
  <si>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</si>
  <si>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</si>
  <si>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</si>
  <si>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</si>
  <si>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</si>
  <si>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</si>
  <si>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</si>
  <si>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</si>
  <si>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</si>
  <si>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</si>
  <si>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</si>
  <si>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</si>
  <si>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</si>
  <si>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</si>
  <si>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</si>
  <si>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</si>
  <si>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</si>
  <si>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</si>
  <si>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</si>
  <si>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</si>
  <si>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</si>
  <si>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</si>
  <si>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</si>
  <si>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</si>
  <si>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</si>
  <si>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</si>
  <si>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</si>
  <si>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</si>
  <si>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</si>
  <si>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</si>
  <si>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</si>
  <si>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</si>
  <si>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</si>
  <si>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</si>
  <si>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</si>
  <si>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</si>
  <si>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</si>
  <si>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</si>
  <si>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</si>
  <si>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</si>
  <si>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</si>
  <si>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</si>
  <si>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</si>
  <si>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</si>
  <si>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</si>
  <si>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</si>
  <si>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</si>
  <si>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</si>
  <si>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</si>
  <si>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</si>
  <si>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</si>
  <si>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</si>
  <si>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</si>
  <si>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</si>
  <si>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</si>
  <si>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</si>
  <si>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</si>
  <si>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</si>
  <si>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</si>
  <si>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</si>
  <si>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</si>
  <si>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</si>
  <si>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</si>
  <si>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</si>
  <si>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</si>
  <si>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</si>
  <si>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</si>
  <si>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</si>
  <si>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</si>
  <si>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</si>
  <si>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</si>
  <si>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</si>
  <si>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</si>
  <si>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</si>
  <si>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</si>
  <si>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</si>
  <si>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</si>
  <si>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</si>
  <si>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</si>
  <si>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</si>
  <si>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</si>
  <si>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</si>
  <si>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</si>
  <si>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</si>
  <si>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</si>
  <si>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</si>
  <si>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</si>
  <si>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</si>
  <si>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</si>
  <si>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</si>
  <si>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</si>
  <si>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</si>
  <si>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</si>
  <si>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</si>
  <si>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</si>
  <si>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</si>
  <si>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</si>
  <si>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</si>
  <si>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</si>
  <si>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</si>
  <si>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</si>
  <si>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</si>
  <si>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</si>
  <si>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</si>
  <si>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</si>
  <si>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</si>
  <si>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</si>
  <si>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</si>
  <si>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</si>
  <si>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</si>
  <si>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</si>
  <si>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</si>
  <si>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</si>
  <si>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</si>
  <si>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</si>
  <si>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</si>
  <si>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</si>
  <si>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</si>
  <si>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</si>
  <si>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</si>
  <si>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</si>
  <si>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</si>
  <si>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</si>
  <si>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</si>
  <si>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</si>
  <si>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</si>
  <si>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</si>
  <si>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</si>
  <si>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</si>
  <si>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</si>
  <si>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</si>
  <si>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</si>
  <si>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</si>
  <si>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</si>
  <si>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</si>
  <si>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</si>
  <si>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</si>
  <si>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</si>
  <si>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</si>
  <si>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</si>
  <si>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</si>
  <si>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</si>
  <si>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</si>
  <si>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</si>
  <si>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</si>
  <si>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</si>
  <si>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</si>
  <si>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</si>
  <si>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</si>
  <si>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</si>
  <si>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</si>
  <si>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</si>
  <si>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</si>
  <si>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</si>
  <si>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</si>
  <si>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</si>
  <si>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</si>
  <si>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</si>
  <si>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</si>
  <si>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</si>
  <si>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</si>
  <si>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</si>
  <si>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</si>
  <si>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</si>
  <si>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</si>
  <si>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</si>
  <si>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</si>
  <si>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</si>
  <si>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</si>
  <si>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</si>
  <si>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</si>
  <si>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</si>
  <si>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</si>
  <si>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</si>
  <si>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</si>
  <si>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</si>
  <si>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</si>
  <si>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</si>
  <si>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</si>
  <si>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</si>
  <si>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</si>
  <si>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</si>
  <si>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</si>
  <si>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</si>
  <si>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</si>
  <si>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</si>
  <si>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</si>
  <si>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</si>
  <si>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</si>
  <si>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</si>
  <si>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</si>
  <si>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</si>
  <si>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</si>
  <si>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</si>
  <si>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</si>
  <si>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</si>
  <si>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</si>
  <si>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</si>
  <si>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</si>
  <si>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</si>
  <si>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</si>
  <si>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</si>
  <si>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</si>
  <si>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</si>
  <si>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</si>
  <si>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</si>
  <si>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</si>
  <si>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</si>
  <si>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</si>
  <si>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</si>
  <si>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</si>
  <si>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</si>
  <si>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</si>
  <si>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</si>
  <si>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</si>
  <si>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</si>
  <si>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</si>
  <si>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</si>
  <si>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</si>
  <si>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</si>
  <si>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</si>
  <si>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</si>
  <si>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</si>
  <si>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</si>
  <si>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</si>
  <si>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</si>
  <si>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</si>
  <si>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</si>
  <si>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</si>
  <si>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</si>
  <si>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</si>
  <si>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</si>
  <si>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</si>
  <si>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</si>
  <si>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</si>
  <si>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</si>
  <si>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</si>
  <si>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</si>
  <si>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</si>
  <si>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</si>
  <si>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</si>
  <si>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</si>
  <si>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</si>
  <si>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</si>
  <si>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</si>
  <si>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</si>
  <si>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</si>
  <si>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</si>
  <si>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</si>
  <si>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</si>
  <si>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</si>
  <si>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</si>
  <si>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</si>
  <si>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</si>
  <si>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</si>
  <si>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</si>
  <si>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</si>
  <si>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</si>
  <si>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</si>
  <si>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</si>
  <si>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</si>
  <si>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</si>
  <si>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</si>
  <si>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</si>
  <si>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</si>
  <si>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</si>
  <si>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</si>
  <si>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</si>
  <si>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</si>
  <si>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</si>
  <si>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</si>
  <si>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</si>
  <si>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</si>
  <si>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</si>
  <si>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</si>
  <si>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</si>
  <si>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</si>
  <si>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</si>
  <si>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</si>
  <si>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</si>
  <si>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</si>
  <si>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</si>
  <si>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</si>
  <si>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</si>
  <si>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</si>
  <si>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</si>
  <si>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</si>
  <si>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</si>
  <si>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</si>
  <si>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</si>
  <si>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</si>
  <si>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</si>
  <si>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</si>
  <si>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</si>
  <si>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</si>
  <si>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</si>
  <si>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</si>
  <si>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</si>
  <si>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</si>
  <si>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</si>
  <si>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</si>
  <si>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</si>
  <si>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</si>
  <si>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</si>
  <si>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</si>
  <si>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</si>
  <si>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</si>
  <si>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</si>
  <si>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</si>
  <si>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</si>
  <si>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</si>
  <si>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</si>
  <si>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</si>
  <si>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</si>
  <si>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</si>
  <si>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</si>
  <si>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</si>
  <si>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</si>
  <si>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</si>
  <si>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</si>
  <si>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</si>
  <si>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</si>
  <si>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</si>
  <si>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</si>
  <si>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</si>
  <si>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</si>
  <si>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</si>
  <si>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</si>
  <si>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</si>
  <si>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</si>
  <si>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</si>
  <si>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</si>
  <si>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</si>
  <si>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</si>
  <si>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</si>
  <si>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</si>
  <si>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</si>
  <si>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</si>
  <si>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</si>
  <si>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</si>
  <si>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</si>
  <si>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</si>
  <si>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</si>
  <si>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</si>
  <si>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</si>
  <si>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</si>
  <si>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</si>
  <si>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</si>
  <si>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</si>
  <si>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</si>
  <si>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</si>
  <si>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</si>
  <si>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</si>
  <si>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</si>
  <si>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</si>
  <si>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</si>
  <si>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</si>
  <si>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</si>
  <si>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</si>
  <si>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</si>
  <si>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</si>
  <si>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</si>
  <si>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</si>
  <si>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</si>
  <si>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</si>
  <si>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</si>
  <si>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</si>
  <si>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</si>
  <si>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</si>
  <si>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</si>
  <si>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</si>
  <si>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</si>
  <si>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</si>
  <si>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</si>
  <si>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</si>
  <si>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</si>
  <si>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</si>
  <si>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</si>
  <si>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</si>
  <si>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</si>
  <si>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</si>
  <si>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</si>
  <si>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</si>
  <si>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</si>
  <si>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</si>
  <si>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</si>
  <si>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</si>
  <si>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</si>
  <si>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</si>
  <si>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</si>
  <si>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</si>
  <si>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</si>
  <si>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</si>
  <si>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</si>
  <si>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</si>
  <si>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</si>
  <si>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</si>
  <si>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</si>
  <si>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</si>
  <si>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</si>
  <si>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</si>
  <si>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</si>
  <si>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</si>
  <si>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</si>
  <si>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</si>
  <si>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</si>
  <si>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</si>
  <si>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</si>
  <si>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</si>
  <si>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</si>
  <si>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</si>
  <si>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</si>
  <si>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</si>
  <si>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</si>
  <si>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</si>
  <si>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</si>
  <si>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</si>
  <si>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</si>
  <si>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</si>
  <si>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</si>
  <si>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</si>
  <si>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</si>
  <si>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</si>
  <si>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</si>
  <si>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</si>
  <si>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</si>
  <si>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</si>
  <si>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</si>
  <si>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</si>
  <si>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</si>
  <si>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</si>
  <si>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</si>
  <si>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</si>
  <si>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</si>
  <si>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</si>
  <si>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</si>
  <si>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</si>
  <si>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</si>
  <si>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</si>
  <si>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</si>
  <si>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</si>
  <si>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</si>
  <si>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</si>
  <si>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</si>
  <si>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</si>
  <si>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</si>
  <si>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</si>
  <si>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</si>
  <si>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</si>
  <si>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</si>
  <si>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</si>
  <si>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</si>
  <si>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</si>
  <si>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</si>
  <si>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</si>
  <si>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</si>
  <si>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</si>
  <si>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</si>
  <si>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</si>
  <si>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</si>
  <si>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</si>
  <si>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</si>
  <si>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</si>
  <si>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</si>
  <si>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</si>
  <si>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</si>
  <si>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</si>
  <si>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</si>
  <si>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</si>
  <si>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</si>
  <si>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</si>
  <si>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</si>
  <si>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</si>
  <si>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</si>
  <si>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</si>
  <si>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</si>
  <si>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</si>
  <si>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</si>
  <si>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</si>
  <si>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</si>
  <si>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</si>
  <si>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</si>
  <si>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</si>
  <si>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</si>
  <si>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</si>
  <si>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</si>
  <si>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</si>
  <si>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</si>
  <si>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</si>
  <si>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</si>
  <si>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</si>
  <si>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</si>
  <si>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</si>
  <si>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</si>
  <si>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</si>
  <si>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</si>
  <si>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</si>
  <si>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</si>
  <si>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</si>
  <si>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</si>
  <si>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</si>
  <si>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</si>
  <si>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</si>
  <si>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</si>
  <si>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</si>
  <si>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</si>
  <si>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</si>
  <si>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</si>
  <si>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</si>
  <si>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</si>
  <si>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</si>
  <si>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</si>
  <si>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</si>
  <si>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</si>
  <si>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</si>
  <si>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</si>
  <si>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</si>
  <si>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</si>
  <si>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</si>
  <si>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</si>
  <si>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</si>
  <si>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</si>
  <si>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</si>
  <si>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</si>
  <si>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</si>
  <si>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</si>
  <si>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</si>
  <si>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</si>
  <si>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</si>
  <si>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</si>
  <si>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</si>
  <si>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</si>
  <si>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</si>
  <si>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</si>
  <si>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</si>
  <si>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</si>
  <si>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</si>
  <si>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</si>
  <si>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</si>
  <si>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</si>
  <si>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</si>
  <si>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</si>
  <si>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</si>
  <si>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</si>
  <si>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</si>
  <si>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</si>
  <si>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</si>
  <si>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</si>
  <si>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</si>
  <si>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</si>
  <si>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</si>
  <si>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</si>
  <si>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</si>
  <si>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</si>
  <si>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</si>
  <si>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</si>
  <si>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</si>
  <si>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</si>
  <si>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</si>
  <si>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</si>
  <si>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</si>
  <si>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</si>
  <si>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</si>
  <si>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</si>
  <si>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</si>
  <si>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</si>
  <si>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</si>
  <si>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</si>
  <si>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</si>
  <si>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</si>
  <si>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</si>
  <si>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</si>
  <si>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</si>
  <si>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</si>
  <si>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</si>
  <si>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</si>
  <si>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</si>
  <si>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</si>
  <si>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</si>
  <si>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</si>
  <si>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</si>
  <si>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</si>
  <si>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</si>
  <si>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</si>
  <si>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</si>
  <si>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</si>
  <si>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</si>
  <si>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</si>
  <si>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</si>
  <si>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</si>
  <si>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</si>
  <si>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</si>
  <si>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</si>
  <si>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</si>
  <si>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</si>
  <si>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</si>
  <si>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</si>
  <si>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</si>
  <si>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</si>
  <si>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</si>
  <si>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</si>
  <si>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</si>
  <si>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</si>
  <si>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</si>
  <si>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</si>
  <si>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</si>
  <si>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</si>
  <si>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</si>
  <si>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</si>
  <si>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</si>
  <si>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</si>
  <si>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</si>
  <si>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</si>
  <si>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</si>
  <si>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</si>
  <si>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</si>
  <si>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</si>
  <si>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</si>
  <si>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</si>
  <si>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</si>
  <si>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</si>
  <si>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</si>
  <si>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</si>
  <si>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</si>
  <si>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</si>
  <si>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</si>
  <si>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</si>
  <si>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</si>
  <si>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</si>
  <si>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</si>
  <si>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</si>
  <si>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</si>
  <si>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</si>
  <si>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</si>
  <si>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</si>
  <si>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</si>
  <si>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</si>
  <si>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</si>
  <si>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</si>
  <si>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</si>
  <si>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</si>
  <si>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</si>
  <si>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</si>
  <si>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</si>
  <si>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</si>
  <si>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</si>
  <si>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</si>
  <si>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</si>
  <si>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</si>
  <si>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</si>
  <si>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</si>
  <si>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</si>
  <si>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</si>
  <si>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</si>
  <si>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</si>
  <si>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</si>
  <si>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</si>
  <si>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</si>
  <si>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</si>
  <si>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</si>
  <si>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</si>
  <si>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</si>
  <si>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</si>
  <si>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</si>
  <si>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</si>
  <si>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</si>
  <si>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</si>
  <si>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</si>
  <si>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</si>
  <si>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</si>
  <si>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</si>
  <si>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</si>
  <si>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</si>
  <si>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</si>
  <si>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</si>
  <si>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</si>
  <si>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</si>
  <si>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</si>
  <si>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</si>
  <si>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</si>
  <si>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</si>
  <si>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</si>
  <si>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</si>
  <si>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</si>
  <si>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</si>
  <si>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</si>
  <si>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</si>
  <si>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</si>
  <si>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</si>
  <si>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</si>
  <si>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</si>
  <si>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</si>
  <si>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</si>
  <si>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</si>
  <si>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</si>
  <si>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</si>
  <si>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</si>
  <si>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</si>
  <si>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</si>
  <si>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</si>
  <si>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</si>
  <si>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</si>
  <si>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</si>
  <si>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</si>
  <si>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</si>
  <si>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</si>
  <si>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</si>
  <si>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</si>
  <si>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</si>
  <si>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</si>
  <si>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</si>
  <si>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</si>
  <si>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</si>
  <si>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</si>
  <si>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</si>
  <si>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</si>
  <si>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</si>
  <si>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</si>
  <si>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</si>
  <si>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</si>
  <si>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</si>
  <si>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</si>
  <si>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</si>
  <si>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</si>
  <si>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</si>
  <si>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</si>
  <si>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</si>
  <si>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</si>
  <si>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</si>
  <si>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</si>
  <si>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</si>
  <si>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</si>
  <si>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</si>
  <si>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</si>
  <si>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</si>
  <si>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</si>
  <si>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</si>
  <si>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</si>
  <si>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</si>
  <si>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</si>
  <si>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</si>
  <si>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</si>
  <si>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</si>
  <si>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</si>
  <si>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</si>
  <si>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</si>
  <si>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</si>
  <si>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</si>
  <si>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</si>
  <si>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</si>
  <si>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</si>
  <si>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</si>
  <si>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</si>
  <si>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</si>
  <si>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</si>
  <si>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</si>
  <si>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</si>
  <si>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</si>
  <si>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</si>
  <si>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</si>
  <si>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</si>
  <si>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</si>
  <si>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</si>
  <si>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</si>
  <si>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</si>
  <si>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</si>
  <si>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</si>
  <si>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</si>
  <si>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</si>
  <si>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</si>
  <si>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</si>
  <si>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</si>
  <si>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</si>
  <si>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</si>
  <si>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</si>
  <si>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</si>
  <si>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</si>
  <si>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</si>
  <si>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</si>
  <si>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</si>
  <si>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</si>
  <si>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</si>
  <si>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</si>
  <si>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</si>
  <si>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</si>
  <si>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</si>
  <si>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</si>
  <si>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</si>
  <si>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</si>
  <si>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</si>
  <si>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</si>
  <si>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</si>
  <si>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</si>
  <si>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</si>
  <si>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</si>
  <si>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</si>
  <si>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</si>
  <si>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</si>
  <si>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</si>
  <si>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</si>
  <si>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</si>
  <si>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</si>
  <si>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</si>
  <si>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</si>
  <si>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</si>
  <si>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</si>
  <si>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</si>
  <si>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</si>
  <si>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</si>
  <si>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</si>
  <si>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</si>
  <si>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</si>
  <si>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</si>
  <si>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</si>
  <si>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</si>
  <si>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</si>
  <si>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</si>
  <si>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</si>
  <si>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</si>
  <si>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</si>
  <si>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</si>
  <si>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</si>
  <si>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</si>
  <si>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</si>
  <si>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</si>
  <si>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</si>
  <si>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</si>
  <si>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</si>
  <si>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</si>
  <si>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</si>
  <si>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</si>
  <si>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</si>
  <si>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</si>
  <si>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</si>
  <si>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</si>
  <si>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</si>
  <si>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</si>
  <si>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</si>
  <si>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</si>
  <si>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</si>
  <si>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</si>
  <si>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</si>
  <si>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</si>
  <si>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</si>
  <si>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</si>
  <si>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</si>
  <si>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</si>
  <si>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</si>
  <si>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</si>
  <si>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</si>
  <si>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</si>
  <si>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</si>
  <si>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</si>
  <si>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</si>
  <si>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</si>
  <si>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</si>
  <si>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</si>
  <si>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</si>
  <si>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</si>
  <si>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</si>
  <si>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</si>
  <si>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</si>
  <si>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</si>
  <si>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</si>
  <si>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</si>
  <si>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</si>
  <si>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</si>
  <si>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</si>
  <si>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</si>
  <si>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</si>
  <si>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</si>
  <si>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</si>
  <si>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</si>
  <si>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</si>
  <si>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</si>
  <si>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</si>
  <si>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</si>
  <si>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</si>
  <si>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</si>
  <si>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</si>
  <si>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</si>
  <si>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</si>
  <si>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</si>
  <si>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</si>
  <si>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</si>
  <si>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</si>
  <si>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</si>
  <si>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</si>
  <si>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</si>
  <si>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</si>
  <si>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</si>
  <si>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</si>
  <si>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</si>
  <si>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</si>
  <si>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</si>
  <si>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</si>
  <si>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</si>
  <si>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</si>
  <si>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</si>
  <si>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</si>
  <si>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</si>
  <si>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</si>
  <si>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</si>
  <si>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</si>
  <si>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</si>
  <si>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</si>
  <si>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</si>
  <si>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</si>
  <si>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</si>
  <si>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</si>
  <si>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</si>
  <si>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</si>
  <si>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</si>
  <si>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</si>
  <si>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</si>
  <si>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</si>
  <si>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</si>
  <si>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</si>
  <si>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</si>
  <si>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</si>
  <si>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</si>
  <si>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</si>
  <si>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</si>
  <si>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</si>
  <si>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</si>
  <si>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</si>
  <si>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</si>
  <si>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</si>
  <si>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</si>
  <si>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</si>
  <si>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</si>
  <si>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</si>
  <si>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</si>
  <si>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</si>
  <si>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</si>
  <si>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</si>
  <si>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</si>
  <si>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</si>
  <si>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</si>
  <si>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</si>
  <si>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</si>
  <si>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</si>
  <si>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</si>
  <si>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</si>
  <si>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</si>
  <si>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</si>
  <si>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</si>
  <si>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</si>
  <si>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</si>
  <si>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</si>
  <si>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</si>
  <si>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</si>
  <si>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</si>
  <si>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</si>
  <si>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</si>
  <si>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</si>
  <si>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</si>
  <si>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</si>
  <si>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</si>
  <si>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</si>
  <si>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</si>
  <si>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</si>
  <si>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</si>
  <si>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</si>
  <si>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</si>
  <si>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</si>
  <si>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</si>
  <si>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</si>
  <si>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</si>
  <si>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</si>
  <si>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</si>
  <si>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</si>
  <si>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</si>
  <si>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</si>
  <si>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</si>
  <si>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</si>
  <si>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</si>
  <si>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</si>
  <si>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</si>
  <si>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</si>
  <si>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</si>
  <si>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</si>
  <si>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</si>
  <si>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</si>
  <si>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</si>
  <si>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</si>
  <si>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</si>
  <si>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</si>
  <si>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</si>
  <si>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</si>
  <si>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</si>
  <si>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</si>
  <si>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</si>
  <si>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</si>
  <si>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</si>
  <si>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</si>
  <si>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</si>
  <si>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</si>
  <si>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</si>
  <si>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</si>
  <si>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</si>
  <si>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</si>
  <si>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</si>
  <si>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</si>
  <si>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</si>
  <si>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</si>
  <si>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</si>
  <si>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</si>
  <si>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</si>
  <si>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</si>
  <si>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</si>
  <si>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</si>
  <si>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</si>
  <si>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</si>
  <si>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</si>
  <si>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</si>
  <si>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</si>
  <si>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</si>
  <si>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</si>
  <si>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</si>
  <si>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</si>
  <si>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</si>
  <si>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</si>
  <si>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</si>
  <si>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</si>
  <si>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</si>
  <si>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</si>
  <si>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</si>
  <si>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</si>
  <si>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</si>
  <si>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</si>
  <si>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</si>
  <si>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</si>
  <si>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</si>
  <si>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</si>
  <si>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</si>
  <si>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</si>
  <si>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</si>
  <si>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</si>
  <si>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</si>
  <si>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</si>
  <si>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</si>
  <si>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</si>
  <si>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</si>
  <si>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</si>
  <si>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</si>
  <si>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</si>
  <si>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</si>
  <si>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</si>
  <si>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</si>
  <si>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</si>
  <si>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</si>
  <si>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</si>
  <si>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</si>
  <si>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</si>
  <si>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</si>
  <si>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</si>
  <si>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</si>
  <si>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</si>
  <si>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</si>
  <si>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</si>
  <si>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</si>
  <si>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</si>
  <si>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</si>
  <si>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</si>
  <si>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</si>
  <si>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</si>
  <si>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</si>
  <si>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</si>
  <si>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</si>
  <si>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</si>
  <si>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</si>
  <si>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</si>
  <si>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</si>
  <si>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</si>
  <si>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</si>
  <si>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</si>
  <si>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</si>
  <si>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</si>
  <si>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</si>
  <si>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</si>
  <si>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</si>
  <si>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</si>
  <si>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</si>
  <si>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</si>
  <si>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</si>
  <si>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</si>
  <si>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</si>
  <si>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</si>
  <si>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</si>
  <si>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</si>
  <si>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</si>
  <si>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</si>
  <si>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</si>
  <si>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</si>
  <si>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</si>
  <si>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</si>
  <si>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</si>
  <si>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</si>
  <si>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</si>
  <si>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</si>
  <si>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</si>
  <si>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</si>
  <si>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</si>
  <si>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</si>
  <si>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</si>
  <si>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</si>
  <si>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</si>
  <si>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</si>
  <si>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</si>
  <si>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</si>
  <si>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</si>
  <si>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</si>
  <si>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</si>
  <si>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</si>
  <si>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</si>
  <si>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</si>
  <si>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</si>
  <si>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</si>
  <si>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</si>
  <si>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</si>
  <si>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</si>
  <si>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</si>
  <si>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</si>
  <si>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</si>
  <si>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</si>
  <si>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</si>
  <si>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</si>
  <si>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</si>
  <si>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</si>
  <si>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</si>
  <si>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</si>
  <si>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</si>
  <si>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</si>
  <si>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</si>
  <si>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</si>
  <si>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</si>
  <si>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</si>
  <si>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</si>
  <si>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</si>
  <si>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</si>
  <si>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</si>
  <si>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</si>
  <si>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</si>
  <si>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</si>
  <si>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</si>
  <si>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</si>
  <si>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</si>
  <si>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</si>
  <si>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</si>
  <si>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</si>
  <si>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</si>
  <si>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</si>
  <si>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</si>
  <si>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</si>
  <si>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</si>
  <si>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</si>
  <si>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</si>
  <si>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</si>
  <si>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</si>
  <si>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</si>
  <si>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</si>
  <si>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</si>
  <si>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</si>
  <si>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</si>
  <si>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</si>
  <si>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</si>
  <si>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</si>
  <si>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</si>
  <si>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</si>
  <si>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</si>
  <si>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</si>
  <si>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</si>
  <si>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</si>
  <si>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</si>
  <si>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</si>
  <si>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</si>
  <si>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</si>
  <si>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</si>
  <si>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</si>
  <si>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</si>
  <si>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</si>
  <si>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</si>
  <si>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</si>
  <si>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</si>
  <si>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</si>
  <si>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</si>
  <si>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</si>
  <si>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</si>
  <si>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</si>
  <si>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</si>
  <si>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</si>
  <si>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</si>
  <si>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</si>
  <si>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</si>
  <si>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</si>
  <si>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</si>
  <si>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</si>
  <si>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</si>
  <si>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</si>
  <si>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</si>
  <si>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</si>
  <si>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</si>
  <si>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</si>
  <si>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</si>
  <si>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</si>
  <si>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</si>
  <si>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</si>
  <si>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</si>
  <si>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</si>
  <si>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</si>
  <si>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</si>
  <si>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</si>
  <si>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</si>
  <si>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</si>
  <si>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</si>
  <si>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</si>
  <si>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</si>
  <si>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</si>
  <si>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</si>
  <si>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</si>
  <si>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</si>
  <si>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</si>
  <si>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</si>
  <si>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</si>
  <si>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</si>
  <si>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</si>
  <si>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</si>
  <si>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</si>
  <si>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</si>
  <si>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</si>
  <si>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</si>
  <si>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</si>
  <si>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</si>
  <si>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</si>
  <si>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</si>
  <si>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</si>
  <si>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</si>
  <si>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</si>
  <si>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</si>
  <si>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</si>
  <si>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</si>
  <si>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</si>
  <si>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</si>
  <si>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</si>
  <si>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</si>
  <si>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</si>
  <si>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</si>
  <si>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</si>
  <si>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</si>
  <si>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</si>
  <si>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</si>
  <si>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</si>
  <si>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</si>
  <si>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</si>
  <si>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</si>
  <si>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</si>
  <si>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</si>
  <si>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</si>
  <si>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</si>
  <si>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</si>
  <si>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</si>
  <si>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</si>
  <si>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</si>
  <si>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</si>
  <si>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</si>
  <si>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</si>
  <si>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</si>
  <si>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</si>
  <si>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</si>
  <si>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</si>
  <si>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</si>
  <si>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</si>
  <si>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</si>
  <si>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</si>
  <si>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</si>
  <si>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</si>
  <si>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</si>
  <si>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</si>
  <si>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</si>
  <si>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</si>
  <si>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</si>
  <si>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</si>
  <si>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</si>
  <si>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</si>
  <si>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</si>
  <si>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</si>
  <si>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</si>
  <si>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</si>
  <si>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</si>
  <si>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</si>
  <si>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</si>
  <si>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</si>
  <si>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</si>
  <si>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</si>
  <si>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</si>
  <si>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</si>
  <si>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</si>
  <si>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</si>
  <si>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</si>
  <si>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</si>
  <si>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</si>
  <si>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</si>
  <si>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</si>
  <si>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</si>
  <si>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</si>
  <si>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</si>
  <si>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</si>
  <si>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</si>
  <si>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</si>
  <si>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</si>
  <si>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</si>
  <si>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</si>
  <si>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</si>
  <si>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</si>
  <si>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</si>
  <si>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</si>
  <si>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</si>
  <si>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</si>
  <si>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</si>
  <si>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</si>
  <si>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</si>
  <si>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</si>
  <si>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</si>
  <si>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</si>
  <si>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</si>
  <si>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</si>
  <si>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</si>
  <si>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</si>
  <si>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</si>
  <si>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</si>
  <si>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</si>
  <si>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</si>
  <si>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</si>
  <si>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</si>
  <si>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</si>
  <si>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</si>
  <si>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</si>
  <si>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</si>
  <si>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</si>
  <si>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</si>
  <si>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</si>
  <si>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</si>
  <si>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</si>
  <si>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</si>
  <si>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</si>
  <si>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</si>
  <si>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</si>
  <si>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</si>
  <si>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</si>
  <si>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</si>
  <si>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</si>
  <si>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</si>
  <si>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</si>
  <si>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</si>
  <si>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</si>
  <si>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</si>
  <si>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</si>
  <si>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</si>
  <si>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</si>
  <si>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</si>
  <si>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</si>
  <si>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</si>
  <si>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</si>
  <si>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</si>
  <si>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</si>
  <si>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</si>
  <si>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</si>
  <si>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</si>
  <si>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</si>
  <si>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</si>
  <si>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</si>
  <si>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</si>
  <si>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</si>
  <si>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</si>
  <si>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</si>
  <si>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</si>
  <si>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</si>
  <si>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</si>
  <si>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</si>
  <si>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</si>
  <si>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</si>
  <si>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</si>
  <si>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</si>
  <si>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</si>
  <si>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</si>
  <si>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</si>
  <si>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</si>
  <si>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</si>
  <si>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</si>
  <si>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</si>
  <si>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</si>
  <si>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</si>
  <si>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</si>
  <si>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</si>
  <si>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</si>
  <si>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</si>
  <si>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</si>
  <si>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</si>
  <si>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</si>
  <si>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</si>
  <si>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</si>
  <si>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</si>
  <si>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</si>
  <si>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</si>
  <si>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</si>
  <si>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</si>
  <si>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</si>
  <si>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</si>
  <si>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</si>
  <si>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</si>
  <si>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</si>
  <si>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</si>
  <si>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</si>
  <si>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</si>
  <si>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</si>
  <si>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</si>
  <si>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</si>
  <si>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</si>
  <si>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</si>
  <si>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</si>
  <si>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</si>
  <si>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</si>
  <si>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</si>
  <si>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</si>
  <si>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</si>
  <si>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</si>
  <si>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</si>
  <si>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</si>
  <si>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</si>
  <si>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</si>
  <si>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</si>
  <si>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</si>
  <si>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</si>
  <si>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</si>
  <si>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</si>
  <si>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</si>
  <si>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</si>
  <si>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</si>
  <si>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</si>
  <si>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</si>
  <si>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</si>
  <si>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</si>
  <si>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</si>
  <si>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</si>
  <si>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</si>
  <si>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</si>
  <si>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</si>
  <si>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</si>
  <si>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</si>
  <si>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</si>
  <si>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</si>
  <si>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</si>
  <si>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</si>
  <si>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</si>
  <si>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</si>
  <si>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</si>
  <si>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</si>
  <si>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</si>
  <si>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</si>
  <si>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</si>
  <si>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</si>
  <si>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</si>
  <si>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</si>
  <si>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</si>
  <si>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</si>
  <si>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</si>
  <si>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</si>
  <si>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</si>
  <si>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</si>
  <si>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</si>
  <si>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</si>
  <si>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</si>
  <si>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</si>
  <si>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</si>
  <si>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</si>
  <si>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</si>
  <si>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</si>
  <si>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</si>
  <si>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</si>
  <si>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</si>
  <si>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</si>
  <si>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</si>
  <si>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</si>
  <si>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</si>
  <si>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</si>
  <si>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</si>
  <si>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</si>
  <si>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</si>
  <si>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</si>
  <si>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</si>
  <si>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</si>
  <si>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</si>
  <si>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</si>
  <si>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</si>
  <si>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</si>
  <si>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</si>
  <si>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</si>
  <si>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</si>
  <si>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</si>
  <si>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</si>
  <si>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</si>
  <si>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</si>
  <si>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</si>
  <si>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</si>
  <si>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</si>
  <si>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</si>
  <si>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</si>
  <si>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</si>
  <si>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</si>
  <si>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</si>
  <si>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</si>
  <si>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</si>
  <si>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</si>
  <si>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</si>
  <si>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</si>
  <si>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</si>
  <si>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</si>
  <si>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</si>
  <si>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</si>
  <si>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</si>
  <si>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</si>
  <si>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</si>
  <si>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</si>
  <si>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</si>
  <si>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</si>
  <si>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</si>
  <si>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</si>
  <si>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</si>
  <si>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</si>
  <si>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</si>
  <si>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</si>
  <si>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</si>
  <si>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</si>
  <si>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</si>
  <si>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</si>
  <si>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</si>
  <si>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</si>
  <si>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</si>
  <si>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</si>
  <si>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</si>
  <si>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</si>
  <si>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</si>
  <si>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</si>
  <si>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</si>
  <si>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</si>
  <si>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</si>
  <si>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</si>
  <si>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</si>
  <si>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</si>
  <si>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</si>
  <si>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</si>
  <si>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</si>
  <si>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</si>
  <si>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</si>
  <si>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</si>
  <si>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</si>
  <si>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</si>
  <si>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</si>
  <si>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</si>
  <si>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</si>
  <si>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</si>
  <si>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</si>
  <si>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</si>
  <si>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</si>
  <si>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</si>
  <si>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</si>
  <si>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</si>
  <si>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</si>
  <si>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</si>
  <si>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</si>
  <si>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</si>
  <si>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</si>
  <si>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</si>
  <si>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</si>
  <si>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</si>
  <si>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</si>
  <si>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</si>
  <si>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</si>
  <si>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</si>
  <si>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</si>
  <si>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</si>
  <si>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</si>
  <si>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</si>
  <si>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</si>
  <si>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</si>
  <si>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</si>
  <si>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</si>
  <si>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</si>
  <si>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</si>
  <si>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</si>
  <si>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</si>
  <si>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</si>
  <si>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</si>
  <si>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</si>
  <si>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</si>
  <si>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</si>
  <si>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</si>
  <si>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</si>
  <si>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</si>
  <si>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</si>
  <si>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</si>
  <si>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</si>
  <si>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</si>
  <si>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</si>
  <si>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</si>
  <si>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</si>
  <si>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</si>
  <si>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</si>
  <si>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</si>
  <si>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</si>
  <si>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</si>
  <si>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</si>
  <si>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</si>
  <si>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</si>
  <si>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</si>
  <si>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</si>
  <si>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</si>
  <si>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</si>
  <si>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</si>
  <si>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</si>
  <si>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</si>
  <si>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</si>
  <si>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</si>
  <si>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</si>
  <si>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</si>
  <si>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</si>
  <si>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</si>
  <si>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</si>
  <si>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</si>
  <si>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</si>
  <si>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</si>
  <si>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</si>
  <si>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</si>
  <si>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</si>
  <si>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</si>
  <si>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</si>
  <si>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</si>
  <si>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</si>
  <si>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</si>
  <si>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</si>
  <si>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</si>
  <si>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</si>
  <si>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</si>
  <si>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</si>
  <si>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</si>
  <si>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</si>
  <si>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</si>
  <si>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</si>
  <si>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</si>
  <si>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</si>
  <si>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</si>
  <si>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</si>
  <si>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</si>
  <si>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</si>
  <si>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</si>
  <si>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</si>
  <si>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</si>
  <si>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</si>
  <si>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</si>
  <si>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</si>
  <si>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</si>
  <si>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</si>
  <si>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</si>
  <si>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</si>
  <si>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</si>
  <si>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</si>
  <si>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</si>
  <si>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</si>
  <si>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</si>
  <si>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</si>
  <si>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</si>
  <si>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</si>
  <si>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</si>
  <si>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</si>
  <si>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</si>
  <si>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</si>
  <si>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</si>
  <si>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</si>
  <si>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</si>
  <si>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</si>
  <si>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</si>
  <si>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</si>
  <si>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</si>
  <si>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</si>
  <si>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</si>
  <si>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</si>
  <si>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</si>
  <si>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</si>
  <si>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</si>
  <si>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</si>
  <si>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</si>
  <si>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</si>
  <si>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</si>
  <si>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</si>
  <si>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</si>
  <si>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</si>
  <si>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</si>
  <si>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</si>
  <si>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</si>
  <si>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</si>
  <si>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</si>
  <si>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</si>
  <si>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</si>
  <si>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</si>
  <si>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</si>
  <si>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</si>
  <si>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</si>
  <si>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</si>
  <si>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</si>
  <si>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</si>
  <si>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</si>
  <si>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</si>
  <si>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</si>
  <si>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</si>
  <si>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</si>
  <si>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</si>
  <si>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</si>
  <si>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</si>
  <si>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</si>
  <si>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</si>
  <si>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</si>
  <si>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</si>
  <si>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</si>
  <si>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</si>
  <si>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</si>
  <si>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</si>
  <si>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</si>
  <si>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</si>
  <si>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</si>
  <si>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</si>
  <si>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</si>
  <si>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</si>
  <si>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</si>
  <si>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</si>
  <si>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</si>
  <si>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</si>
  <si>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</si>
  <si>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</si>
  <si>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</si>
  <si>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</si>
  <si>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</si>
  <si>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</si>
  <si>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</si>
  <si>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</si>
  <si>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</si>
  <si>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</si>
  <si>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</si>
  <si>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</si>
  <si>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</si>
  <si>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</si>
  <si>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</si>
  <si>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</si>
  <si>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</si>
  <si>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</si>
  <si>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</si>
  <si>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</si>
  <si>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</si>
  <si>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</si>
  <si>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</si>
  <si>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</si>
  <si>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</si>
  <si>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</si>
  <si>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</si>
  <si>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</si>
  <si>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</si>
  <si>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</si>
  <si>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</si>
  <si>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</si>
  <si>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</si>
  <si>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</si>
  <si>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</si>
  <si>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</si>
  <si>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</si>
  <si>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</si>
  <si>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</si>
  <si>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</si>
  <si>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</si>
  <si>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</si>
  <si>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</si>
  <si>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</si>
  <si>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</si>
  <si>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</si>
  <si>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</si>
  <si>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</si>
  <si>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</si>
  <si>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</si>
  <si>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</si>
  <si>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</si>
  <si>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</si>
  <si>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</si>
  <si>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</si>
  <si>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</si>
  <si>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</si>
  <si>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</si>
  <si>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</si>
  <si>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</si>
  <si>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</si>
  <si>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</si>
  <si>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</si>
  <si>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</si>
  <si>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</si>
  <si>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</si>
  <si>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</si>
  <si>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</si>
  <si>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</si>
  <si>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</si>
  <si>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</si>
  <si>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</si>
  <si>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</si>
  <si>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</si>
  <si>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</si>
  <si>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</si>
  <si>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</si>
  <si>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</si>
  <si>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</si>
  <si>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</si>
  <si>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</si>
  <si>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</si>
  <si>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</si>
  <si>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</si>
  <si>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</si>
  <si>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</si>
  <si>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</si>
  <si>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</si>
  <si>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</si>
  <si>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</si>
  <si>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</si>
  <si>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</si>
  <si>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</si>
  <si>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</si>
  <si>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</si>
  <si>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</si>
  <si>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</si>
  <si>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</si>
  <si>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</si>
  <si>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</si>
  <si>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</si>
  <si>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</si>
  <si>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</si>
  <si>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</si>
  <si>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</si>
  <si>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</si>
  <si>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</si>
  <si>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</si>
  <si>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</si>
  <si>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</si>
  <si>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</si>
  <si>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</si>
  <si>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</si>
  <si>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</si>
  <si>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</si>
  <si>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</si>
  <si>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</si>
  <si>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</si>
  <si>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</si>
  <si>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</si>
  <si>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</si>
  <si>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</si>
  <si>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</si>
  <si>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</si>
  <si>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</si>
  <si>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</si>
  <si>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</si>
  <si>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</si>
  <si>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</si>
  <si>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</si>
  <si>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</si>
  <si>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</si>
  <si>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</si>
  <si>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</si>
  <si>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</si>
  <si>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</si>
  <si>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</si>
  <si>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</si>
  <si>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</si>
  <si>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</si>
  <si>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</si>
  <si>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</si>
  <si>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</si>
  <si>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</si>
  <si>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</si>
  <si>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</si>
  <si>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</si>
  <si>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</si>
  <si>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</si>
  <si>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</si>
  <si>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</si>
  <si>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</si>
  <si>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</si>
  <si>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</si>
  <si>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</si>
  <si>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</si>
  <si>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</si>
  <si>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</si>
  <si>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</si>
  <si>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</si>
  <si>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</si>
  <si>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</si>
  <si>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</si>
  <si>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</si>
  <si>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</si>
  <si>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</si>
  <si>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</si>
  <si>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</si>
  <si>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</si>
  <si>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</si>
  <si>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</si>
  <si>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</si>
  <si>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</si>
  <si>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</si>
  <si>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</si>
  <si>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</si>
  <si>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</si>
  <si>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</si>
  <si>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</si>
  <si>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</si>
  <si>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</si>
  <si>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</si>
  <si>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</si>
  <si>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</si>
  <si>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</si>
  <si>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</si>
  <si>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</si>
  <si>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</si>
  <si>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</si>
  <si>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</si>
  <si>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</si>
  <si>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</si>
  <si>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</si>
  <si>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</si>
  <si>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</si>
  <si>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</si>
  <si>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</si>
  <si>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</si>
  <si>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</si>
  <si>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</si>
  <si>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</si>
  <si>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</si>
  <si>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</si>
  <si>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</si>
  <si>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</si>
  <si>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</si>
  <si>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</si>
  <si>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</si>
  <si>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</si>
  <si>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</si>
  <si>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</si>
  <si>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</si>
  <si>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</si>
  <si>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</si>
  <si>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</si>
  <si>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</si>
  <si>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</si>
  <si>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</si>
  <si>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</si>
  <si>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</si>
  <si>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</si>
  <si>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</si>
  <si>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</si>
  <si>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</si>
  <si>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</si>
  <si>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</si>
  <si>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</si>
  <si>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</si>
  <si>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</si>
  <si>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</si>
  <si>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</si>
  <si>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</si>
  <si>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</si>
  <si>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</si>
  <si>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</si>
  <si>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</si>
  <si>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</si>
  <si>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</si>
  <si>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</si>
  <si>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</si>
  <si>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</si>
  <si>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</si>
  <si>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</si>
  <si>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</si>
  <si>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</si>
  <si>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</si>
  <si>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</si>
  <si>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</si>
  <si>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</si>
  <si>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</si>
  <si>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</si>
  <si>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</si>
  <si>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</si>
  <si>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</si>
  <si>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</si>
  <si>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</si>
  <si>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</si>
  <si>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</si>
  <si>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</si>
  <si>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</si>
  <si>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</si>
  <si>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</si>
  <si>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</si>
  <si>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</si>
  <si>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</si>
  <si>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</si>
  <si>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</si>
  <si>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</si>
  <si>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</si>
  <si>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</si>
  <si>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</si>
  <si>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</si>
  <si>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</si>
  <si>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</si>
  <si>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</si>
  <si>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</si>
  <si>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</si>
  <si>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</si>
  <si>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</si>
  <si>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</si>
  <si>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</si>
  <si>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</si>
  <si>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</si>
  <si>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</si>
  <si>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</si>
  <si>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</si>
  <si>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</si>
  <si>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</si>
  <si>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</si>
  <si>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</si>
  <si>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</si>
  <si>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</si>
  <si>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</si>
  <si>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</si>
  <si>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</si>
  <si>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</si>
  <si>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</si>
  <si>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</si>
  <si>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</si>
  <si>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</si>
  <si>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</si>
  <si>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</si>
  <si>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</si>
  <si>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</si>
  <si>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</si>
  <si>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</si>
  <si>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</si>
  <si>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</si>
  <si>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</si>
  <si>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</si>
  <si>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</si>
  <si>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</si>
  <si>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</si>
  <si>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</si>
  <si>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</si>
  <si>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</si>
  <si>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</si>
  <si>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</si>
  <si>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</si>
  <si>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</si>
  <si>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</si>
  <si>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</si>
  <si>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</si>
  <si>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</si>
  <si>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</si>
  <si>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</si>
  <si>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</si>
  <si>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</si>
  <si>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</si>
  <si>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</si>
  <si>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</si>
  <si>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</si>
  <si>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</si>
  <si>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</si>
  <si>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</si>
  <si>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</si>
  <si>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</si>
  <si>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</si>
  <si>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</si>
  <si>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</si>
  <si>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</si>
  <si>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</si>
  <si>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</si>
  <si>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</si>
  <si>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</si>
  <si>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</si>
  <si>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</si>
  <si>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</si>
  <si>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</si>
  <si>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</si>
  <si>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</si>
  <si>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</si>
  <si>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</si>
  <si>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</si>
  <si>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</si>
  <si>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</si>
  <si>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</si>
  <si>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</si>
  <si>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</si>
  <si>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</si>
  <si>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</si>
  <si>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</si>
  <si>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</si>
  <si>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</si>
  <si>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</si>
  <si>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</si>
  <si>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</si>
  <si>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</si>
  <si>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</si>
  <si>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</si>
  <si>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</si>
  <si>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</si>
  <si>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</si>
  <si>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</si>
  <si>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</si>
  <si>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</si>
  <si>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</si>
  <si>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</si>
  <si>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</si>
  <si>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</si>
  <si>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</si>
  <si>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</si>
  <si>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</si>
  <si>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</si>
  <si>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</si>
  <si>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</si>
  <si>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</si>
  <si>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</si>
  <si>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</si>
  <si>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</si>
  <si>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</si>
  <si>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</si>
  <si>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</si>
  <si>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</si>
  <si>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</si>
  <si>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</si>
  <si>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</si>
  <si>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</si>
  <si>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</si>
  <si>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</si>
  <si>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</si>
  <si>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</si>
  <si>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</si>
  <si>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</si>
  <si>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</si>
  <si>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</si>
  <si>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</si>
  <si>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</si>
  <si>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</si>
  <si>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</si>
  <si>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</si>
  <si>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</si>
  <si>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</si>
  <si>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</si>
  <si>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</si>
  <si>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</si>
  <si>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</si>
  <si>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</si>
  <si>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</si>
  <si>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</si>
  <si>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</si>
  <si>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</si>
  <si>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</si>
  <si>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</si>
  <si>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</si>
  <si>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</si>
  <si>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</si>
  <si>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</si>
  <si>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</si>
  <si>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</si>
  <si>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</si>
  <si>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</si>
  <si>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</si>
  <si>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</si>
  <si>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</si>
  <si>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</si>
  <si>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</si>
  <si>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</si>
  <si>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</si>
  <si>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</si>
  <si>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</si>
  <si>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</si>
  <si>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</si>
  <si>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</si>
  <si>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</si>
  <si>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</si>
  <si>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</si>
  <si>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</si>
  <si>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</si>
  <si>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</si>
  <si>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</si>
  <si>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</si>
  <si>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</si>
  <si>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</si>
  <si>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</si>
  <si>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</si>
  <si>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</si>
  <si>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</si>
  <si>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</si>
  <si>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</si>
  <si>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</si>
  <si>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</si>
  <si>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</si>
  <si>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</si>
  <si>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</si>
  <si>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</si>
  <si>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</si>
  <si>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</si>
  <si>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</si>
  <si>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</si>
  <si>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</si>
  <si>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</si>
  <si>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</si>
  <si>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</si>
  <si>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</si>
  <si>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</si>
  <si>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</si>
  <si>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</si>
  <si>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</si>
  <si>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</si>
  <si>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</si>
  <si>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</si>
  <si>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</si>
  <si>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</si>
  <si>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</si>
  <si>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</si>
  <si>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</si>
  <si>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</si>
  <si>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</si>
  <si>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</si>
  <si>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</si>
  <si>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</si>
  <si>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</si>
  <si>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</si>
  <si>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</si>
  <si>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</si>
  <si>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</si>
  <si>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</si>
  <si>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</si>
  <si>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</si>
  <si>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</si>
  <si>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</si>
  <si>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</si>
  <si>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</si>
  <si>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</si>
  <si>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</si>
  <si>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</si>
  <si>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</si>
  <si>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</si>
  <si>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</si>
  <si>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</si>
  <si>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</si>
  <si>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</si>
  <si>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</si>
  <si>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</si>
  <si>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</si>
  <si>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</si>
  <si>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</si>
  <si>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</si>
  <si>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</si>
  <si>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</si>
  <si>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</si>
  <si>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</si>
  <si>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</si>
  <si>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</si>
  <si>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</si>
  <si>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</si>
  <si>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</si>
  <si>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</si>
  <si>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</si>
  <si>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</si>
  <si>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</si>
  <si>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</si>
  <si>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</si>
  <si>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</si>
  <si>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</si>
  <si>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</si>
  <si>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</si>
  <si>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</si>
  <si>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</si>
  <si>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</si>
  <si>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</si>
  <si>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</si>
  <si>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</si>
  <si>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</si>
  <si>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</si>
  <si>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</si>
  <si>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</si>
  <si>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</si>
  <si>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</si>
  <si>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</si>
  <si>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</si>
  <si>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</si>
  <si>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</si>
  <si>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</si>
  <si>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</si>
  <si>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</si>
  <si>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</si>
  <si>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</si>
  <si>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</si>
  <si>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</si>
  <si>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</si>
  <si>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</si>
  <si>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</si>
  <si>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</si>
  <si>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</si>
  <si>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</si>
  <si>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</si>
  <si>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</si>
  <si>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</si>
  <si>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</si>
  <si>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</si>
  <si>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</si>
  <si>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</si>
  <si>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</si>
  <si>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</si>
  <si>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</si>
  <si>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</si>
  <si>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</si>
  <si>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</si>
  <si>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</si>
  <si>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</si>
  <si>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</si>
  <si>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</si>
  <si>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</si>
  <si>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</si>
  <si>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</si>
  <si>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</si>
  <si>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</si>
  <si>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</si>
  <si>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</si>
  <si>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</si>
  <si>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</si>
  <si>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</si>
  <si>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</si>
  <si>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</si>
  <si>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</si>
  <si>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</si>
  <si>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</si>
  <si>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</si>
  <si>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</si>
  <si>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</si>
  <si>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</si>
  <si>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</si>
  <si>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</si>
  <si>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</si>
  <si>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</si>
  <si>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</si>
  <si>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</si>
  <si>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</si>
  <si>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</si>
  <si>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</si>
  <si>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</si>
  <si>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</si>
  <si>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</si>
  <si>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</si>
  <si>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</si>
  <si>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</si>
  <si>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</si>
  <si>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</si>
  <si>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</si>
  <si>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</si>
  <si>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</si>
  <si>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</si>
  <si>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</si>
  <si>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</si>
  <si>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</si>
  <si>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</si>
  <si>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</si>
  <si>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</si>
  <si>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</si>
  <si>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</si>
  <si>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</si>
  <si>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</si>
  <si>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</si>
  <si>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</si>
  <si>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</si>
  <si>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</si>
  <si>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</si>
  <si>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</si>
  <si>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</si>
  <si>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</si>
  <si>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</si>
  <si>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</si>
  <si>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</si>
  <si>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</si>
  <si>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</si>
  <si>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</si>
  <si>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</si>
  <si>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</si>
  <si>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</si>
  <si>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</si>
  <si>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</si>
  <si>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</si>
  <si>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</si>
  <si>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</si>
  <si>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</si>
  <si>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</si>
  <si>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</si>
  <si>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</si>
  <si>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</si>
  <si>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</si>
  <si>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</si>
  <si>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</si>
  <si>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</si>
  <si>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</si>
  <si>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</si>
  <si>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</si>
  <si>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</si>
  <si>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</si>
  <si>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</si>
  <si>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</si>
  <si>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</si>
  <si>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</si>
  <si>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</si>
  <si>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</si>
  <si>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</si>
  <si>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</si>
  <si>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</si>
  <si>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</si>
  <si>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</si>
  <si>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</si>
  <si>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</si>
  <si>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</si>
  <si>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</si>
  <si>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</si>
  <si>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</si>
  <si>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</si>
  <si>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</si>
  <si>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</si>
  <si>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</si>
  <si>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</si>
  <si>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</si>
  <si>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</si>
  <si>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</si>
  <si>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</si>
  <si>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</si>
  <si>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</si>
  <si>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</si>
  <si>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</si>
  <si>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</si>
  <si>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</si>
  <si>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</si>
  <si>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</si>
  <si>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</si>
  <si>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</si>
  <si>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</si>
  <si>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</si>
  <si>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</si>
  <si>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</si>
  <si>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</si>
  <si>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</si>
  <si>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</si>
  <si>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</si>
  <si>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</si>
  <si>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</si>
  <si>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</si>
  <si>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</si>
  <si>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</si>
  <si>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</si>
  <si>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</si>
  <si>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</si>
  <si>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</si>
  <si>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</si>
  <si>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</si>
  <si>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</si>
  <si>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</si>
  <si>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</si>
  <si>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</si>
  <si>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</si>
  <si>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</si>
  <si>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</si>
  <si>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</si>
  <si>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</si>
  <si>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</si>
  <si>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</si>
  <si>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</si>
  <si>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</si>
  <si>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</si>
  <si>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</si>
  <si>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</si>
  <si>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</si>
  <si>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</si>
  <si>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</si>
  <si>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</si>
  <si>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</si>
  <si>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</si>
  <si>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</si>
  <si>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</si>
  <si>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</si>
  <si>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</si>
  <si>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</si>
  <si>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</si>
  <si>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</si>
  <si>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</si>
  <si>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</si>
  <si>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</si>
  <si>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</si>
  <si>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</si>
  <si>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</si>
  <si>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</si>
  <si>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</si>
  <si>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</si>
  <si>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</si>
  <si>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</si>
  <si>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</si>
  <si>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</si>
  <si>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</si>
  <si>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</si>
  <si>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</si>
  <si>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</si>
  <si>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</si>
  <si>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</si>
  <si>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</si>
  <si>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</si>
  <si>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</si>
  <si>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</si>
  <si>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</si>
  <si>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</si>
  <si>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</si>
  <si>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</si>
  <si>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</si>
  <si>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</si>
  <si>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</si>
  <si>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</si>
  <si>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</si>
  <si>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</si>
  <si>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</si>
  <si>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</si>
  <si>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</si>
  <si>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</si>
  <si>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</si>
  <si>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</si>
  <si>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</si>
  <si>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</si>
  <si>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</si>
  <si>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</si>
  <si>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</si>
  <si>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</si>
  <si>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</si>
  <si>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</si>
  <si>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</si>
  <si>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</si>
  <si>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</si>
  <si>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</si>
  <si>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</si>
  <si>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</si>
  <si>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</si>
  <si>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</si>
  <si>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</si>
  <si>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</si>
  <si>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</si>
  <si>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</si>
  <si>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</si>
  <si>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</si>
  <si>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</si>
  <si>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</si>
  <si>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</si>
  <si>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</si>
  <si>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</si>
  <si>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</si>
  <si>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</si>
  <si>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</si>
  <si>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</si>
  <si>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</si>
  <si>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</si>
  <si>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</si>
  <si>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</si>
  <si>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</si>
  <si>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</si>
  <si>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</si>
  <si>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</si>
  <si>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</si>
  <si>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</si>
  <si>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</si>
  <si>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</si>
  <si>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</si>
  <si>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</si>
  <si>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</si>
  <si>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</si>
  <si>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</si>
  <si>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</si>
  <si>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</si>
  <si>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</si>
  <si>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</si>
  <si>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</si>
  <si>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</si>
  <si>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</si>
  <si>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</si>
  <si>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</si>
  <si>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</si>
  <si>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</si>
  <si>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</si>
  <si>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</si>
  <si>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</si>
  <si>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</si>
  <si>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</si>
  <si>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</si>
  <si>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</si>
  <si>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</si>
  <si>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</si>
  <si>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</si>
  <si>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</si>
  <si>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</si>
  <si>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</si>
  <si>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</si>
  <si>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</si>
  <si>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</si>
  <si>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</si>
  <si>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</si>
  <si>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</si>
  <si>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</si>
  <si>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</si>
  <si>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</si>
  <si>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</si>
  <si>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</si>
  <si>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</si>
  <si>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</si>
  <si>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</si>
  <si>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</si>
  <si>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</si>
  <si>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</si>
  <si>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</si>
  <si>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</si>
  <si>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</si>
  <si>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</si>
  <si>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</si>
  <si>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</si>
  <si>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</si>
  <si>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</si>
  <si>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</si>
  <si>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</si>
  <si>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</si>
  <si>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</si>
  <si>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</si>
  <si>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</si>
  <si>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</si>
  <si>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</si>
  <si>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</si>
  <si>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</si>
  <si>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</si>
  <si>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</si>
  <si>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</si>
  <si>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</si>
  <si>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</si>
  <si>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</si>
  <si>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</si>
  <si>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</si>
  <si>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</si>
  <si>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</si>
  <si>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</si>
  <si>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</si>
  <si>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</si>
  <si>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</si>
  <si>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</si>
  <si>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</si>
  <si>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</si>
  <si>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</si>
  <si>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</si>
  <si>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</si>
  <si>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</si>
  <si>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</si>
  <si>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</si>
  <si>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</si>
  <si>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</si>
  <si>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</si>
  <si>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</si>
  <si>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</si>
  <si>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</si>
  <si>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</si>
  <si>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</si>
  <si>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</si>
  <si>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</si>
  <si>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</si>
  <si>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</si>
  <si>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</si>
  <si>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</si>
  <si>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</si>
  <si>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</si>
  <si>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</si>
  <si>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</si>
  <si>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</si>
  <si>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</si>
  <si>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</si>
  <si>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</si>
  <si>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</si>
  <si>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</si>
  <si>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</si>
  <si>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</si>
  <si>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</si>
  <si>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</si>
  <si>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</si>
  <si>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</si>
  <si>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</si>
  <si>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</si>
  <si>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</si>
  <si>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</si>
  <si>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</si>
  <si>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</si>
  <si>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</si>
  <si>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</si>
  <si>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</si>
  <si>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</si>
  <si>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</si>
  <si>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</si>
  <si>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</si>
  <si>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</si>
  <si>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</si>
  <si>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</si>
  <si>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</si>
  <si>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</si>
  <si>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</si>
  <si>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</si>
  <si>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</si>
  <si>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</si>
  <si>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</si>
  <si>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</si>
  <si>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</si>
  <si>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</si>
  <si>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</si>
  <si>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</si>
  <si>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</si>
  <si>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</si>
  <si>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</si>
  <si>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</si>
  <si>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</si>
  <si>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</si>
  <si>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</si>
  <si>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</si>
  <si>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</si>
  <si>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</si>
  <si>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</si>
  <si>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</si>
  <si>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</si>
  <si>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</si>
  <si>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</si>
  <si>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</si>
  <si>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</si>
  <si>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</si>
  <si>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</si>
  <si>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</si>
  <si>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</si>
  <si>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</si>
  <si>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</si>
  <si>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</si>
  <si>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</si>
  <si>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</si>
  <si>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</si>
  <si>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</si>
  <si>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</si>
  <si>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</si>
  <si>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</si>
  <si>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</si>
  <si>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</si>
  <si>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</si>
  <si>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</si>
  <si>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</si>
  <si>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</si>
  <si>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</si>
  <si>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</si>
  <si>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</si>
  <si>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</si>
  <si>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</si>
  <si>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</si>
  <si>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</si>
  <si>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</si>
  <si>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</si>
  <si>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</si>
  <si>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</si>
  <si>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</si>
  <si>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</si>
  <si>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</si>
  <si>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</si>
  <si>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</si>
  <si>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</si>
  <si>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</si>
  <si>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</si>
  <si>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</si>
  <si>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</si>
  <si>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</si>
  <si>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</si>
  <si>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</si>
  <si>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</si>
  <si>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</si>
  <si>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</si>
  <si>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</si>
  <si>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</si>
  <si>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</si>
  <si>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</si>
  <si>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</si>
  <si>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</si>
  <si>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</si>
  <si>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</si>
  <si>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</si>
  <si>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</si>
  <si>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</si>
  <si>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</si>
  <si>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</si>
  <si>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</si>
  <si>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</si>
  <si>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</si>
  <si>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</si>
  <si>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</si>
  <si>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</si>
  <si>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</si>
  <si>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</si>
  <si>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</si>
  <si>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</si>
  <si>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</si>
  <si>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</si>
  <si>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</si>
  <si>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</si>
  <si>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</si>
  <si>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</si>
  <si>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</si>
  <si>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</si>
  <si>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</si>
  <si>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</si>
  <si>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</si>
  <si>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</si>
  <si>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</si>
  <si>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</si>
  <si>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</si>
  <si>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</si>
  <si>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</si>
  <si>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</si>
  <si>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</si>
  <si>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</si>
  <si>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</si>
  <si>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</si>
  <si>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</si>
  <si>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</si>
  <si>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</si>
  <si>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</si>
  <si>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</si>
  <si>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</si>
  <si>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</si>
  <si>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</si>
  <si>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</si>
  <si>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</si>
  <si>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</si>
  <si>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</si>
  <si>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</si>
  <si>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</si>
  <si>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</si>
  <si>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</si>
  <si>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</si>
  <si>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</si>
  <si>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</si>
  <si>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</si>
  <si>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</si>
  <si>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</si>
  <si>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</si>
  <si>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</si>
  <si>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</si>
  <si>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</si>
  <si>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</si>
  <si>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</si>
  <si>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</si>
  <si>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</si>
  <si>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</si>
  <si>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</si>
  <si>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</si>
  <si>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</si>
  <si>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</si>
  <si>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</si>
  <si>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</si>
  <si>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</si>
  <si>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</si>
  <si>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</si>
  <si>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</si>
  <si>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</si>
  <si>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</si>
  <si>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</si>
  <si>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</si>
  <si>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</si>
  <si>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</si>
  <si>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</si>
  <si>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</si>
  <si>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</si>
  <si>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</si>
  <si>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</si>
  <si>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</si>
  <si>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</si>
  <si>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</si>
  <si>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</si>
  <si>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</si>
  <si>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</si>
  <si>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</si>
  <si>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</si>
  <si>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</si>
  <si>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</si>
  <si>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</si>
  <si>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</si>
  <si>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</si>
  <si>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</si>
  <si>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</si>
  <si>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</si>
  <si>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</si>
  <si>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</si>
  <si>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</si>
  <si>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</si>
  <si>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</si>
  <si>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</si>
  <si>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</si>
  <si>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</si>
  <si>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</si>
  <si>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</si>
  <si>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</si>
  <si>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</si>
  <si>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</si>
  <si>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</si>
  <si>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</si>
  <si>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</si>
  <si>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</si>
  <si>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</si>
  <si>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</si>
  <si>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</si>
  <si>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</si>
  <si>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</si>
  <si>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</si>
  <si>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</si>
  <si>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</si>
  <si>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</si>
  <si>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</si>
  <si>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</si>
  <si>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</si>
  <si>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</si>
  <si>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</si>
  <si>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</si>
  <si>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</si>
  <si>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</si>
  <si>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</si>
  <si>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</si>
  <si>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</si>
  <si>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</si>
  <si>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</si>
  <si>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</si>
  <si>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</si>
  <si>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</si>
  <si>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</si>
  <si>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</si>
  <si>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</si>
  <si>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</si>
  <si>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</si>
  <si>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</si>
  <si>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</si>
  <si>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</si>
  <si>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</si>
  <si>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</si>
  <si>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</si>
  <si>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</si>
  <si>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</si>
  <si>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</si>
  <si>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</si>
  <si>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</si>
  <si>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</si>
  <si>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</si>
  <si>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</si>
  <si>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</si>
  <si>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</si>
  <si>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</si>
  <si>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</si>
  <si>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</si>
  <si>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</si>
  <si>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</si>
  <si>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</si>
  <si>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</si>
  <si>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</si>
  <si>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</si>
  <si>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</si>
  <si>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</si>
  <si>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</si>
  <si>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</si>
  <si>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</si>
  <si>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</si>
  <si>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</si>
  <si>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</si>
  <si>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</si>
  <si>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</si>
  <si>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</si>
  <si>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</si>
  <si>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</si>
  <si>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</si>
  <si>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</si>
  <si>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</si>
  <si>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</si>
  <si>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</si>
  <si>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</si>
  <si>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</si>
  <si>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</si>
  <si>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</si>
  <si>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</si>
  <si>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</si>
  <si>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</si>
  <si>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</si>
  <si>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</si>
  <si>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</si>
  <si>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</si>
  <si>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</si>
  <si>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</si>
  <si>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</si>
  <si>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</si>
  <si>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</si>
  <si>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</si>
  <si>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</si>
  <si>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</si>
  <si>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</si>
  <si>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</si>
  <si>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</si>
  <si>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</si>
  <si>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</si>
  <si>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</si>
  <si>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</si>
  <si>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</si>
  <si>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</si>
  <si>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</si>
  <si>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</si>
  <si>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</si>
  <si>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</si>
  <si>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</si>
  <si>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</si>
  <si>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</si>
  <si>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</si>
  <si>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</si>
  <si>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</si>
  <si>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</si>
  <si>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</si>
  <si>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</si>
  <si>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</si>
  <si>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</si>
  <si>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</si>
  <si>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</si>
  <si>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</si>
  <si>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</si>
  <si>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</si>
  <si>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</si>
  <si>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</si>
  <si>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</si>
  <si>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</si>
  <si>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</si>
  <si>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</si>
  <si>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</si>
  <si>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</si>
  <si>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</si>
  <si>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</si>
  <si>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</si>
  <si>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</si>
  <si>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</si>
  <si>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</si>
  <si>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</si>
  <si>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</si>
  <si>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</si>
  <si>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</si>
  <si>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</si>
  <si>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</si>
  <si>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</si>
  <si>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</si>
  <si>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</si>
  <si>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</si>
  <si>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</si>
  <si>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</si>
  <si>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</si>
  <si>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</si>
  <si>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</si>
  <si>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</si>
  <si>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</si>
  <si>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</si>
  <si>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</si>
  <si>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</si>
  <si>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</si>
  <si>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</si>
  <si>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</si>
  <si>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</si>
  <si>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</si>
  <si>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</si>
  <si>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</si>
  <si>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</si>
  <si>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</si>
  <si>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</si>
  <si>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</si>
  <si>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</si>
  <si>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</si>
  <si>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</si>
  <si>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</si>
  <si>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</si>
  <si>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</si>
  <si>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</si>
  <si>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</si>
  <si>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</si>
  <si>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</si>
  <si>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</si>
  <si>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</si>
  <si>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</si>
  <si>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</si>
  <si>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</si>
  <si>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</si>
  <si>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</si>
  <si>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</si>
  <si>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</si>
  <si>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</si>
  <si>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</si>
  <si>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</si>
  <si>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</si>
  <si>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</si>
  <si>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</si>
  <si>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</si>
  <si>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</si>
  <si>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</si>
  <si>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</si>
  <si>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</si>
  <si>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</si>
  <si>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</si>
  <si>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</si>
  <si>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</si>
  <si>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</si>
  <si>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</si>
  <si>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</si>
  <si>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</si>
  <si>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</si>
  <si>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</si>
  <si>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</si>
  <si>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</si>
  <si>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</si>
  <si>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</si>
  <si>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</si>
  <si>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</si>
  <si>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</si>
  <si>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</si>
  <si>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</si>
  <si>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</si>
  <si>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</si>
  <si>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</si>
  <si>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</si>
  <si>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</si>
  <si>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</si>
  <si>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</si>
  <si>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</si>
  <si>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</si>
  <si>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</si>
  <si>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</si>
  <si>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</si>
  <si>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</si>
  <si>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</si>
  <si>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</si>
  <si>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</si>
  <si>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</si>
  <si>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</si>
  <si>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</si>
  <si>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</si>
  <si>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</si>
  <si>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</si>
  <si>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</si>
  <si>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</si>
  <si>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</si>
  <si>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</si>
  <si>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</si>
  <si>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</si>
  <si>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</si>
  <si>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</si>
  <si>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</si>
  <si>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</si>
  <si>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</si>
  <si>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</si>
  <si>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</si>
  <si>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</si>
  <si>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</si>
  <si>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</si>
  <si>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</si>
  <si>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</si>
  <si>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</si>
  <si>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</si>
  <si>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</si>
  <si>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</si>
  <si>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</si>
  <si>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</si>
  <si>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</si>
  <si>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</si>
  <si>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</si>
  <si>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</si>
  <si>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</si>
  <si>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</si>
  <si>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</si>
  <si>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</si>
  <si>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</si>
  <si>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</si>
  <si>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</si>
  <si>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</si>
  <si>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</si>
  <si>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</si>
  <si>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</si>
  <si>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</si>
  <si>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</si>
  <si>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</si>
  <si>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</si>
  <si>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</si>
  <si>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</si>
  <si>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</si>
  <si>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</si>
  <si>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</si>
  <si>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</si>
  <si>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</si>
  <si>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</si>
  <si>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</si>
  <si>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</si>
  <si>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</si>
  <si>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</si>
  <si>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</si>
  <si>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</si>
  <si>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</si>
  <si>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</si>
  <si>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</si>
  <si>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</si>
  <si>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</si>
  <si>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</si>
  <si>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</si>
  <si>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</si>
  <si>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</si>
  <si>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</si>
  <si>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</si>
  <si>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</si>
  <si>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</si>
  <si>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</si>
  <si>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</si>
  <si>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</si>
  <si>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</si>
  <si>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</si>
  <si>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</si>
  <si>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</si>
  <si>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</si>
  <si>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</si>
  <si>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</si>
  <si>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</si>
  <si>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</si>
  <si>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</si>
  <si>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</si>
  <si>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</si>
  <si>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</si>
  <si>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</si>
  <si>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</si>
  <si>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</si>
  <si>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</si>
  <si>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</si>
  <si>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</si>
  <si>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</si>
  <si>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</si>
  <si>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</si>
  <si>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</si>
  <si>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</si>
  <si>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</si>
  <si>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</si>
  <si>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</si>
  <si>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</si>
  <si>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</si>
  <si>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</si>
  <si>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</si>
  <si>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</si>
  <si>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</si>
  <si>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</si>
  <si>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</si>
  <si>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</si>
  <si>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</si>
  <si>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</si>
  <si>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</si>
  <si>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</si>
  <si>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</si>
  <si>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</si>
  <si>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</si>
  <si>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</si>
  <si>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</si>
  <si>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</si>
  <si>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</si>
  <si>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</si>
  <si>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</si>
  <si>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</si>
  <si>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</si>
  <si>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</si>
  <si>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</si>
  <si>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</si>
  <si>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</si>
  <si>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</si>
  <si>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</si>
  <si>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</si>
  <si>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</si>
  <si>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</si>
  <si>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</si>
  <si>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</si>
  <si>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</si>
  <si>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</si>
  <si>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</si>
  <si>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</si>
  <si>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</si>
  <si>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</si>
  <si>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</si>
  <si>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</si>
  <si>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</si>
  <si>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</si>
  <si>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</si>
  <si>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</si>
  <si>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</si>
  <si>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</si>
  <si>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</si>
  <si>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</si>
  <si>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</si>
  <si>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</si>
  <si>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</si>
  <si>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</si>
  <si>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</si>
  <si>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</si>
  <si>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</si>
  <si>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</si>
  <si>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</si>
  <si>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</si>
  <si>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</si>
  <si>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</si>
  <si>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</si>
  <si>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</si>
  <si>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</si>
  <si>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</si>
  <si>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</si>
  <si>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</si>
  <si>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</si>
  <si>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</si>
  <si>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</si>
  <si>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</si>
  <si>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</si>
  <si>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</si>
  <si>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</si>
  <si>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</si>
  <si>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</si>
  <si>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</si>
  <si>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</si>
  <si>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</si>
  <si>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</si>
  <si>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</si>
  <si>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</si>
  <si>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</si>
  <si>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</si>
  <si>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</si>
  <si>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</si>
  <si>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</si>
  <si>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</si>
  <si>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</si>
  <si>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</si>
  <si>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</si>
  <si>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</si>
  <si>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</si>
  <si>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</si>
  <si>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</si>
  <si>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</si>
  <si>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</si>
  <si>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</si>
  <si>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</si>
  <si>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</si>
  <si>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</si>
  <si>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</si>
  <si>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</si>
  <si>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</si>
  <si>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</si>
  <si>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</si>
  <si>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</si>
  <si>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</si>
  <si>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</si>
  <si>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</si>
  <si>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</si>
  <si>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</si>
  <si>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</si>
  <si>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</si>
  <si>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</si>
  <si>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</si>
  <si>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</si>
  <si>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</si>
  <si>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</si>
  <si>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</si>
  <si>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</si>
  <si>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</si>
  <si>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</si>
  <si>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</si>
  <si>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</si>
  <si>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</si>
  <si>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</si>
  <si>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</si>
  <si>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</si>
  <si>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</si>
  <si>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</si>
  <si>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</si>
  <si>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</si>
  <si>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</si>
  <si>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</si>
  <si>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</si>
  <si>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</si>
  <si>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</si>
  <si>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</si>
  <si>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</si>
  <si>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</si>
  <si>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</si>
  <si>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</si>
  <si>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</si>
  <si>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</si>
  <si>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</si>
  <si>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</si>
  <si>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</si>
  <si>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</si>
  <si>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</si>
  <si>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</si>
  <si>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</si>
  <si>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</si>
  <si>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</si>
  <si>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</si>
  <si>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</si>
  <si>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</si>
  <si>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</si>
  <si>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</si>
  <si>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</si>
  <si>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</si>
  <si>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</si>
  <si>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</si>
  <si>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</si>
  <si>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</si>
  <si>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</si>
  <si>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</si>
  <si>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</si>
  <si>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</si>
  <si>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</si>
  <si>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</si>
  <si>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</si>
  <si>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</si>
  <si>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</si>
  <si>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</si>
  <si>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</si>
  <si>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</si>
  <si>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</si>
  <si>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</si>
  <si>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</si>
  <si>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</si>
  <si>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</si>
  <si>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</si>
  <si>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</si>
  <si>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</si>
  <si>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</si>
  <si>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</si>
  <si>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</si>
  <si>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</si>
  <si>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</si>
  <si>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</si>
  <si>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</si>
  <si>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</si>
  <si>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</si>
  <si>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</si>
  <si>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</si>
  <si>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</si>
  <si>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</si>
  <si>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</si>
  <si>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</si>
  <si>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</si>
  <si>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</si>
  <si>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</si>
  <si>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</si>
  <si>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</si>
  <si>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</si>
  <si>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</si>
  <si>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</si>
  <si>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</si>
  <si>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</si>
  <si>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</si>
  <si>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</si>
  <si>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</si>
  <si>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</si>
  <si>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</si>
  <si>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</si>
  <si>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</si>
  <si>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</si>
  <si>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</si>
  <si>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</si>
  <si>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</si>
  <si>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</si>
  <si>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</si>
  <si>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</si>
  <si>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</si>
  <si>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</si>
  <si>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</si>
  <si>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</si>
  <si>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</si>
  <si>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</si>
  <si>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</si>
  <si>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</si>
  <si>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</si>
  <si>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</si>
  <si>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</si>
  <si>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</si>
  <si>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</si>
  <si>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</si>
  <si>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</si>
  <si>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</si>
  <si>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</si>
  <si>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</si>
  <si>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</si>
  <si>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</si>
  <si>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</si>
  <si>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</si>
  <si>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</si>
  <si>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</si>
  <si>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</si>
  <si>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</si>
  <si>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</si>
  <si>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</si>
  <si>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</si>
  <si>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</si>
  <si>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</si>
  <si>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</si>
  <si>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</si>
  <si>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</si>
  <si>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</si>
  <si>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</si>
  <si>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</si>
  <si>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</si>
  <si>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</si>
  <si>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</si>
  <si>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</si>
  <si>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</si>
  <si>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</si>
  <si>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</si>
  <si>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</si>
  <si>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</si>
  <si>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</si>
  <si>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</si>
  <si>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</si>
  <si>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</si>
  <si>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</si>
  <si>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</si>
  <si>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</si>
  <si>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</si>
  <si>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</si>
  <si>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</si>
  <si>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</si>
  <si>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</si>
  <si>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</si>
  <si>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</si>
  <si>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</si>
  <si>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</si>
  <si>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</si>
  <si>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</si>
  <si>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</si>
  <si>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</si>
  <si>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</si>
  <si>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</si>
  <si>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</si>
  <si>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</si>
  <si>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</si>
  <si>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</si>
  <si>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</si>
  <si>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</si>
  <si>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</si>
  <si>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</si>
  <si>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</si>
  <si>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</si>
  <si>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</si>
  <si>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</si>
  <si>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</si>
  <si>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</si>
  <si>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</si>
  <si>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</si>
  <si>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</si>
  <si>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</si>
  <si>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</si>
  <si>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</si>
  <si>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</si>
  <si>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</si>
  <si>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</si>
  <si>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</si>
  <si>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</si>
  <si>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</si>
  <si>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</si>
  <si>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</si>
  <si>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</si>
  <si>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</si>
  <si>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</si>
  <si>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</si>
  <si>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</si>
  <si>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</si>
  <si>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</si>
  <si>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</si>
  <si>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</si>
  <si>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</si>
  <si>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</si>
  <si>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</si>
  <si>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</si>
  <si>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</si>
  <si>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</si>
  <si>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</si>
  <si>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</si>
  <si>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</si>
  <si>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</si>
  <si>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</si>
  <si>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</si>
  <si>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</si>
  <si>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</si>
  <si>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</si>
  <si>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</si>
  <si>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</si>
  <si>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</si>
  <si>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</si>
  <si>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</si>
  <si>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</si>
  <si>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</si>
  <si>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</si>
  <si>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</si>
  <si>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</si>
  <si>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</si>
  <si>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</si>
  <si>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</si>
  <si>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</si>
  <si>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</si>
  <si>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</si>
  <si>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</si>
  <si>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</si>
  <si>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</si>
  <si>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</si>
  <si>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</si>
  <si>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</si>
  <si>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</si>
  <si>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</si>
  <si>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</si>
  <si>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</si>
  <si>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</si>
  <si>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</si>
  <si>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</si>
  <si>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</si>
  <si>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</si>
  <si>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</si>
  <si>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</si>
  <si>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</si>
  <si>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</si>
  <si>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</si>
  <si>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</si>
  <si>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</si>
  <si>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</si>
  <si>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</si>
  <si>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</si>
  <si>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</si>
  <si>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</si>
  <si>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</si>
  <si>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</si>
  <si>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</si>
  <si>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</si>
  <si>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</si>
  <si>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</si>
  <si>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</si>
  <si>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</si>
  <si>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</si>
  <si>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</si>
  <si>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</si>
  <si>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</si>
  <si>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</si>
  <si>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</si>
  <si>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</si>
  <si>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</si>
  <si>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</si>
  <si>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</si>
  <si>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</si>
  <si>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</si>
  <si>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</si>
  <si>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</si>
  <si>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</si>
  <si>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</si>
  <si>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</si>
  <si>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</si>
  <si>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</si>
  <si>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</si>
  <si>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</si>
  <si>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</si>
  <si>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</si>
  <si>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</si>
  <si>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</si>
  <si>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</si>
  <si>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</si>
  <si>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</si>
  <si>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</si>
  <si>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</si>
  <si>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</si>
  <si>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</si>
  <si>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</si>
  <si>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</si>
  <si>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</si>
  <si>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</si>
  <si>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</si>
  <si>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</si>
  <si>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</si>
  <si>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</si>
  <si>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</si>
  <si>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</si>
  <si>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</si>
  <si>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</si>
  <si>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</si>
  <si>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</si>
  <si>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</si>
  <si>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</si>
  <si>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</si>
  <si>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</si>
  <si>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</si>
  <si>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</si>
  <si>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</si>
  <si>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</si>
  <si>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</si>
  <si>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</si>
  <si>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</si>
  <si>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</si>
  <si>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</si>
  <si>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</si>
  <si>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</si>
  <si>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</si>
  <si>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</si>
  <si>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</si>
  <si>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</si>
  <si>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</si>
  <si>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</si>
  <si>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</si>
  <si>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</si>
  <si>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</si>
  <si>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</si>
  <si>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</si>
  <si>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</si>
  <si>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</si>
  <si>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</si>
  <si>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</si>
  <si>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</si>
  <si>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</si>
  <si>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</si>
  <si>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</si>
  <si>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</si>
  <si>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</si>
  <si>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</si>
  <si>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</si>
  <si>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</si>
  <si>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</si>
  <si>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</si>
  <si>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</si>
  <si>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</si>
  <si>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</si>
  <si>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</si>
  <si>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</si>
  <si>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</si>
  <si>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</si>
  <si>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</si>
  <si>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</si>
  <si>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</si>
  <si>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</si>
  <si>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</si>
  <si>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</si>
  <si>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</si>
  <si>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</si>
  <si>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</si>
  <si>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</si>
  <si>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</si>
  <si>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</si>
  <si>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</si>
  <si>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</si>
  <si>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</si>
  <si>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</si>
  <si>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</si>
  <si>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</si>
  <si>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</si>
  <si>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</si>
  <si>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</si>
  <si>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</si>
  <si>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</si>
  <si>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</si>
  <si>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</si>
  <si>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</si>
  <si>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</si>
  <si>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</si>
  <si>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</si>
  <si>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</si>
  <si>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</si>
  <si>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</si>
  <si>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</si>
  <si>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</si>
  <si>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</si>
  <si>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</si>
  <si>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</si>
  <si>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</si>
  <si>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</si>
  <si>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</si>
  <si>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</si>
  <si>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</si>
  <si>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</si>
  <si>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</si>
  <si>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</si>
  <si>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</si>
  <si>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</si>
  <si>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</si>
  <si>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</si>
  <si>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</si>
  <si>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</si>
  <si>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</si>
  <si>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</si>
  <si>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</si>
  <si>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</si>
  <si>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</si>
  <si>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</si>
  <si>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</si>
  <si>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</si>
  <si>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</si>
  <si>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</si>
  <si>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</si>
  <si>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</si>
  <si>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</si>
  <si>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</si>
  <si>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</si>
  <si>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</si>
  <si>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</si>
  <si>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</si>
  <si>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</si>
  <si>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</si>
  <si>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</si>
  <si>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</si>
  <si>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</si>
  <si>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</si>
  <si>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</si>
  <si>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</si>
  <si>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</si>
  <si>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</si>
  <si>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</si>
  <si>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</si>
  <si>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</si>
  <si>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</si>
  <si>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</si>
  <si>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</si>
  <si>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</si>
  <si>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</si>
  <si>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</si>
  <si>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</si>
  <si>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</si>
  <si>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</si>
  <si>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</si>
  <si>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</si>
  <si>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</si>
  <si>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</si>
  <si>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</si>
  <si>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</si>
  <si>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</si>
  <si>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</si>
  <si>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</si>
  <si>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</si>
  <si>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</si>
  <si>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</si>
  <si>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</si>
  <si>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</si>
  <si>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</si>
  <si>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</si>
  <si>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</si>
  <si>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</si>
  <si>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</si>
  <si>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</si>
  <si>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</si>
  <si>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</si>
  <si>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</si>
  <si>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</si>
  <si>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</si>
  <si>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</si>
  <si>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</si>
  <si>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</si>
  <si>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</si>
  <si>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</si>
  <si>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</si>
  <si>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</si>
  <si>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</si>
  <si>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</si>
  <si>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</si>
  <si>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</si>
  <si>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</si>
  <si>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</si>
  <si>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</si>
  <si>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</si>
  <si>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</si>
  <si>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</si>
  <si>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</si>
  <si>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</si>
  <si>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</si>
  <si>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</si>
  <si>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</si>
  <si>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</si>
  <si>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</si>
  <si>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</si>
  <si>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</si>
  <si>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</si>
  <si>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</si>
  <si>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</si>
  <si>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</si>
  <si>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</si>
  <si>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</si>
  <si>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</si>
  <si>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</si>
  <si>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</si>
  <si>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</si>
  <si>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</si>
  <si>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</si>
  <si>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</si>
  <si>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</si>
  <si>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</si>
  <si>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</si>
  <si>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</si>
  <si>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</si>
  <si>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</si>
  <si>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</si>
  <si>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</si>
  <si>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</si>
  <si>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</si>
  <si>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</si>
  <si>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</si>
  <si>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</si>
  <si>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</si>
  <si>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</si>
  <si>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</si>
  <si>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</si>
  <si>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</si>
  <si>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</si>
  <si>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</si>
  <si>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</si>
  <si>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</si>
  <si>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</si>
  <si>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</si>
  <si>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</si>
  <si>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</si>
  <si>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</si>
  <si>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</si>
  <si>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</si>
  <si>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</si>
  <si>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</si>
  <si>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</si>
  <si>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</si>
  <si>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</si>
  <si>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</si>
  <si>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</si>
  <si>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</si>
  <si>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</si>
  <si>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</si>
  <si>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</si>
  <si>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</si>
  <si>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</si>
  <si>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</si>
  <si>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</si>
  <si>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</si>
  <si>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</si>
  <si>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</si>
  <si>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</si>
  <si>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</si>
  <si>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</si>
  <si>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</si>
  <si>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</si>
  <si>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</si>
  <si>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</si>
  <si>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</si>
  <si>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</si>
  <si>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</si>
  <si>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</si>
  <si>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</si>
  <si>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</si>
  <si>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</si>
  <si>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</si>
  <si>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</si>
  <si>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</si>
  <si>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</si>
  <si>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</si>
  <si>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</si>
  <si>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</si>
  <si>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</si>
  <si>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</si>
  <si>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</si>
  <si>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</si>
  <si>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</si>
  <si>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</si>
  <si>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</si>
  <si>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</si>
  <si>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</si>
  <si>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</si>
  <si>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</si>
  <si>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</si>
  <si>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</si>
  <si>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</si>
  <si>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</si>
  <si>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</si>
  <si>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</si>
  <si>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</si>
  <si>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</si>
  <si>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</si>
  <si>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</si>
  <si>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</si>
  <si>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</si>
  <si>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</si>
  <si>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</si>
  <si>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</si>
  <si>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</si>
  <si>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</si>
  <si>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</si>
  <si>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</si>
  <si>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</si>
  <si>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</si>
  <si>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</si>
  <si>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</si>
  <si>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</si>
  <si>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</si>
  <si>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</si>
  <si>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</si>
  <si>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</si>
  <si>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</si>
  <si>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</si>
  <si>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</si>
  <si>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</si>
  <si>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</si>
  <si>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</si>
  <si>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</si>
  <si>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</si>
  <si>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</si>
  <si>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</si>
  <si>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</si>
  <si>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</si>
  <si>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</si>
  <si>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</si>
  <si>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</si>
  <si>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</si>
  <si>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</si>
  <si>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</si>
  <si>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</si>
  <si>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</si>
  <si>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</si>
  <si>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</si>
  <si>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</si>
  <si>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</si>
  <si>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</si>
  <si>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</si>
  <si>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</si>
  <si>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</si>
  <si>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</si>
  <si>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</si>
  <si>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</si>
  <si>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</si>
  <si>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</si>
  <si>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</si>
  <si>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</si>
  <si>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</si>
  <si>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</si>
  <si>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</si>
  <si>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</si>
  <si>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</si>
  <si>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</si>
  <si>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</si>
  <si>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</si>
  <si>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</si>
  <si>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</si>
  <si>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</si>
  <si>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</si>
  <si>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</si>
  <si>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</si>
  <si>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</si>
  <si>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</si>
  <si>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</si>
  <si>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</si>
  <si>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</si>
  <si>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</si>
  <si>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</si>
  <si>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</si>
  <si>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</si>
  <si>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</si>
  <si>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</si>
  <si>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</si>
  <si>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</si>
  <si>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</si>
  <si>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</si>
  <si>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</si>
  <si>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</si>
  <si>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</si>
  <si>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</si>
  <si>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</si>
  <si>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</si>
  <si>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</si>
  <si>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</si>
  <si>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</si>
  <si>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</si>
  <si>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</si>
  <si>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</si>
  <si>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</si>
  <si>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</si>
  <si>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</si>
  <si>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</si>
  <si>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</si>
  <si>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</si>
  <si>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</si>
  <si>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</si>
  <si>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</si>
  <si>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</si>
  <si>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</si>
  <si>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</si>
  <si>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</si>
  <si>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</si>
  <si>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</si>
  <si>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</si>
  <si>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</si>
  <si>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</si>
  <si>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</si>
  <si>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</si>
  <si>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</si>
  <si>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</si>
  <si>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</si>
  <si>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</si>
  <si>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</si>
  <si>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</si>
  <si>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</si>
  <si>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</si>
  <si>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</si>
  <si>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</si>
  <si>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</si>
  <si>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</si>
  <si>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</si>
  <si>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</si>
  <si>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</si>
  <si>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</si>
  <si>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</si>
  <si>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</si>
  <si>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</si>
  <si>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</si>
  <si>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</si>
  <si>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</si>
  <si>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</si>
  <si>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</si>
  <si>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</si>
  <si>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</si>
  <si>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</si>
  <si>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</si>
  <si>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</si>
  <si>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</si>
  <si>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</si>
  <si>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</si>
  <si>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</si>
  <si>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</si>
  <si>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</si>
  <si>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</si>
  <si>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</si>
  <si>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</si>
  <si>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</si>
  <si>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</si>
  <si>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</si>
  <si>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</si>
  <si>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</si>
  <si>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</si>
  <si>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</si>
  <si>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</si>
  <si>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</si>
  <si>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</si>
  <si>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</si>
  <si>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</si>
  <si>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</si>
  <si>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</si>
  <si>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</si>
  <si>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</si>
  <si>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</si>
  <si>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</si>
  <si>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</si>
  <si>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</si>
  <si>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</si>
  <si>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</si>
  <si>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</si>
  <si>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</si>
  <si>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</si>
  <si>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</si>
  <si>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</si>
  <si>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</si>
  <si>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</si>
  <si>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</si>
  <si>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</si>
  <si>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</si>
  <si>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</si>
  <si>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</si>
  <si>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</si>
  <si>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</si>
  <si>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</si>
  <si>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</si>
  <si>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</si>
  <si>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</si>
  <si>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</si>
  <si>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</si>
  <si>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</si>
  <si>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</si>
  <si>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</si>
  <si>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</si>
  <si>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</si>
  <si>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</si>
  <si>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</si>
  <si>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</si>
  <si>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</si>
  <si>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</si>
  <si>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</si>
  <si>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</si>
  <si>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</si>
  <si>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</si>
  <si>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</si>
  <si>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</si>
  <si>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</si>
  <si>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</si>
  <si>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</si>
  <si>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</si>
  <si>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</si>
  <si>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</si>
  <si>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</si>
  <si>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</si>
  <si>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</si>
  <si>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</si>
  <si>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</si>
  <si>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</si>
  <si>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</si>
  <si>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</si>
  <si>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</si>
  <si>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</si>
  <si>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</si>
  <si>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</si>
  <si>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</si>
  <si>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</si>
  <si>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</si>
  <si>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</si>
  <si>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</si>
  <si>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</si>
  <si>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</si>
  <si>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</si>
  <si>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</si>
  <si>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</si>
  <si>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</si>
  <si>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</si>
  <si>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</si>
  <si>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</si>
  <si>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</si>
  <si>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</si>
  <si>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</si>
  <si>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</si>
  <si>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</si>
  <si>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</si>
  <si>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</si>
  <si>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</si>
  <si>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</si>
  <si>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</si>
  <si>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</si>
  <si>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</si>
  <si>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</si>
  <si>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</si>
  <si>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</si>
  <si>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</si>
  <si>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</si>
  <si>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</si>
  <si>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</si>
  <si>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</si>
  <si>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</si>
  <si>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</si>
  <si>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</si>
  <si>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</si>
  <si>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</si>
  <si>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</si>
  <si>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</si>
  <si>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</si>
  <si>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</si>
  <si>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</si>
  <si>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</si>
  <si>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</si>
  <si>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</si>
  <si>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</si>
  <si>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</si>
  <si>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</si>
  <si>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</si>
  <si>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</si>
  <si>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</si>
  <si>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</si>
  <si>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</si>
  <si>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</si>
  <si>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</si>
  <si>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</si>
  <si>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</si>
  <si>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</si>
  <si>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</si>
  <si>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</si>
  <si>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</si>
  <si>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</si>
  <si>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</si>
  <si>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</si>
  <si>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</si>
  <si>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</si>
  <si>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</si>
  <si>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</si>
  <si>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</si>
  <si>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</si>
  <si>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</si>
  <si>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</si>
  <si>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</si>
  <si>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</si>
  <si>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</si>
  <si>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</si>
  <si>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</si>
  <si>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</si>
  <si>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</si>
  <si>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</si>
  <si>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</si>
  <si>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</si>
  <si>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</si>
  <si>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</si>
  <si>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</si>
  <si>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</si>
  <si>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</si>
  <si>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</si>
  <si>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</si>
  <si>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</si>
  <si>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</si>
  <si>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</si>
  <si>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</si>
  <si>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</si>
  <si>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</si>
  <si>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</si>
  <si>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</si>
  <si>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</si>
  <si>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</si>
  <si>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</si>
  <si>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</si>
  <si>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</si>
  <si>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</si>
  <si>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</si>
  <si>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</si>
  <si>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</si>
  <si>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</si>
  <si>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</si>
  <si>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</si>
  <si>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</si>
  <si>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</si>
  <si>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</si>
  <si>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</si>
  <si>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</si>
  <si>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</si>
  <si>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</si>
  <si>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</si>
  <si>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</si>
  <si>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</si>
  <si>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</si>
  <si>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</si>
  <si>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</si>
  <si>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</si>
  <si>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</si>
  <si>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</si>
  <si>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</si>
  <si>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</si>
  <si>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</si>
  <si>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</si>
  <si>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</si>
  <si>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</si>
  <si>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</si>
  <si>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</si>
  <si>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</si>
  <si>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</si>
  <si>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</si>
  <si>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</si>
  <si>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</si>
  <si>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</si>
  <si>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</si>
  <si>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</si>
  <si>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</si>
  <si>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</si>
  <si>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</si>
  <si>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</si>
  <si>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</si>
  <si>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</si>
  <si>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</si>
  <si>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</si>
  <si>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</si>
  <si>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</si>
  <si>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</si>
  <si>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</si>
  <si>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</si>
  <si>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</si>
  <si>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</si>
  <si>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</si>
  <si>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</si>
  <si>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</si>
  <si>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</si>
  <si>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</si>
  <si>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</si>
  <si>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</si>
  <si>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</si>
  <si>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</si>
  <si>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</si>
  <si>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</si>
  <si>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</si>
  <si>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</si>
  <si>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</si>
  <si>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</si>
  <si>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</si>
  <si>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</si>
  <si>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</si>
  <si>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</si>
  <si>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</si>
  <si>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</si>
  <si>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</si>
  <si>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</si>
  <si>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</si>
  <si>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</si>
  <si>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</si>
  <si>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</si>
  <si>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</si>
  <si>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</si>
  <si>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</si>
  <si>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</si>
  <si>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</si>
  <si>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</si>
  <si>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</si>
  <si>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</si>
  <si>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</si>
  <si>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</si>
  <si>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</si>
  <si>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</si>
  <si>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</si>
  <si>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</si>
  <si>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</si>
  <si>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</si>
  <si>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</si>
  <si>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</si>
  <si>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</si>
  <si>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</si>
  <si>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</si>
  <si>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</si>
  <si>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</si>
  <si>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</si>
  <si>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</si>
  <si>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</si>
  <si>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</si>
  <si>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</si>
  <si>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</si>
  <si>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</si>
  <si>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</si>
  <si>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</si>
  <si>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</si>
  <si>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</si>
  <si>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</si>
  <si>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</si>
  <si>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</si>
  <si>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</si>
  <si>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</si>
  <si>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</si>
  <si>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</si>
  <si>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</si>
  <si>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</si>
  <si>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</si>
  <si>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</si>
  <si>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</si>
  <si>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</si>
  <si>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</si>
  <si>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</si>
  <si>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</si>
  <si>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</si>
  <si>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</si>
  <si>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</si>
  <si>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</si>
  <si>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</si>
  <si>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</si>
  <si>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</si>
  <si>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</si>
  <si>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</si>
  <si>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</si>
  <si>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</si>
  <si>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</si>
  <si>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</si>
  <si>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</si>
  <si>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</si>
  <si>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</si>
  <si>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</si>
  <si>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</si>
  <si>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</si>
  <si>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</si>
  <si>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</si>
  <si>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</si>
  <si>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</si>
  <si>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</si>
  <si>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</si>
  <si>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</si>
  <si>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</si>
  <si>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</si>
  <si>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</si>
  <si>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</si>
  <si>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</si>
  <si>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</si>
  <si>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</si>
  <si>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</si>
  <si>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</si>
  <si>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</si>
  <si>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</si>
  <si>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</si>
  <si>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</si>
  <si>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</si>
  <si>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</si>
  <si>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</si>
  <si>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</si>
  <si>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</si>
  <si>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</si>
  <si>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</si>
  <si>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</si>
  <si>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</si>
  <si>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</si>
  <si>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</si>
  <si>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</si>
  <si>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</si>
  <si>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</si>
  <si>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</si>
  <si>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</si>
  <si>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</si>
  <si>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</si>
  <si>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</si>
  <si>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</si>
  <si>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</si>
  <si>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</si>
  <si>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</si>
  <si>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</si>
  <si>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</si>
  <si>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</si>
  <si>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</si>
  <si>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</si>
  <si>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</si>
  <si>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</si>
  <si>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</si>
  <si>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</si>
  <si>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</si>
  <si>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</si>
  <si>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</si>
  <si>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</si>
  <si>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</si>
  <si>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</si>
  <si>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</si>
  <si>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</si>
  <si>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</si>
  <si>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</si>
  <si>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</si>
  <si>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</si>
  <si>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</si>
  <si>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</si>
  <si>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</si>
  <si>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</si>
  <si>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</si>
  <si>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</si>
  <si>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</si>
  <si>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</si>
  <si>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</si>
  <si>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</si>
  <si>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</si>
  <si>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</si>
  <si>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</si>
  <si>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</si>
  <si>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</si>
  <si>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</si>
  <si>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</si>
  <si>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</si>
  <si>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</si>
  <si>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</si>
  <si>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</si>
  <si>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</si>
  <si>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</si>
  <si>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</si>
  <si>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</si>
  <si>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</si>
  <si>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</si>
  <si>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</si>
  <si>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</si>
  <si>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</si>
  <si>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</si>
  <si>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</si>
  <si>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</si>
  <si>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</si>
  <si>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</si>
  <si>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</si>
  <si>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</si>
  <si>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</si>
  <si>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</si>
  <si>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</si>
  <si>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</si>
  <si>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</si>
  <si>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</si>
  <si>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</si>
  <si>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</si>
  <si>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</si>
  <si>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</si>
  <si>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</si>
  <si>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</si>
  <si>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</si>
  <si>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</si>
  <si>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</si>
  <si>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</si>
  <si>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</si>
  <si>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</si>
  <si>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</si>
  <si>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</si>
  <si>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</si>
  <si>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</si>
  <si>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</si>
  <si>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</si>
  <si>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</si>
  <si>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</si>
  <si>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</si>
  <si>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</si>
  <si>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</si>
  <si>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</si>
  <si>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</si>
  <si>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</si>
  <si>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</si>
  <si>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</si>
  <si>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</si>
  <si>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</si>
  <si>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</si>
  <si>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</si>
  <si>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</si>
  <si>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</si>
  <si>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</si>
  <si>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</si>
  <si>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</si>
  <si>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</si>
  <si>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</si>
  <si>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</si>
  <si>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</si>
  <si>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</si>
  <si>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</si>
  <si>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</si>
  <si>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</si>
  <si>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</si>
  <si>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</si>
  <si>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</si>
  <si>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</si>
  <si>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</si>
  <si>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</si>
  <si>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</si>
  <si>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</si>
  <si>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</si>
  <si>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</si>
  <si>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</si>
  <si>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</si>
  <si>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</si>
  <si>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</si>
  <si>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</si>
  <si>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</si>
  <si>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</si>
  <si>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</si>
  <si>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</si>
  <si>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</si>
  <si>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</si>
  <si>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</si>
  <si>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</si>
  <si>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</si>
  <si>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</si>
  <si>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</si>
  <si>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</si>
  <si>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</si>
  <si>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</si>
  <si>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</si>
  <si>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</si>
  <si>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</si>
  <si>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</si>
  <si>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</si>
  <si>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</si>
  <si>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</si>
  <si>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</si>
  <si>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</si>
  <si>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</si>
  <si>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</si>
  <si>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</si>
  <si>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</si>
  <si>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</si>
  <si>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</si>
  <si>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</si>
  <si>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</si>
  <si>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</si>
  <si>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</si>
  <si>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</si>
  <si>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</si>
  <si>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</si>
  <si>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</si>
  <si>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</si>
  <si>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</si>
  <si>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</si>
  <si>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</si>
  <si>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</si>
  <si>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</si>
  <si>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</si>
  <si>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</si>
  <si>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</si>
  <si>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</si>
  <si>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</si>
  <si>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</si>
  <si>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</si>
  <si>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</si>
  <si>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</si>
  <si>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</si>
  <si>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</si>
  <si>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</si>
  <si>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</si>
  <si>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</si>
  <si>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</si>
  <si>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</si>
  <si>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</si>
  <si>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</si>
  <si>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</si>
  <si>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</si>
  <si>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</si>
  <si>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</si>
  <si>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</si>
  <si>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</si>
  <si>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</si>
  <si>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</si>
  <si>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</si>
  <si>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</si>
  <si>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</si>
  <si>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</si>
  <si>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</si>
  <si>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</si>
  <si>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</si>
  <si>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</si>
  <si>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</si>
  <si>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</si>
  <si>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</si>
  <si>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</si>
  <si>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</si>
  <si>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</si>
  <si>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</si>
  <si>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</si>
  <si>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</si>
  <si>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</si>
  <si>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</si>
  <si>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</si>
  <si>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</si>
  <si>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</si>
  <si>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</si>
  <si>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</si>
  <si>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</si>
  <si>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</si>
  <si>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</si>
  <si>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</si>
  <si>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</si>
  <si>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</si>
  <si>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</si>
  <si>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</si>
  <si>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</si>
  <si>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</si>
  <si>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</si>
  <si>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</si>
  <si>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</si>
  <si>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</si>
  <si>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</si>
  <si>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</si>
  <si>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</si>
  <si>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</si>
  <si>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</si>
  <si>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</si>
  <si>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</si>
  <si>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</si>
  <si>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</si>
  <si>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</si>
  <si>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</si>
  <si>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</si>
  <si>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</si>
  <si>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</si>
  <si>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</si>
  <si>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</si>
  <si>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</si>
  <si>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</si>
  <si>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</si>
  <si>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</si>
  <si>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</si>
  <si>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</si>
  <si>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</si>
  <si>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</si>
  <si>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</si>
  <si>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</si>
  <si>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</si>
  <si>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</si>
  <si>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</si>
  <si>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</si>
  <si>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</si>
  <si>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</si>
  <si>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</si>
  <si>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</si>
  <si>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</si>
  <si>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</si>
  <si>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</si>
  <si>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</si>
  <si>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</si>
  <si>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</si>
  <si>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</si>
  <si>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</si>
  <si>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</si>
  <si>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</si>
  <si>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</si>
  <si>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</si>
  <si>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</si>
  <si>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</si>
  <si>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</si>
  <si>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</si>
  <si>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</si>
  <si>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</si>
  <si>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</si>
  <si>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</si>
  <si>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</si>
  <si>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</si>
  <si>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</si>
  <si>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</si>
  <si>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</si>
  <si>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</si>
  <si>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</si>
  <si>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</si>
  <si>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</si>
  <si>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</si>
  <si>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</si>
  <si>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</si>
  <si>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</si>
  <si>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</si>
  <si>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</si>
  <si>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</si>
  <si>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</si>
  <si>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</si>
  <si>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</si>
  <si>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</si>
  <si>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</si>
  <si>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</si>
  <si>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</si>
  <si>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</si>
  <si>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</si>
  <si>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</si>
  <si>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</si>
  <si>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</si>
  <si>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</si>
  <si>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</si>
  <si>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</si>
  <si>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</si>
  <si>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</si>
  <si>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</si>
  <si>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</si>
  <si>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</si>
  <si>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</si>
  <si>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</si>
  <si>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</si>
  <si>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</si>
  <si>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</si>
  <si>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</si>
  <si>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</si>
  <si>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</si>
  <si>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</si>
  <si>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</si>
  <si>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</si>
  <si>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</si>
  <si>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</si>
  <si>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</si>
  <si>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</si>
  <si>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</si>
  <si>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</si>
  <si>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</si>
  <si>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</si>
  <si>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</si>
  <si>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</si>
  <si>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</si>
  <si>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</si>
  <si>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</si>
  <si>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</si>
  <si>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</si>
  <si>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</si>
  <si>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</si>
  <si>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</si>
  <si>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</si>
  <si>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</si>
  <si>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</si>
  <si>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</si>
  <si>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</si>
  <si>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</si>
  <si>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</si>
  <si>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</si>
  <si>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</si>
  <si>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</si>
  <si>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</si>
  <si>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</si>
  <si>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</si>
  <si>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</si>
  <si>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</si>
  <si>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</si>
  <si>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</si>
  <si>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</si>
  <si>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</si>
  <si>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</si>
  <si>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</si>
  <si>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</si>
  <si>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</si>
  <si>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</si>
  <si>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</si>
  <si>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</si>
  <si>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</si>
  <si>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</si>
  <si>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</si>
  <si>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</si>
  <si>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</si>
  <si>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</si>
  <si>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</si>
  <si>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</si>
  <si>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</si>
  <si>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</si>
  <si>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</si>
  <si>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</si>
  <si>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</si>
  <si>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</si>
  <si>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</si>
  <si>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</si>
  <si>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</si>
  <si>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</si>
  <si>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</si>
  <si>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</si>
  <si>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</si>
  <si>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</si>
  <si>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</si>
  <si>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</si>
  <si>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</si>
  <si>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</si>
  <si>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</si>
  <si>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</si>
  <si>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</si>
  <si>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</si>
  <si>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</si>
  <si>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</si>
  <si>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</si>
  <si>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</si>
  <si>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</si>
  <si>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</si>
  <si>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</si>
  <si>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</si>
  <si>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</si>
  <si>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</si>
  <si>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</si>
  <si>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</si>
  <si>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</si>
  <si>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</si>
  <si>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</si>
  <si>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</si>
  <si>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</si>
  <si>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</si>
  <si>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</si>
  <si>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</si>
  <si>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</si>
  <si>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</si>
  <si>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</si>
  <si>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</si>
  <si>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</si>
  <si>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</si>
  <si>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</si>
  <si>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</si>
  <si>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</si>
  <si>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</si>
  <si>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</si>
  <si>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</si>
  <si>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</si>
  <si>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</si>
  <si>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</si>
  <si>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</si>
  <si>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</si>
  <si>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</si>
  <si>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</si>
  <si>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</si>
  <si>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</si>
  <si>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</si>
  <si>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</si>
  <si>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</si>
  <si>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</si>
  <si>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</si>
  <si>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</si>
  <si>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</si>
  <si>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</si>
  <si>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</si>
  <si>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</si>
  <si>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</si>
  <si>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</si>
  <si>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</si>
  <si>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</si>
  <si>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</si>
  <si>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</si>
  <si>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</si>
  <si>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</si>
  <si>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</si>
  <si>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</si>
  <si>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</si>
  <si>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</si>
  <si>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</si>
  <si>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</si>
  <si>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</si>
  <si>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</si>
  <si>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</si>
  <si>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</si>
  <si>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</si>
  <si>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</si>
  <si>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</si>
  <si>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</si>
  <si>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</si>
  <si>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</si>
  <si>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</si>
  <si>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</si>
  <si>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</si>
  <si>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</si>
  <si>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</si>
  <si>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</si>
  <si>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</si>
  <si>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</si>
  <si>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</si>
  <si>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</si>
  <si>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</si>
  <si>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</si>
  <si>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</si>
  <si>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</si>
  <si>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</si>
  <si>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</si>
  <si>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</si>
  <si>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</si>
  <si>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</si>
  <si>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</si>
  <si>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</si>
  <si>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</si>
  <si>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</si>
  <si>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</si>
  <si>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</si>
  <si>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</si>
  <si>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</si>
  <si>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</si>
  <si>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</si>
  <si>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</si>
  <si>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</si>
  <si>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</si>
  <si>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</si>
  <si>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</si>
  <si>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</si>
  <si>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</si>
  <si>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</si>
  <si>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</si>
  <si>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</si>
  <si>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</si>
  <si>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</si>
  <si>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</si>
  <si>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</si>
  <si>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</si>
  <si>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</si>
  <si>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</si>
  <si>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</si>
  <si>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</si>
  <si>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</si>
  <si>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</si>
  <si>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</si>
  <si>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</si>
  <si>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</si>
  <si>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</si>
  <si>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</si>
  <si>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</si>
  <si>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</si>
  <si>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</si>
  <si>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</si>
  <si>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</si>
  <si>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</si>
  <si>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</si>
  <si>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</si>
  <si>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</si>
  <si>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</si>
  <si>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</si>
  <si>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</si>
  <si>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</si>
  <si>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</si>
  <si>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</si>
  <si>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</si>
  <si>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</si>
  <si>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</si>
  <si>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</si>
  <si>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</si>
  <si>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</si>
  <si>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</si>
  <si>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</si>
  <si>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</si>
  <si>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</si>
  <si>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</si>
  <si>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</si>
  <si>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</si>
  <si>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</si>
  <si>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</si>
  <si>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</si>
  <si>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</si>
  <si>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</si>
  <si>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</si>
  <si>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</si>
  <si>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</si>
  <si>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</si>
  <si>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</si>
  <si>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</si>
  <si>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</si>
  <si>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</si>
  <si>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</si>
  <si>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</si>
  <si>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</si>
  <si>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</si>
  <si>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</si>
  <si>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</si>
  <si>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</si>
  <si>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</si>
  <si>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</si>
  <si>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</si>
  <si>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</si>
  <si>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</si>
  <si>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</si>
  <si>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</si>
  <si>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</si>
  <si>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</si>
  <si>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</si>
  <si>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</si>
  <si>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</si>
  <si>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</si>
  <si>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</si>
  <si>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</si>
  <si>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</si>
  <si>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</si>
  <si>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</si>
  <si>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</si>
  <si>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</si>
  <si>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</si>
  <si>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</si>
  <si>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</si>
  <si>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</si>
  <si>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</si>
  <si>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</si>
  <si>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</si>
  <si>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</si>
  <si>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</si>
  <si>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</si>
  <si>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</si>
  <si>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</si>
  <si>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</si>
  <si>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</si>
  <si>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</si>
  <si>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</si>
  <si>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</si>
  <si>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</si>
  <si>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</si>
  <si>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</si>
  <si>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</si>
  <si>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</si>
  <si>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</si>
  <si>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</si>
  <si>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</si>
  <si>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</si>
  <si>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</si>
  <si>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</si>
  <si>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</si>
  <si>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</si>
  <si>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</si>
  <si>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</si>
  <si>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</si>
  <si>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</si>
  <si>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</si>
  <si>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</si>
  <si>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</si>
  <si>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</si>
  <si>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</si>
  <si>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</si>
  <si>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</si>
  <si>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</si>
  <si>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</si>
  <si>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</si>
  <si>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</si>
  <si>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</si>
  <si>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</si>
  <si>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</si>
  <si>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</si>
  <si>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</si>
  <si>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</si>
  <si>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</si>
  <si>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</si>
  <si>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</si>
  <si>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</si>
  <si>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</si>
  <si>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</si>
  <si>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</si>
  <si>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</si>
  <si>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</si>
  <si>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</si>
  <si>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</si>
  <si>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</si>
  <si>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</si>
  <si>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</si>
  <si>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</si>
  <si>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</si>
  <si>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</si>
  <si>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</si>
  <si>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</si>
  <si>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</si>
  <si>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</si>
  <si>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</si>
  <si>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</si>
  <si>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</si>
  <si>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</si>
  <si>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</si>
  <si>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</si>
  <si>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</si>
  <si>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</si>
  <si>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</si>
  <si>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</si>
  <si>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</si>
  <si>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</si>
  <si>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</si>
  <si>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</si>
  <si>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</si>
  <si>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</si>
  <si>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</si>
  <si>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</si>
  <si>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</si>
  <si>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</si>
  <si>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</si>
  <si>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</si>
  <si>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</si>
  <si>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</si>
  <si>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</si>
  <si>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</si>
  <si>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</si>
  <si>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</si>
  <si>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</si>
  <si>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</si>
  <si>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</si>
  <si>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</si>
  <si>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</si>
  <si>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</si>
  <si>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</si>
  <si>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</si>
  <si>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</si>
  <si>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</si>
  <si>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</si>
  <si>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</si>
  <si>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</si>
  <si>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</si>
  <si>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</si>
  <si>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</si>
  <si>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</si>
  <si>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</si>
  <si>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</si>
  <si>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</si>
  <si>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</si>
  <si>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</si>
  <si>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</si>
  <si>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</si>
  <si>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</si>
  <si>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</si>
  <si>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</si>
  <si>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</si>
  <si>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</si>
  <si>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</si>
  <si>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</si>
  <si>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</si>
  <si>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</si>
  <si>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</si>
  <si>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</si>
  <si>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</si>
  <si>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</si>
  <si>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</si>
  <si>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</si>
  <si>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</si>
  <si>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</si>
  <si>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</si>
  <si>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</si>
  <si>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</si>
  <si>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</si>
  <si>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</si>
  <si>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</si>
  <si>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</si>
  <si>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</si>
  <si>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</si>
  <si>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</si>
  <si>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</si>
  <si>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</si>
  <si>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</si>
  <si>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</si>
  <si>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</si>
  <si>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</si>
  <si>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</si>
  <si>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</si>
  <si>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</si>
  <si>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</si>
  <si>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</si>
  <si>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</si>
  <si>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</si>
  <si>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</si>
  <si>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</si>
  <si>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</si>
  <si>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</si>
  <si>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</si>
  <si>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</si>
  <si>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</si>
  <si>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</si>
  <si>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</si>
  <si>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</si>
  <si>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</si>
  <si>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</si>
  <si>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</si>
  <si>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</si>
  <si>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</si>
  <si>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</si>
  <si>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</si>
  <si>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</si>
  <si>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</si>
  <si>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</si>
  <si>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</si>
  <si>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</si>
  <si>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</si>
  <si>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</si>
  <si>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</si>
  <si>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</si>
  <si>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</si>
  <si>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</si>
  <si>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</si>
  <si>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</si>
  <si>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</si>
  <si>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</si>
  <si>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</si>
  <si>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</si>
  <si>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</si>
  <si>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</si>
  <si>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</si>
  <si>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</si>
  <si>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</si>
  <si>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</si>
  <si>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</si>
  <si>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</si>
  <si>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</si>
  <si>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</si>
  <si>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</si>
  <si>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</si>
  <si>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</si>
  <si>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</si>
  <si>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</si>
  <si>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</si>
  <si>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</si>
  <si>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</si>
  <si>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</si>
  <si>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</si>
  <si>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</si>
  <si>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</si>
  <si>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</si>
  <si>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</si>
  <si>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</si>
  <si>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</si>
  <si>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</si>
  <si>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</si>
  <si>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</si>
  <si>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</si>
  <si>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</si>
  <si>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</si>
  <si>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</si>
  <si>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</si>
  <si>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</si>
  <si>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</si>
  <si>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</si>
  <si>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</si>
  <si>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</si>
  <si>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</si>
  <si>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</si>
  <si>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</si>
  <si>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</si>
  <si>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</si>
  <si>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</si>
  <si>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</si>
  <si>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</si>
  <si>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</si>
  <si>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</si>
  <si>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</si>
  <si>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</si>
  <si>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</si>
  <si>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</si>
  <si>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</si>
  <si>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</si>
  <si>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</si>
  <si>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</si>
  <si>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</si>
  <si>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</si>
  <si>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</si>
  <si>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</si>
  <si>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</si>
  <si>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</si>
  <si>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</si>
  <si>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</si>
  <si>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</si>
  <si>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</si>
  <si>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</si>
  <si>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</si>
  <si>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</si>
  <si>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</si>
  <si>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</si>
  <si>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</si>
  <si>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</si>
  <si>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</si>
  <si>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</si>
  <si>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</si>
  <si>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</si>
  <si>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</si>
  <si>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</si>
  <si>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</si>
  <si>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</si>
  <si>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</si>
  <si>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</si>
  <si>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</si>
  <si>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</si>
  <si>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</si>
  <si>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</si>
  <si>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</si>
  <si>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</si>
  <si>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</si>
  <si>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</si>
  <si>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</si>
  <si>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</si>
  <si>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</si>
  <si>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</si>
  <si>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</si>
  <si>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</si>
  <si>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</si>
  <si>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</si>
  <si>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</si>
  <si>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</si>
  <si>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</si>
  <si>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</si>
  <si>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</si>
  <si>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</si>
  <si>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</si>
  <si>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</si>
  <si>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</si>
  <si>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</si>
  <si>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</si>
  <si>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</si>
  <si>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</si>
  <si>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</si>
  <si>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</si>
  <si>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</si>
  <si>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</si>
  <si>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</si>
  <si>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</si>
  <si>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</si>
  <si>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</si>
  <si>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</si>
  <si>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</si>
  <si>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</si>
  <si>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</si>
  <si>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</si>
  <si>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</si>
  <si>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</si>
  <si>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</si>
  <si>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</si>
  <si>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</si>
  <si>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</si>
  <si>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</si>
  <si>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</si>
  <si>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</si>
  <si>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</si>
  <si>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</si>
  <si>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</si>
  <si>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</si>
  <si>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</si>
  <si>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</si>
  <si>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</si>
  <si>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</si>
  <si>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</si>
  <si>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</si>
  <si>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</si>
  <si>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</si>
  <si>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</si>
  <si>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</si>
  <si>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</si>
  <si>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</si>
  <si>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</si>
  <si>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</si>
  <si>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</si>
  <si>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</si>
  <si>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</si>
  <si>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</si>
  <si>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</si>
  <si>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</si>
  <si>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</si>
  <si>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</si>
  <si>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</si>
  <si>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</si>
  <si>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</si>
  <si>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</si>
  <si>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</si>
  <si>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</si>
  <si>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</si>
  <si>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</si>
  <si>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</si>
  <si>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</si>
  <si>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</si>
  <si>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</si>
  <si>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</si>
  <si>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</si>
  <si>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</si>
  <si>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</si>
  <si>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</si>
  <si>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</si>
  <si>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</si>
  <si>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</si>
  <si>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</si>
  <si>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</si>
  <si>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</si>
  <si>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</si>
  <si>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</si>
  <si>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</si>
  <si>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</si>
  <si>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</si>
  <si>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</si>
  <si>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</si>
  <si>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</si>
  <si>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</si>
  <si>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</si>
  <si>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</si>
  <si>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</si>
  <si>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</si>
  <si>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</si>
  <si>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</si>
  <si>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</si>
  <si>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</si>
  <si>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</si>
  <si>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</si>
  <si>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</si>
  <si>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</si>
  <si>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</si>
  <si>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</si>
  <si>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</si>
  <si>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</si>
  <si>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</si>
  <si>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</si>
  <si>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</si>
  <si>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</si>
  <si>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</si>
  <si>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</si>
  <si>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</si>
  <si>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</si>
  <si>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</si>
  <si>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</si>
  <si>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</si>
  <si>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</si>
  <si>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</si>
  <si>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</si>
  <si>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</si>
  <si>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</si>
  <si>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</si>
  <si>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</si>
  <si>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</si>
  <si>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</si>
  <si>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</si>
  <si>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</si>
  <si>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</si>
  <si>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</si>
  <si>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</si>
  <si>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</si>
  <si>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</si>
  <si>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</si>
  <si>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</si>
  <si>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</si>
  <si>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</si>
  <si>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</si>
  <si>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</si>
  <si>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</si>
  <si>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</si>
  <si>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</si>
  <si>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</si>
  <si>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</si>
  <si>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</si>
  <si>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</si>
  <si>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</si>
  <si>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</si>
  <si>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</si>
  <si>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</si>
  <si>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</si>
  <si>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</si>
  <si>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</si>
  <si>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</si>
  <si>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</si>
  <si>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</si>
  <si>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</si>
  <si>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</si>
  <si>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</si>
  <si>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</si>
  <si>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</si>
  <si>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</si>
  <si>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</si>
  <si>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</si>
  <si>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</si>
  <si>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</si>
  <si>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</si>
  <si>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</si>
  <si>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</si>
  <si>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</si>
  <si>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</si>
  <si>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</si>
  <si>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</si>
  <si>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</si>
  <si>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</si>
  <si>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</si>
  <si>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</si>
  <si>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</si>
  <si>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</si>
  <si>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</si>
  <si>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</si>
  <si>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</si>
  <si>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</si>
  <si>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</si>
  <si>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</si>
  <si>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</si>
  <si>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</si>
  <si>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</si>
  <si>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</si>
  <si>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</si>
  <si>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</si>
  <si>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</si>
  <si>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</si>
  <si>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</si>
  <si>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</si>
  <si>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</si>
  <si>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</si>
  <si>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</si>
  <si>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</si>
  <si>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</si>
  <si>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</si>
  <si>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</si>
  <si>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</si>
  <si>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</si>
  <si>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</si>
  <si>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</si>
  <si>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</si>
  <si>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</si>
  <si>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</si>
  <si>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</si>
  <si>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</si>
  <si>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</si>
  <si>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</si>
  <si>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</si>
  <si>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</si>
  <si>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</si>
  <si>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</si>
  <si>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</si>
  <si>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</si>
  <si>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</si>
  <si>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</si>
  <si>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</si>
  <si>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</si>
  <si>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</si>
  <si>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</si>
  <si>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</si>
  <si>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</si>
  <si>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</si>
  <si>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</si>
  <si>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</si>
  <si>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</si>
  <si>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</si>
  <si>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</si>
  <si>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</si>
  <si>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</si>
  <si>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</si>
  <si>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</si>
  <si>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</si>
  <si>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</si>
  <si>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</si>
  <si>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</si>
  <si>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</si>
  <si>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</si>
  <si>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</si>
  <si>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</si>
  <si>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</si>
  <si>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</si>
  <si>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</si>
  <si>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</si>
  <si>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</si>
  <si>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</si>
  <si>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</si>
  <si>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</si>
  <si>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</si>
  <si>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</si>
  <si>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</si>
  <si>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</si>
  <si>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</si>
  <si>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</si>
  <si>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</si>
  <si>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</si>
  <si>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</si>
  <si>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</si>
  <si>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</si>
  <si>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</si>
  <si>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</si>
  <si>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</si>
  <si>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</si>
  <si>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</si>
  <si>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</si>
  <si>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</si>
  <si>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</si>
  <si>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</si>
  <si>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</si>
  <si>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</si>
  <si>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</si>
  <si>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</si>
  <si>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</si>
  <si>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</si>
  <si>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</si>
  <si>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</si>
  <si>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</si>
  <si>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</si>
  <si>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</si>
  <si>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</si>
  <si>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</si>
  <si>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</si>
  <si>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</si>
  <si>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</si>
  <si>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</si>
  <si>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</si>
  <si>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</si>
  <si>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</si>
  <si>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</si>
  <si>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</si>
  <si>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</si>
  <si>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</si>
  <si>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</si>
  <si>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</si>
  <si>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</si>
  <si>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</si>
  <si>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</si>
  <si>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</si>
  <si>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</si>
  <si>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</si>
  <si>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</si>
  <si>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</si>
  <si>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</si>
  <si>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</si>
  <si>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</si>
  <si>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</si>
  <si>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</si>
  <si>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</si>
  <si>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</si>
  <si>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</si>
  <si>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</si>
  <si>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</si>
  <si>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</si>
  <si>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</si>
  <si>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</si>
  <si>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</si>
  <si>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</si>
  <si>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</si>
  <si>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</si>
  <si>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</si>
  <si>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</si>
  <si>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</si>
  <si>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</si>
  <si>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</si>
  <si>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</si>
  <si>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</si>
  <si>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</si>
  <si>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</si>
  <si>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</si>
  <si>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</si>
  <si>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</si>
  <si>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</si>
  <si>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</si>
  <si>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</si>
  <si>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</si>
  <si>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</si>
  <si>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</si>
  <si>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</si>
  <si>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</si>
  <si>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</si>
  <si>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</si>
  <si>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</si>
  <si>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</si>
  <si>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</si>
  <si>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</si>
  <si>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</si>
  <si>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</si>
  <si>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</si>
  <si>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</si>
  <si>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</si>
  <si>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</si>
  <si>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</si>
  <si>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</si>
  <si>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</si>
  <si>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</si>
  <si>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</si>
  <si>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</si>
  <si>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</si>
  <si>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</si>
  <si>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</si>
  <si>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</si>
  <si>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</si>
  <si>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</si>
  <si>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</si>
  <si>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</si>
  <si>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</si>
  <si>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</si>
  <si>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</si>
  <si>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</si>
  <si>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</si>
  <si>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</si>
  <si>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</si>
  <si>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</si>
  <si>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</si>
  <si>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</si>
  <si>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</si>
  <si>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</si>
  <si>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</si>
  <si>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</si>
  <si>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</si>
  <si>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</si>
  <si>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</si>
  <si>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</si>
  <si>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</si>
  <si>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</si>
  <si>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</si>
  <si>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</si>
  <si>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</si>
  <si>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</si>
  <si>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</si>
  <si>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</si>
  <si>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</si>
  <si>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</si>
  <si>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</si>
  <si>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</si>
  <si>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</si>
  <si>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</si>
  <si>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</si>
  <si>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</si>
  <si>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</si>
  <si>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</si>
  <si>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</si>
  <si>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</si>
  <si>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</si>
  <si>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</si>
  <si>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</si>
  <si>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</si>
  <si>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</si>
  <si>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</si>
  <si>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</si>
  <si>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</si>
  <si>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</si>
  <si>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</si>
  <si>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</si>
  <si>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</si>
  <si>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</si>
  <si>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</si>
  <si>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</si>
  <si>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</si>
  <si>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</si>
  <si>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</si>
  <si>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</si>
  <si>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</si>
  <si>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</si>
  <si>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</si>
  <si>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</si>
  <si>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</si>
  <si>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</si>
  <si>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</si>
  <si>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</si>
  <si>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</si>
  <si>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</si>
  <si>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</si>
  <si>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</si>
  <si>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</si>
  <si>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</si>
  <si>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</si>
  <si>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</si>
  <si>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</si>
  <si>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</si>
  <si>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</si>
  <si>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</si>
  <si>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</si>
  <si>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</si>
  <si>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</si>
  <si>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</si>
  <si>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</si>
  <si>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</si>
  <si>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</si>
  <si>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</si>
  <si>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</si>
  <si>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</si>
  <si>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</si>
  <si>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</si>
  <si>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</si>
  <si>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</si>
  <si>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</si>
  <si>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</si>
  <si>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</si>
  <si>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</si>
  <si>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</si>
  <si>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</si>
  <si>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</si>
  <si>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</si>
  <si>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</si>
  <si>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</si>
  <si>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</si>
  <si>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</si>
  <si>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</si>
  <si>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</si>
  <si>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</si>
  <si>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</si>
  <si>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</si>
  <si>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</si>
  <si>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</si>
  <si>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</si>
  <si>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</si>
  <si>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</si>
  <si>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</si>
  <si>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</si>
  <si>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</si>
  <si>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</si>
  <si>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</si>
  <si>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</si>
  <si>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</si>
  <si>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</si>
  <si>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</si>
  <si>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</si>
  <si>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</si>
  <si>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</si>
  <si>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</si>
  <si>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</si>
  <si>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</si>
  <si>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</si>
  <si>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</si>
  <si>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</si>
  <si>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</si>
  <si>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</si>
  <si>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</si>
  <si>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</si>
  <si>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</si>
  <si>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</si>
  <si>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</si>
  <si>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</si>
  <si>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</si>
  <si>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</si>
  <si>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</si>
  <si>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</si>
  <si>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</si>
  <si>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</si>
  <si>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</si>
  <si>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</si>
  <si>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</si>
  <si>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</si>
  <si>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</si>
  <si>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</si>
  <si>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</si>
  <si>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</si>
  <si>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</si>
  <si>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</si>
  <si>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</si>
  <si>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</si>
  <si>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</si>
  <si>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</si>
  <si>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</si>
  <si>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</si>
  <si>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</si>
  <si>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</si>
  <si>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</si>
  <si>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</si>
  <si>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</si>
  <si>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</si>
  <si>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</si>
  <si>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</si>
  <si>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</si>
  <si>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</si>
  <si>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</si>
  <si>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</si>
  <si>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</si>
  <si>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</si>
  <si>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</si>
  <si>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</si>
  <si>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</si>
  <si>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</si>
  <si>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</si>
  <si>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</si>
  <si>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</si>
  <si>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</si>
  <si>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</si>
  <si>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</si>
  <si>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</si>
  <si>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</si>
  <si>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</si>
  <si>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</si>
  <si>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</si>
  <si>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</si>
  <si>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</si>
  <si>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</si>
  <si>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</si>
  <si>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</si>
  <si>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</si>
  <si>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</si>
  <si>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</si>
  <si>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</si>
  <si>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</si>
  <si>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</si>
  <si>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</si>
  <si>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</si>
  <si>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</si>
  <si>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</si>
  <si>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</si>
  <si>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</si>
  <si>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</si>
  <si>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</si>
  <si>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</si>
  <si>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</si>
  <si>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</si>
  <si>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</si>
  <si>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</si>
  <si>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</si>
  <si>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</si>
  <si>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</si>
  <si>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</si>
  <si>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</si>
  <si>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</si>
  <si>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</si>
  <si>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</si>
  <si>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</si>
  <si>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</si>
  <si>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</si>
  <si>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</si>
  <si>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</si>
  <si>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</si>
  <si>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</si>
  <si>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</si>
  <si>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</si>
  <si>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</si>
  <si>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</si>
  <si>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</si>
  <si>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</si>
  <si>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</si>
  <si>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</si>
  <si>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</si>
  <si>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</si>
  <si>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</si>
  <si>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</si>
  <si>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</si>
  <si>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</si>
  <si>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</si>
  <si>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</si>
  <si>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</si>
  <si>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</si>
  <si>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</si>
  <si>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</si>
  <si>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</si>
  <si>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</si>
  <si>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</si>
  <si>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</si>
  <si>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</si>
  <si>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</si>
  <si>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</si>
  <si>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</si>
  <si>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</si>
  <si>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</si>
  <si>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</si>
  <si>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</si>
  <si>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</si>
  <si>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</si>
  <si>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</si>
  <si>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</si>
  <si>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</si>
  <si>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</si>
  <si>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</si>
  <si>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</si>
  <si>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</si>
  <si>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</si>
  <si>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</si>
  <si>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</si>
  <si>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</si>
  <si>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</si>
  <si>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</si>
  <si>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</si>
  <si>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</si>
  <si>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</si>
  <si>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</si>
  <si>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</si>
  <si>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</si>
  <si>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</si>
  <si>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</si>
  <si>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</si>
  <si>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</si>
  <si>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</si>
  <si>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</si>
  <si>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</si>
  <si>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</si>
  <si>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</si>
  <si>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</si>
  <si>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</si>
  <si>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</si>
  <si>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</si>
  <si>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</si>
  <si>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</si>
  <si>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</si>
  <si>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</si>
  <si>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</si>
  <si>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</si>
  <si>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</si>
  <si>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</si>
  <si>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</si>
  <si>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</si>
  <si>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</si>
  <si>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</si>
  <si>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</si>
  <si>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</si>
  <si>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</si>
  <si>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</si>
  <si>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</si>
  <si>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</si>
  <si>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</si>
  <si>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</si>
  <si>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</si>
  <si>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</si>
  <si>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</si>
  <si>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</si>
  <si>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</si>
  <si>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</si>
  <si>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</si>
  <si>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</si>
  <si>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</si>
  <si>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</si>
  <si>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</si>
  <si>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</si>
  <si>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</si>
  <si>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</si>
  <si>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</si>
  <si>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</si>
  <si>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</si>
  <si>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</si>
  <si>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</si>
  <si>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</si>
  <si>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</si>
  <si>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</si>
  <si>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</si>
  <si>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</si>
  <si>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</si>
  <si>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</si>
  <si>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</si>
  <si>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</si>
  <si>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</si>
  <si>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</si>
  <si>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</si>
  <si>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</si>
  <si>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</si>
  <si>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</si>
  <si>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</si>
  <si>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</si>
  <si>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</si>
  <si>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</si>
  <si>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</si>
  <si>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</si>
  <si>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</si>
  <si>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</si>
  <si>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</si>
  <si>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</si>
  <si>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</si>
  <si>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</si>
  <si>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</si>
  <si>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</si>
  <si>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</si>
  <si>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</si>
  <si>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</si>
  <si>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</si>
  <si>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</si>
  <si>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</si>
  <si>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</si>
  <si>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</si>
  <si>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</si>
  <si>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</si>
  <si>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</si>
  <si>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</si>
  <si>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</si>
  <si>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</si>
  <si>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</si>
  <si>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</si>
  <si>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</si>
  <si>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</si>
  <si>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</si>
  <si>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</si>
  <si>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</si>
  <si>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</si>
  <si>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</si>
  <si>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</si>
  <si>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</si>
  <si>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</si>
  <si>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</si>
  <si>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</si>
  <si>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</si>
  <si>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</si>
  <si>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</si>
  <si>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</si>
  <si>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</si>
  <si>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</si>
  <si>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</si>
  <si>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</si>
  <si>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</si>
  <si>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</si>
  <si>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</si>
  <si>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</si>
  <si>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</si>
  <si>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</si>
  <si>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</si>
  <si>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</si>
  <si>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</si>
  <si>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</si>
  <si>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</si>
  <si>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</si>
  <si>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</si>
  <si>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</si>
  <si>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</si>
  <si>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</si>
  <si>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</si>
  <si>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</si>
  <si>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</si>
  <si>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</si>
  <si>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</si>
  <si>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</si>
  <si>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</si>
  <si>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</si>
  <si>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</si>
  <si>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</si>
  <si>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</si>
  <si>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</si>
  <si>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</si>
  <si>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</si>
  <si>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</si>
  <si>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</si>
  <si>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</si>
  <si>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</si>
  <si>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</si>
  <si>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</si>
  <si>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</si>
  <si>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</si>
  <si>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</si>
  <si>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</si>
  <si>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</si>
  <si>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</si>
  <si>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</si>
  <si>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</si>
  <si>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</si>
  <si>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</si>
  <si>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</si>
  <si>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</si>
  <si>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</si>
  <si>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</si>
  <si>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</si>
  <si>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</si>
  <si>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</si>
  <si>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</si>
  <si>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</si>
  <si>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</si>
  <si>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</si>
  <si>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</si>
  <si>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</si>
  <si>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</si>
  <si>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</si>
  <si>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</si>
  <si>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</si>
  <si>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</si>
  <si>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</si>
  <si>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</si>
  <si>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</si>
  <si>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</si>
  <si>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</si>
  <si>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</si>
  <si>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</si>
  <si>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</si>
  <si>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</si>
  <si>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</si>
  <si>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</si>
  <si>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</si>
  <si>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</si>
  <si>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</si>
  <si>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</si>
  <si>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</si>
  <si>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</si>
  <si>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</si>
  <si>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</si>
  <si>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</si>
  <si>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</si>
  <si>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</si>
  <si>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</si>
  <si>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</si>
  <si>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</si>
  <si>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</si>
  <si>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</si>
  <si>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</si>
  <si>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</si>
  <si>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</si>
  <si>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</si>
  <si>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</si>
  <si>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</si>
  <si>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</si>
  <si>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</si>
  <si>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</si>
  <si>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</si>
  <si>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</si>
  <si>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</si>
  <si>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</si>
  <si>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</si>
  <si>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</si>
  <si>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</si>
  <si>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</si>
  <si>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</si>
  <si>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</si>
  <si>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</si>
  <si>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</si>
  <si>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</si>
  <si>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</si>
  <si>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</si>
  <si>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</si>
  <si>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</si>
  <si>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</si>
  <si>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</si>
  <si>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</si>
  <si>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</si>
  <si>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</si>
  <si>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</si>
  <si>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</si>
  <si>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</si>
  <si>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</si>
  <si>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</si>
  <si>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</si>
  <si>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</si>
  <si>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</si>
  <si>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</si>
  <si>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</si>
  <si>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</si>
  <si>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</si>
  <si>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</si>
  <si>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</si>
  <si>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</si>
  <si>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</si>
  <si>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</si>
  <si>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</si>
  <si>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</si>
  <si>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</si>
  <si>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</si>
  <si>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</si>
  <si>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</si>
  <si>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</si>
  <si>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</si>
  <si>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</si>
  <si>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</si>
  <si>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</si>
  <si>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</si>
  <si>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</si>
  <si>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</si>
  <si>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</si>
  <si>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</si>
  <si>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</si>
  <si>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</si>
  <si>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</si>
  <si>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</si>
  <si>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</si>
  <si>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</si>
  <si>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</si>
  <si>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</si>
  <si>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</si>
  <si>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</si>
  <si>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</si>
  <si>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</si>
  <si>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</si>
  <si>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</si>
  <si>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</si>
  <si>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</si>
  <si>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</si>
  <si>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</si>
  <si>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</si>
  <si>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</si>
  <si>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</si>
  <si>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</si>
  <si>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</si>
  <si>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</si>
  <si>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</si>
  <si>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</si>
  <si>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</si>
  <si>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</si>
  <si>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</si>
  <si>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</si>
  <si>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</si>
  <si>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</si>
  <si>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</si>
  <si>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</si>
  <si>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</si>
  <si>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</si>
  <si>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</si>
  <si>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</si>
  <si>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</si>
  <si>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</si>
  <si>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</si>
  <si>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</si>
  <si>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</si>
  <si>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</si>
  <si>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</si>
  <si>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</si>
  <si>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</si>
  <si>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</si>
  <si>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</si>
  <si>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</si>
  <si>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</si>
  <si>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</si>
  <si>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</si>
  <si>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</si>
  <si>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</si>
  <si>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</si>
  <si>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</si>
  <si>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</si>
  <si>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</si>
  <si>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</si>
  <si>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</si>
  <si>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</si>
  <si>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</si>
  <si>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</si>
  <si>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</si>
  <si>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</si>
  <si>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</si>
  <si>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</si>
  <si>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</si>
  <si>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</si>
  <si>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</si>
  <si>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</si>
  <si>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</si>
  <si>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</si>
  <si>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</si>
  <si>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</si>
  <si>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</si>
  <si>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</si>
  <si>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</si>
  <si>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</si>
  <si>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</si>
  <si>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</si>
  <si>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</si>
  <si>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</si>
  <si>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</si>
  <si>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</si>
  <si>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</si>
  <si>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</si>
  <si>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</si>
  <si>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</si>
  <si>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</si>
  <si>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</si>
  <si>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</si>
  <si>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</si>
  <si>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</si>
  <si>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</si>
  <si>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</si>
  <si>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</si>
  <si>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</si>
  <si>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</si>
  <si>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</si>
  <si>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</si>
  <si>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</si>
  <si>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</si>
  <si>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</si>
  <si>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</si>
  <si>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</si>
  <si>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</si>
  <si>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</si>
  <si>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</si>
  <si>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</si>
  <si>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</si>
  <si>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</si>
  <si>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</si>
  <si>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</si>
  <si>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</si>
  <si>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</si>
  <si>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</si>
  <si>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</si>
  <si>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</si>
  <si>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</si>
  <si>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</si>
  <si>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</si>
  <si>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</si>
  <si>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</si>
  <si>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</si>
  <si>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</si>
  <si>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</si>
  <si>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</si>
  <si>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</si>
  <si>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</si>
  <si>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</si>
  <si>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</si>
  <si>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</si>
  <si>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</si>
  <si>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</si>
  <si>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</si>
  <si>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</si>
  <si>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</si>
  <si>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</si>
  <si>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</si>
  <si>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</si>
  <si>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</si>
  <si>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</si>
  <si>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</si>
  <si>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</si>
  <si>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</si>
  <si>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</si>
  <si>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</si>
  <si>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</si>
  <si>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</si>
  <si>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</si>
  <si>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</si>
  <si>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</si>
  <si>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</si>
  <si>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</si>
  <si>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</si>
  <si>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</si>
  <si>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</si>
  <si>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</si>
  <si>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</si>
  <si>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</si>
  <si>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</si>
  <si>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</si>
  <si>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</si>
  <si>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</si>
  <si>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</si>
  <si>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</si>
  <si>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</si>
  <si>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</si>
  <si>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</si>
  <si>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</si>
  <si>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</si>
  <si>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</si>
  <si>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</si>
  <si>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</si>
  <si>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</si>
  <si>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</si>
  <si>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</si>
  <si>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</si>
  <si>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</si>
  <si>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</si>
  <si>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</si>
  <si>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</si>
  <si>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</si>
  <si>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</si>
  <si>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</si>
  <si>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</si>
  <si>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</si>
  <si>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</si>
  <si>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</si>
  <si>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</si>
  <si>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</si>
  <si>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</si>
  <si>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</si>
  <si>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</si>
  <si>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</si>
  <si>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</si>
  <si>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</si>
  <si>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</si>
  <si>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</si>
  <si>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</si>
  <si>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</si>
  <si>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</si>
  <si>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</si>
  <si>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</si>
  <si>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</si>
  <si>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</si>
  <si>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</si>
  <si>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</si>
  <si>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</si>
  <si>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</si>
  <si>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</si>
  <si>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</si>
  <si>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</si>
  <si>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</si>
  <si>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</si>
  <si>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</si>
  <si>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</si>
  <si>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</si>
  <si>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</si>
  <si>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</si>
  <si>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</si>
  <si>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</si>
  <si>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</si>
  <si>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</si>
  <si>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</si>
  <si>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</si>
  <si>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</si>
  <si>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</si>
  <si>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</si>
  <si>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</si>
  <si>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</si>
  <si>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</si>
  <si>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</si>
  <si>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</si>
  <si>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</si>
  <si>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</si>
  <si>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</si>
  <si>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</si>
  <si>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</si>
  <si>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</si>
  <si>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</si>
  <si>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</si>
  <si>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</si>
  <si>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</si>
  <si>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</si>
  <si>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</si>
  <si>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</si>
  <si>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</si>
  <si>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</si>
  <si>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</si>
  <si>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</si>
  <si>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</si>
  <si>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</si>
  <si>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</si>
  <si>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</si>
  <si>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</si>
  <si>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</si>
  <si>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</si>
  <si>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</si>
  <si>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</si>
  <si>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</si>
  <si>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</si>
  <si>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</si>
  <si>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</si>
  <si>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</si>
  <si>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</si>
  <si>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</si>
  <si>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</si>
  <si>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</si>
  <si>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</si>
  <si>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</si>
  <si>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</si>
  <si>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</si>
  <si>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</si>
  <si>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</si>
  <si>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</si>
  <si>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</si>
  <si>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</si>
  <si>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</si>
  <si>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</si>
  <si>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</si>
  <si>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</si>
  <si>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</si>
  <si>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</si>
  <si>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</si>
  <si>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</si>
  <si>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</si>
  <si>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</si>
  <si>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</si>
  <si>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</si>
  <si>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</si>
  <si>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</si>
  <si>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</si>
  <si>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</si>
  <si>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</si>
  <si>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</si>
  <si>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</si>
  <si>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</si>
  <si>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</si>
  <si>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</si>
  <si>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</si>
  <si>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</si>
  <si>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</si>
  <si>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</si>
  <si>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</si>
  <si>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</si>
  <si>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</si>
  <si>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</si>
  <si>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</si>
  <si>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</si>
  <si>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</si>
  <si>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</si>
  <si>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</si>
  <si>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</si>
  <si>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</si>
  <si>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</si>
  <si>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</si>
  <si>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</si>
  <si>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</si>
  <si>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</si>
  <si>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</si>
  <si>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</si>
  <si>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</si>
  <si>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</si>
  <si>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</si>
  <si>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</si>
  <si>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</si>
  <si>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</si>
  <si>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</si>
  <si>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</si>
  <si>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</si>
  <si>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</si>
  <si>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</si>
  <si>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</si>
  <si>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</si>
  <si>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</si>
  <si>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</si>
  <si>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</si>
  <si>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</si>
  <si>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</si>
  <si>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</si>
  <si>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</si>
  <si>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</si>
  <si>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</si>
  <si>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</si>
  <si>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</si>
  <si>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</si>
  <si>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</si>
  <si>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</si>
  <si>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</si>
  <si>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</si>
  <si>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</si>
  <si>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</si>
  <si>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</si>
  <si>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</si>
  <si>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</si>
  <si>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</si>
  <si>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</si>
  <si>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</si>
  <si>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</si>
  <si>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</si>
  <si>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</si>
  <si>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</si>
  <si>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</si>
  <si>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</si>
  <si>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</si>
  <si>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</si>
  <si>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</si>
  <si>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</si>
  <si>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</si>
  <si>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</si>
  <si>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</si>
  <si>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</si>
  <si>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</si>
  <si>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</si>
  <si>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</si>
  <si>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</si>
  <si>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</si>
  <si>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</si>
  <si>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</si>
  <si>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</si>
  <si>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</si>
  <si>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</si>
  <si>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</si>
  <si>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</si>
  <si>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</si>
  <si>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</si>
  <si>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</si>
  <si>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</si>
  <si>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</si>
  <si>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</si>
  <si>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</si>
  <si>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</si>
  <si>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</si>
  <si>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</si>
  <si>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</si>
  <si>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</si>
  <si>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</si>
  <si>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</si>
  <si>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</si>
  <si>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</si>
  <si>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</si>
  <si>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</si>
  <si>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</si>
  <si>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</si>
  <si>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</si>
  <si>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</si>
  <si>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</si>
  <si>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</si>
  <si>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</si>
  <si>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</si>
  <si>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</si>
  <si>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</si>
  <si>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</si>
  <si>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</si>
  <si>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</si>
  <si>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</si>
  <si>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</si>
  <si>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</si>
  <si>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</si>
  <si>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</si>
  <si>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</si>
  <si>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</si>
  <si>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</si>
  <si>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</si>
  <si>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</si>
  <si>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</si>
  <si>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</si>
  <si>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</si>
  <si>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</si>
  <si>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</si>
  <si>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</si>
  <si>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</si>
  <si>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</si>
  <si>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</si>
  <si>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</si>
  <si>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</si>
  <si>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</si>
  <si>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</si>
  <si>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</si>
  <si>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</si>
  <si>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</si>
  <si>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</si>
  <si>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</si>
  <si>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</si>
  <si>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</si>
  <si>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</si>
  <si>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</si>
  <si>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</si>
  <si>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</si>
  <si>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</si>
  <si>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</si>
  <si>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</si>
  <si>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</si>
  <si>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</si>
  <si>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</si>
  <si>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</si>
  <si>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</si>
  <si>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</si>
  <si>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</si>
  <si>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</si>
  <si>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</si>
  <si>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</si>
  <si>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</si>
  <si>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</si>
  <si>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</si>
  <si>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</si>
  <si>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</si>
  <si>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</si>
  <si>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</si>
  <si>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</si>
  <si>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</si>
  <si>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</si>
  <si>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</si>
  <si>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</si>
  <si>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</si>
  <si>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</si>
  <si>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</si>
  <si>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</si>
  <si>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</si>
  <si>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</si>
  <si>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</si>
  <si>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</si>
  <si>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</si>
  <si>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</si>
  <si>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</si>
  <si>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</si>
  <si>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</si>
  <si>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</si>
  <si>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</si>
  <si>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</si>
  <si>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</si>
  <si>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</si>
  <si>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</si>
  <si>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</si>
  <si>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</si>
  <si>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</si>
  <si>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</si>
  <si>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</si>
  <si>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</si>
  <si>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</si>
  <si>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</si>
  <si>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</si>
  <si>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</si>
  <si>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</si>
  <si>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</si>
  <si>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</si>
  <si>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</si>
  <si>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</si>
  <si>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</si>
  <si>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</si>
  <si>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</si>
  <si>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</si>
  <si>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</si>
  <si>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</si>
  <si>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</si>
  <si>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</si>
  <si>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</si>
  <si>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</si>
  <si>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</si>
  <si>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</si>
  <si>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</si>
  <si>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</si>
  <si>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</si>
  <si>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</si>
  <si>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</si>
  <si>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</si>
  <si>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</si>
  <si>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</si>
  <si>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</si>
  <si>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</si>
  <si>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</si>
  <si>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</si>
  <si>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</si>
  <si>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</si>
  <si>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</si>
  <si>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</si>
  <si>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</si>
  <si>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</si>
  <si>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</si>
  <si>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</si>
  <si>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</si>
  <si>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</si>
  <si>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</si>
  <si>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</si>
  <si>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</si>
  <si>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</si>
  <si>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</si>
  <si>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</si>
  <si>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</si>
  <si>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</si>
  <si>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</si>
  <si>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</si>
  <si>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</si>
  <si>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</si>
  <si>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</si>
  <si>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</si>
  <si>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</si>
  <si>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</si>
  <si>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</si>
  <si>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</si>
  <si>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</si>
  <si>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</si>
  <si>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</si>
  <si>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</si>
  <si>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</si>
  <si>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</si>
  <si>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</si>
  <si>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</si>
  <si>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</si>
  <si>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</si>
  <si>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</si>
  <si>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</si>
  <si>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</si>
  <si>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</si>
  <si>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</si>
  <si>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</si>
  <si>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</si>
  <si>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</si>
  <si>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</si>
  <si>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</si>
  <si>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</si>
  <si>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</si>
  <si>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</si>
  <si>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</si>
  <si>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</si>
  <si>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</si>
  <si>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</si>
  <si>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</si>
  <si>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</si>
  <si>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</si>
  <si>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</si>
  <si>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</si>
  <si>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</si>
  <si>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</si>
  <si>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</si>
  <si>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</si>
  <si>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</si>
  <si>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</si>
  <si>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</si>
  <si>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</si>
  <si>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</si>
  <si>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</si>
  <si>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</si>
  <si>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</si>
  <si>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</si>
  <si>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</si>
  <si>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</si>
  <si>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</si>
  <si>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</si>
  <si>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</si>
  <si>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</si>
  <si>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</si>
  <si>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</si>
  <si>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</si>
  <si>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</si>
  <si>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</si>
  <si>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</si>
  <si>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</si>
  <si>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</si>
  <si>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</si>
  <si>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</si>
  <si>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</si>
  <si>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</si>
  <si>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</si>
  <si>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</si>
  <si>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</si>
  <si>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</si>
  <si>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</si>
  <si>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</si>
  <si>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</si>
  <si>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</si>
  <si>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</si>
  <si>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</si>
  <si>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</si>
  <si>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</si>
  <si>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</si>
  <si>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</si>
  <si>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</si>
  <si>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</si>
  <si>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</si>
  <si>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</si>
  <si>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</si>
  <si>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</si>
  <si>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</si>
  <si>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</si>
  <si>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</si>
  <si>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</si>
  <si>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</si>
  <si>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</si>
  <si>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</si>
  <si>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</si>
  <si>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</si>
  <si>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</si>
  <si>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</si>
  <si>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</si>
  <si>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</si>
  <si>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</si>
  <si>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</si>
  <si>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</si>
  <si>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</si>
  <si>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</si>
  <si>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</si>
  <si>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</si>
  <si>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</si>
  <si>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</si>
  <si>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</si>
  <si>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</si>
  <si>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</si>
  <si>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</si>
  <si>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</si>
  <si>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</si>
  <si>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</si>
  <si>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</si>
  <si>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</si>
  <si>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</si>
  <si>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</si>
  <si>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</si>
  <si>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</si>
  <si>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</si>
  <si>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</si>
  <si>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</si>
  <si>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</si>
  <si>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</si>
  <si>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</si>
  <si>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</si>
  <si>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</si>
  <si>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</si>
  <si>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</si>
  <si>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</si>
  <si>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</si>
  <si>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</si>
  <si>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</si>
  <si>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</si>
  <si>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</si>
  <si>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</si>
  <si>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</si>
  <si>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</si>
  <si>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</si>
  <si>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</si>
  <si>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</si>
  <si>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</si>
  <si>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</si>
  <si>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</si>
  <si>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</si>
  <si>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</si>
  <si>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</si>
  <si>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</si>
  <si>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</si>
  <si>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</si>
  <si>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</si>
  <si>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</si>
  <si>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</si>
  <si>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</si>
  <si>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</si>
  <si>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</si>
  <si>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</si>
  <si>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</si>
  <si>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</si>
  <si>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</si>
  <si>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</si>
  <si>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</si>
  <si>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</si>
  <si>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</si>
  <si>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</si>
  <si>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</si>
  <si>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</si>
  <si>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</si>
  <si>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</si>
  <si>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</si>
  <si>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</si>
  <si>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</si>
  <si>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</si>
  <si>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</si>
  <si>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</si>
  <si>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</si>
  <si>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</si>
  <si>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</si>
  <si>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</si>
  <si>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</si>
  <si>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</si>
  <si>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</si>
  <si>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</si>
  <si>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</si>
  <si>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</si>
  <si>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</si>
  <si>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</si>
  <si>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</si>
  <si>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</si>
  <si>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</si>
  <si>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</si>
  <si>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</si>
  <si>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</si>
  <si>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</si>
  <si>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</si>
  <si>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</si>
  <si>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</si>
  <si>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</si>
  <si>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</si>
  <si>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</si>
  <si>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</si>
  <si>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</si>
  <si>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</si>
  <si>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</si>
  <si>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</si>
  <si>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</si>
  <si>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</si>
  <si>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</si>
  <si>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</si>
  <si>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</si>
  <si>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</si>
  <si>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</si>
  <si>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</si>
  <si>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</si>
  <si>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</si>
  <si>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</si>
  <si>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</si>
  <si>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</si>
  <si>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</si>
  <si>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</si>
  <si>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</si>
  <si>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</si>
  <si>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</si>
  <si>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</si>
  <si>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</si>
  <si>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</si>
  <si>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</si>
  <si>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</si>
  <si>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</si>
  <si>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</si>
  <si>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</si>
  <si>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</si>
  <si>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</si>
  <si>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</si>
  <si>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</si>
  <si>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</si>
  <si>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</si>
  <si>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</si>
  <si>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</si>
  <si>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</si>
  <si>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</si>
  <si>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</si>
  <si>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</si>
  <si>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</si>
  <si>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</si>
  <si>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</si>
  <si>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</si>
  <si>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</si>
  <si>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</si>
  <si>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</si>
  <si>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</si>
  <si>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</si>
  <si>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</si>
  <si>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</si>
  <si>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</si>
  <si>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</si>
  <si>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</si>
  <si>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</si>
  <si>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</si>
  <si>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</si>
  <si>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</si>
  <si>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</si>
  <si>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</si>
  <si>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</si>
  <si>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</si>
  <si>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</si>
  <si>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</si>
  <si>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</si>
  <si>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</si>
  <si>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</si>
  <si>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</si>
  <si>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</si>
  <si>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</si>
  <si>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</si>
  <si>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</si>
  <si>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</si>
  <si>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</si>
  <si>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</si>
  <si>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</si>
  <si>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</si>
  <si>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</si>
  <si>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</si>
  <si>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</si>
  <si>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</si>
  <si>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</si>
  <si>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</si>
  <si>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</si>
  <si>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</si>
  <si>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</si>
  <si>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</si>
  <si>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</si>
  <si>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</si>
  <si>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</si>
  <si>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</si>
  <si>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</si>
  <si>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</si>
  <si>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</si>
  <si>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</si>
  <si>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</si>
  <si>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</si>
  <si>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</si>
  <si>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</si>
  <si>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</si>
  <si>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</si>
  <si>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</si>
  <si>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</si>
  <si>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</si>
  <si>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</si>
  <si>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</si>
  <si>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</si>
  <si>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</si>
  <si>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</si>
  <si>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</si>
  <si>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</si>
  <si>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</si>
  <si>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</si>
  <si>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</si>
  <si>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</si>
  <si>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</si>
  <si>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</si>
  <si>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</si>
  <si>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</si>
  <si>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</si>
  <si>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</si>
  <si>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</si>
  <si>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</si>
  <si>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</si>
  <si>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</si>
  <si>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</si>
  <si>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</si>
  <si>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</si>
  <si>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</si>
  <si>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</si>
  <si>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</si>
  <si>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</si>
  <si>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</si>
  <si>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</si>
  <si>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</si>
  <si>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</si>
  <si>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</si>
  <si>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</si>
  <si>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</si>
  <si>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</si>
  <si>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</si>
  <si>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</si>
  <si>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</si>
  <si>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</si>
  <si>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</si>
  <si>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</si>
  <si>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</si>
  <si>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</si>
  <si>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</si>
  <si>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</si>
  <si>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</si>
  <si>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</si>
  <si>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</si>
  <si>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</si>
  <si>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</si>
  <si>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</si>
  <si>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</si>
  <si>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</si>
  <si>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</si>
  <si>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</si>
  <si>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</si>
  <si>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</si>
  <si>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</si>
  <si>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</si>
  <si>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</si>
  <si>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</si>
  <si>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</si>
  <si>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</si>
  <si>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</si>
  <si>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</si>
  <si>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</si>
  <si>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</si>
  <si>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</si>
  <si>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</si>
  <si>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</si>
  <si>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</si>
  <si>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</si>
  <si>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</si>
  <si>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</si>
  <si>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</si>
  <si>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</si>
  <si>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</si>
  <si>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</si>
  <si>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</si>
  <si>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</si>
  <si>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</si>
  <si>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</si>
  <si>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</si>
  <si>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</si>
  <si>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</si>
  <si>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</si>
  <si>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</si>
  <si>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</si>
  <si>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</si>
  <si>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</si>
  <si>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</si>
  <si>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</si>
  <si>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</si>
  <si>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</si>
  <si>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</si>
  <si>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</si>
  <si>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</si>
  <si>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</si>
  <si>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</si>
  <si>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</si>
  <si>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</si>
  <si>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</si>
  <si>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</si>
  <si>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</si>
  <si>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</si>
  <si>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</si>
  <si>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</si>
  <si>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</si>
  <si>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</si>
  <si>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</si>
  <si>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</si>
  <si>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</si>
  <si>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</si>
  <si>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</si>
  <si>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</si>
  <si>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</si>
  <si>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</si>
  <si>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</si>
  <si>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</si>
  <si>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</si>
  <si>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</si>
  <si>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</si>
  <si>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</si>
  <si>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</si>
  <si>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</si>
  <si>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</si>
  <si>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</si>
  <si>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</si>
  <si>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</si>
  <si>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</si>
  <si>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</si>
  <si>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</si>
  <si>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</si>
  <si>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</si>
  <si>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</si>
  <si>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</si>
  <si>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</si>
  <si>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</si>
  <si>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</si>
  <si>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</si>
  <si>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</si>
  <si>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</si>
  <si>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</si>
  <si>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</si>
  <si>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</si>
  <si>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</si>
  <si>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</si>
  <si>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</si>
  <si>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</si>
  <si>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</si>
  <si>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</si>
  <si>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</si>
  <si>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</si>
  <si>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</si>
  <si>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</si>
  <si>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</si>
  <si>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</si>
  <si>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</si>
  <si>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</si>
  <si>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</si>
  <si>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</si>
  <si>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</si>
  <si>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</si>
  <si>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</si>
  <si>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</si>
  <si>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</si>
  <si>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</si>
  <si>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</si>
  <si>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</si>
  <si>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</si>
  <si>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</si>
  <si>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</si>
  <si>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</si>
  <si>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</si>
  <si>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</si>
  <si>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</si>
  <si>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</si>
  <si>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</si>
  <si>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</si>
  <si>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</si>
  <si>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</si>
  <si>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</si>
  <si>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</si>
  <si>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</si>
  <si>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</si>
  <si>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</si>
  <si>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</si>
  <si>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</si>
  <si>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</si>
  <si>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</si>
  <si>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</si>
  <si>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</si>
  <si>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</si>
  <si>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</si>
  <si>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</si>
  <si>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</si>
  <si>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</si>
  <si>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</si>
  <si>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</si>
  <si>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</si>
  <si>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</si>
  <si>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</si>
  <si>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</si>
  <si>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</si>
  <si>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</si>
  <si>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</si>
  <si>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</si>
  <si>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</si>
  <si>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</si>
  <si>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</si>
  <si>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</si>
  <si>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</si>
  <si>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</si>
  <si>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</si>
  <si>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</si>
  <si>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</si>
  <si>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</si>
  <si>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</si>
  <si>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</si>
  <si>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</si>
  <si>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</si>
  <si>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</si>
  <si>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</si>
  <si>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</si>
  <si>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</si>
  <si>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</si>
  <si>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</si>
  <si>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</si>
  <si>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</si>
  <si>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</si>
  <si>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</si>
  <si>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</si>
  <si>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</si>
  <si>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</si>
  <si>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</si>
  <si>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</si>
  <si>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</si>
  <si>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</si>
  <si>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</si>
  <si>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</si>
  <si>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</si>
  <si>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</si>
  <si>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</si>
  <si>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</si>
  <si>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</si>
  <si>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</si>
  <si>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</si>
  <si>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</si>
  <si>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</si>
  <si>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</si>
  <si>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</si>
  <si>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</si>
  <si>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</si>
  <si>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</si>
  <si>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</si>
  <si>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</si>
  <si>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</si>
  <si>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</si>
  <si>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</si>
  <si>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</si>
  <si>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</si>
  <si>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</si>
  <si>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</si>
  <si>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</si>
  <si>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</si>
  <si>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</si>
  <si>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</si>
  <si>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</si>
  <si>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</si>
  <si>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</si>
  <si>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</si>
  <si>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</si>
  <si>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</si>
  <si>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</si>
  <si>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</si>
  <si>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</si>
  <si>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</si>
  <si>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</si>
  <si>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</si>
  <si>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</si>
  <si>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</si>
  <si>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</si>
  <si>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</si>
  <si>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</si>
  <si>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</si>
  <si>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</si>
  <si>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</si>
  <si>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</si>
  <si>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</si>
  <si>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</si>
  <si>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</si>
  <si>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</si>
  <si>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</si>
  <si>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</si>
  <si>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</si>
  <si>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</si>
  <si>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</si>
  <si>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</si>
  <si>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</si>
  <si>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</si>
  <si>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</si>
  <si>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</si>
  <si>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</si>
  <si>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</si>
  <si>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</si>
  <si>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</si>
  <si>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</si>
  <si>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</si>
  <si>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</si>
  <si>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</si>
  <si>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</si>
  <si>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</si>
  <si>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</si>
  <si>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</si>
  <si>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</si>
  <si>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</si>
  <si>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</si>
  <si>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</si>
  <si>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</si>
  <si>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</si>
  <si>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</si>
  <si>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</si>
  <si>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</si>
  <si>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</si>
  <si>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</si>
  <si>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</si>
  <si>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</si>
  <si>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</si>
  <si>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</si>
  <si>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</si>
  <si>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</si>
  <si>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</si>
  <si>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</si>
  <si>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</si>
  <si>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</si>
  <si>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</si>
  <si>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</si>
  <si>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</si>
  <si>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</si>
  <si>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</si>
  <si>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</si>
  <si>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</si>
  <si>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</si>
  <si>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</si>
  <si>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</si>
  <si>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</si>
  <si>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</si>
  <si>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</si>
  <si>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</si>
  <si>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</si>
  <si>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</si>
  <si>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</si>
  <si>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</si>
  <si>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</si>
  <si>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</si>
  <si>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</si>
  <si>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</si>
  <si>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</si>
  <si>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</si>
  <si>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</si>
  <si>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</si>
  <si>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</si>
  <si>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</si>
  <si>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</si>
  <si>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</si>
  <si>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</si>
  <si>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</si>
  <si>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</si>
  <si>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</si>
  <si>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</si>
  <si>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</si>
  <si>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</si>
  <si>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</si>
  <si>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</si>
  <si>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</si>
  <si>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</si>
  <si>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</si>
  <si>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</si>
  <si>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</si>
  <si>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</si>
  <si>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</si>
  <si>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</si>
  <si>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</si>
  <si>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</si>
  <si>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</si>
  <si>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</si>
  <si>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</si>
  <si>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</si>
  <si>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</si>
  <si>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</si>
  <si>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</si>
  <si>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</si>
  <si>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</si>
  <si>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</si>
  <si>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</si>
  <si>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</si>
  <si>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</si>
  <si>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</si>
  <si>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</si>
  <si>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</si>
  <si>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</si>
  <si>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</si>
  <si>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</si>
  <si>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</si>
  <si>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</si>
  <si>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</si>
  <si>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</si>
  <si>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</si>
  <si>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</si>
  <si>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</si>
  <si>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</si>
  <si>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</si>
  <si>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</si>
  <si>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</si>
  <si>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</si>
  <si>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</si>
  <si>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</si>
  <si>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</si>
  <si>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</si>
  <si>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</si>
  <si>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</si>
  <si>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</si>
  <si>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</si>
  <si>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</si>
  <si>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</si>
  <si>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</si>
  <si>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</si>
  <si>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</si>
  <si>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</si>
  <si>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</si>
  <si>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</si>
  <si>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</si>
  <si>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</si>
  <si>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</si>
  <si>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</si>
  <si>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</si>
  <si>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</si>
  <si>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</si>
  <si>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</si>
  <si>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</si>
  <si>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</si>
  <si>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</si>
  <si>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</si>
  <si>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</si>
  <si>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</si>
  <si>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</si>
  <si>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</si>
  <si>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</si>
  <si>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</si>
  <si>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</si>
  <si>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</si>
  <si>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</si>
  <si>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</si>
  <si>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</si>
  <si>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</si>
  <si>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</si>
  <si>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</si>
  <si>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</si>
  <si>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</si>
  <si>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</si>
  <si>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</si>
  <si>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</si>
  <si>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</si>
  <si>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</si>
  <si>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</si>
  <si>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</si>
  <si>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</si>
  <si>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</si>
  <si>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</si>
  <si>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</si>
  <si>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</si>
  <si>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</si>
  <si>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</si>
  <si>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</si>
  <si>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</si>
  <si>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</si>
  <si>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</si>
  <si>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</si>
  <si>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</si>
  <si>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</si>
  <si>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</si>
  <si>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</si>
  <si>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</si>
  <si>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</si>
  <si>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</si>
  <si>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</si>
  <si>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</si>
  <si>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</si>
  <si>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</si>
  <si>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</si>
  <si>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</si>
  <si>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</si>
  <si>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</si>
  <si>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</si>
  <si>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</si>
  <si>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</si>
  <si>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</si>
  <si>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</si>
  <si>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</si>
  <si>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</si>
  <si>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</si>
  <si>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</si>
  <si>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</si>
  <si>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</si>
  <si>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</si>
  <si>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</si>
  <si>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</si>
  <si>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</si>
  <si>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</si>
  <si>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</si>
  <si>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</si>
  <si>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</si>
  <si>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</si>
  <si>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</si>
  <si>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</si>
  <si>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</si>
  <si>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</si>
  <si>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</si>
  <si>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</si>
  <si>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</si>
  <si>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</si>
  <si>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</si>
  <si>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</si>
  <si>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</si>
  <si>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</si>
  <si>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</si>
  <si>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</si>
  <si>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</si>
  <si>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</si>
  <si>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</si>
  <si>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</si>
  <si>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</si>
  <si>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</si>
  <si>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</si>
  <si>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</si>
  <si>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</si>
  <si>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</si>
  <si>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</si>
  <si>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</si>
  <si>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</si>
  <si>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</si>
  <si>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</si>
  <si>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</si>
  <si>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</si>
  <si>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</si>
  <si>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</si>
  <si>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</si>
  <si>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</si>
  <si>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</si>
  <si>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</si>
  <si>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</si>
  <si>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</si>
  <si>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</si>
  <si>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</si>
  <si>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</si>
  <si>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</si>
  <si>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</si>
  <si>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</si>
  <si>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</si>
  <si>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</si>
  <si>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</si>
  <si>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</si>
  <si>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</si>
  <si>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</si>
  <si>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</si>
  <si>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</si>
  <si>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</si>
  <si>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</si>
  <si>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</si>
  <si>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</si>
  <si>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</si>
  <si>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</si>
  <si>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</si>
  <si>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</si>
  <si>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</si>
  <si>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</si>
  <si>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</si>
  <si>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</si>
  <si>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</si>
  <si>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</si>
  <si>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</si>
  <si>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</si>
  <si>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</si>
  <si>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</si>
  <si>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</si>
  <si>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</si>
  <si>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</si>
  <si>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</si>
  <si>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</si>
  <si>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</si>
  <si>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</si>
  <si>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</si>
  <si>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</si>
  <si>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</si>
  <si>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</si>
  <si>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</si>
  <si>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</si>
  <si>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</si>
  <si>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</si>
  <si>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</si>
  <si>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</si>
  <si>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</si>
  <si>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</si>
  <si>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</si>
  <si>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</si>
  <si>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</si>
  <si>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</si>
  <si>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</si>
  <si>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</si>
  <si>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</si>
  <si>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</si>
  <si>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</si>
  <si>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</si>
  <si>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</si>
  <si>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</si>
  <si>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</si>
  <si>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</si>
  <si>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</si>
  <si>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</si>
  <si>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</si>
  <si>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</si>
  <si>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</si>
  <si>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</si>
  <si>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</si>
  <si>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</si>
  <si>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</si>
  <si>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</si>
  <si>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</si>
  <si>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</si>
  <si>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</si>
  <si>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</si>
  <si>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</si>
  <si>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</si>
  <si>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</si>
  <si>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</si>
  <si>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</si>
  <si>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</si>
  <si>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</si>
  <si>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</si>
  <si>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</si>
  <si>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</si>
  <si>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</si>
  <si>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</si>
  <si>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</si>
  <si>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</si>
  <si>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</si>
  <si>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</si>
  <si>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</si>
  <si>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</si>
  <si>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</si>
  <si>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</si>
  <si>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</si>
  <si>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</si>
  <si>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</si>
  <si>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</si>
  <si>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</si>
  <si>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</si>
  <si>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</si>
  <si>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</si>
  <si>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</si>
  <si>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</si>
  <si>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</si>
  <si>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</si>
  <si>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</si>
  <si>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</si>
  <si>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</si>
  <si>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</si>
  <si>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</si>
  <si>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</si>
  <si>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</si>
  <si>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</si>
  <si>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</si>
  <si>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</si>
  <si>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</si>
  <si>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</si>
  <si>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</si>
  <si>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</si>
  <si>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</si>
  <si>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</si>
  <si>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</si>
  <si>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</si>
  <si>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</si>
  <si>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</si>
  <si>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</si>
  <si>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</si>
  <si>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</si>
  <si>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</si>
  <si>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</si>
  <si>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</si>
  <si>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</si>
  <si>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</si>
  <si>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</si>
  <si>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</si>
  <si>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</si>
  <si>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</si>
  <si>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</si>
  <si>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</si>
  <si>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</si>
  <si>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</si>
  <si>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</si>
  <si>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</si>
  <si>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</si>
  <si>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</si>
  <si>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</si>
  <si>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</si>
  <si>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</si>
  <si>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</si>
  <si>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</si>
  <si>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</si>
  <si>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</si>
  <si>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</si>
  <si>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</si>
  <si>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</si>
  <si>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</si>
  <si>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</si>
  <si>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</si>
  <si>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</si>
  <si>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</si>
  <si>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</si>
  <si>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</si>
  <si>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</si>
  <si>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</si>
  <si>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</si>
  <si>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</si>
  <si>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</si>
  <si>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</si>
  <si>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</si>
  <si>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</si>
  <si>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</si>
  <si>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</si>
  <si>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</si>
  <si>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</si>
  <si>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</si>
  <si>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</si>
  <si>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</si>
  <si>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</si>
  <si>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</si>
  <si>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</si>
  <si>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</si>
  <si>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</si>
  <si>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</si>
  <si>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</si>
  <si>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</si>
  <si>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</si>
  <si>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</si>
  <si>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</si>
  <si>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</si>
  <si>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</si>
  <si>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</si>
  <si>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</si>
  <si>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</si>
  <si>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</si>
  <si>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</si>
  <si>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</si>
  <si>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</si>
  <si>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</si>
  <si>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</si>
  <si>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</si>
  <si>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</si>
  <si>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</si>
  <si>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</si>
  <si>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</si>
  <si>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 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</si>
  <si>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</si>
  <si>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</si>
  <si>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</si>
  <si>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</si>
  <si>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</si>
  <si>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</si>
  <si>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</si>
  <si>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</si>
  <si>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</si>
  <si>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</si>
  <si>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</si>
  <si>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</si>
  <si>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</si>
  <si>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</si>
  <si>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</si>
  <si>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</si>
  <si>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</si>
  <si>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</si>
  <si>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</si>
  <si>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</si>
  <si>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</si>
  <si>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</si>
  <si>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</si>
  <si>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</si>
  <si>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</si>
  <si>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</si>
  <si>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</si>
  <si>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</si>
  <si>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</si>
  <si>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</si>
  <si>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</si>
  <si>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</si>
  <si>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</si>
  <si>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</si>
  <si>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</si>
  <si>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</si>
  <si>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</si>
  <si>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</si>
  <si>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</si>
  <si>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</si>
  <si>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</si>
  <si>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</si>
  <si>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</si>
  <si>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</si>
  <si>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</si>
  <si>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</si>
  <si>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</si>
  <si>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</si>
  <si>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</si>
  <si>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</si>
  <si>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</si>
  <si>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</si>
  <si>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</si>
  <si>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</si>
  <si>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</si>
  <si>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</si>
  <si>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Date Created Conversion</t>
  </si>
  <si>
    <t>Dated ended</t>
  </si>
  <si>
    <t xml:space="preserve">Category </t>
  </si>
  <si>
    <t>Subcategory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</si>
  <si>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</si>
  <si>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</si>
  <si>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</si>
  <si>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</si>
  <si>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</si>
  <si>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</si>
  <si>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</si>
  <si>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</si>
  <si>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</si>
  <si>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</si>
  <si>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</si>
  <si>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</si>
  <si>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</si>
  <si>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Cutting off Kate Bush</t>
  </si>
  <si>
    <t>Goal</t>
  </si>
  <si>
    <t>Pleged</t>
  </si>
  <si>
    <t>Average Donation</t>
  </si>
  <si>
    <t># of Backers</t>
  </si>
  <si>
    <t>Years</t>
  </si>
  <si>
    <t>(All)</t>
  </si>
  <si>
    <t>Count of Years2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</si>
  <si>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</si>
  <si>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</si>
  <si>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</si>
  <si>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</si>
  <si>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</si>
  <si>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</si>
  <si>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</si>
  <si>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</si>
  <si>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</si>
  <si>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</si>
  <si>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</si>
  <si>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</si>
  <si>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</si>
  <si>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</si>
  <si>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Successful</t>
  </si>
  <si>
    <t xml:space="preserve"> Failed</t>
  </si>
  <si>
    <t>Canceled</t>
  </si>
  <si>
    <t>less than 1000</t>
  </si>
  <si>
    <t>Sum of Percentage Successful</t>
  </si>
  <si>
    <t>Sum of Percentage Failed</t>
  </si>
  <si>
    <t>Sum of Percentage Canceled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</si>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</sst>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wrapText="1"/>
    </xf>
    <xf numFmtId="0" fontId="0" fillId="0" borderId="2" xfId="0" applyBorder="1"/>
    <xf numFmtId="0" fontId="0" fillId="0" borderId="1" xfId="0" applyFill="1" applyBorder="1"/>
    <xf numFmtId="0" fontId="0" fillId="0" borderId="0" xfId="1" applyNumberFormat="1" applyFont="1"/>
    <xf numFmtId="1" fontId="0" fillId="0" borderId="0" xfId="1" applyNumberFormat="1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7">
    <dxf>
      <fill>
        <patternFill>
          <bgColor rgb="FF0070C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'Category Stats'!$A$5:$A$8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Stats'!$B$5:$B$8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2-45F6-BFDC-8F35B0306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100"/>
        <c:axId val="1662349823"/>
        <c:axId val="1662352319"/>
      </c:barChart>
      <c:catAx>
        <c:axId val="166234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352319"/>
        <c:crosses val="autoZero"/>
        <c:auto val="1"/>
        <c:lblAlgn val="ctr"/>
        <c:lblOffset val="100"/>
        <c:noMultiLvlLbl val="0"/>
      </c:catAx>
      <c:valAx>
        <c:axId val="1662352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34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10-4732-B7BC-56B5A3ABD55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10-4732-B7BC-56B5A3ABD55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10-4732-B7BC-56B5A3ABD55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10-4732-B7BC-56B5A3ABD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4934495"/>
        <c:axId val="1669678303"/>
      </c:lineChart>
      <c:catAx>
        <c:axId val="1544934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678303"/>
        <c:crosses val="autoZero"/>
        <c:auto val="1"/>
        <c:lblAlgn val="ctr"/>
        <c:lblOffset val="100"/>
        <c:noMultiLvlLbl val="0"/>
      </c:catAx>
      <c:valAx>
        <c:axId val="166967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934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Theater</a:t>
            </a:r>
            <a:r>
              <a:rPr lang="en-US" b="1" baseline="0">
                <a:solidFill>
                  <a:sysClr val="windowText" lastClr="000000"/>
                </a:solidFill>
              </a:rPr>
              <a:t> Outcomes Based on Launch Date</a:t>
            </a:r>
            <a:endParaRPr lang="en-US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38602865995229801"/>
          <c:y val="5.48576466109675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76-4228-9522-B22CD7081B2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76-4228-9522-B22CD7081B2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76-4228-9522-B22CD7081B2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434416895"/>
        <c:axId val="1434437279"/>
      </c:lineChart>
      <c:catAx>
        <c:axId val="143441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37279"/>
        <c:crosses val="autoZero"/>
        <c:auto val="1"/>
        <c:lblAlgn val="ctr"/>
        <c:lblOffset val="100"/>
        <c:noMultiLvlLbl val="0"/>
      </c:catAx>
      <c:valAx>
        <c:axId val="14344372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16895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vs Goals!PivotTable1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vs Goals'!$B$5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Goals'!$B$6:$B$18</c:f>
              <c:numCache>
                <c:formatCode>General</c:formatCode>
                <c:ptCount val="12"/>
                <c:pt idx="0">
                  <c:v>89.772727272727266</c:v>
                </c:pt>
                <c:pt idx="1">
                  <c:v>72.659176029962552</c:v>
                </c:pt>
                <c:pt idx="2">
                  <c:v>24.73404255319149</c:v>
                </c:pt>
                <c:pt idx="3">
                  <c:v>54.166666666666664</c:v>
                </c:pt>
                <c:pt idx="4">
                  <c:v>51.086956521739133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15.384615384615385</c:v>
                </c:pt>
                <c:pt idx="9">
                  <c:v>95.454545454545453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FE-707F-4353-ADC2-2240604163E3}"/>
            </c:ext>
          </c:extLst>
        </c:ser>
        <c:ser>
          <c:idx val="1"/>
          <c:order val="1"/>
          <c:tx>
            <c:strRef>
              <c:f>'Outcomes vs Goals'!$C$5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Goals'!$C$6:$C$18</c:f>
              <c:numCache>
                <c:formatCode>General</c:formatCode>
                <c:ptCount val="12"/>
                <c:pt idx="0">
                  <c:v>10.227272727272728</c:v>
                </c:pt>
                <c:pt idx="1">
                  <c:v>27.340823970037455</c:v>
                </c:pt>
                <c:pt idx="2">
                  <c:v>75.2659574468085</c:v>
                </c:pt>
                <c:pt idx="3">
                  <c:v>45.833333333333329</c:v>
                </c:pt>
                <c:pt idx="4">
                  <c:v>48.913043478260867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84.615384615384613</c:v>
                </c:pt>
                <c:pt idx="9">
                  <c:v>4.5454545454545459</c:v>
                </c:pt>
                <c:pt idx="10">
                  <c:v>100</c:v>
                </c:pt>
                <c:pt idx="1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1FF-707F-4353-ADC2-2240604163E3}"/>
            </c:ext>
          </c:extLst>
        </c:ser>
        <c:ser>
          <c:idx val="2"/>
          <c:order val="2"/>
          <c:tx>
            <c:strRef>
              <c:f>'Outcomes vs Goals'!$D$5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Goals'!$D$6:$D$18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200-707F-4353-ADC2-224060416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548975"/>
        <c:axId val="392211039"/>
      </c:lineChart>
      <c:catAx>
        <c:axId val="39054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11039"/>
        <c:crosses val="autoZero"/>
        <c:auto val="1"/>
        <c:lblAlgn val="ctr"/>
        <c:lblOffset val="100"/>
        <c:noMultiLvlLbl val="0"/>
      </c:catAx>
      <c:valAx>
        <c:axId val="39221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4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9F-4137-BAA2-1232FD7B9DE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F-4137-BAA2-1232FD7B9DE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F-4137-BAA2-1232FD7B9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215135"/>
        <c:axId val="188213887"/>
      </c:barChart>
      <c:catAx>
        <c:axId val="18821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13887"/>
        <c:crosses val="autoZero"/>
        <c:auto val="1"/>
        <c:lblAlgn val="ctr"/>
        <c:lblOffset val="100"/>
        <c:noMultiLvlLbl val="0"/>
      </c:catAx>
      <c:valAx>
        <c:axId val="18821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1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590549</xdr:colOff>
      <xdr:row>5</xdr:row>
      <xdr:rowOff>38100</xdr:rowOff>
    </xdr:from>
    <xdr:to>
      <xdr:col>17</xdr:col>
      <xdr:colOff>476249</xdr:colOff>
      <xdr:row>29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68FD0A-82B1-78FC-B5DD-DB7E41643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1</xdr:row>
      <xdr:rowOff>104775</xdr:rowOff>
    </xdr:from>
    <xdr:to>
      <xdr:col>15</xdr:col>
      <xdr:colOff>495300</xdr:colOff>
      <xdr:row>21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34213D-2FB9-4267-DB37-9671CDB52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619124</xdr:colOff>
      <xdr:row>3</xdr:row>
      <xdr:rowOff>171450</xdr:rowOff>
    </xdr:from>
    <xdr:to>
      <xdr:col>14</xdr:col>
      <xdr:colOff>66675</xdr:colOff>
      <xdr:row>30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AFB29C-70A9-DCFF-3DC6-7E42FA8AD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0.37471</cdr:x>
      <cdr:y>0.05534</cdr:y>
    </cdr:from>
    <cdr:to>
      <cdr:x>0.7587</cdr:x>
      <cdr:y>0.1374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72B494A-070F-EB7F-D341-1FADB24011B0}"/>
            </a:ext>
          </a:extLst>
        </cdr:cNvPr>
        <cdr:cNvSpPr txBox="1"/>
      </cdr:nvSpPr>
      <cdr:spPr>
        <a:xfrm xmlns:a="http://schemas.openxmlformats.org/drawingml/2006/main">
          <a:off x="3076576" y="276225"/>
          <a:ext cx="3152775" cy="409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18</xdr:row>
      <xdr:rowOff>138111</xdr:rowOff>
    </xdr:from>
    <xdr:to>
      <xdr:col>18</xdr:col>
      <xdr:colOff>676274</xdr:colOff>
      <xdr:row>42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F38C0-1E10-41B4-E6D7-72A06C4CD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6</xdr:row>
      <xdr:rowOff>152400</xdr:rowOff>
    </xdr:from>
    <xdr:to>
      <xdr:col>18</xdr:col>
      <xdr:colOff>514349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55650-A6C0-D955-F0FE-83A397D15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er Despain" refreshedDate="44864.805826157404" createdVersion="8" refreshedVersion="8" minRefreshableVersion="3" recordCount="4114" xr:uid="{79B6054E-9AB7-43C5-BDBD-E3898503747B}">
  <cacheSource type="worksheet">
    <worksheetSource ref="A1:Q4115" sheet="Kickstarter"/>
  </cacheSource>
  <cacheFields count="17">
    <cacheField name=" 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er Despain" refreshedDate="44864.830555671295" createdVersion="8" refreshedVersion="8" minRefreshableVersion="3" recordCount="4114" xr:uid="{2C525102-6FE3-491B-8CAB-7F667682F65B}">
  <cacheSource type="worksheet">
    <worksheetSource ref="A1:T4115" sheet="Kickstarter"/>
  </cacheSource>
  <cacheFields count="22">
    <cacheField name=" 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er Despain" refreshedDate="44871.804686921299" createdVersion="8" refreshedVersion="8" minRefreshableVersion="3" recordCount="4114" xr:uid="{D359BC9A-2046-42E4-A8EA-DB9A118B8914}">
  <cacheSource type="worksheet">
    <worksheetSource ref="A1:U4115" sheet="Kickstarter"/>
  </cacheSource>
  <cacheFields count="23">
    <cacheField name=" 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er Despain" refreshedDate="44875.609367939818" createdVersion="8" refreshedVersion="8" minRefreshableVersion="3" recordCount="12" xr:uid="{DDAF4AC1-35ED-4168-8AEC-F4907A61AF91}">
  <cacheSource type="worksheet">
    <worksheetSource ref="A1:H13" sheet="Outcomes Based on Goals"/>
  </cacheSource>
  <cacheFields count="8">
    <cacheField name="Goal" numFmtId="164">
      <sharedItems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s v="50000 or more" u="1"/>
      </sharedItems>
    </cacheField>
    <cacheField name="Successful" numFmtId="0">
      <sharedItems containsSemiMixedTypes="0" containsString="0" containsNumber="1" containsInteger="1" minValue="0" maxValue="553"/>
    </cacheField>
    <cacheField name=" Failed" numFmtId="0">
      <sharedItems containsSemiMixedTypes="0" containsString="0" containsNumber="1" containsInteger="1" minValue="1" maxValue="283"/>
    </cacheField>
    <cacheField name="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616"/>
    </cacheField>
    <cacheField name="Percentage Successful" numFmtId="1">
      <sharedItems containsSemiMixedTypes="0" containsString="0" containsNumber="1" minValue="0" maxValue="95.454545454545453"/>
    </cacheField>
    <cacheField name="Percentage Failed" numFmtId="1">
      <sharedItems containsSemiMixedTypes="0" containsString="0" containsNumber="1" minValue="4.5454545454545459" maxValue="100"/>
    </cacheField>
    <cacheField name="Percentage Canceled" numFmtId="1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409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553"/>
    <n v="63"/>
    <n v="0"/>
    <n v="616"/>
    <n v="89.772727272727266"/>
    <n v="10.227272727272728"/>
    <n v="0"/>
  </r>
  <r>
    <x v="1"/>
    <n v="388"/>
    <n v="146"/>
    <n v="0"/>
    <n v="534"/>
    <n v="72.659176029962552"/>
    <n v="27.340823970037455"/>
    <n v="0"/>
  </r>
  <r>
    <x v="2"/>
    <n v="93"/>
    <n v="283"/>
    <n v="0"/>
    <n v="376"/>
    <n v="24.73404255319149"/>
    <n v="75.2659574468085"/>
    <n v="0"/>
  </r>
  <r>
    <x v="3"/>
    <n v="39"/>
    <n v="33"/>
    <n v="0"/>
    <n v="72"/>
    <n v="54.166666666666664"/>
    <n v="45.833333333333329"/>
    <n v="0"/>
  </r>
  <r>
    <x v="4"/>
    <n v="94"/>
    <n v="90"/>
    <n v="0"/>
    <n v="184"/>
    <n v="51.086956521739133"/>
    <n v="48.913043478260867"/>
    <n v="0"/>
  </r>
  <r>
    <x v="5"/>
    <n v="9"/>
    <n v="11"/>
    <n v="0"/>
    <n v="20"/>
    <n v="45"/>
    <n v="55.000000000000007"/>
    <n v="0"/>
  </r>
  <r>
    <x v="6"/>
    <n v="1"/>
    <n v="4"/>
    <n v="0"/>
    <n v="5"/>
    <n v="20"/>
    <n v="80"/>
    <n v="0"/>
  </r>
  <r>
    <x v="7"/>
    <n v="3"/>
    <n v="8"/>
    <n v="0"/>
    <n v="11"/>
    <n v="27.27272727272727"/>
    <n v="72.727272727272734"/>
    <n v="0"/>
  </r>
  <r>
    <x v="8"/>
    <n v="4"/>
    <n v="22"/>
    <n v="0"/>
    <n v="26"/>
    <n v="15.384615384615385"/>
    <n v="84.615384615384613"/>
    <n v="0"/>
  </r>
  <r>
    <x v="9"/>
    <n v="21"/>
    <n v="1"/>
    <n v="0"/>
    <n v="22"/>
    <n v="95.454545454545453"/>
    <n v="4.5454545454545459"/>
    <n v="0"/>
  </r>
  <r>
    <x v="10"/>
    <n v="0"/>
    <n v="1"/>
    <n v="0"/>
    <n v="1"/>
    <n v="0"/>
    <n v="100"/>
    <n v="0"/>
  </r>
  <r>
    <x v="11"/>
    <n v="2"/>
    <n v="8"/>
    <n v="0"/>
    <n v="10"/>
    <n v="20"/>
    <n v="8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0F244E-163B-4028-BD09-E3A6237DAD9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C8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2">
    <i>
      <x v="1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EC6CA5-03F1-4596-BCBE-399A23DD904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C3D4C3-99A7-4EE2-B715-159C18D3D0B6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ataFiel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Years2" fld="22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AEE138-25E1-425F-A0E1-4C9D95C17DE2}" name="PivotTable1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5:D18" firstHeaderRow="0" firstDataRow="1" firstDataCol="1"/>
  <pivotFields count="8">
    <pivotField axis="axisRow" showAll="0" countASubtotal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m="1" x="12"/>
        <item x="11"/>
        <item t="countA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11"/>
    <dataField name="Sum of Percentage Failed" fld="6" baseField="0" baseItem="0"/>
    <dataField name="Sum of Percentage Canceled" fld="7" baseField="0" baseItem="0"/>
  </dataFields>
  <chartFormats count="9">
    <chartFormat chart="6" format="6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4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64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6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4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64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6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5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65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106201-76DC-430E-A53F-6E8BBB7EBEF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item="3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0E9A0-109F-4FEB-A46C-06184F0E9092}">
  <dimension ref="A1:C8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10" bestFit="1" customWidth="1"/>
    <col min="5" max="6" width="11.28515625" bestFit="1" customWidth="1"/>
  </cols>
  <sheetData>
    <row r="1" spans="1:3" x14ac:dyDescent="0.25">
      <c r="A1" s="11" t="s">
        <v>8221</v>
      </c>
      <c r="B1" t="s">
        <v>8222</v>
      </c>
    </row>
    <row r="3" spans="1:3" x14ac:dyDescent="0.25">
      <c r="A3" s="11" t="s">
        <v>8361</v>
      </c>
      <c r="B3" s="11" t="s">
        <v>8358</v>
      </c>
    </row>
    <row r="4" spans="1:3" x14ac:dyDescent="0.25">
      <c r="A4" s="11" t="s">
        <v>8360</v>
      </c>
      <c r="B4" t="s">
        <v>8219</v>
      </c>
      <c r="C4" t="s">
        <v>8359</v>
      </c>
    </row>
    <row r="5" spans="1:3" x14ac:dyDescent="0.25">
      <c r="A5" s="12" t="s">
        <v>8302</v>
      </c>
      <c r="B5" s="13">
        <v>40</v>
      </c>
      <c r="C5" s="13">
        <v>40</v>
      </c>
    </row>
    <row r="6" spans="1:3" x14ac:dyDescent="0.25">
      <c r="A6" s="12" t="s">
        <v>8268</v>
      </c>
      <c r="B6" s="13">
        <v>250</v>
      </c>
      <c r="C6" s="13">
        <v>250</v>
      </c>
    </row>
    <row r="7" spans="1:3" x14ac:dyDescent="0.25">
      <c r="A7" s="12" t="s">
        <v>8300</v>
      </c>
      <c r="B7" s="13">
        <v>59</v>
      </c>
      <c r="C7" s="13">
        <v>59</v>
      </c>
    </row>
    <row r="8" spans="1:3" x14ac:dyDescent="0.25">
      <c r="A8" s="12" t="s">
        <v>8359</v>
      </c>
      <c r="B8" s="13">
        <v>349</v>
      </c>
      <c r="C8" s="13">
        <v>349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6594D-6930-4238-8465-09692F71465D}">
  <dimension ref="A1:F17"/>
  <sheetViews>
    <sheetView workbookViewId="0">
      <selection activeCell="B1" sqref="B1"/>
    </sheetView>
  </sheetViews>
  <sheetFormatPr defaultRowHeight="15" x14ac:dyDescent="0.25"/>
  <cols>
    <col min="1" max="1" width="24.285156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8304</v>
      </c>
      <c r="B1" t="s">
        <v>8378</v>
      </c>
    </row>
    <row r="3" spans="1:6" x14ac:dyDescent="0.25">
      <c r="A3" s="11" t="s">
        <v>8361</v>
      </c>
      <c r="B3" s="11" t="s">
        <v>8358</v>
      </c>
    </row>
    <row r="4" spans="1:6" x14ac:dyDescent="0.25">
      <c r="A4" s="11" t="s">
        <v>8360</v>
      </c>
      <c r="B4" t="s">
        <v>8218</v>
      </c>
      <c r="C4" t="s">
        <v>8219</v>
      </c>
      <c r="D4" t="s">
        <v>8220</v>
      </c>
      <c r="E4" t="s">
        <v>8217</v>
      </c>
      <c r="F4" t="s">
        <v>8359</v>
      </c>
    </row>
    <row r="5" spans="1:6" x14ac:dyDescent="0.25">
      <c r="A5" s="16" t="s">
        <v>8372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6" t="s">
        <v>8373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6" t="s">
        <v>8374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6" t="s">
        <v>8375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6" t="s">
        <v>8366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6" t="s">
        <v>8376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6" t="s">
        <v>8367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6" t="s">
        <v>8368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6" t="s">
        <v>8369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6" t="s">
        <v>8370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6" t="s">
        <v>8371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6" t="s">
        <v>8377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6" t="s">
        <v>8359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91028-44D1-4831-A5BF-C1CDBD0CD1E5}">
  <dimension ref="A1:E18"/>
  <sheetViews>
    <sheetView workbookViewId="0">
      <selection activeCell="N5" sqref="N5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6" bestFit="1" customWidth="1"/>
    <col min="7" max="7" width="12.85546875" bestFit="1" customWidth="1"/>
    <col min="8" max="8" width="16" bestFit="1" customWidth="1"/>
    <col min="9" max="9" width="12.85546875" bestFit="1" customWidth="1"/>
    <col min="10" max="10" width="16" bestFit="1" customWidth="1"/>
    <col min="11" max="11" width="12.85546875" bestFit="1" customWidth="1"/>
    <col min="12" max="12" width="16" bestFit="1" customWidth="1"/>
    <col min="13" max="13" width="12.85546875" bestFit="1" customWidth="1"/>
    <col min="14" max="14" width="16" bestFit="1" customWidth="1"/>
    <col min="15" max="15" width="12.85546875" bestFit="1" customWidth="1"/>
    <col min="16" max="16" width="16" bestFit="1" customWidth="1"/>
    <col min="17" max="17" width="12.85546875" bestFit="1" customWidth="1"/>
    <col min="18" max="18" width="16" bestFit="1" customWidth="1"/>
    <col min="19" max="19" width="12.85546875" bestFit="1" customWidth="1"/>
    <col min="20" max="20" width="16" bestFit="1" customWidth="1"/>
    <col min="21" max="21" width="12.85546875" bestFit="1" customWidth="1"/>
    <col min="22" max="22" width="16" bestFit="1" customWidth="1"/>
    <col min="23" max="23" width="12.85546875" bestFit="1" customWidth="1"/>
    <col min="24" max="24" width="16" bestFit="1" customWidth="1"/>
    <col min="25" max="25" width="12.85546875" bestFit="1" customWidth="1"/>
    <col min="26" max="26" width="16" bestFit="1" customWidth="1"/>
    <col min="27" max="27" width="12.85546875" bestFit="1" customWidth="1"/>
    <col min="28" max="28" width="16" bestFit="1" customWidth="1"/>
    <col min="29" max="29" width="12.85546875" bestFit="1" customWidth="1"/>
    <col min="30" max="30" width="16" bestFit="1" customWidth="1"/>
    <col min="31" max="31" width="12.85546875" bestFit="1" customWidth="1"/>
    <col min="32" max="32" width="16" bestFit="1" customWidth="1"/>
    <col min="33" max="33" width="12.85546875" bestFit="1" customWidth="1"/>
    <col min="34" max="34" width="16" bestFit="1" customWidth="1"/>
    <col min="35" max="35" width="12.85546875" bestFit="1" customWidth="1"/>
    <col min="36" max="36" width="16" bestFit="1" customWidth="1"/>
    <col min="37" max="37" width="12.85546875" bestFit="1" customWidth="1"/>
    <col min="38" max="38" width="16" bestFit="1" customWidth="1"/>
    <col min="39" max="39" width="12.85546875" bestFit="1" customWidth="1"/>
    <col min="40" max="40" width="16" bestFit="1" customWidth="1"/>
    <col min="41" max="41" width="12.85546875" bestFit="1" customWidth="1"/>
    <col min="42" max="42" width="16" bestFit="1" customWidth="1"/>
    <col min="43" max="43" width="12.85546875" bestFit="1" customWidth="1"/>
    <col min="44" max="44" width="16" bestFit="1" customWidth="1"/>
    <col min="45" max="45" width="12.85546875" bestFit="1" customWidth="1"/>
    <col min="46" max="46" width="16" bestFit="1" customWidth="1"/>
    <col min="47" max="47" width="12.85546875" bestFit="1" customWidth="1"/>
    <col min="48" max="48" width="16" bestFit="1" customWidth="1"/>
    <col min="49" max="49" width="12.85546875" bestFit="1" customWidth="1"/>
    <col min="50" max="50" width="16" bestFit="1" customWidth="1"/>
    <col min="51" max="51" width="12.85546875" bestFit="1" customWidth="1"/>
    <col min="52" max="52" width="16" bestFit="1" customWidth="1"/>
    <col min="53" max="53" width="12.85546875" bestFit="1" customWidth="1"/>
    <col min="54" max="54" width="16" bestFit="1" customWidth="1"/>
    <col min="55" max="55" width="12.85546875" bestFit="1" customWidth="1"/>
    <col min="56" max="56" width="16" bestFit="1" customWidth="1"/>
    <col min="57" max="57" width="12.85546875" bestFit="1" customWidth="1"/>
    <col min="58" max="58" width="16" bestFit="1" customWidth="1"/>
    <col min="59" max="59" width="12.85546875" bestFit="1" customWidth="1"/>
    <col min="60" max="60" width="16" bestFit="1" customWidth="1"/>
    <col min="61" max="61" width="12.85546875" bestFit="1" customWidth="1"/>
    <col min="62" max="62" width="16" bestFit="1" customWidth="1"/>
    <col min="63" max="63" width="12.85546875" bestFit="1" customWidth="1"/>
    <col min="64" max="64" width="16" bestFit="1" customWidth="1"/>
    <col min="65" max="65" width="12.85546875" bestFit="1" customWidth="1"/>
    <col min="66" max="66" width="16" bestFit="1" customWidth="1"/>
    <col min="67" max="67" width="12.85546875" bestFit="1" customWidth="1"/>
    <col min="68" max="68" width="16" bestFit="1" customWidth="1"/>
    <col min="69" max="69" width="12.85546875" bestFit="1" customWidth="1"/>
    <col min="70" max="70" width="16" bestFit="1" customWidth="1"/>
    <col min="71" max="71" width="12.85546875" bestFit="1" customWidth="1"/>
    <col min="72" max="72" width="16" bestFit="1" customWidth="1"/>
    <col min="73" max="73" width="12.85546875" bestFit="1" customWidth="1"/>
    <col min="74" max="74" width="16" bestFit="1" customWidth="1"/>
    <col min="75" max="75" width="12.85546875" bestFit="1" customWidth="1"/>
    <col min="76" max="76" width="16" bestFit="1" customWidth="1"/>
    <col min="77" max="77" width="12.85546875" bestFit="1" customWidth="1"/>
    <col min="78" max="78" width="16" bestFit="1" customWidth="1"/>
    <col min="79" max="79" width="12.85546875" bestFit="1" customWidth="1"/>
    <col min="80" max="80" width="16" bestFit="1" customWidth="1"/>
    <col min="81" max="81" width="12.85546875" bestFit="1" customWidth="1"/>
    <col min="82" max="82" width="16" bestFit="1" customWidth="1"/>
    <col min="83" max="83" width="12.85546875" bestFit="1" customWidth="1"/>
    <col min="84" max="84" width="16" bestFit="1" customWidth="1"/>
    <col min="85" max="85" width="12.85546875" bestFit="1" customWidth="1"/>
    <col min="86" max="86" width="16" bestFit="1" customWidth="1"/>
    <col min="87" max="87" width="12.85546875" bestFit="1" customWidth="1"/>
    <col min="88" max="88" width="16" bestFit="1" customWidth="1"/>
    <col min="89" max="89" width="12.85546875" bestFit="1" customWidth="1"/>
    <col min="90" max="90" width="16" bestFit="1" customWidth="1"/>
    <col min="91" max="91" width="12.85546875" bestFit="1" customWidth="1"/>
    <col min="92" max="92" width="16" bestFit="1" customWidth="1"/>
    <col min="93" max="93" width="12.85546875" bestFit="1" customWidth="1"/>
    <col min="94" max="94" width="16" bestFit="1" customWidth="1"/>
    <col min="95" max="95" width="12.85546875" bestFit="1" customWidth="1"/>
    <col min="96" max="96" width="16" bestFit="1" customWidth="1"/>
    <col min="97" max="97" width="12.85546875" bestFit="1" customWidth="1"/>
    <col min="98" max="98" width="16" bestFit="1" customWidth="1"/>
    <col min="99" max="99" width="12.85546875" bestFit="1" customWidth="1"/>
    <col min="100" max="100" width="16" bestFit="1" customWidth="1"/>
    <col min="101" max="101" width="12.85546875" bestFit="1" customWidth="1"/>
    <col min="102" max="102" width="16" bestFit="1" customWidth="1"/>
    <col min="103" max="103" width="12.85546875" bestFit="1" customWidth="1"/>
    <col min="104" max="104" width="16" bestFit="1" customWidth="1"/>
    <col min="105" max="105" width="12.85546875" bestFit="1" customWidth="1"/>
    <col min="106" max="106" width="16" bestFit="1" customWidth="1"/>
    <col min="107" max="107" width="12.85546875" bestFit="1" customWidth="1"/>
    <col min="108" max="108" width="16" bestFit="1" customWidth="1"/>
    <col min="109" max="109" width="12.85546875" bestFit="1" customWidth="1"/>
    <col min="110" max="110" width="16" bestFit="1" customWidth="1"/>
    <col min="111" max="111" width="12.85546875" bestFit="1" customWidth="1"/>
    <col min="112" max="112" width="16" bestFit="1" customWidth="1"/>
    <col min="113" max="113" width="12.85546875" bestFit="1" customWidth="1"/>
    <col min="114" max="114" width="16" bestFit="1" customWidth="1"/>
    <col min="115" max="115" width="12.85546875" bestFit="1" customWidth="1"/>
    <col min="116" max="116" width="16" bestFit="1" customWidth="1"/>
    <col min="117" max="117" width="12.85546875" bestFit="1" customWidth="1"/>
    <col min="118" max="118" width="16" bestFit="1" customWidth="1"/>
    <col min="119" max="119" width="12.85546875" bestFit="1" customWidth="1"/>
    <col min="120" max="120" width="16" bestFit="1" customWidth="1"/>
    <col min="121" max="121" width="12.85546875" bestFit="1" customWidth="1"/>
    <col min="122" max="122" width="16" bestFit="1" customWidth="1"/>
    <col min="123" max="123" width="12.85546875" bestFit="1" customWidth="1"/>
    <col min="124" max="124" width="16" bestFit="1" customWidth="1"/>
    <col min="125" max="125" width="12.85546875" bestFit="1" customWidth="1"/>
    <col min="126" max="126" width="16" bestFit="1" customWidth="1"/>
    <col min="127" max="127" width="12.85546875" bestFit="1" customWidth="1"/>
    <col min="128" max="128" width="16" bestFit="1" customWidth="1"/>
    <col min="129" max="129" width="12.85546875" bestFit="1" customWidth="1"/>
    <col min="130" max="130" width="16" bestFit="1" customWidth="1"/>
    <col min="131" max="131" width="12.85546875" bestFit="1" customWidth="1"/>
    <col min="132" max="132" width="16" bestFit="1" customWidth="1"/>
    <col min="133" max="133" width="12.85546875" bestFit="1" customWidth="1"/>
    <col min="134" max="134" width="16" bestFit="1" customWidth="1"/>
    <col min="135" max="135" width="12.85546875" bestFit="1" customWidth="1"/>
    <col min="136" max="136" width="16" bestFit="1" customWidth="1"/>
    <col min="137" max="137" width="12.85546875" bestFit="1" customWidth="1"/>
    <col min="138" max="138" width="16" bestFit="1" customWidth="1"/>
    <col min="139" max="139" width="12.85546875" bestFit="1" customWidth="1"/>
    <col min="140" max="140" width="16" bestFit="1" customWidth="1"/>
    <col min="141" max="141" width="12.85546875" bestFit="1" customWidth="1"/>
    <col min="142" max="142" width="16" bestFit="1" customWidth="1"/>
    <col min="143" max="143" width="12.85546875" bestFit="1" customWidth="1"/>
    <col min="144" max="144" width="16" bestFit="1" customWidth="1"/>
    <col min="145" max="145" width="12.85546875" bestFit="1" customWidth="1"/>
    <col min="146" max="146" width="16" bestFit="1" customWidth="1"/>
    <col min="147" max="147" width="12.85546875" bestFit="1" customWidth="1"/>
    <col min="148" max="148" width="16" bestFit="1" customWidth="1"/>
    <col min="149" max="149" width="12.85546875" bestFit="1" customWidth="1"/>
    <col min="150" max="150" width="16" bestFit="1" customWidth="1"/>
    <col min="151" max="151" width="12.85546875" bestFit="1" customWidth="1"/>
    <col min="152" max="152" width="16" bestFit="1" customWidth="1"/>
    <col min="153" max="153" width="12.85546875" bestFit="1" customWidth="1"/>
    <col min="154" max="154" width="16" bestFit="1" customWidth="1"/>
    <col min="155" max="155" width="12.85546875" bestFit="1" customWidth="1"/>
    <col min="156" max="156" width="16" bestFit="1" customWidth="1"/>
    <col min="157" max="157" width="12.85546875" bestFit="1" customWidth="1"/>
    <col min="158" max="158" width="16" bestFit="1" customWidth="1"/>
    <col min="159" max="159" width="12.85546875" bestFit="1" customWidth="1"/>
    <col min="160" max="160" width="16" bestFit="1" customWidth="1"/>
    <col min="161" max="161" width="12.85546875" bestFit="1" customWidth="1"/>
    <col min="162" max="162" width="16" bestFit="1" customWidth="1"/>
    <col min="163" max="163" width="12.85546875" bestFit="1" customWidth="1"/>
    <col min="164" max="164" width="16" bestFit="1" customWidth="1"/>
    <col min="165" max="165" width="12.85546875" bestFit="1" customWidth="1"/>
    <col min="166" max="166" width="16" bestFit="1" customWidth="1"/>
    <col min="167" max="167" width="12.85546875" bestFit="1" customWidth="1"/>
    <col min="168" max="168" width="16" bestFit="1" customWidth="1"/>
    <col min="169" max="169" width="12.85546875" bestFit="1" customWidth="1"/>
    <col min="170" max="170" width="16" bestFit="1" customWidth="1"/>
    <col min="171" max="171" width="12.85546875" bestFit="1" customWidth="1"/>
    <col min="172" max="172" width="16" bestFit="1" customWidth="1"/>
    <col min="173" max="173" width="12.85546875" bestFit="1" customWidth="1"/>
    <col min="174" max="174" width="16" bestFit="1" customWidth="1"/>
    <col min="175" max="175" width="12.85546875" bestFit="1" customWidth="1"/>
    <col min="176" max="176" width="16" bestFit="1" customWidth="1"/>
    <col min="177" max="177" width="12.85546875" bestFit="1" customWidth="1"/>
    <col min="178" max="178" width="16" bestFit="1" customWidth="1"/>
    <col min="179" max="179" width="12.85546875" bestFit="1" customWidth="1"/>
    <col min="180" max="180" width="16" bestFit="1" customWidth="1"/>
    <col min="181" max="181" width="12.85546875" bestFit="1" customWidth="1"/>
    <col min="182" max="182" width="16" bestFit="1" customWidth="1"/>
    <col min="183" max="183" width="12.85546875" bestFit="1" customWidth="1"/>
    <col min="184" max="184" width="16" bestFit="1" customWidth="1"/>
    <col min="185" max="185" width="12.85546875" bestFit="1" customWidth="1"/>
    <col min="186" max="186" width="16" bestFit="1" customWidth="1"/>
    <col min="187" max="187" width="12.85546875" bestFit="1" customWidth="1"/>
    <col min="188" max="188" width="16" bestFit="1" customWidth="1"/>
    <col min="189" max="189" width="12.85546875" bestFit="1" customWidth="1"/>
    <col min="190" max="190" width="16" bestFit="1" customWidth="1"/>
    <col min="191" max="191" width="12.85546875" bestFit="1" customWidth="1"/>
    <col min="192" max="192" width="16" bestFit="1" customWidth="1"/>
    <col min="193" max="193" width="12.85546875" bestFit="1" customWidth="1"/>
    <col min="194" max="194" width="16" bestFit="1" customWidth="1"/>
    <col min="195" max="195" width="12.85546875" bestFit="1" customWidth="1"/>
    <col min="196" max="196" width="16" bestFit="1" customWidth="1"/>
    <col min="197" max="197" width="12.85546875" bestFit="1" customWidth="1"/>
    <col min="198" max="198" width="16" bestFit="1" customWidth="1"/>
    <col min="199" max="199" width="12.85546875" bestFit="1" customWidth="1"/>
    <col min="200" max="200" width="16" bestFit="1" customWidth="1"/>
    <col min="201" max="201" width="12.85546875" bestFit="1" customWidth="1"/>
    <col min="202" max="202" width="16" bestFit="1" customWidth="1"/>
    <col min="203" max="203" width="12.85546875" bestFit="1" customWidth="1"/>
    <col min="204" max="204" width="16" bestFit="1" customWidth="1"/>
    <col min="205" max="205" width="12.85546875" bestFit="1" customWidth="1"/>
    <col min="206" max="206" width="16" bestFit="1" customWidth="1"/>
    <col min="207" max="207" width="12.85546875" bestFit="1" customWidth="1"/>
    <col min="208" max="208" width="16" bestFit="1" customWidth="1"/>
    <col min="209" max="209" width="12.85546875" bestFit="1" customWidth="1"/>
    <col min="210" max="210" width="16" bestFit="1" customWidth="1"/>
    <col min="211" max="211" width="12.85546875" bestFit="1" customWidth="1"/>
    <col min="212" max="212" width="16" bestFit="1" customWidth="1"/>
    <col min="213" max="213" width="12.85546875" bestFit="1" customWidth="1"/>
    <col min="214" max="214" width="16" bestFit="1" customWidth="1"/>
    <col min="215" max="215" width="12.85546875" bestFit="1" customWidth="1"/>
    <col min="216" max="216" width="16" bestFit="1" customWidth="1"/>
    <col min="217" max="217" width="12.85546875" bestFit="1" customWidth="1"/>
    <col min="218" max="218" width="16" bestFit="1" customWidth="1"/>
    <col min="219" max="219" width="12.85546875" bestFit="1" customWidth="1"/>
    <col min="220" max="220" width="16" bestFit="1" customWidth="1"/>
    <col min="221" max="221" width="12.85546875" bestFit="1" customWidth="1"/>
    <col min="222" max="222" width="16" bestFit="1" customWidth="1"/>
    <col min="223" max="223" width="12.85546875" bestFit="1" customWidth="1"/>
    <col min="224" max="224" width="16" bestFit="1" customWidth="1"/>
    <col min="225" max="225" width="12.85546875" bestFit="1" customWidth="1"/>
    <col min="226" max="226" width="16" bestFit="1" customWidth="1"/>
    <col min="227" max="227" width="12.85546875" bestFit="1" customWidth="1"/>
    <col min="228" max="228" width="16" bestFit="1" customWidth="1"/>
    <col min="229" max="229" width="12.85546875" bestFit="1" customWidth="1"/>
    <col min="230" max="230" width="16" bestFit="1" customWidth="1"/>
    <col min="231" max="231" width="12.85546875" bestFit="1" customWidth="1"/>
    <col min="232" max="232" width="16" bestFit="1" customWidth="1"/>
    <col min="233" max="233" width="12.85546875" bestFit="1" customWidth="1"/>
    <col min="234" max="234" width="16" bestFit="1" customWidth="1"/>
    <col min="235" max="235" width="12.85546875" bestFit="1" customWidth="1"/>
    <col min="236" max="236" width="16" bestFit="1" customWidth="1"/>
    <col min="237" max="237" width="12.85546875" bestFit="1" customWidth="1"/>
    <col min="238" max="238" width="16" bestFit="1" customWidth="1"/>
    <col min="239" max="239" width="12.85546875" bestFit="1" customWidth="1"/>
    <col min="240" max="240" width="16" bestFit="1" customWidth="1"/>
    <col min="241" max="241" width="12.85546875" bestFit="1" customWidth="1"/>
    <col min="242" max="242" width="16" bestFit="1" customWidth="1"/>
    <col min="243" max="243" width="12.85546875" bestFit="1" customWidth="1"/>
    <col min="244" max="244" width="16" bestFit="1" customWidth="1"/>
    <col min="245" max="245" width="12.85546875" bestFit="1" customWidth="1"/>
    <col min="246" max="246" width="16" bestFit="1" customWidth="1"/>
    <col min="247" max="247" width="12.85546875" bestFit="1" customWidth="1"/>
    <col min="248" max="248" width="16" bestFit="1" customWidth="1"/>
    <col min="249" max="249" width="12.85546875" bestFit="1" customWidth="1"/>
    <col min="250" max="250" width="16" bestFit="1" customWidth="1"/>
    <col min="251" max="251" width="12.85546875" bestFit="1" customWidth="1"/>
    <col min="252" max="252" width="16" bestFit="1" customWidth="1"/>
    <col min="253" max="253" width="12.85546875" bestFit="1" customWidth="1"/>
    <col min="254" max="254" width="16" bestFit="1" customWidth="1"/>
    <col min="255" max="255" width="12.85546875" bestFit="1" customWidth="1"/>
    <col min="256" max="256" width="16" bestFit="1" customWidth="1"/>
    <col min="257" max="257" width="12.85546875" bestFit="1" customWidth="1"/>
    <col min="258" max="258" width="16" bestFit="1" customWidth="1"/>
    <col min="259" max="259" width="12.85546875" bestFit="1" customWidth="1"/>
    <col min="260" max="260" width="16" bestFit="1" customWidth="1"/>
    <col min="261" max="261" width="12.85546875" bestFit="1" customWidth="1"/>
    <col min="262" max="262" width="16" bestFit="1" customWidth="1"/>
    <col min="263" max="263" width="12.85546875" bestFit="1" customWidth="1"/>
    <col min="264" max="264" width="16" bestFit="1" customWidth="1"/>
    <col min="265" max="265" width="12.85546875" bestFit="1" customWidth="1"/>
    <col min="266" max="266" width="16" bestFit="1" customWidth="1"/>
    <col min="267" max="267" width="12.85546875" bestFit="1" customWidth="1"/>
    <col min="268" max="268" width="16" bestFit="1" customWidth="1"/>
    <col min="269" max="269" width="12.85546875" bestFit="1" customWidth="1"/>
    <col min="270" max="270" width="16" bestFit="1" customWidth="1"/>
    <col min="271" max="271" width="12.85546875" bestFit="1" customWidth="1"/>
    <col min="272" max="272" width="16" bestFit="1" customWidth="1"/>
    <col min="273" max="273" width="12.85546875" bestFit="1" customWidth="1"/>
    <col min="274" max="274" width="16" bestFit="1" customWidth="1"/>
    <col min="275" max="275" width="12.85546875" bestFit="1" customWidth="1"/>
    <col min="276" max="276" width="16" bestFit="1" customWidth="1"/>
    <col min="277" max="277" width="12.85546875" bestFit="1" customWidth="1"/>
    <col min="278" max="278" width="16" bestFit="1" customWidth="1"/>
    <col min="279" max="279" width="12.85546875" bestFit="1" customWidth="1"/>
    <col min="280" max="280" width="16" bestFit="1" customWidth="1"/>
    <col min="281" max="281" width="12.85546875" bestFit="1" customWidth="1"/>
    <col min="282" max="282" width="16" bestFit="1" customWidth="1"/>
    <col min="283" max="283" width="12.85546875" bestFit="1" customWidth="1"/>
    <col min="284" max="284" width="16" bestFit="1" customWidth="1"/>
    <col min="285" max="285" width="12.85546875" bestFit="1" customWidth="1"/>
    <col min="286" max="286" width="16" bestFit="1" customWidth="1"/>
    <col min="287" max="287" width="12.85546875" bestFit="1" customWidth="1"/>
    <col min="288" max="288" width="16" bestFit="1" customWidth="1"/>
    <col min="289" max="289" width="12.85546875" bestFit="1" customWidth="1"/>
    <col min="290" max="290" width="16" bestFit="1" customWidth="1"/>
    <col min="291" max="291" width="12.85546875" bestFit="1" customWidth="1"/>
    <col min="292" max="292" width="16" bestFit="1" customWidth="1"/>
    <col min="293" max="293" width="12.85546875" bestFit="1" customWidth="1"/>
    <col min="294" max="294" width="16" bestFit="1" customWidth="1"/>
    <col min="295" max="295" width="12.85546875" bestFit="1" customWidth="1"/>
    <col min="296" max="296" width="16" bestFit="1" customWidth="1"/>
    <col min="297" max="297" width="12.85546875" bestFit="1" customWidth="1"/>
    <col min="298" max="298" width="16" bestFit="1" customWidth="1"/>
    <col min="299" max="299" width="12.85546875" bestFit="1" customWidth="1"/>
    <col min="300" max="300" width="16" bestFit="1" customWidth="1"/>
    <col min="301" max="301" width="12.85546875" bestFit="1" customWidth="1"/>
    <col min="302" max="302" width="16" bestFit="1" customWidth="1"/>
    <col min="303" max="303" width="12.85546875" bestFit="1" customWidth="1"/>
    <col min="304" max="304" width="16" bestFit="1" customWidth="1"/>
    <col min="305" max="305" width="12.85546875" bestFit="1" customWidth="1"/>
    <col min="306" max="306" width="16" bestFit="1" customWidth="1"/>
    <col min="307" max="307" width="12.85546875" bestFit="1" customWidth="1"/>
    <col min="308" max="308" width="16" bestFit="1" customWidth="1"/>
    <col min="309" max="309" width="12.85546875" bestFit="1" customWidth="1"/>
    <col min="310" max="310" width="16" bestFit="1" customWidth="1"/>
    <col min="311" max="311" width="12.85546875" bestFit="1" customWidth="1"/>
    <col min="312" max="312" width="16" bestFit="1" customWidth="1"/>
    <col min="313" max="313" width="12.85546875" bestFit="1" customWidth="1"/>
    <col min="314" max="314" width="16" bestFit="1" customWidth="1"/>
    <col min="315" max="315" width="12.85546875" bestFit="1" customWidth="1"/>
    <col min="316" max="316" width="16" bestFit="1" customWidth="1"/>
    <col min="317" max="317" width="12.85546875" bestFit="1" customWidth="1"/>
    <col min="318" max="318" width="16" bestFit="1" customWidth="1"/>
    <col min="319" max="319" width="12.85546875" bestFit="1" customWidth="1"/>
    <col min="320" max="320" width="16" bestFit="1" customWidth="1"/>
    <col min="321" max="321" width="12.85546875" bestFit="1" customWidth="1"/>
    <col min="322" max="322" width="16" bestFit="1" customWidth="1"/>
    <col min="323" max="323" width="12.85546875" bestFit="1" customWidth="1"/>
    <col min="324" max="324" width="16" bestFit="1" customWidth="1"/>
    <col min="325" max="325" width="12.85546875" bestFit="1" customWidth="1"/>
    <col min="326" max="326" width="16" bestFit="1" customWidth="1"/>
    <col min="327" max="327" width="12.85546875" bestFit="1" customWidth="1"/>
    <col min="328" max="328" width="16" bestFit="1" customWidth="1"/>
    <col min="329" max="329" width="12.85546875" bestFit="1" customWidth="1"/>
    <col min="330" max="330" width="16" bestFit="1" customWidth="1"/>
    <col min="331" max="331" width="12.85546875" bestFit="1" customWidth="1"/>
    <col min="332" max="332" width="16" bestFit="1" customWidth="1"/>
    <col min="333" max="333" width="12.85546875" bestFit="1" customWidth="1"/>
    <col min="334" max="334" width="16" bestFit="1" customWidth="1"/>
    <col min="335" max="335" width="12.85546875" bestFit="1" customWidth="1"/>
    <col min="336" max="336" width="16" bestFit="1" customWidth="1"/>
    <col min="337" max="337" width="12.85546875" bestFit="1" customWidth="1"/>
    <col min="338" max="338" width="16" bestFit="1" customWidth="1"/>
    <col min="339" max="339" width="12.85546875" bestFit="1" customWidth="1"/>
    <col min="340" max="340" width="16" bestFit="1" customWidth="1"/>
    <col min="341" max="341" width="12.85546875" bestFit="1" customWidth="1"/>
    <col min="342" max="342" width="16" bestFit="1" customWidth="1"/>
    <col min="343" max="343" width="12.85546875" bestFit="1" customWidth="1"/>
    <col min="344" max="344" width="16" bestFit="1" customWidth="1"/>
    <col min="345" max="345" width="12.85546875" bestFit="1" customWidth="1"/>
    <col min="346" max="346" width="16" bestFit="1" customWidth="1"/>
    <col min="347" max="347" width="12.85546875" bestFit="1" customWidth="1"/>
    <col min="348" max="348" width="16" bestFit="1" customWidth="1"/>
    <col min="349" max="349" width="12.85546875" bestFit="1" customWidth="1"/>
    <col min="350" max="350" width="16" bestFit="1" customWidth="1"/>
    <col min="351" max="351" width="12.85546875" bestFit="1" customWidth="1"/>
    <col min="352" max="352" width="16" bestFit="1" customWidth="1"/>
    <col min="353" max="353" width="12.85546875" bestFit="1" customWidth="1"/>
    <col min="354" max="354" width="16" bestFit="1" customWidth="1"/>
    <col min="355" max="355" width="12.85546875" bestFit="1" customWidth="1"/>
    <col min="356" max="356" width="16" bestFit="1" customWidth="1"/>
    <col min="357" max="357" width="12.85546875" bestFit="1" customWidth="1"/>
    <col min="358" max="358" width="16" bestFit="1" customWidth="1"/>
    <col min="359" max="359" width="12.85546875" bestFit="1" customWidth="1"/>
    <col min="360" max="360" width="16" bestFit="1" customWidth="1"/>
    <col min="361" max="361" width="12.85546875" bestFit="1" customWidth="1"/>
    <col min="362" max="362" width="16" bestFit="1" customWidth="1"/>
    <col min="363" max="363" width="12.85546875" bestFit="1" customWidth="1"/>
    <col min="364" max="364" width="16" bestFit="1" customWidth="1"/>
    <col min="365" max="365" width="12.85546875" bestFit="1" customWidth="1"/>
    <col min="366" max="366" width="16" bestFit="1" customWidth="1"/>
    <col min="367" max="367" width="12.85546875" bestFit="1" customWidth="1"/>
    <col min="368" max="368" width="16" bestFit="1" customWidth="1"/>
    <col min="369" max="369" width="12.85546875" bestFit="1" customWidth="1"/>
    <col min="370" max="370" width="16" bestFit="1" customWidth="1"/>
    <col min="371" max="371" width="12.85546875" bestFit="1" customWidth="1"/>
    <col min="372" max="372" width="16" bestFit="1" customWidth="1"/>
    <col min="373" max="373" width="12.85546875" bestFit="1" customWidth="1"/>
    <col min="374" max="374" width="16" bestFit="1" customWidth="1"/>
    <col min="375" max="375" width="12.85546875" bestFit="1" customWidth="1"/>
    <col min="376" max="376" width="16" bestFit="1" customWidth="1"/>
    <col min="377" max="377" width="12.85546875" bestFit="1" customWidth="1"/>
    <col min="378" max="378" width="16" bestFit="1" customWidth="1"/>
    <col min="379" max="379" width="12.85546875" bestFit="1" customWidth="1"/>
    <col min="380" max="380" width="16" bestFit="1" customWidth="1"/>
    <col min="381" max="381" width="12.85546875" bestFit="1" customWidth="1"/>
    <col min="382" max="382" width="16" bestFit="1" customWidth="1"/>
    <col min="383" max="383" width="12.85546875" bestFit="1" customWidth="1"/>
    <col min="384" max="384" width="16" bestFit="1" customWidth="1"/>
    <col min="385" max="385" width="12.85546875" bestFit="1" customWidth="1"/>
    <col min="386" max="386" width="16" bestFit="1" customWidth="1"/>
    <col min="387" max="387" width="12.85546875" bestFit="1" customWidth="1"/>
    <col min="388" max="388" width="16" bestFit="1" customWidth="1"/>
    <col min="389" max="389" width="12.85546875" bestFit="1" customWidth="1"/>
    <col min="390" max="390" width="16" bestFit="1" customWidth="1"/>
    <col min="391" max="391" width="12.85546875" bestFit="1" customWidth="1"/>
    <col min="392" max="392" width="16" bestFit="1" customWidth="1"/>
    <col min="393" max="393" width="12.85546875" bestFit="1" customWidth="1"/>
    <col min="394" max="394" width="16" bestFit="1" customWidth="1"/>
    <col min="395" max="395" width="12.85546875" bestFit="1" customWidth="1"/>
    <col min="396" max="396" width="16" bestFit="1" customWidth="1"/>
    <col min="397" max="397" width="12.85546875" bestFit="1" customWidth="1"/>
    <col min="398" max="398" width="16" bestFit="1" customWidth="1"/>
    <col min="399" max="399" width="12.85546875" bestFit="1" customWidth="1"/>
    <col min="400" max="400" width="16" bestFit="1" customWidth="1"/>
    <col min="401" max="401" width="12.85546875" bestFit="1" customWidth="1"/>
    <col min="402" max="402" width="16" bestFit="1" customWidth="1"/>
    <col min="403" max="403" width="12.85546875" bestFit="1" customWidth="1"/>
    <col min="404" max="404" width="16" bestFit="1" customWidth="1"/>
    <col min="405" max="405" width="12.85546875" bestFit="1" customWidth="1"/>
    <col min="406" max="406" width="16" bestFit="1" customWidth="1"/>
    <col min="407" max="407" width="12.85546875" bestFit="1" customWidth="1"/>
    <col min="408" max="408" width="16" bestFit="1" customWidth="1"/>
    <col min="409" max="409" width="12.85546875" bestFit="1" customWidth="1"/>
    <col min="410" max="410" width="16" bestFit="1" customWidth="1"/>
    <col min="411" max="411" width="12.85546875" bestFit="1" customWidth="1"/>
    <col min="412" max="412" width="16" bestFit="1" customWidth="1"/>
    <col min="413" max="413" width="12.85546875" bestFit="1" customWidth="1"/>
    <col min="414" max="414" width="16" bestFit="1" customWidth="1"/>
    <col min="415" max="415" width="12.85546875" bestFit="1" customWidth="1"/>
    <col min="416" max="416" width="16" bestFit="1" customWidth="1"/>
    <col min="417" max="417" width="12.85546875" bestFit="1" customWidth="1"/>
    <col min="418" max="418" width="16" bestFit="1" customWidth="1"/>
    <col min="419" max="419" width="12.85546875" bestFit="1" customWidth="1"/>
    <col min="420" max="420" width="16" bestFit="1" customWidth="1"/>
    <col min="421" max="421" width="12.85546875" bestFit="1" customWidth="1"/>
    <col min="422" max="422" width="16" bestFit="1" customWidth="1"/>
    <col min="423" max="423" width="12.85546875" bestFit="1" customWidth="1"/>
    <col min="424" max="424" width="16" bestFit="1" customWidth="1"/>
    <col min="425" max="425" width="12.85546875" bestFit="1" customWidth="1"/>
    <col min="426" max="426" width="16" bestFit="1" customWidth="1"/>
    <col min="427" max="427" width="12.85546875" bestFit="1" customWidth="1"/>
    <col min="428" max="428" width="16" bestFit="1" customWidth="1"/>
    <col min="429" max="429" width="12.85546875" bestFit="1" customWidth="1"/>
    <col min="430" max="430" width="16" bestFit="1" customWidth="1"/>
    <col min="431" max="431" width="12.85546875" bestFit="1" customWidth="1"/>
    <col min="432" max="432" width="16" bestFit="1" customWidth="1"/>
    <col min="433" max="433" width="12.85546875" bestFit="1" customWidth="1"/>
    <col min="434" max="434" width="16" bestFit="1" customWidth="1"/>
    <col min="435" max="435" width="12.85546875" bestFit="1" customWidth="1"/>
    <col min="436" max="436" width="16" bestFit="1" customWidth="1"/>
    <col min="437" max="437" width="12.85546875" bestFit="1" customWidth="1"/>
    <col min="438" max="438" width="16" bestFit="1" customWidth="1"/>
    <col min="439" max="439" width="12.85546875" bestFit="1" customWidth="1"/>
    <col min="440" max="440" width="16" bestFit="1" customWidth="1"/>
    <col min="441" max="441" width="12.85546875" bestFit="1" customWidth="1"/>
    <col min="442" max="442" width="16" bestFit="1" customWidth="1"/>
    <col min="443" max="443" width="12.85546875" bestFit="1" customWidth="1"/>
    <col min="444" max="444" width="16" bestFit="1" customWidth="1"/>
    <col min="445" max="445" width="12.85546875" bestFit="1" customWidth="1"/>
    <col min="446" max="446" width="16" bestFit="1" customWidth="1"/>
    <col min="447" max="447" width="12.85546875" bestFit="1" customWidth="1"/>
    <col min="448" max="448" width="16" bestFit="1" customWidth="1"/>
    <col min="449" max="449" width="12.85546875" bestFit="1" customWidth="1"/>
    <col min="450" max="450" width="16" bestFit="1" customWidth="1"/>
    <col min="451" max="451" width="12.85546875" bestFit="1" customWidth="1"/>
    <col min="452" max="452" width="16" bestFit="1" customWidth="1"/>
    <col min="453" max="453" width="12.85546875" bestFit="1" customWidth="1"/>
    <col min="454" max="454" width="16" bestFit="1" customWidth="1"/>
    <col min="455" max="455" width="12.85546875" bestFit="1" customWidth="1"/>
    <col min="456" max="456" width="16" bestFit="1" customWidth="1"/>
    <col min="457" max="457" width="12.85546875" bestFit="1" customWidth="1"/>
    <col min="458" max="458" width="16" bestFit="1" customWidth="1"/>
    <col min="459" max="459" width="12.85546875" bestFit="1" customWidth="1"/>
    <col min="460" max="460" width="16" bestFit="1" customWidth="1"/>
    <col min="461" max="461" width="12.85546875" bestFit="1" customWidth="1"/>
    <col min="462" max="462" width="16" bestFit="1" customWidth="1"/>
    <col min="463" max="463" width="12.85546875" bestFit="1" customWidth="1"/>
    <col min="464" max="464" width="16" bestFit="1" customWidth="1"/>
    <col min="465" max="465" width="12.85546875" bestFit="1" customWidth="1"/>
    <col min="466" max="466" width="16" bestFit="1" customWidth="1"/>
    <col min="467" max="467" width="12.85546875" bestFit="1" customWidth="1"/>
    <col min="468" max="468" width="16" bestFit="1" customWidth="1"/>
    <col min="469" max="469" width="12.85546875" bestFit="1" customWidth="1"/>
    <col min="470" max="470" width="16" bestFit="1" customWidth="1"/>
    <col min="471" max="471" width="12.85546875" bestFit="1" customWidth="1"/>
    <col min="472" max="472" width="16" bestFit="1" customWidth="1"/>
    <col min="473" max="473" width="12.85546875" bestFit="1" customWidth="1"/>
    <col min="474" max="474" width="16" bestFit="1" customWidth="1"/>
    <col min="475" max="475" width="12.85546875" bestFit="1" customWidth="1"/>
    <col min="476" max="476" width="16" bestFit="1" customWidth="1"/>
    <col min="477" max="477" width="12.85546875" bestFit="1" customWidth="1"/>
    <col min="478" max="478" width="16" bestFit="1" customWidth="1"/>
    <col min="479" max="479" width="12.85546875" bestFit="1" customWidth="1"/>
    <col min="480" max="480" width="16" bestFit="1" customWidth="1"/>
    <col min="481" max="481" width="12.85546875" bestFit="1" customWidth="1"/>
    <col min="482" max="482" width="16" bestFit="1" customWidth="1"/>
    <col min="483" max="483" width="12.85546875" bestFit="1" customWidth="1"/>
    <col min="484" max="484" width="16" bestFit="1" customWidth="1"/>
    <col min="485" max="485" width="12.85546875" bestFit="1" customWidth="1"/>
    <col min="486" max="486" width="16" bestFit="1" customWidth="1"/>
    <col min="487" max="487" width="12.85546875" bestFit="1" customWidth="1"/>
    <col min="488" max="488" width="16" bestFit="1" customWidth="1"/>
    <col min="489" max="489" width="12.85546875" bestFit="1" customWidth="1"/>
    <col min="490" max="490" width="16" bestFit="1" customWidth="1"/>
    <col min="491" max="491" width="12.85546875" bestFit="1" customWidth="1"/>
    <col min="492" max="492" width="16" bestFit="1" customWidth="1"/>
    <col min="493" max="493" width="12.85546875" bestFit="1" customWidth="1"/>
    <col min="494" max="494" width="16" bestFit="1" customWidth="1"/>
    <col min="495" max="495" width="12.85546875" bestFit="1" customWidth="1"/>
    <col min="496" max="496" width="16" bestFit="1" customWidth="1"/>
    <col min="497" max="497" width="12.85546875" bestFit="1" customWidth="1"/>
    <col min="498" max="498" width="16" bestFit="1" customWidth="1"/>
    <col min="499" max="499" width="12.85546875" bestFit="1" customWidth="1"/>
    <col min="500" max="500" width="16" bestFit="1" customWidth="1"/>
    <col min="501" max="501" width="12.85546875" bestFit="1" customWidth="1"/>
    <col min="502" max="502" width="16" bestFit="1" customWidth="1"/>
    <col min="503" max="503" width="12.85546875" bestFit="1" customWidth="1"/>
    <col min="504" max="504" width="16" bestFit="1" customWidth="1"/>
    <col min="505" max="505" width="12.85546875" bestFit="1" customWidth="1"/>
    <col min="506" max="506" width="16" bestFit="1" customWidth="1"/>
    <col min="507" max="507" width="12.85546875" bestFit="1" customWidth="1"/>
    <col min="508" max="508" width="16" bestFit="1" customWidth="1"/>
    <col min="509" max="509" width="12.85546875" bestFit="1" customWidth="1"/>
    <col min="510" max="510" width="16" bestFit="1" customWidth="1"/>
    <col min="511" max="511" width="12.85546875" bestFit="1" customWidth="1"/>
    <col min="512" max="512" width="16" bestFit="1" customWidth="1"/>
    <col min="513" max="513" width="12.85546875" bestFit="1" customWidth="1"/>
    <col min="514" max="514" width="16" bestFit="1" customWidth="1"/>
    <col min="515" max="515" width="12.85546875" bestFit="1" customWidth="1"/>
    <col min="516" max="516" width="16" bestFit="1" customWidth="1"/>
    <col min="517" max="517" width="12.85546875" bestFit="1" customWidth="1"/>
    <col min="518" max="518" width="16" bestFit="1" customWidth="1"/>
    <col min="519" max="519" width="12.85546875" bestFit="1" customWidth="1"/>
    <col min="520" max="520" width="16" bestFit="1" customWidth="1"/>
    <col min="521" max="521" width="12.85546875" bestFit="1" customWidth="1"/>
    <col min="522" max="522" width="16" bestFit="1" customWidth="1"/>
    <col min="523" max="523" width="12.85546875" bestFit="1" customWidth="1"/>
    <col min="524" max="524" width="16" bestFit="1" customWidth="1"/>
    <col min="525" max="525" width="12.85546875" bestFit="1" customWidth="1"/>
    <col min="526" max="526" width="16" bestFit="1" customWidth="1"/>
    <col min="527" max="527" width="12.85546875" bestFit="1" customWidth="1"/>
    <col min="528" max="528" width="16" bestFit="1" customWidth="1"/>
    <col min="529" max="529" width="12.85546875" bestFit="1" customWidth="1"/>
    <col min="530" max="530" width="16" bestFit="1" customWidth="1"/>
    <col min="531" max="531" width="12.85546875" bestFit="1" customWidth="1"/>
    <col min="532" max="532" width="16" bestFit="1" customWidth="1"/>
    <col min="533" max="533" width="12.85546875" bestFit="1" customWidth="1"/>
    <col min="534" max="534" width="16" bestFit="1" customWidth="1"/>
    <col min="535" max="535" width="12.85546875" bestFit="1" customWidth="1"/>
    <col min="536" max="536" width="16" bestFit="1" customWidth="1"/>
    <col min="537" max="537" width="12.85546875" bestFit="1" customWidth="1"/>
    <col min="538" max="538" width="16" bestFit="1" customWidth="1"/>
    <col min="539" max="539" width="12.85546875" bestFit="1" customWidth="1"/>
    <col min="540" max="540" width="16" bestFit="1" customWidth="1"/>
    <col min="541" max="541" width="12.85546875" bestFit="1" customWidth="1"/>
    <col min="542" max="542" width="16" bestFit="1" customWidth="1"/>
    <col min="543" max="543" width="12.85546875" bestFit="1" customWidth="1"/>
    <col min="544" max="544" width="16" bestFit="1" customWidth="1"/>
    <col min="545" max="545" width="12.85546875" bestFit="1" customWidth="1"/>
    <col min="546" max="546" width="16" bestFit="1" customWidth="1"/>
    <col min="547" max="547" width="12.85546875" bestFit="1" customWidth="1"/>
    <col min="548" max="548" width="16" bestFit="1" customWidth="1"/>
    <col min="549" max="549" width="12.85546875" bestFit="1" customWidth="1"/>
    <col min="550" max="550" width="16" bestFit="1" customWidth="1"/>
    <col min="551" max="551" width="12.85546875" bestFit="1" customWidth="1"/>
    <col min="552" max="552" width="16" bestFit="1" customWidth="1"/>
    <col min="553" max="553" width="12.85546875" bestFit="1" customWidth="1"/>
    <col min="554" max="554" width="16" bestFit="1" customWidth="1"/>
    <col min="555" max="555" width="12.85546875" bestFit="1" customWidth="1"/>
    <col min="556" max="556" width="16" bestFit="1" customWidth="1"/>
    <col min="557" max="557" width="12.85546875" bestFit="1" customWidth="1"/>
    <col min="558" max="558" width="16" bestFit="1" customWidth="1"/>
    <col min="559" max="559" width="12.85546875" bestFit="1" customWidth="1"/>
    <col min="560" max="560" width="16" bestFit="1" customWidth="1"/>
    <col min="561" max="561" width="12.85546875" bestFit="1" customWidth="1"/>
    <col min="562" max="562" width="16" bestFit="1" customWidth="1"/>
    <col min="563" max="563" width="12.85546875" bestFit="1" customWidth="1"/>
    <col min="564" max="564" width="16" bestFit="1" customWidth="1"/>
    <col min="565" max="565" width="12.85546875" bestFit="1" customWidth="1"/>
    <col min="566" max="566" width="16" bestFit="1" customWidth="1"/>
    <col min="567" max="567" width="12.85546875" bestFit="1" customWidth="1"/>
    <col min="568" max="568" width="16" bestFit="1" customWidth="1"/>
    <col min="569" max="569" width="12.85546875" bestFit="1" customWidth="1"/>
    <col min="570" max="570" width="16" bestFit="1" customWidth="1"/>
    <col min="571" max="571" width="12.85546875" bestFit="1" customWidth="1"/>
    <col min="572" max="572" width="16" bestFit="1" customWidth="1"/>
    <col min="573" max="573" width="12.85546875" bestFit="1" customWidth="1"/>
    <col min="574" max="574" width="16" bestFit="1" customWidth="1"/>
    <col min="575" max="575" width="12.85546875" bestFit="1" customWidth="1"/>
    <col min="576" max="576" width="16" bestFit="1" customWidth="1"/>
    <col min="577" max="577" width="12.85546875" bestFit="1" customWidth="1"/>
    <col min="578" max="578" width="16" bestFit="1" customWidth="1"/>
    <col min="579" max="579" width="12.85546875" bestFit="1" customWidth="1"/>
    <col min="580" max="580" width="16" bestFit="1" customWidth="1"/>
    <col min="581" max="581" width="12.85546875" bestFit="1" customWidth="1"/>
    <col min="582" max="582" width="16" bestFit="1" customWidth="1"/>
    <col min="583" max="583" width="12.85546875" bestFit="1" customWidth="1"/>
    <col min="584" max="584" width="16" bestFit="1" customWidth="1"/>
    <col min="585" max="585" width="12.85546875" bestFit="1" customWidth="1"/>
    <col min="586" max="586" width="16" bestFit="1" customWidth="1"/>
    <col min="587" max="587" width="12.85546875" bestFit="1" customWidth="1"/>
    <col min="588" max="588" width="16" bestFit="1" customWidth="1"/>
    <col min="589" max="589" width="12.85546875" bestFit="1" customWidth="1"/>
    <col min="590" max="590" width="16" bestFit="1" customWidth="1"/>
    <col min="591" max="591" width="12.85546875" bestFit="1" customWidth="1"/>
    <col min="592" max="592" width="16" bestFit="1" customWidth="1"/>
    <col min="593" max="593" width="12.85546875" bestFit="1" customWidth="1"/>
    <col min="594" max="594" width="16" bestFit="1" customWidth="1"/>
    <col min="595" max="595" width="12.85546875" bestFit="1" customWidth="1"/>
    <col min="596" max="596" width="16" bestFit="1" customWidth="1"/>
    <col min="597" max="597" width="12.85546875" bestFit="1" customWidth="1"/>
    <col min="598" max="598" width="16" bestFit="1" customWidth="1"/>
    <col min="599" max="599" width="12.85546875" bestFit="1" customWidth="1"/>
    <col min="600" max="600" width="16" bestFit="1" customWidth="1"/>
    <col min="601" max="601" width="12.85546875" bestFit="1" customWidth="1"/>
    <col min="602" max="602" width="16" bestFit="1" customWidth="1"/>
    <col min="603" max="603" width="12.85546875" bestFit="1" customWidth="1"/>
    <col min="604" max="604" width="16" bestFit="1" customWidth="1"/>
    <col min="605" max="605" width="12.85546875" bestFit="1" customWidth="1"/>
    <col min="606" max="606" width="16" bestFit="1" customWidth="1"/>
    <col min="607" max="607" width="12.85546875" bestFit="1" customWidth="1"/>
    <col min="608" max="608" width="16" bestFit="1" customWidth="1"/>
    <col min="609" max="609" width="12.85546875" bestFit="1" customWidth="1"/>
    <col min="610" max="610" width="16" bestFit="1" customWidth="1"/>
    <col min="611" max="611" width="12.85546875" bestFit="1" customWidth="1"/>
    <col min="612" max="612" width="16" bestFit="1" customWidth="1"/>
    <col min="613" max="613" width="12.85546875" bestFit="1" customWidth="1"/>
    <col min="614" max="614" width="16" bestFit="1" customWidth="1"/>
    <col min="615" max="615" width="12.85546875" bestFit="1" customWidth="1"/>
    <col min="616" max="616" width="16" bestFit="1" customWidth="1"/>
    <col min="617" max="617" width="12.85546875" bestFit="1" customWidth="1"/>
    <col min="618" max="618" width="16" bestFit="1" customWidth="1"/>
    <col min="619" max="619" width="12.85546875" bestFit="1" customWidth="1"/>
    <col min="620" max="620" width="16" bestFit="1" customWidth="1"/>
    <col min="621" max="621" width="12.85546875" bestFit="1" customWidth="1"/>
    <col min="622" max="622" width="16" bestFit="1" customWidth="1"/>
    <col min="623" max="623" width="12.85546875" bestFit="1" customWidth="1"/>
    <col min="624" max="624" width="16" bestFit="1" customWidth="1"/>
    <col min="625" max="625" width="12.85546875" bestFit="1" customWidth="1"/>
    <col min="626" max="626" width="16" bestFit="1" customWidth="1"/>
    <col min="627" max="627" width="12.85546875" bestFit="1" customWidth="1"/>
    <col min="628" max="628" width="16" bestFit="1" customWidth="1"/>
    <col min="629" max="629" width="12.85546875" bestFit="1" customWidth="1"/>
    <col min="630" max="630" width="16" bestFit="1" customWidth="1"/>
    <col min="631" max="631" width="12.85546875" bestFit="1" customWidth="1"/>
    <col min="632" max="632" width="16" bestFit="1" customWidth="1"/>
    <col min="633" max="633" width="12.85546875" bestFit="1" customWidth="1"/>
    <col min="634" max="634" width="16" bestFit="1" customWidth="1"/>
    <col min="635" max="635" width="12.85546875" bestFit="1" customWidth="1"/>
    <col min="636" max="636" width="16" bestFit="1" customWidth="1"/>
    <col min="637" max="637" width="12.85546875" bestFit="1" customWidth="1"/>
    <col min="638" max="638" width="16" bestFit="1" customWidth="1"/>
    <col min="639" max="639" width="12.85546875" bestFit="1" customWidth="1"/>
    <col min="640" max="640" width="16" bestFit="1" customWidth="1"/>
    <col min="641" max="641" width="12.85546875" bestFit="1" customWidth="1"/>
    <col min="642" max="642" width="16" bestFit="1" customWidth="1"/>
    <col min="643" max="643" width="12.85546875" bestFit="1" customWidth="1"/>
    <col min="644" max="644" width="16" bestFit="1" customWidth="1"/>
    <col min="645" max="645" width="12.85546875" bestFit="1" customWidth="1"/>
    <col min="646" max="646" width="16" bestFit="1" customWidth="1"/>
    <col min="647" max="647" width="12.85546875" bestFit="1" customWidth="1"/>
    <col min="648" max="648" width="16" bestFit="1" customWidth="1"/>
    <col min="649" max="649" width="12.85546875" bestFit="1" customWidth="1"/>
    <col min="650" max="650" width="16" bestFit="1" customWidth="1"/>
    <col min="651" max="651" width="12.85546875" bestFit="1" customWidth="1"/>
    <col min="652" max="652" width="16" bestFit="1" customWidth="1"/>
    <col min="653" max="653" width="12.85546875" bestFit="1" customWidth="1"/>
    <col min="654" max="654" width="16" bestFit="1" customWidth="1"/>
    <col min="655" max="655" width="12.85546875" bestFit="1" customWidth="1"/>
    <col min="656" max="656" width="16" bestFit="1" customWidth="1"/>
    <col min="657" max="657" width="12.85546875" bestFit="1" customWidth="1"/>
    <col min="658" max="658" width="16" bestFit="1" customWidth="1"/>
    <col min="659" max="659" width="12.85546875" bestFit="1" customWidth="1"/>
    <col min="660" max="660" width="16" bestFit="1" customWidth="1"/>
    <col min="661" max="661" width="12.85546875" bestFit="1" customWidth="1"/>
    <col min="662" max="662" width="16" bestFit="1" customWidth="1"/>
    <col min="663" max="663" width="12.85546875" bestFit="1" customWidth="1"/>
    <col min="664" max="664" width="16" bestFit="1" customWidth="1"/>
    <col min="665" max="665" width="12.85546875" bestFit="1" customWidth="1"/>
    <col min="666" max="666" width="16" bestFit="1" customWidth="1"/>
    <col min="667" max="667" width="12.85546875" bestFit="1" customWidth="1"/>
    <col min="668" max="668" width="16" bestFit="1" customWidth="1"/>
    <col min="669" max="669" width="12.85546875" bestFit="1" customWidth="1"/>
    <col min="670" max="670" width="16" bestFit="1" customWidth="1"/>
    <col min="671" max="671" width="12.85546875" bestFit="1" customWidth="1"/>
    <col min="672" max="672" width="16" bestFit="1" customWidth="1"/>
    <col min="673" max="673" width="12.85546875" bestFit="1" customWidth="1"/>
    <col min="674" max="674" width="16" bestFit="1" customWidth="1"/>
    <col min="675" max="675" width="12.85546875" bestFit="1" customWidth="1"/>
    <col min="676" max="676" width="16" bestFit="1" customWidth="1"/>
    <col min="677" max="677" width="12.85546875" bestFit="1" customWidth="1"/>
    <col min="678" max="678" width="16" bestFit="1" customWidth="1"/>
    <col min="679" max="679" width="12.85546875" bestFit="1" customWidth="1"/>
    <col min="680" max="680" width="16" bestFit="1" customWidth="1"/>
    <col min="681" max="681" width="12.85546875" bestFit="1" customWidth="1"/>
    <col min="682" max="682" width="16" bestFit="1" customWidth="1"/>
    <col min="683" max="683" width="12.85546875" bestFit="1" customWidth="1"/>
    <col min="684" max="684" width="16" bestFit="1" customWidth="1"/>
    <col min="685" max="685" width="12.85546875" bestFit="1" customWidth="1"/>
    <col min="686" max="686" width="16" bestFit="1" customWidth="1"/>
    <col min="687" max="687" width="12.85546875" bestFit="1" customWidth="1"/>
    <col min="688" max="688" width="16" bestFit="1" customWidth="1"/>
    <col min="689" max="689" width="12.85546875" bestFit="1" customWidth="1"/>
    <col min="690" max="690" width="16" bestFit="1" customWidth="1"/>
    <col min="691" max="691" width="12.85546875" bestFit="1" customWidth="1"/>
    <col min="692" max="692" width="16" bestFit="1" customWidth="1"/>
    <col min="693" max="693" width="12.85546875" bestFit="1" customWidth="1"/>
    <col min="694" max="694" width="16" bestFit="1" customWidth="1"/>
    <col min="695" max="695" width="12.85546875" bestFit="1" customWidth="1"/>
    <col min="696" max="696" width="16" bestFit="1" customWidth="1"/>
    <col min="697" max="697" width="12.85546875" bestFit="1" customWidth="1"/>
    <col min="698" max="698" width="16" bestFit="1" customWidth="1"/>
    <col min="699" max="699" width="12.85546875" bestFit="1" customWidth="1"/>
    <col min="700" max="700" width="16" bestFit="1" customWidth="1"/>
    <col min="701" max="701" width="12.85546875" bestFit="1" customWidth="1"/>
    <col min="702" max="702" width="16" bestFit="1" customWidth="1"/>
    <col min="703" max="703" width="12.85546875" bestFit="1" customWidth="1"/>
    <col min="704" max="704" width="16" bestFit="1" customWidth="1"/>
    <col min="705" max="705" width="12.85546875" bestFit="1" customWidth="1"/>
    <col min="706" max="706" width="16" bestFit="1" customWidth="1"/>
    <col min="707" max="707" width="12.85546875" bestFit="1" customWidth="1"/>
    <col min="708" max="708" width="16" bestFit="1" customWidth="1"/>
    <col min="709" max="709" width="12.85546875" bestFit="1" customWidth="1"/>
    <col min="710" max="710" width="16" bestFit="1" customWidth="1"/>
    <col min="711" max="711" width="12.85546875" bestFit="1" customWidth="1"/>
    <col min="712" max="712" width="16" bestFit="1" customWidth="1"/>
    <col min="713" max="713" width="12.85546875" bestFit="1" customWidth="1"/>
    <col min="714" max="714" width="16" bestFit="1" customWidth="1"/>
    <col min="715" max="715" width="12.85546875" bestFit="1" customWidth="1"/>
    <col min="716" max="716" width="16" bestFit="1" customWidth="1"/>
    <col min="717" max="717" width="12.85546875" bestFit="1" customWidth="1"/>
    <col min="718" max="718" width="16" bestFit="1" customWidth="1"/>
    <col min="719" max="719" width="12.85546875" bestFit="1" customWidth="1"/>
    <col min="720" max="720" width="16" bestFit="1" customWidth="1"/>
    <col min="721" max="721" width="12.85546875" bestFit="1" customWidth="1"/>
    <col min="722" max="722" width="16" bestFit="1" customWidth="1"/>
    <col min="723" max="723" width="12.85546875" bestFit="1" customWidth="1"/>
    <col min="724" max="724" width="16" bestFit="1" customWidth="1"/>
    <col min="725" max="725" width="12.85546875" bestFit="1" customWidth="1"/>
    <col min="726" max="726" width="16" bestFit="1" customWidth="1"/>
    <col min="727" max="727" width="12.85546875" bestFit="1" customWidth="1"/>
    <col min="728" max="728" width="16" bestFit="1" customWidth="1"/>
    <col min="729" max="729" width="12.85546875" bestFit="1" customWidth="1"/>
    <col min="730" max="730" width="16" bestFit="1" customWidth="1"/>
    <col min="731" max="731" width="12.85546875" bestFit="1" customWidth="1"/>
    <col min="732" max="732" width="16" bestFit="1" customWidth="1"/>
    <col min="733" max="733" width="12.85546875" bestFit="1" customWidth="1"/>
    <col min="734" max="734" width="16" bestFit="1" customWidth="1"/>
    <col min="735" max="735" width="12.85546875" bestFit="1" customWidth="1"/>
    <col min="736" max="736" width="16" bestFit="1" customWidth="1"/>
    <col min="737" max="737" width="12.85546875" bestFit="1" customWidth="1"/>
    <col min="738" max="738" width="16" bestFit="1" customWidth="1"/>
    <col min="739" max="739" width="12.85546875" bestFit="1" customWidth="1"/>
    <col min="740" max="740" width="16" bestFit="1" customWidth="1"/>
    <col min="741" max="741" width="12.85546875" bestFit="1" customWidth="1"/>
    <col min="742" max="742" width="16" bestFit="1" customWidth="1"/>
    <col min="743" max="743" width="12.85546875" bestFit="1" customWidth="1"/>
    <col min="744" max="744" width="16" bestFit="1" customWidth="1"/>
    <col min="745" max="745" width="12.85546875" bestFit="1" customWidth="1"/>
    <col min="746" max="746" width="16" bestFit="1" customWidth="1"/>
    <col min="747" max="747" width="12.85546875" bestFit="1" customWidth="1"/>
    <col min="748" max="748" width="16" bestFit="1" customWidth="1"/>
    <col min="749" max="749" width="12.85546875" bestFit="1" customWidth="1"/>
    <col min="750" max="750" width="16" bestFit="1" customWidth="1"/>
    <col min="751" max="751" width="12.85546875" bestFit="1" customWidth="1"/>
    <col min="752" max="752" width="16" bestFit="1" customWidth="1"/>
    <col min="753" max="753" width="12.85546875" bestFit="1" customWidth="1"/>
    <col min="754" max="754" width="16" bestFit="1" customWidth="1"/>
    <col min="755" max="755" width="12.85546875" bestFit="1" customWidth="1"/>
    <col min="756" max="756" width="16" bestFit="1" customWidth="1"/>
    <col min="757" max="757" width="12.85546875" bestFit="1" customWidth="1"/>
    <col min="758" max="758" width="16" bestFit="1" customWidth="1"/>
    <col min="759" max="759" width="12.85546875" bestFit="1" customWidth="1"/>
    <col min="760" max="760" width="16" bestFit="1" customWidth="1"/>
    <col min="761" max="761" width="12.85546875" bestFit="1" customWidth="1"/>
    <col min="762" max="762" width="16" bestFit="1" customWidth="1"/>
    <col min="763" max="763" width="12.85546875" bestFit="1" customWidth="1"/>
    <col min="764" max="764" width="16" bestFit="1" customWidth="1"/>
    <col min="765" max="765" width="12.85546875" bestFit="1" customWidth="1"/>
    <col min="766" max="766" width="16" bestFit="1" customWidth="1"/>
    <col min="767" max="767" width="12.85546875" bestFit="1" customWidth="1"/>
    <col min="768" max="768" width="16" bestFit="1" customWidth="1"/>
    <col min="769" max="769" width="12.85546875" bestFit="1" customWidth="1"/>
    <col min="770" max="770" width="16" bestFit="1" customWidth="1"/>
    <col min="771" max="771" width="12.85546875" bestFit="1" customWidth="1"/>
    <col min="772" max="772" width="16" bestFit="1" customWidth="1"/>
    <col min="773" max="773" width="12.85546875" bestFit="1" customWidth="1"/>
    <col min="774" max="774" width="16" bestFit="1" customWidth="1"/>
    <col min="775" max="775" width="12.85546875" bestFit="1" customWidth="1"/>
    <col min="776" max="776" width="16" bestFit="1" customWidth="1"/>
    <col min="777" max="777" width="12.85546875" bestFit="1" customWidth="1"/>
    <col min="778" max="778" width="16" bestFit="1" customWidth="1"/>
    <col min="779" max="779" width="12.85546875" bestFit="1" customWidth="1"/>
    <col min="780" max="780" width="16" bestFit="1" customWidth="1"/>
    <col min="781" max="781" width="12.85546875" bestFit="1" customWidth="1"/>
    <col min="782" max="782" width="16" bestFit="1" customWidth="1"/>
    <col min="783" max="783" width="12.85546875" bestFit="1" customWidth="1"/>
    <col min="784" max="784" width="16" bestFit="1" customWidth="1"/>
    <col min="785" max="785" width="12.85546875" bestFit="1" customWidth="1"/>
    <col min="786" max="786" width="16" bestFit="1" customWidth="1"/>
    <col min="787" max="787" width="12.85546875" bestFit="1" customWidth="1"/>
    <col min="788" max="788" width="16" bestFit="1" customWidth="1"/>
    <col min="789" max="789" width="12.85546875" bestFit="1" customWidth="1"/>
    <col min="790" max="790" width="16" bestFit="1" customWidth="1"/>
    <col min="791" max="791" width="12.85546875" bestFit="1" customWidth="1"/>
    <col min="792" max="792" width="16" bestFit="1" customWidth="1"/>
    <col min="793" max="793" width="12.85546875" bestFit="1" customWidth="1"/>
    <col min="794" max="794" width="16" bestFit="1" customWidth="1"/>
    <col min="795" max="795" width="12.85546875" bestFit="1" customWidth="1"/>
    <col min="796" max="796" width="16" bestFit="1" customWidth="1"/>
    <col min="797" max="797" width="12.85546875" bestFit="1" customWidth="1"/>
    <col min="798" max="798" width="16" bestFit="1" customWidth="1"/>
    <col min="799" max="799" width="12.85546875" bestFit="1" customWidth="1"/>
    <col min="800" max="800" width="16" bestFit="1" customWidth="1"/>
    <col min="801" max="801" width="12.85546875" bestFit="1" customWidth="1"/>
    <col min="802" max="802" width="16" bestFit="1" customWidth="1"/>
    <col min="803" max="803" width="12.85546875" bestFit="1" customWidth="1"/>
    <col min="804" max="804" width="16" bestFit="1" customWidth="1"/>
    <col min="805" max="805" width="12.85546875" bestFit="1" customWidth="1"/>
    <col min="806" max="806" width="16" bestFit="1" customWidth="1"/>
    <col min="807" max="807" width="12.85546875" bestFit="1" customWidth="1"/>
    <col min="808" max="808" width="16" bestFit="1" customWidth="1"/>
    <col min="809" max="809" width="12.85546875" bestFit="1" customWidth="1"/>
    <col min="810" max="810" width="16" bestFit="1" customWidth="1"/>
    <col min="811" max="811" width="12.85546875" bestFit="1" customWidth="1"/>
    <col min="812" max="812" width="16" bestFit="1" customWidth="1"/>
    <col min="813" max="813" width="12.85546875" bestFit="1" customWidth="1"/>
    <col min="814" max="814" width="16" bestFit="1" customWidth="1"/>
    <col min="815" max="815" width="12.85546875" bestFit="1" customWidth="1"/>
    <col min="816" max="816" width="16" bestFit="1" customWidth="1"/>
    <col min="817" max="817" width="12.85546875" bestFit="1" customWidth="1"/>
    <col min="818" max="818" width="16" bestFit="1" customWidth="1"/>
    <col min="819" max="819" width="12.85546875" bestFit="1" customWidth="1"/>
    <col min="820" max="820" width="16" bestFit="1" customWidth="1"/>
    <col min="821" max="821" width="12.85546875" bestFit="1" customWidth="1"/>
    <col min="822" max="822" width="16" bestFit="1" customWidth="1"/>
    <col min="823" max="823" width="12.85546875" bestFit="1" customWidth="1"/>
    <col min="824" max="824" width="16" bestFit="1" customWidth="1"/>
    <col min="825" max="825" width="12.85546875" bestFit="1" customWidth="1"/>
    <col min="826" max="826" width="16" bestFit="1" customWidth="1"/>
    <col min="827" max="827" width="12.85546875" bestFit="1" customWidth="1"/>
    <col min="828" max="828" width="16" bestFit="1" customWidth="1"/>
    <col min="829" max="829" width="12.85546875" bestFit="1" customWidth="1"/>
    <col min="830" max="830" width="16" bestFit="1" customWidth="1"/>
    <col min="831" max="831" width="12.85546875" bestFit="1" customWidth="1"/>
    <col min="832" max="832" width="16" bestFit="1" customWidth="1"/>
    <col min="833" max="833" width="12.85546875" bestFit="1" customWidth="1"/>
    <col min="834" max="834" width="16" bestFit="1" customWidth="1"/>
    <col min="835" max="835" width="12.85546875" bestFit="1" customWidth="1"/>
    <col min="836" max="836" width="16" bestFit="1" customWidth="1"/>
    <col min="837" max="837" width="12.85546875" bestFit="1" customWidth="1"/>
    <col min="838" max="838" width="16" bestFit="1" customWidth="1"/>
    <col min="839" max="839" width="12.85546875" bestFit="1" customWidth="1"/>
    <col min="840" max="840" width="16" bestFit="1" customWidth="1"/>
    <col min="841" max="841" width="12.85546875" bestFit="1" customWidth="1"/>
    <col min="842" max="842" width="16" bestFit="1" customWidth="1"/>
    <col min="843" max="843" width="12.85546875" bestFit="1" customWidth="1"/>
    <col min="844" max="844" width="16" bestFit="1" customWidth="1"/>
    <col min="845" max="845" width="12.85546875" bestFit="1" customWidth="1"/>
    <col min="846" max="846" width="16" bestFit="1" customWidth="1"/>
    <col min="847" max="847" width="12.85546875" bestFit="1" customWidth="1"/>
    <col min="848" max="848" width="16" bestFit="1" customWidth="1"/>
    <col min="849" max="849" width="12.85546875" bestFit="1" customWidth="1"/>
    <col min="850" max="850" width="16" bestFit="1" customWidth="1"/>
    <col min="851" max="851" width="12.85546875" bestFit="1" customWidth="1"/>
    <col min="852" max="852" width="16" bestFit="1" customWidth="1"/>
    <col min="853" max="853" width="12.85546875" bestFit="1" customWidth="1"/>
    <col min="854" max="854" width="16" bestFit="1" customWidth="1"/>
    <col min="855" max="855" width="12.85546875" bestFit="1" customWidth="1"/>
    <col min="856" max="856" width="16" bestFit="1" customWidth="1"/>
    <col min="857" max="857" width="12.85546875" bestFit="1" customWidth="1"/>
    <col min="858" max="858" width="16" bestFit="1" customWidth="1"/>
    <col min="859" max="859" width="12.85546875" bestFit="1" customWidth="1"/>
    <col min="860" max="860" width="16" bestFit="1" customWidth="1"/>
    <col min="861" max="861" width="12.85546875" bestFit="1" customWidth="1"/>
    <col min="862" max="862" width="16" bestFit="1" customWidth="1"/>
    <col min="863" max="863" width="12.85546875" bestFit="1" customWidth="1"/>
    <col min="864" max="864" width="16" bestFit="1" customWidth="1"/>
    <col min="865" max="865" width="12.85546875" bestFit="1" customWidth="1"/>
    <col min="866" max="866" width="16" bestFit="1" customWidth="1"/>
    <col min="867" max="867" width="12.85546875" bestFit="1" customWidth="1"/>
    <col min="868" max="868" width="16" bestFit="1" customWidth="1"/>
    <col min="869" max="869" width="12.85546875" bestFit="1" customWidth="1"/>
    <col min="870" max="870" width="16" bestFit="1" customWidth="1"/>
    <col min="871" max="871" width="12.85546875" bestFit="1" customWidth="1"/>
    <col min="872" max="872" width="16" bestFit="1" customWidth="1"/>
    <col min="873" max="873" width="12.85546875" bestFit="1" customWidth="1"/>
    <col min="874" max="874" width="16" bestFit="1" customWidth="1"/>
    <col min="875" max="875" width="12.85546875" bestFit="1" customWidth="1"/>
    <col min="876" max="876" width="16" bestFit="1" customWidth="1"/>
    <col min="877" max="877" width="12.85546875" bestFit="1" customWidth="1"/>
    <col min="878" max="878" width="16" bestFit="1" customWidth="1"/>
    <col min="879" max="879" width="12.85546875" bestFit="1" customWidth="1"/>
    <col min="880" max="880" width="16" bestFit="1" customWidth="1"/>
    <col min="881" max="881" width="12.85546875" bestFit="1" customWidth="1"/>
    <col min="882" max="882" width="16" bestFit="1" customWidth="1"/>
    <col min="883" max="883" width="12.85546875" bestFit="1" customWidth="1"/>
    <col min="884" max="884" width="16" bestFit="1" customWidth="1"/>
    <col min="885" max="885" width="12.85546875" bestFit="1" customWidth="1"/>
    <col min="886" max="886" width="16" bestFit="1" customWidth="1"/>
    <col min="887" max="887" width="12.85546875" bestFit="1" customWidth="1"/>
    <col min="888" max="888" width="16" bestFit="1" customWidth="1"/>
    <col min="889" max="889" width="12.85546875" bestFit="1" customWidth="1"/>
    <col min="890" max="890" width="16" bestFit="1" customWidth="1"/>
    <col min="891" max="891" width="12.85546875" bestFit="1" customWidth="1"/>
    <col min="892" max="892" width="16" bestFit="1" customWidth="1"/>
    <col min="893" max="893" width="12.85546875" bestFit="1" customWidth="1"/>
    <col min="894" max="894" width="16" bestFit="1" customWidth="1"/>
    <col min="895" max="895" width="12.85546875" bestFit="1" customWidth="1"/>
    <col min="896" max="896" width="16" bestFit="1" customWidth="1"/>
    <col min="897" max="897" width="12.85546875" bestFit="1" customWidth="1"/>
    <col min="898" max="898" width="16" bestFit="1" customWidth="1"/>
    <col min="899" max="899" width="12.85546875" bestFit="1" customWidth="1"/>
    <col min="900" max="900" width="16" bestFit="1" customWidth="1"/>
    <col min="901" max="901" width="12.85546875" bestFit="1" customWidth="1"/>
    <col min="902" max="902" width="16" bestFit="1" customWidth="1"/>
    <col min="903" max="903" width="12.85546875" bestFit="1" customWidth="1"/>
    <col min="904" max="904" width="16" bestFit="1" customWidth="1"/>
    <col min="905" max="905" width="12.85546875" bestFit="1" customWidth="1"/>
    <col min="906" max="906" width="16" bestFit="1" customWidth="1"/>
    <col min="907" max="907" width="12.85546875" bestFit="1" customWidth="1"/>
    <col min="908" max="908" width="16" bestFit="1" customWidth="1"/>
    <col min="909" max="909" width="12.85546875" bestFit="1" customWidth="1"/>
    <col min="910" max="910" width="16" bestFit="1" customWidth="1"/>
    <col min="911" max="911" width="12.85546875" bestFit="1" customWidth="1"/>
    <col min="912" max="912" width="16" bestFit="1" customWidth="1"/>
    <col min="913" max="913" width="12.85546875" bestFit="1" customWidth="1"/>
    <col min="914" max="914" width="16" bestFit="1" customWidth="1"/>
    <col min="915" max="915" width="12.85546875" bestFit="1" customWidth="1"/>
    <col min="916" max="916" width="16" bestFit="1" customWidth="1"/>
    <col min="917" max="917" width="12.85546875" bestFit="1" customWidth="1"/>
    <col min="918" max="918" width="16" bestFit="1" customWidth="1"/>
    <col min="919" max="919" width="12.85546875" bestFit="1" customWidth="1"/>
    <col min="920" max="920" width="16" bestFit="1" customWidth="1"/>
    <col min="921" max="921" width="12.85546875" bestFit="1" customWidth="1"/>
    <col min="922" max="922" width="16" bestFit="1" customWidth="1"/>
    <col min="923" max="923" width="12.85546875" bestFit="1" customWidth="1"/>
    <col min="924" max="924" width="16" bestFit="1" customWidth="1"/>
    <col min="925" max="925" width="12.85546875" bestFit="1" customWidth="1"/>
    <col min="926" max="926" width="16" bestFit="1" customWidth="1"/>
    <col min="927" max="927" width="12.85546875" bestFit="1" customWidth="1"/>
    <col min="928" max="928" width="16" bestFit="1" customWidth="1"/>
    <col min="929" max="929" width="12.85546875" bestFit="1" customWidth="1"/>
    <col min="930" max="930" width="16" bestFit="1" customWidth="1"/>
    <col min="931" max="931" width="12.85546875" bestFit="1" customWidth="1"/>
    <col min="932" max="932" width="16" bestFit="1" customWidth="1"/>
    <col min="933" max="933" width="12.85546875" bestFit="1" customWidth="1"/>
    <col min="934" max="934" width="16" bestFit="1" customWidth="1"/>
    <col min="935" max="935" width="12.85546875" bestFit="1" customWidth="1"/>
    <col min="936" max="936" width="16" bestFit="1" customWidth="1"/>
    <col min="937" max="937" width="12.85546875" bestFit="1" customWidth="1"/>
    <col min="938" max="938" width="16" bestFit="1" customWidth="1"/>
    <col min="939" max="939" width="12.85546875" bestFit="1" customWidth="1"/>
    <col min="940" max="940" width="16" bestFit="1" customWidth="1"/>
    <col min="941" max="941" width="12.85546875" bestFit="1" customWidth="1"/>
    <col min="942" max="942" width="16" bestFit="1" customWidth="1"/>
    <col min="943" max="943" width="12.85546875" bestFit="1" customWidth="1"/>
    <col min="944" max="944" width="16" bestFit="1" customWidth="1"/>
    <col min="945" max="945" width="12.85546875" bestFit="1" customWidth="1"/>
    <col min="946" max="946" width="16" bestFit="1" customWidth="1"/>
    <col min="947" max="947" width="12.85546875" bestFit="1" customWidth="1"/>
    <col min="948" max="948" width="16" bestFit="1" customWidth="1"/>
    <col min="949" max="949" width="12.85546875" bestFit="1" customWidth="1"/>
    <col min="950" max="950" width="16" bestFit="1" customWidth="1"/>
    <col min="951" max="951" width="12.85546875" bestFit="1" customWidth="1"/>
    <col min="952" max="952" width="16" bestFit="1" customWidth="1"/>
    <col min="953" max="953" width="12.85546875" bestFit="1" customWidth="1"/>
    <col min="954" max="954" width="16" bestFit="1" customWidth="1"/>
    <col min="955" max="955" width="12.85546875" bestFit="1" customWidth="1"/>
    <col min="956" max="956" width="16" bestFit="1" customWidth="1"/>
    <col min="957" max="957" width="12.85546875" bestFit="1" customWidth="1"/>
    <col min="958" max="958" width="16" bestFit="1" customWidth="1"/>
    <col min="959" max="959" width="12.85546875" bestFit="1" customWidth="1"/>
    <col min="960" max="960" width="16" bestFit="1" customWidth="1"/>
    <col min="961" max="961" width="12.85546875" bestFit="1" customWidth="1"/>
    <col min="962" max="962" width="16" bestFit="1" customWidth="1"/>
    <col min="963" max="963" width="12.85546875" bestFit="1" customWidth="1"/>
    <col min="964" max="964" width="16" bestFit="1" customWidth="1"/>
    <col min="965" max="965" width="12.85546875" bestFit="1" customWidth="1"/>
    <col min="966" max="966" width="16" bestFit="1" customWidth="1"/>
    <col min="967" max="967" width="12.85546875" bestFit="1" customWidth="1"/>
    <col min="968" max="968" width="16" bestFit="1" customWidth="1"/>
    <col min="969" max="969" width="12.85546875" bestFit="1" customWidth="1"/>
    <col min="970" max="970" width="16" bestFit="1" customWidth="1"/>
    <col min="971" max="971" width="12.85546875" bestFit="1" customWidth="1"/>
    <col min="972" max="972" width="16" bestFit="1" customWidth="1"/>
    <col min="973" max="973" width="12.85546875" bestFit="1" customWidth="1"/>
    <col min="974" max="974" width="16" bestFit="1" customWidth="1"/>
    <col min="975" max="975" width="12.85546875" bestFit="1" customWidth="1"/>
    <col min="976" max="976" width="16" bestFit="1" customWidth="1"/>
    <col min="977" max="977" width="12.85546875" bestFit="1" customWidth="1"/>
    <col min="978" max="978" width="16" bestFit="1" customWidth="1"/>
    <col min="979" max="979" width="12.85546875" bestFit="1" customWidth="1"/>
    <col min="980" max="980" width="16" bestFit="1" customWidth="1"/>
    <col min="981" max="981" width="12.85546875" bestFit="1" customWidth="1"/>
    <col min="982" max="982" width="16" bestFit="1" customWidth="1"/>
    <col min="983" max="983" width="12.85546875" bestFit="1" customWidth="1"/>
    <col min="984" max="984" width="16" bestFit="1" customWidth="1"/>
    <col min="985" max="985" width="12.85546875" bestFit="1" customWidth="1"/>
    <col min="986" max="986" width="16" bestFit="1" customWidth="1"/>
    <col min="987" max="987" width="12.85546875" bestFit="1" customWidth="1"/>
    <col min="988" max="988" width="16" bestFit="1" customWidth="1"/>
    <col min="989" max="989" width="12.85546875" bestFit="1" customWidth="1"/>
    <col min="990" max="990" width="16" bestFit="1" customWidth="1"/>
    <col min="991" max="991" width="12.85546875" bestFit="1" customWidth="1"/>
    <col min="992" max="992" width="16" bestFit="1" customWidth="1"/>
    <col min="993" max="993" width="12.85546875" bestFit="1" customWidth="1"/>
    <col min="994" max="994" width="16" bestFit="1" customWidth="1"/>
    <col min="995" max="995" width="12.85546875" bestFit="1" customWidth="1"/>
    <col min="996" max="996" width="16" bestFit="1" customWidth="1"/>
    <col min="997" max="997" width="12.85546875" bestFit="1" customWidth="1"/>
    <col min="998" max="998" width="16" bestFit="1" customWidth="1"/>
    <col min="999" max="999" width="12.85546875" bestFit="1" customWidth="1"/>
    <col min="1000" max="1000" width="16" bestFit="1" customWidth="1"/>
    <col min="1001" max="1001" width="12.85546875" bestFit="1" customWidth="1"/>
    <col min="1002" max="1002" width="16" bestFit="1" customWidth="1"/>
    <col min="1003" max="1003" width="12.85546875" bestFit="1" customWidth="1"/>
    <col min="1004" max="1004" width="16" bestFit="1" customWidth="1"/>
    <col min="1005" max="1005" width="12.85546875" bestFit="1" customWidth="1"/>
    <col min="1006" max="1006" width="16" bestFit="1" customWidth="1"/>
    <col min="1007" max="1007" width="12.85546875" bestFit="1" customWidth="1"/>
    <col min="1008" max="1008" width="16" bestFit="1" customWidth="1"/>
    <col min="1009" max="1009" width="12.85546875" bestFit="1" customWidth="1"/>
    <col min="1010" max="1010" width="16" bestFit="1" customWidth="1"/>
    <col min="1011" max="1011" width="12.85546875" bestFit="1" customWidth="1"/>
    <col min="1012" max="1012" width="16" bestFit="1" customWidth="1"/>
    <col min="1013" max="1013" width="12.85546875" bestFit="1" customWidth="1"/>
    <col min="1014" max="1014" width="16" bestFit="1" customWidth="1"/>
    <col min="1015" max="1015" width="12.85546875" bestFit="1" customWidth="1"/>
    <col min="1016" max="1016" width="16" bestFit="1" customWidth="1"/>
    <col min="1017" max="1017" width="12.85546875" bestFit="1" customWidth="1"/>
    <col min="1018" max="1018" width="16" bestFit="1" customWidth="1"/>
    <col min="1019" max="1019" width="12.85546875" bestFit="1" customWidth="1"/>
    <col min="1020" max="1020" width="16" bestFit="1" customWidth="1"/>
    <col min="1021" max="1021" width="12.85546875" bestFit="1" customWidth="1"/>
    <col min="1022" max="1022" width="16" bestFit="1" customWidth="1"/>
    <col min="1023" max="1023" width="12.85546875" bestFit="1" customWidth="1"/>
    <col min="1024" max="1024" width="16" bestFit="1" customWidth="1"/>
    <col min="1025" max="1025" width="12.85546875" bestFit="1" customWidth="1"/>
    <col min="1026" max="1026" width="16" bestFit="1" customWidth="1"/>
    <col min="1027" max="1027" width="12.85546875" bestFit="1" customWidth="1"/>
    <col min="1028" max="1028" width="16" bestFit="1" customWidth="1"/>
    <col min="1029" max="1029" width="12.85546875" bestFit="1" customWidth="1"/>
    <col min="1030" max="1030" width="16" bestFit="1" customWidth="1"/>
    <col min="1031" max="1031" width="12.85546875" bestFit="1" customWidth="1"/>
    <col min="1032" max="1032" width="16" bestFit="1" customWidth="1"/>
    <col min="1033" max="1033" width="12.85546875" bestFit="1" customWidth="1"/>
    <col min="1034" max="1034" width="16" bestFit="1" customWidth="1"/>
    <col min="1035" max="1035" width="12.85546875" bestFit="1" customWidth="1"/>
    <col min="1036" max="1036" width="16" bestFit="1" customWidth="1"/>
    <col min="1037" max="1037" width="12.85546875" bestFit="1" customWidth="1"/>
    <col min="1038" max="1038" width="16" bestFit="1" customWidth="1"/>
    <col min="1039" max="1039" width="12.85546875" bestFit="1" customWidth="1"/>
    <col min="1040" max="1040" width="16" bestFit="1" customWidth="1"/>
    <col min="1041" max="1041" width="12.85546875" bestFit="1" customWidth="1"/>
    <col min="1042" max="1042" width="16" bestFit="1" customWidth="1"/>
    <col min="1043" max="1043" width="12.85546875" bestFit="1" customWidth="1"/>
    <col min="1044" max="1044" width="16" bestFit="1" customWidth="1"/>
    <col min="1045" max="1045" width="12.85546875" bestFit="1" customWidth="1"/>
    <col min="1046" max="1046" width="16" bestFit="1" customWidth="1"/>
    <col min="1047" max="1047" width="12.85546875" bestFit="1" customWidth="1"/>
    <col min="1048" max="1048" width="16" bestFit="1" customWidth="1"/>
    <col min="1049" max="1049" width="12.85546875" bestFit="1" customWidth="1"/>
    <col min="1050" max="1050" width="16" bestFit="1" customWidth="1"/>
    <col min="1051" max="1051" width="12.85546875" bestFit="1" customWidth="1"/>
    <col min="1052" max="1052" width="16" bestFit="1" customWidth="1"/>
    <col min="1053" max="1053" width="12.85546875" bestFit="1" customWidth="1"/>
    <col min="1054" max="1054" width="16" bestFit="1" customWidth="1"/>
    <col min="1055" max="1055" width="12.85546875" bestFit="1" customWidth="1"/>
    <col min="1056" max="1056" width="16" bestFit="1" customWidth="1"/>
    <col min="1057" max="1057" width="12.85546875" bestFit="1" customWidth="1"/>
    <col min="1058" max="1058" width="16" bestFit="1" customWidth="1"/>
    <col min="1059" max="1059" width="12.85546875" bestFit="1" customWidth="1"/>
    <col min="1060" max="1060" width="16" bestFit="1" customWidth="1"/>
    <col min="1061" max="1061" width="12.85546875" bestFit="1" customWidth="1"/>
    <col min="1062" max="1062" width="16" bestFit="1" customWidth="1"/>
    <col min="1063" max="1063" width="12.85546875" bestFit="1" customWidth="1"/>
    <col min="1064" max="1064" width="16" bestFit="1" customWidth="1"/>
    <col min="1065" max="1065" width="12.85546875" bestFit="1" customWidth="1"/>
    <col min="1066" max="1066" width="16" bestFit="1" customWidth="1"/>
    <col min="1067" max="1067" width="12.85546875" bestFit="1" customWidth="1"/>
    <col min="1068" max="1068" width="16" bestFit="1" customWidth="1"/>
    <col min="1069" max="1069" width="12.85546875" bestFit="1" customWidth="1"/>
    <col min="1070" max="1070" width="16" bestFit="1" customWidth="1"/>
    <col min="1071" max="1071" width="12.85546875" bestFit="1" customWidth="1"/>
    <col min="1072" max="1072" width="16" bestFit="1" customWidth="1"/>
    <col min="1073" max="1073" width="12.85546875" bestFit="1" customWidth="1"/>
    <col min="1074" max="1074" width="16" bestFit="1" customWidth="1"/>
    <col min="1075" max="1075" width="12.85546875" bestFit="1" customWidth="1"/>
    <col min="1076" max="1076" width="16" bestFit="1" customWidth="1"/>
    <col min="1077" max="1077" width="12.85546875" bestFit="1" customWidth="1"/>
    <col min="1078" max="1078" width="16" bestFit="1" customWidth="1"/>
    <col min="1079" max="1079" width="12.85546875" bestFit="1" customWidth="1"/>
    <col min="1080" max="1080" width="16" bestFit="1" customWidth="1"/>
    <col min="1081" max="1081" width="12.85546875" bestFit="1" customWidth="1"/>
    <col min="1082" max="1082" width="16" bestFit="1" customWidth="1"/>
    <col min="1083" max="1083" width="12.85546875" bestFit="1" customWidth="1"/>
    <col min="1084" max="1084" width="16" bestFit="1" customWidth="1"/>
    <col min="1085" max="1085" width="12.85546875" bestFit="1" customWidth="1"/>
    <col min="1086" max="1086" width="16" bestFit="1" customWidth="1"/>
    <col min="1087" max="1087" width="12.85546875" bestFit="1" customWidth="1"/>
    <col min="1088" max="1088" width="16" bestFit="1" customWidth="1"/>
    <col min="1089" max="1089" width="12.85546875" bestFit="1" customWidth="1"/>
    <col min="1090" max="1090" width="16" bestFit="1" customWidth="1"/>
    <col min="1091" max="1091" width="12.85546875" bestFit="1" customWidth="1"/>
    <col min="1092" max="1092" width="16" bestFit="1" customWidth="1"/>
    <col min="1093" max="1093" width="12.85546875" bestFit="1" customWidth="1"/>
    <col min="1094" max="1094" width="16" bestFit="1" customWidth="1"/>
    <col min="1095" max="1095" width="12.85546875" bestFit="1" customWidth="1"/>
    <col min="1096" max="1096" width="16" bestFit="1" customWidth="1"/>
    <col min="1097" max="1097" width="12.85546875" bestFit="1" customWidth="1"/>
    <col min="1098" max="1098" width="16" bestFit="1" customWidth="1"/>
    <col min="1099" max="1099" width="12.85546875" bestFit="1" customWidth="1"/>
    <col min="1100" max="1100" width="16" bestFit="1" customWidth="1"/>
    <col min="1101" max="1101" width="12.85546875" bestFit="1" customWidth="1"/>
    <col min="1102" max="1102" width="16" bestFit="1" customWidth="1"/>
    <col min="1103" max="1103" width="12.85546875" bestFit="1" customWidth="1"/>
    <col min="1104" max="1104" width="16" bestFit="1" customWidth="1"/>
    <col min="1105" max="1105" width="12.85546875" bestFit="1" customWidth="1"/>
    <col min="1106" max="1106" width="16" bestFit="1" customWidth="1"/>
    <col min="1107" max="1107" width="12.85546875" bestFit="1" customWidth="1"/>
    <col min="1108" max="1108" width="16" bestFit="1" customWidth="1"/>
    <col min="1109" max="1109" width="12.85546875" bestFit="1" customWidth="1"/>
    <col min="1110" max="1110" width="16" bestFit="1" customWidth="1"/>
    <col min="1111" max="1111" width="12.85546875" bestFit="1" customWidth="1"/>
    <col min="1112" max="1112" width="16" bestFit="1" customWidth="1"/>
    <col min="1113" max="1113" width="12.85546875" bestFit="1" customWidth="1"/>
    <col min="1114" max="1114" width="16" bestFit="1" customWidth="1"/>
    <col min="1115" max="1115" width="12.85546875" bestFit="1" customWidth="1"/>
    <col min="1116" max="1116" width="16" bestFit="1" customWidth="1"/>
    <col min="1117" max="1117" width="12.85546875" bestFit="1" customWidth="1"/>
    <col min="1118" max="1118" width="16" bestFit="1" customWidth="1"/>
    <col min="1119" max="1119" width="12.85546875" bestFit="1" customWidth="1"/>
    <col min="1120" max="1120" width="16" bestFit="1" customWidth="1"/>
    <col min="1121" max="1121" width="12.85546875" bestFit="1" customWidth="1"/>
    <col min="1122" max="1122" width="16" bestFit="1" customWidth="1"/>
    <col min="1123" max="1123" width="12.85546875" bestFit="1" customWidth="1"/>
    <col min="1124" max="1124" width="16" bestFit="1" customWidth="1"/>
    <col min="1125" max="1125" width="12.85546875" bestFit="1" customWidth="1"/>
    <col min="1126" max="1126" width="16" bestFit="1" customWidth="1"/>
    <col min="1127" max="1127" width="12.85546875" bestFit="1" customWidth="1"/>
    <col min="1128" max="1128" width="16" bestFit="1" customWidth="1"/>
    <col min="1129" max="1129" width="12.85546875" bestFit="1" customWidth="1"/>
    <col min="1130" max="1130" width="16" bestFit="1" customWidth="1"/>
    <col min="1131" max="1131" width="12.85546875" bestFit="1" customWidth="1"/>
    <col min="1132" max="1132" width="16" bestFit="1" customWidth="1"/>
    <col min="1133" max="1133" width="12.85546875" bestFit="1" customWidth="1"/>
    <col min="1134" max="1134" width="16" bestFit="1" customWidth="1"/>
    <col min="1135" max="1135" width="12.85546875" bestFit="1" customWidth="1"/>
    <col min="1136" max="1136" width="16" bestFit="1" customWidth="1"/>
    <col min="1137" max="1137" width="12.85546875" bestFit="1" customWidth="1"/>
    <col min="1138" max="1138" width="16" bestFit="1" customWidth="1"/>
    <col min="1139" max="1139" width="12.85546875" bestFit="1" customWidth="1"/>
    <col min="1140" max="1140" width="16" bestFit="1" customWidth="1"/>
    <col min="1141" max="1141" width="12.85546875" bestFit="1" customWidth="1"/>
    <col min="1142" max="1142" width="16" bestFit="1" customWidth="1"/>
    <col min="1143" max="1143" width="12.85546875" bestFit="1" customWidth="1"/>
    <col min="1144" max="1144" width="16" bestFit="1" customWidth="1"/>
    <col min="1145" max="1145" width="12.85546875" bestFit="1" customWidth="1"/>
    <col min="1146" max="1146" width="16" bestFit="1" customWidth="1"/>
    <col min="1147" max="1147" width="12.85546875" bestFit="1" customWidth="1"/>
    <col min="1148" max="1148" width="16" bestFit="1" customWidth="1"/>
    <col min="1149" max="1149" width="12.85546875" bestFit="1" customWidth="1"/>
    <col min="1150" max="1150" width="16" bestFit="1" customWidth="1"/>
    <col min="1151" max="1151" width="12.85546875" bestFit="1" customWidth="1"/>
    <col min="1152" max="1152" width="16" bestFit="1" customWidth="1"/>
    <col min="1153" max="1153" width="12.85546875" bestFit="1" customWidth="1"/>
    <col min="1154" max="1154" width="16" bestFit="1" customWidth="1"/>
    <col min="1155" max="1155" width="12.85546875" bestFit="1" customWidth="1"/>
    <col min="1156" max="1156" width="16" bestFit="1" customWidth="1"/>
    <col min="1157" max="1157" width="12.85546875" bestFit="1" customWidth="1"/>
    <col min="1158" max="1158" width="16" bestFit="1" customWidth="1"/>
    <col min="1159" max="1159" width="12.85546875" bestFit="1" customWidth="1"/>
    <col min="1160" max="1160" width="16" bestFit="1" customWidth="1"/>
    <col min="1161" max="1161" width="12.85546875" bestFit="1" customWidth="1"/>
    <col min="1162" max="1162" width="16" bestFit="1" customWidth="1"/>
    <col min="1163" max="1163" width="12.85546875" bestFit="1" customWidth="1"/>
    <col min="1164" max="1164" width="16" bestFit="1" customWidth="1"/>
    <col min="1165" max="1165" width="12.85546875" bestFit="1" customWidth="1"/>
    <col min="1166" max="1166" width="16" bestFit="1" customWidth="1"/>
    <col min="1167" max="1167" width="12.85546875" bestFit="1" customWidth="1"/>
    <col min="1168" max="1168" width="16" bestFit="1" customWidth="1"/>
    <col min="1169" max="1169" width="12.85546875" bestFit="1" customWidth="1"/>
    <col min="1170" max="1170" width="16" bestFit="1" customWidth="1"/>
    <col min="1171" max="1171" width="12.85546875" bestFit="1" customWidth="1"/>
    <col min="1172" max="1172" width="16" bestFit="1" customWidth="1"/>
    <col min="1173" max="1173" width="12.85546875" bestFit="1" customWidth="1"/>
    <col min="1174" max="1174" width="16" bestFit="1" customWidth="1"/>
    <col min="1175" max="1175" width="12.85546875" bestFit="1" customWidth="1"/>
    <col min="1176" max="1176" width="16" bestFit="1" customWidth="1"/>
    <col min="1177" max="1177" width="12.85546875" bestFit="1" customWidth="1"/>
    <col min="1178" max="1178" width="16" bestFit="1" customWidth="1"/>
    <col min="1179" max="1179" width="12.85546875" bestFit="1" customWidth="1"/>
    <col min="1180" max="1180" width="16" bestFit="1" customWidth="1"/>
    <col min="1181" max="1181" width="12.85546875" bestFit="1" customWidth="1"/>
    <col min="1182" max="1182" width="16" bestFit="1" customWidth="1"/>
    <col min="1183" max="1183" width="12.85546875" bestFit="1" customWidth="1"/>
    <col min="1184" max="1184" width="16" bestFit="1" customWidth="1"/>
    <col min="1185" max="1185" width="12.85546875" bestFit="1" customWidth="1"/>
    <col min="1186" max="1186" width="16" bestFit="1" customWidth="1"/>
    <col min="1187" max="1187" width="12.85546875" bestFit="1" customWidth="1"/>
    <col min="1188" max="1188" width="16" bestFit="1" customWidth="1"/>
    <col min="1189" max="1189" width="12.85546875" bestFit="1" customWidth="1"/>
    <col min="1190" max="1190" width="16" bestFit="1" customWidth="1"/>
    <col min="1191" max="1191" width="12.85546875" bestFit="1" customWidth="1"/>
    <col min="1192" max="1192" width="16" bestFit="1" customWidth="1"/>
    <col min="1193" max="1193" width="12.85546875" bestFit="1" customWidth="1"/>
    <col min="1194" max="1194" width="16" bestFit="1" customWidth="1"/>
    <col min="1195" max="1195" width="12.85546875" bestFit="1" customWidth="1"/>
    <col min="1196" max="1196" width="16" bestFit="1" customWidth="1"/>
    <col min="1197" max="1197" width="12.85546875" bestFit="1" customWidth="1"/>
    <col min="1198" max="1198" width="16" bestFit="1" customWidth="1"/>
    <col min="1199" max="1199" width="12.85546875" bestFit="1" customWidth="1"/>
    <col min="1200" max="1200" width="16" bestFit="1" customWidth="1"/>
    <col min="1201" max="1201" width="12.85546875" bestFit="1" customWidth="1"/>
    <col min="1202" max="1202" width="16" bestFit="1" customWidth="1"/>
    <col min="1203" max="1203" width="12.85546875" bestFit="1" customWidth="1"/>
    <col min="1204" max="1204" width="16" bestFit="1" customWidth="1"/>
    <col min="1205" max="1205" width="12.85546875" bestFit="1" customWidth="1"/>
    <col min="1206" max="1206" width="16" bestFit="1" customWidth="1"/>
    <col min="1207" max="1207" width="12.85546875" bestFit="1" customWidth="1"/>
    <col min="1208" max="1208" width="16" bestFit="1" customWidth="1"/>
    <col min="1209" max="1209" width="12.85546875" bestFit="1" customWidth="1"/>
    <col min="1210" max="1210" width="16" bestFit="1" customWidth="1"/>
    <col min="1211" max="1211" width="12.85546875" bestFit="1" customWidth="1"/>
    <col min="1212" max="1212" width="16" bestFit="1" customWidth="1"/>
    <col min="1213" max="1213" width="12.85546875" bestFit="1" customWidth="1"/>
    <col min="1214" max="1214" width="16" bestFit="1" customWidth="1"/>
    <col min="1215" max="1215" width="12.85546875" bestFit="1" customWidth="1"/>
    <col min="1216" max="1216" width="16" bestFit="1" customWidth="1"/>
    <col min="1217" max="1217" width="12.85546875" bestFit="1" customWidth="1"/>
    <col min="1218" max="1218" width="16" bestFit="1" customWidth="1"/>
    <col min="1219" max="1219" width="12.85546875" bestFit="1" customWidth="1"/>
    <col min="1220" max="1220" width="16" bestFit="1" customWidth="1"/>
    <col min="1221" max="1221" width="12.85546875" bestFit="1" customWidth="1"/>
    <col min="1222" max="1222" width="16" bestFit="1" customWidth="1"/>
    <col min="1223" max="1223" width="12.85546875" bestFit="1" customWidth="1"/>
    <col min="1224" max="1224" width="16" bestFit="1" customWidth="1"/>
    <col min="1225" max="1225" width="12.85546875" bestFit="1" customWidth="1"/>
    <col min="1226" max="1226" width="16" bestFit="1" customWidth="1"/>
    <col min="1227" max="1227" width="12.85546875" bestFit="1" customWidth="1"/>
    <col min="1228" max="1228" width="16" bestFit="1" customWidth="1"/>
    <col min="1229" max="1229" width="12.85546875" bestFit="1" customWidth="1"/>
    <col min="1230" max="1230" width="16" bestFit="1" customWidth="1"/>
    <col min="1231" max="1231" width="12.85546875" bestFit="1" customWidth="1"/>
    <col min="1232" max="1232" width="16" bestFit="1" customWidth="1"/>
    <col min="1233" max="1233" width="12.85546875" bestFit="1" customWidth="1"/>
    <col min="1234" max="1234" width="16" bestFit="1" customWidth="1"/>
    <col min="1235" max="1235" width="12.85546875" bestFit="1" customWidth="1"/>
    <col min="1236" max="1236" width="16" bestFit="1" customWidth="1"/>
    <col min="1237" max="1237" width="12.85546875" bestFit="1" customWidth="1"/>
    <col min="1238" max="1238" width="16" bestFit="1" customWidth="1"/>
    <col min="1239" max="1239" width="12.85546875" bestFit="1" customWidth="1"/>
    <col min="1240" max="1240" width="16" bestFit="1" customWidth="1"/>
    <col min="1241" max="1241" width="12.85546875" bestFit="1" customWidth="1"/>
    <col min="1242" max="1242" width="16" bestFit="1" customWidth="1"/>
    <col min="1243" max="1243" width="12.85546875" bestFit="1" customWidth="1"/>
    <col min="1244" max="1244" width="16" bestFit="1" customWidth="1"/>
    <col min="1245" max="1245" width="12.85546875" bestFit="1" customWidth="1"/>
    <col min="1246" max="1246" width="16" bestFit="1" customWidth="1"/>
    <col min="1247" max="1247" width="12.85546875" bestFit="1" customWidth="1"/>
    <col min="1248" max="1248" width="16" bestFit="1" customWidth="1"/>
    <col min="1249" max="1249" width="12.85546875" bestFit="1" customWidth="1"/>
    <col min="1250" max="1250" width="16" bestFit="1" customWidth="1"/>
    <col min="1251" max="1251" width="12.85546875" bestFit="1" customWidth="1"/>
    <col min="1252" max="1252" width="16" bestFit="1" customWidth="1"/>
    <col min="1253" max="1253" width="12.85546875" bestFit="1" customWidth="1"/>
    <col min="1254" max="1254" width="16" bestFit="1" customWidth="1"/>
    <col min="1255" max="1255" width="12.85546875" bestFit="1" customWidth="1"/>
    <col min="1256" max="1256" width="16" bestFit="1" customWidth="1"/>
    <col min="1257" max="1257" width="12.85546875" bestFit="1" customWidth="1"/>
    <col min="1258" max="1258" width="16" bestFit="1" customWidth="1"/>
    <col min="1259" max="1259" width="12.85546875" bestFit="1" customWidth="1"/>
    <col min="1260" max="1260" width="16" bestFit="1" customWidth="1"/>
    <col min="1261" max="1261" width="12.85546875" bestFit="1" customWidth="1"/>
    <col min="1262" max="1262" width="16" bestFit="1" customWidth="1"/>
    <col min="1263" max="1263" width="12.85546875" bestFit="1" customWidth="1"/>
    <col min="1264" max="1264" width="16" bestFit="1" customWidth="1"/>
    <col min="1265" max="1265" width="12.85546875" bestFit="1" customWidth="1"/>
    <col min="1266" max="1266" width="16" bestFit="1" customWidth="1"/>
    <col min="1267" max="1267" width="12.85546875" bestFit="1" customWidth="1"/>
    <col min="1268" max="1268" width="16" bestFit="1" customWidth="1"/>
    <col min="1269" max="1269" width="12.85546875" bestFit="1" customWidth="1"/>
    <col min="1270" max="1270" width="16" bestFit="1" customWidth="1"/>
    <col min="1271" max="1271" width="12.85546875" bestFit="1" customWidth="1"/>
    <col min="1272" max="1272" width="16" bestFit="1" customWidth="1"/>
    <col min="1273" max="1273" width="12.85546875" bestFit="1" customWidth="1"/>
    <col min="1274" max="1274" width="16" bestFit="1" customWidth="1"/>
    <col min="1275" max="1275" width="12.85546875" bestFit="1" customWidth="1"/>
    <col min="1276" max="1276" width="16" bestFit="1" customWidth="1"/>
    <col min="1277" max="1277" width="12.85546875" bestFit="1" customWidth="1"/>
    <col min="1278" max="1278" width="16" bestFit="1" customWidth="1"/>
    <col min="1279" max="1279" width="12.85546875" bestFit="1" customWidth="1"/>
    <col min="1280" max="1280" width="16" bestFit="1" customWidth="1"/>
    <col min="1281" max="1281" width="12.85546875" bestFit="1" customWidth="1"/>
    <col min="1282" max="1282" width="16" bestFit="1" customWidth="1"/>
    <col min="1283" max="1283" width="12.85546875" bestFit="1" customWidth="1"/>
    <col min="1284" max="1284" width="16" bestFit="1" customWidth="1"/>
    <col min="1285" max="1285" width="12.85546875" bestFit="1" customWidth="1"/>
    <col min="1286" max="1286" width="16" bestFit="1" customWidth="1"/>
    <col min="1287" max="1287" width="12.85546875" bestFit="1" customWidth="1"/>
    <col min="1288" max="1288" width="16" bestFit="1" customWidth="1"/>
    <col min="1289" max="1289" width="12.85546875" bestFit="1" customWidth="1"/>
    <col min="1290" max="1290" width="16" bestFit="1" customWidth="1"/>
    <col min="1291" max="1291" width="12.85546875" bestFit="1" customWidth="1"/>
    <col min="1292" max="1292" width="16" bestFit="1" customWidth="1"/>
    <col min="1293" max="1293" width="12.85546875" bestFit="1" customWidth="1"/>
    <col min="1294" max="1294" width="16" bestFit="1" customWidth="1"/>
    <col min="1295" max="1295" width="12.85546875" bestFit="1" customWidth="1"/>
    <col min="1296" max="1296" width="16" bestFit="1" customWidth="1"/>
    <col min="1297" max="1297" width="12.85546875" bestFit="1" customWidth="1"/>
    <col min="1298" max="1298" width="16" bestFit="1" customWidth="1"/>
    <col min="1299" max="1299" width="12.85546875" bestFit="1" customWidth="1"/>
    <col min="1300" max="1300" width="16" bestFit="1" customWidth="1"/>
    <col min="1301" max="1301" width="12.85546875" bestFit="1" customWidth="1"/>
    <col min="1302" max="1302" width="16" bestFit="1" customWidth="1"/>
    <col min="1303" max="1303" width="12.85546875" bestFit="1" customWidth="1"/>
    <col min="1304" max="1304" width="16" bestFit="1" customWidth="1"/>
    <col min="1305" max="1305" width="12.85546875" bestFit="1" customWidth="1"/>
    <col min="1306" max="1306" width="16" bestFit="1" customWidth="1"/>
    <col min="1307" max="1307" width="12.85546875" bestFit="1" customWidth="1"/>
    <col min="1308" max="1308" width="16" bestFit="1" customWidth="1"/>
    <col min="1309" max="1309" width="12.85546875" bestFit="1" customWidth="1"/>
    <col min="1310" max="1310" width="16" bestFit="1" customWidth="1"/>
    <col min="1311" max="1311" width="12.85546875" bestFit="1" customWidth="1"/>
    <col min="1312" max="1312" width="16" bestFit="1" customWidth="1"/>
    <col min="1313" max="1313" width="12.85546875" bestFit="1" customWidth="1"/>
    <col min="1314" max="1314" width="16" bestFit="1" customWidth="1"/>
    <col min="1315" max="1315" width="12.85546875" bestFit="1" customWidth="1"/>
    <col min="1316" max="1316" width="16" bestFit="1" customWidth="1"/>
    <col min="1317" max="1317" width="12.85546875" bestFit="1" customWidth="1"/>
    <col min="1318" max="1318" width="16" bestFit="1" customWidth="1"/>
    <col min="1319" max="1319" width="12.85546875" bestFit="1" customWidth="1"/>
    <col min="1320" max="1320" width="16" bestFit="1" customWidth="1"/>
    <col min="1321" max="1321" width="12.85546875" bestFit="1" customWidth="1"/>
    <col min="1322" max="1322" width="16" bestFit="1" customWidth="1"/>
    <col min="1323" max="1323" width="12.85546875" bestFit="1" customWidth="1"/>
    <col min="1324" max="1324" width="16" bestFit="1" customWidth="1"/>
    <col min="1325" max="1325" width="12.85546875" bestFit="1" customWidth="1"/>
    <col min="1326" max="1326" width="16" bestFit="1" customWidth="1"/>
    <col min="1327" max="1327" width="12.85546875" bestFit="1" customWidth="1"/>
    <col min="1328" max="1328" width="16" bestFit="1" customWidth="1"/>
    <col min="1329" max="1329" width="12.85546875" bestFit="1" customWidth="1"/>
    <col min="1330" max="1330" width="16" bestFit="1" customWidth="1"/>
    <col min="1331" max="1331" width="12.85546875" bestFit="1" customWidth="1"/>
    <col min="1332" max="1332" width="16" bestFit="1" customWidth="1"/>
    <col min="1333" max="1333" width="12.85546875" bestFit="1" customWidth="1"/>
    <col min="1334" max="1334" width="16" bestFit="1" customWidth="1"/>
    <col min="1335" max="1335" width="12.85546875" bestFit="1" customWidth="1"/>
    <col min="1336" max="1336" width="16" bestFit="1" customWidth="1"/>
    <col min="1337" max="1337" width="12.85546875" bestFit="1" customWidth="1"/>
    <col min="1338" max="1338" width="16" bestFit="1" customWidth="1"/>
    <col min="1339" max="1339" width="12.85546875" bestFit="1" customWidth="1"/>
    <col min="1340" max="1340" width="16" bestFit="1" customWidth="1"/>
    <col min="1341" max="1341" width="12.85546875" bestFit="1" customWidth="1"/>
    <col min="1342" max="1342" width="16" bestFit="1" customWidth="1"/>
    <col min="1343" max="1343" width="12.85546875" bestFit="1" customWidth="1"/>
    <col min="1344" max="1344" width="16" bestFit="1" customWidth="1"/>
    <col min="1345" max="1345" width="12.85546875" bestFit="1" customWidth="1"/>
    <col min="1346" max="1346" width="16" bestFit="1" customWidth="1"/>
    <col min="1347" max="1347" width="12.85546875" bestFit="1" customWidth="1"/>
    <col min="1348" max="1348" width="16" bestFit="1" customWidth="1"/>
    <col min="1349" max="1349" width="12.85546875" bestFit="1" customWidth="1"/>
    <col min="1350" max="1350" width="16" bestFit="1" customWidth="1"/>
    <col min="1351" max="1351" width="12.85546875" bestFit="1" customWidth="1"/>
    <col min="1352" max="1352" width="16" bestFit="1" customWidth="1"/>
    <col min="1353" max="1353" width="12.85546875" bestFit="1" customWidth="1"/>
    <col min="1354" max="1354" width="16" bestFit="1" customWidth="1"/>
    <col min="1355" max="1355" width="12.85546875" bestFit="1" customWidth="1"/>
    <col min="1356" max="1356" width="16" bestFit="1" customWidth="1"/>
    <col min="1357" max="1357" width="12.85546875" bestFit="1" customWidth="1"/>
    <col min="1358" max="1358" width="16" bestFit="1" customWidth="1"/>
    <col min="1359" max="1359" width="12.85546875" bestFit="1" customWidth="1"/>
    <col min="1360" max="1360" width="16" bestFit="1" customWidth="1"/>
    <col min="1361" max="1361" width="12.85546875" bestFit="1" customWidth="1"/>
    <col min="1362" max="1362" width="16" bestFit="1" customWidth="1"/>
    <col min="1363" max="1363" width="12.85546875" bestFit="1" customWidth="1"/>
    <col min="1364" max="1364" width="16" bestFit="1" customWidth="1"/>
    <col min="1365" max="1365" width="12.85546875" bestFit="1" customWidth="1"/>
    <col min="1366" max="1366" width="16" bestFit="1" customWidth="1"/>
    <col min="1367" max="1367" width="12.85546875" bestFit="1" customWidth="1"/>
    <col min="1368" max="1368" width="16" bestFit="1" customWidth="1"/>
    <col min="1369" max="1369" width="12.85546875" bestFit="1" customWidth="1"/>
    <col min="1370" max="1370" width="16" bestFit="1" customWidth="1"/>
    <col min="1371" max="1371" width="12.85546875" bestFit="1" customWidth="1"/>
    <col min="1372" max="1372" width="16" bestFit="1" customWidth="1"/>
    <col min="1373" max="1373" width="12.85546875" bestFit="1" customWidth="1"/>
    <col min="1374" max="1374" width="16" bestFit="1" customWidth="1"/>
    <col min="1375" max="1375" width="12.85546875" bestFit="1" customWidth="1"/>
    <col min="1376" max="1376" width="16" bestFit="1" customWidth="1"/>
    <col min="1377" max="1377" width="12.85546875" bestFit="1" customWidth="1"/>
    <col min="1378" max="1378" width="16" bestFit="1" customWidth="1"/>
    <col min="1379" max="1379" width="12.85546875" bestFit="1" customWidth="1"/>
    <col min="1380" max="1380" width="16" bestFit="1" customWidth="1"/>
    <col min="1381" max="1381" width="12.85546875" bestFit="1" customWidth="1"/>
    <col min="1382" max="1382" width="16" bestFit="1" customWidth="1"/>
    <col min="1383" max="1383" width="12.85546875" bestFit="1" customWidth="1"/>
    <col min="1384" max="1384" width="16" bestFit="1" customWidth="1"/>
    <col min="1385" max="1385" width="12.85546875" bestFit="1" customWidth="1"/>
    <col min="1386" max="1386" width="16" bestFit="1" customWidth="1"/>
    <col min="1387" max="1387" width="12.85546875" bestFit="1" customWidth="1"/>
    <col min="1388" max="1388" width="16" bestFit="1" customWidth="1"/>
    <col min="1389" max="1389" width="12.85546875" bestFit="1" customWidth="1"/>
    <col min="1390" max="1390" width="16" bestFit="1" customWidth="1"/>
    <col min="1391" max="1391" width="12.85546875" bestFit="1" customWidth="1"/>
    <col min="1392" max="1392" width="16" bestFit="1" customWidth="1"/>
    <col min="1393" max="1393" width="12.85546875" bestFit="1" customWidth="1"/>
    <col min="1394" max="1394" width="16" bestFit="1" customWidth="1"/>
    <col min="1395" max="1395" width="12.85546875" bestFit="1" customWidth="1"/>
    <col min="1396" max="1396" width="16" bestFit="1" customWidth="1"/>
    <col min="1397" max="1397" width="12.85546875" bestFit="1" customWidth="1"/>
    <col min="1398" max="1398" width="16" bestFit="1" customWidth="1"/>
    <col min="1399" max="1399" width="12.85546875" bestFit="1" customWidth="1"/>
    <col min="1400" max="1400" width="16" bestFit="1" customWidth="1"/>
    <col min="1401" max="1401" width="12.85546875" bestFit="1" customWidth="1"/>
    <col min="1402" max="1402" width="16" bestFit="1" customWidth="1"/>
    <col min="1403" max="1403" width="12.85546875" bestFit="1" customWidth="1"/>
    <col min="1404" max="1404" width="16" bestFit="1" customWidth="1"/>
    <col min="1405" max="1405" width="12.85546875" bestFit="1" customWidth="1"/>
    <col min="1406" max="1406" width="16" bestFit="1" customWidth="1"/>
    <col min="1407" max="1407" width="12.85546875" bestFit="1" customWidth="1"/>
    <col min="1408" max="1408" width="16" bestFit="1" customWidth="1"/>
    <col min="1409" max="1409" width="12.85546875" bestFit="1" customWidth="1"/>
    <col min="1410" max="1410" width="16" bestFit="1" customWidth="1"/>
    <col min="1411" max="1411" width="12.85546875" bestFit="1" customWidth="1"/>
    <col min="1412" max="1412" width="16" bestFit="1" customWidth="1"/>
    <col min="1413" max="1413" width="12.85546875" bestFit="1" customWidth="1"/>
    <col min="1414" max="1414" width="16" bestFit="1" customWidth="1"/>
    <col min="1415" max="1415" width="12.85546875" bestFit="1" customWidth="1"/>
    <col min="1416" max="1416" width="16" bestFit="1" customWidth="1"/>
    <col min="1417" max="1417" width="12.85546875" bestFit="1" customWidth="1"/>
    <col min="1418" max="1418" width="16" bestFit="1" customWidth="1"/>
    <col min="1419" max="1419" width="12.85546875" bestFit="1" customWidth="1"/>
    <col min="1420" max="1420" width="16" bestFit="1" customWidth="1"/>
    <col min="1421" max="1421" width="12.85546875" bestFit="1" customWidth="1"/>
    <col min="1422" max="1422" width="16" bestFit="1" customWidth="1"/>
    <col min="1423" max="1423" width="12.85546875" bestFit="1" customWidth="1"/>
    <col min="1424" max="1424" width="16" bestFit="1" customWidth="1"/>
    <col min="1425" max="1425" width="12.85546875" bestFit="1" customWidth="1"/>
    <col min="1426" max="1426" width="16" bestFit="1" customWidth="1"/>
    <col min="1427" max="1427" width="12.85546875" bestFit="1" customWidth="1"/>
    <col min="1428" max="1428" width="16" bestFit="1" customWidth="1"/>
    <col min="1429" max="1429" width="12.85546875" bestFit="1" customWidth="1"/>
    <col min="1430" max="1430" width="16" bestFit="1" customWidth="1"/>
    <col min="1431" max="1431" width="12.85546875" bestFit="1" customWidth="1"/>
    <col min="1432" max="1432" width="16" bestFit="1" customWidth="1"/>
    <col min="1433" max="1433" width="12.85546875" bestFit="1" customWidth="1"/>
    <col min="1434" max="1434" width="16" bestFit="1" customWidth="1"/>
    <col min="1435" max="1435" width="12.85546875" bestFit="1" customWidth="1"/>
    <col min="1436" max="1436" width="16" bestFit="1" customWidth="1"/>
    <col min="1437" max="1437" width="12.85546875" bestFit="1" customWidth="1"/>
    <col min="1438" max="1438" width="16" bestFit="1" customWidth="1"/>
    <col min="1439" max="1439" width="12.85546875" bestFit="1" customWidth="1"/>
    <col min="1440" max="1440" width="16" bestFit="1" customWidth="1"/>
    <col min="1441" max="1441" width="12.85546875" bestFit="1" customWidth="1"/>
    <col min="1442" max="1442" width="16" bestFit="1" customWidth="1"/>
    <col min="1443" max="1443" width="12.85546875" bestFit="1" customWidth="1"/>
    <col min="1444" max="1444" width="16" bestFit="1" customWidth="1"/>
    <col min="1445" max="1445" width="12.85546875" bestFit="1" customWidth="1"/>
    <col min="1446" max="1446" width="16" bestFit="1" customWidth="1"/>
    <col min="1447" max="1447" width="12.85546875" bestFit="1" customWidth="1"/>
    <col min="1448" max="1448" width="16" bestFit="1" customWidth="1"/>
    <col min="1449" max="1449" width="12.85546875" bestFit="1" customWidth="1"/>
    <col min="1450" max="1450" width="16" bestFit="1" customWidth="1"/>
    <col min="1451" max="1451" width="12.85546875" bestFit="1" customWidth="1"/>
    <col min="1452" max="1452" width="16" bestFit="1" customWidth="1"/>
    <col min="1453" max="1453" width="12.85546875" bestFit="1" customWidth="1"/>
    <col min="1454" max="1454" width="16" bestFit="1" customWidth="1"/>
    <col min="1455" max="1455" width="12.85546875" bestFit="1" customWidth="1"/>
    <col min="1456" max="1456" width="16" bestFit="1" customWidth="1"/>
    <col min="1457" max="1457" width="12.85546875" bestFit="1" customWidth="1"/>
    <col min="1458" max="1458" width="16" bestFit="1" customWidth="1"/>
    <col min="1459" max="1459" width="12.85546875" bestFit="1" customWidth="1"/>
    <col min="1460" max="1460" width="16" bestFit="1" customWidth="1"/>
    <col min="1461" max="1461" width="12.85546875" bestFit="1" customWidth="1"/>
    <col min="1462" max="1462" width="16" bestFit="1" customWidth="1"/>
    <col min="1463" max="1463" width="12.85546875" bestFit="1" customWidth="1"/>
    <col min="1464" max="1464" width="16" bestFit="1" customWidth="1"/>
    <col min="1465" max="1465" width="12.85546875" bestFit="1" customWidth="1"/>
    <col min="1466" max="1466" width="16" bestFit="1" customWidth="1"/>
    <col min="1467" max="1467" width="12.85546875" bestFit="1" customWidth="1"/>
    <col min="1468" max="1468" width="16" bestFit="1" customWidth="1"/>
    <col min="1469" max="1469" width="12.85546875" bestFit="1" customWidth="1"/>
    <col min="1470" max="1470" width="16" bestFit="1" customWidth="1"/>
    <col min="1471" max="1471" width="12.85546875" bestFit="1" customWidth="1"/>
    <col min="1472" max="1472" width="16" bestFit="1" customWidth="1"/>
    <col min="1473" max="1473" width="12.85546875" bestFit="1" customWidth="1"/>
    <col min="1474" max="1474" width="16" bestFit="1" customWidth="1"/>
    <col min="1475" max="1475" width="12.85546875" bestFit="1" customWidth="1"/>
    <col min="1476" max="1476" width="16" bestFit="1" customWidth="1"/>
    <col min="1477" max="1477" width="12.85546875" bestFit="1" customWidth="1"/>
    <col min="1478" max="1478" width="16" bestFit="1" customWidth="1"/>
    <col min="1479" max="1479" width="12.85546875" bestFit="1" customWidth="1"/>
    <col min="1480" max="1480" width="16" bestFit="1" customWidth="1"/>
    <col min="1481" max="1481" width="12.85546875" bestFit="1" customWidth="1"/>
    <col min="1482" max="1482" width="16" bestFit="1" customWidth="1"/>
    <col min="1483" max="1483" width="12.85546875" bestFit="1" customWidth="1"/>
    <col min="1484" max="1484" width="16" bestFit="1" customWidth="1"/>
    <col min="1485" max="1485" width="12.85546875" bestFit="1" customWidth="1"/>
    <col min="1486" max="1486" width="16" bestFit="1" customWidth="1"/>
    <col min="1487" max="1487" width="12.85546875" bestFit="1" customWidth="1"/>
    <col min="1488" max="1488" width="16" bestFit="1" customWidth="1"/>
    <col min="1489" max="1489" width="12.85546875" bestFit="1" customWidth="1"/>
    <col min="1490" max="1490" width="16" bestFit="1" customWidth="1"/>
    <col min="1491" max="1491" width="12.85546875" bestFit="1" customWidth="1"/>
    <col min="1492" max="1492" width="16" bestFit="1" customWidth="1"/>
    <col min="1493" max="1493" width="12.85546875" bestFit="1" customWidth="1"/>
    <col min="1494" max="1494" width="16" bestFit="1" customWidth="1"/>
    <col min="1495" max="1495" width="12.85546875" bestFit="1" customWidth="1"/>
    <col min="1496" max="1496" width="16" bestFit="1" customWidth="1"/>
    <col min="1497" max="1497" width="12.85546875" bestFit="1" customWidth="1"/>
    <col min="1498" max="1498" width="16" bestFit="1" customWidth="1"/>
    <col min="1499" max="1499" width="12.85546875" bestFit="1" customWidth="1"/>
    <col min="1500" max="1500" width="16" bestFit="1" customWidth="1"/>
    <col min="1501" max="1501" width="12.85546875" bestFit="1" customWidth="1"/>
    <col min="1502" max="1502" width="16" bestFit="1" customWidth="1"/>
    <col min="1503" max="1503" width="12.85546875" bestFit="1" customWidth="1"/>
    <col min="1504" max="1504" width="16" bestFit="1" customWidth="1"/>
    <col min="1505" max="1505" width="12.85546875" bestFit="1" customWidth="1"/>
    <col min="1506" max="1506" width="16" bestFit="1" customWidth="1"/>
    <col min="1507" max="1507" width="12.85546875" bestFit="1" customWidth="1"/>
    <col min="1508" max="1508" width="16" bestFit="1" customWidth="1"/>
    <col min="1509" max="1509" width="12.85546875" bestFit="1" customWidth="1"/>
    <col min="1510" max="1510" width="16" bestFit="1" customWidth="1"/>
    <col min="1511" max="1511" width="12.85546875" bestFit="1" customWidth="1"/>
    <col min="1512" max="1512" width="16" bestFit="1" customWidth="1"/>
    <col min="1513" max="1513" width="12.85546875" bestFit="1" customWidth="1"/>
    <col min="1514" max="1514" width="16" bestFit="1" customWidth="1"/>
    <col min="1515" max="1515" width="12.85546875" bestFit="1" customWidth="1"/>
    <col min="1516" max="1516" width="16" bestFit="1" customWidth="1"/>
    <col min="1517" max="1517" width="12.85546875" bestFit="1" customWidth="1"/>
    <col min="1518" max="1518" width="16" bestFit="1" customWidth="1"/>
    <col min="1519" max="1519" width="12.85546875" bestFit="1" customWidth="1"/>
    <col min="1520" max="1520" width="16" bestFit="1" customWidth="1"/>
    <col min="1521" max="1521" width="12.85546875" bestFit="1" customWidth="1"/>
    <col min="1522" max="1522" width="16" bestFit="1" customWidth="1"/>
    <col min="1523" max="1523" width="12.85546875" bestFit="1" customWidth="1"/>
    <col min="1524" max="1524" width="16" bestFit="1" customWidth="1"/>
    <col min="1525" max="1525" width="12.85546875" bestFit="1" customWidth="1"/>
    <col min="1526" max="1526" width="16" bestFit="1" customWidth="1"/>
    <col min="1527" max="1527" width="12.85546875" bestFit="1" customWidth="1"/>
    <col min="1528" max="1528" width="16" bestFit="1" customWidth="1"/>
    <col min="1529" max="1529" width="12.85546875" bestFit="1" customWidth="1"/>
    <col min="1530" max="1530" width="16" bestFit="1" customWidth="1"/>
    <col min="1531" max="1531" width="12.85546875" bestFit="1" customWidth="1"/>
    <col min="1532" max="1532" width="16" bestFit="1" customWidth="1"/>
    <col min="1533" max="1533" width="12.85546875" bestFit="1" customWidth="1"/>
    <col min="1534" max="1534" width="16" bestFit="1" customWidth="1"/>
    <col min="1535" max="1535" width="12.85546875" bestFit="1" customWidth="1"/>
    <col min="1536" max="1536" width="16" bestFit="1" customWidth="1"/>
    <col min="1537" max="1537" width="12.85546875" bestFit="1" customWidth="1"/>
    <col min="1538" max="1538" width="16" bestFit="1" customWidth="1"/>
    <col min="1539" max="1539" width="12.85546875" bestFit="1" customWidth="1"/>
    <col min="1540" max="1540" width="16" bestFit="1" customWidth="1"/>
    <col min="1541" max="1541" width="12.85546875" bestFit="1" customWidth="1"/>
    <col min="1542" max="1542" width="16" bestFit="1" customWidth="1"/>
    <col min="1543" max="1543" width="12.85546875" bestFit="1" customWidth="1"/>
    <col min="1544" max="1544" width="16" bestFit="1" customWidth="1"/>
    <col min="1545" max="1545" width="12.85546875" bestFit="1" customWidth="1"/>
    <col min="1546" max="1546" width="16" bestFit="1" customWidth="1"/>
    <col min="1547" max="1547" width="12.85546875" bestFit="1" customWidth="1"/>
    <col min="1548" max="1548" width="16" bestFit="1" customWidth="1"/>
    <col min="1549" max="1549" width="12.85546875" bestFit="1" customWidth="1"/>
    <col min="1550" max="1550" width="16" bestFit="1" customWidth="1"/>
    <col min="1551" max="1551" width="12.85546875" bestFit="1" customWidth="1"/>
    <col min="1552" max="1552" width="16" bestFit="1" customWidth="1"/>
    <col min="1553" max="1553" width="12.85546875" bestFit="1" customWidth="1"/>
    <col min="1554" max="1554" width="16" bestFit="1" customWidth="1"/>
    <col min="1555" max="1555" width="12.85546875" bestFit="1" customWidth="1"/>
    <col min="1556" max="1556" width="16" bestFit="1" customWidth="1"/>
    <col min="1557" max="1557" width="12.85546875" bestFit="1" customWidth="1"/>
    <col min="1558" max="1558" width="16" bestFit="1" customWidth="1"/>
    <col min="1559" max="1559" width="12.85546875" bestFit="1" customWidth="1"/>
    <col min="1560" max="1560" width="16" bestFit="1" customWidth="1"/>
    <col min="1561" max="1561" width="12.85546875" bestFit="1" customWidth="1"/>
    <col min="1562" max="1562" width="16" bestFit="1" customWidth="1"/>
    <col min="1563" max="1563" width="12.85546875" bestFit="1" customWidth="1"/>
    <col min="1564" max="1564" width="16" bestFit="1" customWidth="1"/>
    <col min="1565" max="1565" width="12.85546875" bestFit="1" customWidth="1"/>
    <col min="1566" max="1566" width="16" bestFit="1" customWidth="1"/>
    <col min="1567" max="1567" width="12.85546875" bestFit="1" customWidth="1"/>
    <col min="1568" max="1568" width="16" bestFit="1" customWidth="1"/>
    <col min="1569" max="1569" width="12.85546875" bestFit="1" customWidth="1"/>
    <col min="1570" max="1570" width="16" bestFit="1" customWidth="1"/>
    <col min="1571" max="1571" width="12.85546875" bestFit="1" customWidth="1"/>
    <col min="1572" max="1572" width="16" bestFit="1" customWidth="1"/>
    <col min="1573" max="1573" width="12.85546875" bestFit="1" customWidth="1"/>
    <col min="1574" max="1574" width="16" bestFit="1" customWidth="1"/>
    <col min="1575" max="1575" width="12.85546875" bestFit="1" customWidth="1"/>
    <col min="1576" max="1576" width="16" bestFit="1" customWidth="1"/>
    <col min="1577" max="1577" width="12.85546875" bestFit="1" customWidth="1"/>
    <col min="1578" max="1578" width="16" bestFit="1" customWidth="1"/>
    <col min="1579" max="1579" width="12.85546875" bestFit="1" customWidth="1"/>
    <col min="1580" max="1580" width="16" bestFit="1" customWidth="1"/>
    <col min="1581" max="1581" width="12.85546875" bestFit="1" customWidth="1"/>
    <col min="1582" max="1582" width="16" bestFit="1" customWidth="1"/>
    <col min="1583" max="1583" width="12.85546875" bestFit="1" customWidth="1"/>
    <col min="1584" max="1584" width="16" bestFit="1" customWidth="1"/>
    <col min="1585" max="1585" width="12.85546875" bestFit="1" customWidth="1"/>
    <col min="1586" max="1586" width="16" bestFit="1" customWidth="1"/>
    <col min="1587" max="1587" width="12.85546875" bestFit="1" customWidth="1"/>
    <col min="1588" max="1588" width="16" bestFit="1" customWidth="1"/>
    <col min="1589" max="1589" width="12.85546875" bestFit="1" customWidth="1"/>
    <col min="1590" max="1590" width="16" bestFit="1" customWidth="1"/>
    <col min="1591" max="1591" width="12.85546875" bestFit="1" customWidth="1"/>
    <col min="1592" max="1592" width="16" bestFit="1" customWidth="1"/>
    <col min="1593" max="1593" width="12.85546875" bestFit="1" customWidth="1"/>
    <col min="1594" max="1594" width="16" bestFit="1" customWidth="1"/>
    <col min="1595" max="1595" width="12.85546875" bestFit="1" customWidth="1"/>
    <col min="1596" max="1596" width="16" bestFit="1" customWidth="1"/>
    <col min="1597" max="1597" width="12.85546875" bestFit="1" customWidth="1"/>
    <col min="1598" max="1598" width="16" bestFit="1" customWidth="1"/>
    <col min="1599" max="1599" width="12.85546875" bestFit="1" customWidth="1"/>
    <col min="1600" max="1600" width="16" bestFit="1" customWidth="1"/>
    <col min="1601" max="1601" width="12.85546875" bestFit="1" customWidth="1"/>
    <col min="1602" max="1602" width="16" bestFit="1" customWidth="1"/>
    <col min="1603" max="1603" width="12.85546875" bestFit="1" customWidth="1"/>
    <col min="1604" max="1604" width="16" bestFit="1" customWidth="1"/>
    <col min="1605" max="1605" width="12.85546875" bestFit="1" customWidth="1"/>
    <col min="1606" max="1606" width="16" bestFit="1" customWidth="1"/>
    <col min="1607" max="1607" width="12.85546875" bestFit="1" customWidth="1"/>
    <col min="1608" max="1608" width="16" bestFit="1" customWidth="1"/>
    <col min="1609" max="1609" width="12.85546875" bestFit="1" customWidth="1"/>
    <col min="1610" max="1610" width="16" bestFit="1" customWidth="1"/>
    <col min="1611" max="1611" width="12.85546875" bestFit="1" customWidth="1"/>
    <col min="1612" max="1612" width="16" bestFit="1" customWidth="1"/>
    <col min="1613" max="1613" width="12.85546875" bestFit="1" customWidth="1"/>
    <col min="1614" max="1614" width="16" bestFit="1" customWidth="1"/>
    <col min="1615" max="1615" width="12.85546875" bestFit="1" customWidth="1"/>
    <col min="1616" max="1616" width="16" bestFit="1" customWidth="1"/>
    <col min="1617" max="1617" width="12.85546875" bestFit="1" customWidth="1"/>
    <col min="1618" max="1618" width="16" bestFit="1" customWidth="1"/>
    <col min="1619" max="1619" width="12.85546875" bestFit="1" customWidth="1"/>
    <col min="1620" max="1620" width="16" bestFit="1" customWidth="1"/>
    <col min="1621" max="1621" width="12.85546875" bestFit="1" customWidth="1"/>
    <col min="1622" max="1622" width="16" bestFit="1" customWidth="1"/>
    <col min="1623" max="1623" width="12.85546875" bestFit="1" customWidth="1"/>
    <col min="1624" max="1624" width="16" bestFit="1" customWidth="1"/>
    <col min="1625" max="1625" width="12.85546875" bestFit="1" customWidth="1"/>
    <col min="1626" max="1626" width="16" bestFit="1" customWidth="1"/>
    <col min="1627" max="1627" width="12.85546875" bestFit="1" customWidth="1"/>
    <col min="1628" max="1628" width="16" bestFit="1" customWidth="1"/>
    <col min="1629" max="1629" width="12.85546875" bestFit="1" customWidth="1"/>
    <col min="1630" max="1630" width="16" bestFit="1" customWidth="1"/>
    <col min="1631" max="1631" width="12.85546875" bestFit="1" customWidth="1"/>
    <col min="1632" max="1632" width="16" bestFit="1" customWidth="1"/>
    <col min="1633" max="1633" width="12.85546875" bestFit="1" customWidth="1"/>
    <col min="1634" max="1634" width="16" bestFit="1" customWidth="1"/>
    <col min="1635" max="1635" width="12.85546875" bestFit="1" customWidth="1"/>
    <col min="1636" max="1636" width="16" bestFit="1" customWidth="1"/>
    <col min="1637" max="1637" width="12.85546875" bestFit="1" customWidth="1"/>
    <col min="1638" max="1638" width="16" bestFit="1" customWidth="1"/>
    <col min="1639" max="1639" width="12.85546875" bestFit="1" customWidth="1"/>
    <col min="1640" max="1640" width="16" bestFit="1" customWidth="1"/>
    <col min="1641" max="1641" width="12.85546875" bestFit="1" customWidth="1"/>
    <col min="1642" max="1642" width="16" bestFit="1" customWidth="1"/>
    <col min="1643" max="1643" width="12.85546875" bestFit="1" customWidth="1"/>
    <col min="1644" max="1644" width="16" bestFit="1" customWidth="1"/>
    <col min="1645" max="1645" width="12.85546875" bestFit="1" customWidth="1"/>
    <col min="1646" max="1646" width="16" bestFit="1" customWidth="1"/>
    <col min="1647" max="1647" width="12.85546875" bestFit="1" customWidth="1"/>
    <col min="1648" max="1648" width="16" bestFit="1" customWidth="1"/>
    <col min="1649" max="1649" width="12.85546875" bestFit="1" customWidth="1"/>
    <col min="1650" max="1650" width="16" bestFit="1" customWidth="1"/>
    <col min="1651" max="1651" width="12.85546875" bestFit="1" customWidth="1"/>
    <col min="1652" max="1652" width="16" bestFit="1" customWidth="1"/>
    <col min="1653" max="1653" width="12.85546875" bestFit="1" customWidth="1"/>
    <col min="1654" max="1654" width="16" bestFit="1" customWidth="1"/>
    <col min="1655" max="1655" width="12.85546875" bestFit="1" customWidth="1"/>
    <col min="1656" max="1656" width="16" bestFit="1" customWidth="1"/>
    <col min="1657" max="1657" width="12.85546875" bestFit="1" customWidth="1"/>
    <col min="1658" max="1658" width="16" bestFit="1" customWidth="1"/>
    <col min="1659" max="1659" width="12.85546875" bestFit="1" customWidth="1"/>
    <col min="1660" max="1660" width="16" bestFit="1" customWidth="1"/>
    <col min="1661" max="1661" width="12.85546875" bestFit="1" customWidth="1"/>
    <col min="1662" max="1662" width="16" bestFit="1" customWidth="1"/>
    <col min="1663" max="1663" width="12.85546875" bestFit="1" customWidth="1"/>
    <col min="1664" max="1664" width="16" bestFit="1" customWidth="1"/>
    <col min="1665" max="1665" width="12.85546875" bestFit="1" customWidth="1"/>
    <col min="1666" max="1666" width="16" bestFit="1" customWidth="1"/>
    <col min="1667" max="1667" width="12.85546875" bestFit="1" customWidth="1"/>
    <col min="1668" max="1668" width="16" bestFit="1" customWidth="1"/>
    <col min="1669" max="1669" width="12.85546875" bestFit="1" customWidth="1"/>
    <col min="1670" max="1670" width="16" bestFit="1" customWidth="1"/>
    <col min="1671" max="1671" width="12.85546875" bestFit="1" customWidth="1"/>
    <col min="1672" max="1672" width="16" bestFit="1" customWidth="1"/>
    <col min="1673" max="1673" width="12.85546875" bestFit="1" customWidth="1"/>
    <col min="1674" max="1674" width="16" bestFit="1" customWidth="1"/>
    <col min="1675" max="1675" width="12.85546875" bestFit="1" customWidth="1"/>
    <col min="1676" max="1676" width="16" bestFit="1" customWidth="1"/>
    <col min="1677" max="1677" width="12.85546875" bestFit="1" customWidth="1"/>
    <col min="1678" max="1678" width="16" bestFit="1" customWidth="1"/>
    <col min="1679" max="1679" width="12.85546875" bestFit="1" customWidth="1"/>
    <col min="1680" max="1680" width="16" bestFit="1" customWidth="1"/>
    <col min="1681" max="1681" width="12.85546875" bestFit="1" customWidth="1"/>
    <col min="1682" max="1682" width="16" bestFit="1" customWidth="1"/>
    <col min="1683" max="1683" width="12.85546875" bestFit="1" customWidth="1"/>
    <col min="1684" max="1684" width="16" bestFit="1" customWidth="1"/>
    <col min="1685" max="1685" width="12.85546875" bestFit="1" customWidth="1"/>
    <col min="1686" max="1686" width="16" bestFit="1" customWidth="1"/>
    <col min="1687" max="1687" width="12.85546875" bestFit="1" customWidth="1"/>
    <col min="1688" max="1688" width="16" bestFit="1" customWidth="1"/>
    <col min="1689" max="1689" width="12.85546875" bestFit="1" customWidth="1"/>
    <col min="1690" max="1690" width="16" bestFit="1" customWidth="1"/>
    <col min="1691" max="1691" width="12.85546875" bestFit="1" customWidth="1"/>
    <col min="1692" max="1692" width="16" bestFit="1" customWidth="1"/>
    <col min="1693" max="1693" width="12.85546875" bestFit="1" customWidth="1"/>
    <col min="1694" max="1694" width="16" bestFit="1" customWidth="1"/>
    <col min="1695" max="1695" width="12.85546875" bestFit="1" customWidth="1"/>
    <col min="1696" max="1696" width="16" bestFit="1" customWidth="1"/>
    <col min="1697" max="1697" width="12.85546875" bestFit="1" customWidth="1"/>
    <col min="1698" max="1698" width="16" bestFit="1" customWidth="1"/>
    <col min="1699" max="1699" width="12.85546875" bestFit="1" customWidth="1"/>
    <col min="1700" max="1700" width="16" bestFit="1" customWidth="1"/>
    <col min="1701" max="1701" width="12.85546875" bestFit="1" customWidth="1"/>
    <col min="1702" max="1702" width="16" bestFit="1" customWidth="1"/>
    <col min="1703" max="1703" width="12.85546875" bestFit="1" customWidth="1"/>
    <col min="1704" max="1704" width="16" bestFit="1" customWidth="1"/>
    <col min="1705" max="1705" width="12.85546875" bestFit="1" customWidth="1"/>
    <col min="1706" max="1706" width="16" bestFit="1" customWidth="1"/>
    <col min="1707" max="1707" width="12.85546875" bestFit="1" customWidth="1"/>
    <col min="1708" max="1708" width="16" bestFit="1" customWidth="1"/>
    <col min="1709" max="1709" width="12.85546875" bestFit="1" customWidth="1"/>
    <col min="1710" max="1710" width="16" bestFit="1" customWidth="1"/>
    <col min="1711" max="1711" width="12.85546875" bestFit="1" customWidth="1"/>
    <col min="1712" max="1712" width="16" bestFit="1" customWidth="1"/>
    <col min="1713" max="1713" width="12.85546875" bestFit="1" customWidth="1"/>
    <col min="1714" max="1714" width="16" bestFit="1" customWidth="1"/>
    <col min="1715" max="1715" width="12.85546875" bestFit="1" customWidth="1"/>
    <col min="1716" max="1716" width="16" bestFit="1" customWidth="1"/>
    <col min="1717" max="1717" width="12.85546875" bestFit="1" customWidth="1"/>
    <col min="1718" max="1718" width="16" bestFit="1" customWidth="1"/>
    <col min="1719" max="1719" width="12.85546875" bestFit="1" customWidth="1"/>
    <col min="1720" max="1720" width="16" bestFit="1" customWidth="1"/>
    <col min="1721" max="1721" width="12.85546875" bestFit="1" customWidth="1"/>
    <col min="1722" max="1722" width="16" bestFit="1" customWidth="1"/>
    <col min="1723" max="1723" width="12.85546875" bestFit="1" customWidth="1"/>
    <col min="1724" max="1724" width="16" bestFit="1" customWidth="1"/>
    <col min="1725" max="1725" width="12.85546875" bestFit="1" customWidth="1"/>
    <col min="1726" max="1726" width="16" bestFit="1" customWidth="1"/>
    <col min="1727" max="1727" width="12.85546875" bestFit="1" customWidth="1"/>
    <col min="1728" max="1728" width="16" bestFit="1" customWidth="1"/>
    <col min="1729" max="1729" width="12.85546875" bestFit="1" customWidth="1"/>
    <col min="1730" max="1730" width="16" bestFit="1" customWidth="1"/>
    <col min="1731" max="1731" width="12.85546875" bestFit="1" customWidth="1"/>
    <col min="1732" max="1732" width="16" bestFit="1" customWidth="1"/>
    <col min="1733" max="1733" width="12.85546875" bestFit="1" customWidth="1"/>
    <col min="1734" max="1734" width="16" bestFit="1" customWidth="1"/>
    <col min="1735" max="1735" width="12.85546875" bestFit="1" customWidth="1"/>
    <col min="1736" max="1736" width="16" bestFit="1" customWidth="1"/>
    <col min="1737" max="1737" width="12.85546875" bestFit="1" customWidth="1"/>
    <col min="1738" max="1738" width="16" bestFit="1" customWidth="1"/>
    <col min="1739" max="1739" width="12.85546875" bestFit="1" customWidth="1"/>
    <col min="1740" max="1740" width="16" bestFit="1" customWidth="1"/>
    <col min="1741" max="1741" width="12.85546875" bestFit="1" customWidth="1"/>
    <col min="1742" max="1742" width="16" bestFit="1" customWidth="1"/>
    <col min="1743" max="1743" width="12.85546875" bestFit="1" customWidth="1"/>
    <col min="1744" max="1744" width="16" bestFit="1" customWidth="1"/>
    <col min="1745" max="1745" width="12.85546875" bestFit="1" customWidth="1"/>
    <col min="1746" max="1746" width="16" bestFit="1" customWidth="1"/>
    <col min="1747" max="1747" width="12.85546875" bestFit="1" customWidth="1"/>
    <col min="1748" max="1748" width="16" bestFit="1" customWidth="1"/>
    <col min="1749" max="1749" width="12.85546875" bestFit="1" customWidth="1"/>
    <col min="1750" max="1750" width="16" bestFit="1" customWidth="1"/>
    <col min="1751" max="1751" width="12.85546875" bestFit="1" customWidth="1"/>
    <col min="1752" max="1752" width="16" bestFit="1" customWidth="1"/>
    <col min="1753" max="1753" width="12.85546875" bestFit="1" customWidth="1"/>
    <col min="1754" max="1754" width="16" bestFit="1" customWidth="1"/>
    <col min="1755" max="1755" width="12.85546875" bestFit="1" customWidth="1"/>
    <col min="1756" max="1756" width="16" bestFit="1" customWidth="1"/>
    <col min="1757" max="1757" width="12.85546875" bestFit="1" customWidth="1"/>
    <col min="1758" max="1758" width="16" bestFit="1" customWidth="1"/>
    <col min="1759" max="1759" width="12.85546875" bestFit="1" customWidth="1"/>
    <col min="1760" max="1760" width="16" bestFit="1" customWidth="1"/>
    <col min="1761" max="1761" width="12.85546875" bestFit="1" customWidth="1"/>
    <col min="1762" max="1762" width="16" bestFit="1" customWidth="1"/>
    <col min="1763" max="1763" width="12.85546875" bestFit="1" customWidth="1"/>
    <col min="1764" max="1764" width="16" bestFit="1" customWidth="1"/>
    <col min="1765" max="1765" width="12.85546875" bestFit="1" customWidth="1"/>
    <col min="1766" max="1766" width="16" bestFit="1" customWidth="1"/>
    <col min="1767" max="1767" width="12.85546875" bestFit="1" customWidth="1"/>
    <col min="1768" max="1768" width="16" bestFit="1" customWidth="1"/>
    <col min="1769" max="1769" width="12.85546875" bestFit="1" customWidth="1"/>
    <col min="1770" max="1770" width="16" bestFit="1" customWidth="1"/>
    <col min="1771" max="1771" width="12.85546875" bestFit="1" customWidth="1"/>
    <col min="1772" max="1772" width="16" bestFit="1" customWidth="1"/>
    <col min="1773" max="1773" width="12.85546875" bestFit="1" customWidth="1"/>
    <col min="1774" max="1774" width="16" bestFit="1" customWidth="1"/>
    <col min="1775" max="1775" width="12.85546875" bestFit="1" customWidth="1"/>
    <col min="1776" max="1776" width="16" bestFit="1" customWidth="1"/>
    <col min="1777" max="1777" width="12.85546875" bestFit="1" customWidth="1"/>
    <col min="1778" max="1778" width="16" bestFit="1" customWidth="1"/>
    <col min="1779" max="1779" width="12.85546875" bestFit="1" customWidth="1"/>
    <col min="1780" max="1780" width="16" bestFit="1" customWidth="1"/>
    <col min="1781" max="1781" width="12.85546875" bestFit="1" customWidth="1"/>
    <col min="1782" max="1782" width="16" bestFit="1" customWidth="1"/>
    <col min="1783" max="1783" width="12.85546875" bestFit="1" customWidth="1"/>
    <col min="1784" max="1784" width="16" bestFit="1" customWidth="1"/>
    <col min="1785" max="1785" width="12.85546875" bestFit="1" customWidth="1"/>
    <col min="1786" max="1786" width="16" bestFit="1" customWidth="1"/>
    <col min="1787" max="1787" width="12.85546875" bestFit="1" customWidth="1"/>
    <col min="1788" max="1788" width="16" bestFit="1" customWidth="1"/>
    <col min="1789" max="1789" width="12.85546875" bestFit="1" customWidth="1"/>
    <col min="1790" max="1790" width="16" bestFit="1" customWidth="1"/>
    <col min="1791" max="1791" width="12.85546875" bestFit="1" customWidth="1"/>
    <col min="1792" max="1792" width="16" bestFit="1" customWidth="1"/>
    <col min="1793" max="1793" width="12.85546875" bestFit="1" customWidth="1"/>
    <col min="1794" max="1794" width="16" bestFit="1" customWidth="1"/>
    <col min="1795" max="1795" width="12.85546875" bestFit="1" customWidth="1"/>
    <col min="1796" max="1796" width="16" bestFit="1" customWidth="1"/>
    <col min="1797" max="1797" width="12.85546875" bestFit="1" customWidth="1"/>
    <col min="1798" max="1798" width="16" bestFit="1" customWidth="1"/>
    <col min="1799" max="1799" width="12.85546875" bestFit="1" customWidth="1"/>
    <col min="1800" max="1800" width="16" bestFit="1" customWidth="1"/>
    <col min="1801" max="1801" width="12.85546875" bestFit="1" customWidth="1"/>
    <col min="1802" max="1802" width="16" bestFit="1" customWidth="1"/>
    <col min="1803" max="1803" width="12.85546875" bestFit="1" customWidth="1"/>
    <col min="1804" max="1804" width="16" bestFit="1" customWidth="1"/>
    <col min="1805" max="1805" width="12.85546875" bestFit="1" customWidth="1"/>
    <col min="1806" max="1806" width="16" bestFit="1" customWidth="1"/>
    <col min="1807" max="1807" width="12.85546875" bestFit="1" customWidth="1"/>
    <col min="1808" max="1808" width="16" bestFit="1" customWidth="1"/>
    <col min="1809" max="1809" width="12.85546875" bestFit="1" customWidth="1"/>
    <col min="1810" max="1810" width="16" bestFit="1" customWidth="1"/>
    <col min="1811" max="1811" width="12.85546875" bestFit="1" customWidth="1"/>
    <col min="1812" max="1812" width="16" bestFit="1" customWidth="1"/>
    <col min="1813" max="1813" width="12.85546875" bestFit="1" customWidth="1"/>
    <col min="1814" max="1814" width="16" bestFit="1" customWidth="1"/>
    <col min="1815" max="1815" width="12.85546875" bestFit="1" customWidth="1"/>
    <col min="1816" max="1816" width="16" bestFit="1" customWidth="1"/>
    <col min="1817" max="1817" width="12.85546875" bestFit="1" customWidth="1"/>
    <col min="1818" max="1818" width="16" bestFit="1" customWidth="1"/>
    <col min="1819" max="1819" width="12.85546875" bestFit="1" customWidth="1"/>
    <col min="1820" max="1820" width="16" bestFit="1" customWidth="1"/>
    <col min="1821" max="1821" width="12.85546875" bestFit="1" customWidth="1"/>
    <col min="1822" max="1822" width="16" bestFit="1" customWidth="1"/>
    <col min="1823" max="1823" width="12.85546875" bestFit="1" customWidth="1"/>
    <col min="1824" max="1824" width="16" bestFit="1" customWidth="1"/>
    <col min="1825" max="1825" width="12.85546875" bestFit="1" customWidth="1"/>
    <col min="1826" max="1826" width="16" bestFit="1" customWidth="1"/>
    <col min="1827" max="1827" width="12.85546875" bestFit="1" customWidth="1"/>
    <col min="1828" max="1828" width="16" bestFit="1" customWidth="1"/>
    <col min="1829" max="1829" width="12.85546875" bestFit="1" customWidth="1"/>
    <col min="1830" max="1830" width="16" bestFit="1" customWidth="1"/>
    <col min="1831" max="1831" width="12.85546875" bestFit="1" customWidth="1"/>
    <col min="1832" max="1832" width="16" bestFit="1" customWidth="1"/>
    <col min="1833" max="1833" width="12.85546875" bestFit="1" customWidth="1"/>
    <col min="1834" max="1834" width="16" bestFit="1" customWidth="1"/>
    <col min="1835" max="1835" width="12.85546875" bestFit="1" customWidth="1"/>
    <col min="1836" max="1836" width="16" bestFit="1" customWidth="1"/>
    <col min="1837" max="1837" width="12.85546875" bestFit="1" customWidth="1"/>
    <col min="1838" max="1838" width="16" bestFit="1" customWidth="1"/>
    <col min="1839" max="1839" width="12.85546875" bestFit="1" customWidth="1"/>
    <col min="1840" max="1840" width="16" bestFit="1" customWidth="1"/>
    <col min="1841" max="1841" width="12.85546875" bestFit="1" customWidth="1"/>
    <col min="1842" max="1842" width="16" bestFit="1" customWidth="1"/>
    <col min="1843" max="1843" width="12.85546875" bestFit="1" customWidth="1"/>
    <col min="1844" max="1844" width="16" bestFit="1" customWidth="1"/>
    <col min="1845" max="1845" width="12.85546875" bestFit="1" customWidth="1"/>
    <col min="1846" max="1846" width="16" bestFit="1" customWidth="1"/>
    <col min="1847" max="1847" width="12.85546875" bestFit="1" customWidth="1"/>
    <col min="1848" max="1848" width="16" bestFit="1" customWidth="1"/>
    <col min="1849" max="1849" width="12.85546875" bestFit="1" customWidth="1"/>
    <col min="1850" max="1850" width="16" bestFit="1" customWidth="1"/>
    <col min="1851" max="1851" width="12.85546875" bestFit="1" customWidth="1"/>
    <col min="1852" max="1852" width="16" bestFit="1" customWidth="1"/>
    <col min="1853" max="1853" width="12.85546875" bestFit="1" customWidth="1"/>
    <col min="1854" max="1854" width="16" bestFit="1" customWidth="1"/>
    <col min="1855" max="1855" width="12.85546875" bestFit="1" customWidth="1"/>
    <col min="1856" max="1856" width="16" bestFit="1" customWidth="1"/>
    <col min="1857" max="1857" width="12.85546875" bestFit="1" customWidth="1"/>
    <col min="1858" max="1858" width="16" bestFit="1" customWidth="1"/>
    <col min="1859" max="1859" width="12.85546875" bestFit="1" customWidth="1"/>
    <col min="1860" max="1860" width="16" bestFit="1" customWidth="1"/>
    <col min="1861" max="1861" width="12.85546875" bestFit="1" customWidth="1"/>
    <col min="1862" max="1862" width="16" bestFit="1" customWidth="1"/>
    <col min="1863" max="1863" width="12.85546875" bestFit="1" customWidth="1"/>
    <col min="1864" max="1864" width="16" bestFit="1" customWidth="1"/>
    <col min="1865" max="1865" width="12.85546875" bestFit="1" customWidth="1"/>
    <col min="1866" max="1866" width="16" bestFit="1" customWidth="1"/>
    <col min="1867" max="1867" width="12.85546875" bestFit="1" customWidth="1"/>
    <col min="1868" max="1868" width="16" bestFit="1" customWidth="1"/>
    <col min="1869" max="1869" width="12.85546875" bestFit="1" customWidth="1"/>
    <col min="1870" max="1870" width="16" bestFit="1" customWidth="1"/>
    <col min="1871" max="1871" width="12.85546875" bestFit="1" customWidth="1"/>
    <col min="1872" max="1872" width="16" bestFit="1" customWidth="1"/>
    <col min="1873" max="1873" width="12.85546875" bestFit="1" customWidth="1"/>
    <col min="1874" max="1874" width="16" bestFit="1" customWidth="1"/>
    <col min="1875" max="1875" width="12.85546875" bestFit="1" customWidth="1"/>
    <col min="1876" max="1876" width="16" bestFit="1" customWidth="1"/>
    <col min="1877" max="1877" width="12.85546875" bestFit="1" customWidth="1"/>
    <col min="1878" max="1878" width="16" bestFit="1" customWidth="1"/>
    <col min="1879" max="1879" width="12.85546875" bestFit="1" customWidth="1"/>
    <col min="1880" max="1880" width="16" bestFit="1" customWidth="1"/>
    <col min="1881" max="1881" width="12.85546875" bestFit="1" customWidth="1"/>
    <col min="1882" max="1882" width="16" bestFit="1" customWidth="1"/>
    <col min="1883" max="1883" width="12.85546875" bestFit="1" customWidth="1"/>
    <col min="1884" max="1884" width="16" bestFit="1" customWidth="1"/>
    <col min="1885" max="1885" width="12.85546875" bestFit="1" customWidth="1"/>
    <col min="1886" max="1886" width="16" bestFit="1" customWidth="1"/>
    <col min="1887" max="1887" width="12.85546875" bestFit="1" customWidth="1"/>
    <col min="1888" max="1888" width="16" bestFit="1" customWidth="1"/>
    <col min="1889" max="1889" width="12.85546875" bestFit="1" customWidth="1"/>
    <col min="1890" max="1890" width="16" bestFit="1" customWidth="1"/>
    <col min="1891" max="1891" width="12.85546875" bestFit="1" customWidth="1"/>
    <col min="1892" max="1892" width="16" bestFit="1" customWidth="1"/>
    <col min="1893" max="1893" width="12.85546875" bestFit="1" customWidth="1"/>
    <col min="1894" max="1894" width="16" bestFit="1" customWidth="1"/>
    <col min="1895" max="1895" width="12.85546875" bestFit="1" customWidth="1"/>
    <col min="1896" max="1896" width="16" bestFit="1" customWidth="1"/>
    <col min="1897" max="1897" width="12.85546875" bestFit="1" customWidth="1"/>
    <col min="1898" max="1898" width="16" bestFit="1" customWidth="1"/>
    <col min="1899" max="1899" width="12.85546875" bestFit="1" customWidth="1"/>
    <col min="1900" max="1900" width="16" bestFit="1" customWidth="1"/>
    <col min="1901" max="1901" width="12.85546875" bestFit="1" customWidth="1"/>
    <col min="1902" max="1902" width="16" bestFit="1" customWidth="1"/>
    <col min="1903" max="1903" width="12.85546875" bestFit="1" customWidth="1"/>
    <col min="1904" max="1904" width="16" bestFit="1" customWidth="1"/>
    <col min="1905" max="1905" width="12.85546875" bestFit="1" customWidth="1"/>
    <col min="1906" max="1906" width="16" bestFit="1" customWidth="1"/>
    <col min="1907" max="1907" width="12.85546875" bestFit="1" customWidth="1"/>
    <col min="1908" max="1908" width="16" bestFit="1" customWidth="1"/>
    <col min="1909" max="1909" width="12.85546875" bestFit="1" customWidth="1"/>
    <col min="1910" max="1910" width="16" bestFit="1" customWidth="1"/>
    <col min="1911" max="1911" width="12.85546875" bestFit="1" customWidth="1"/>
    <col min="1912" max="1912" width="16" bestFit="1" customWidth="1"/>
    <col min="1913" max="1913" width="12.85546875" bestFit="1" customWidth="1"/>
    <col min="1914" max="1914" width="16" bestFit="1" customWidth="1"/>
    <col min="1915" max="1915" width="12.85546875" bestFit="1" customWidth="1"/>
    <col min="1916" max="1916" width="16" bestFit="1" customWidth="1"/>
    <col min="1917" max="1917" width="12.85546875" bestFit="1" customWidth="1"/>
    <col min="1918" max="1918" width="16" bestFit="1" customWidth="1"/>
    <col min="1919" max="1919" width="12.85546875" bestFit="1" customWidth="1"/>
    <col min="1920" max="1920" width="16" bestFit="1" customWidth="1"/>
    <col min="1921" max="1921" width="12.85546875" bestFit="1" customWidth="1"/>
    <col min="1922" max="1922" width="16" bestFit="1" customWidth="1"/>
    <col min="1923" max="1923" width="12.85546875" bestFit="1" customWidth="1"/>
    <col min="1924" max="1924" width="16" bestFit="1" customWidth="1"/>
    <col min="1925" max="1925" width="12.85546875" bestFit="1" customWidth="1"/>
    <col min="1926" max="1926" width="16" bestFit="1" customWidth="1"/>
    <col min="1927" max="1927" width="12.85546875" bestFit="1" customWidth="1"/>
    <col min="1928" max="1928" width="16" bestFit="1" customWidth="1"/>
    <col min="1929" max="1929" width="12.85546875" bestFit="1" customWidth="1"/>
    <col min="1930" max="1930" width="16" bestFit="1" customWidth="1"/>
    <col min="1931" max="1931" width="12.85546875" bestFit="1" customWidth="1"/>
    <col min="1932" max="1932" width="16" bestFit="1" customWidth="1"/>
    <col min="1933" max="1933" width="12.85546875" bestFit="1" customWidth="1"/>
    <col min="1934" max="1934" width="16" bestFit="1" customWidth="1"/>
    <col min="1935" max="1935" width="12.85546875" bestFit="1" customWidth="1"/>
    <col min="1936" max="1936" width="16" bestFit="1" customWidth="1"/>
    <col min="1937" max="1937" width="12.85546875" bestFit="1" customWidth="1"/>
    <col min="1938" max="1938" width="16" bestFit="1" customWidth="1"/>
    <col min="1939" max="1939" width="12.85546875" bestFit="1" customWidth="1"/>
    <col min="1940" max="1940" width="16" bestFit="1" customWidth="1"/>
    <col min="1941" max="1941" width="12.85546875" bestFit="1" customWidth="1"/>
    <col min="1942" max="1942" width="16" bestFit="1" customWidth="1"/>
    <col min="1943" max="1943" width="12.85546875" bestFit="1" customWidth="1"/>
    <col min="1944" max="1944" width="16" bestFit="1" customWidth="1"/>
    <col min="1945" max="1945" width="12.85546875" bestFit="1" customWidth="1"/>
    <col min="1946" max="1946" width="16" bestFit="1" customWidth="1"/>
    <col min="1947" max="1947" width="12.85546875" bestFit="1" customWidth="1"/>
    <col min="1948" max="1948" width="16" bestFit="1" customWidth="1"/>
    <col min="1949" max="1949" width="12.85546875" bestFit="1" customWidth="1"/>
    <col min="1950" max="1950" width="16" bestFit="1" customWidth="1"/>
    <col min="1951" max="1951" width="12.85546875" bestFit="1" customWidth="1"/>
    <col min="1952" max="1952" width="16" bestFit="1" customWidth="1"/>
    <col min="1953" max="1953" width="12.85546875" bestFit="1" customWidth="1"/>
    <col min="1954" max="1954" width="16" bestFit="1" customWidth="1"/>
    <col min="1955" max="1955" width="12.85546875" bestFit="1" customWidth="1"/>
    <col min="1956" max="1956" width="16" bestFit="1" customWidth="1"/>
    <col min="1957" max="1957" width="12.85546875" bestFit="1" customWidth="1"/>
    <col min="1958" max="1958" width="16" bestFit="1" customWidth="1"/>
    <col min="1959" max="1959" width="12.85546875" bestFit="1" customWidth="1"/>
    <col min="1960" max="1960" width="16" bestFit="1" customWidth="1"/>
    <col min="1961" max="1961" width="12.85546875" bestFit="1" customWidth="1"/>
    <col min="1962" max="1962" width="16" bestFit="1" customWidth="1"/>
    <col min="1963" max="1963" width="12.85546875" bestFit="1" customWidth="1"/>
    <col min="1964" max="1964" width="16" bestFit="1" customWidth="1"/>
    <col min="1965" max="1965" width="12.85546875" bestFit="1" customWidth="1"/>
    <col min="1966" max="1966" width="16" bestFit="1" customWidth="1"/>
    <col min="1967" max="1967" width="12.85546875" bestFit="1" customWidth="1"/>
    <col min="1968" max="1968" width="16" bestFit="1" customWidth="1"/>
    <col min="1969" max="1969" width="12.85546875" bestFit="1" customWidth="1"/>
    <col min="1970" max="1970" width="16" bestFit="1" customWidth="1"/>
    <col min="1971" max="1971" width="12.85546875" bestFit="1" customWidth="1"/>
    <col min="1972" max="1972" width="16" bestFit="1" customWidth="1"/>
    <col min="1973" max="1973" width="12.85546875" bestFit="1" customWidth="1"/>
    <col min="1974" max="1974" width="16" bestFit="1" customWidth="1"/>
    <col min="1975" max="1975" width="12.85546875" bestFit="1" customWidth="1"/>
    <col min="1976" max="1976" width="16" bestFit="1" customWidth="1"/>
    <col min="1977" max="1977" width="12.85546875" bestFit="1" customWidth="1"/>
    <col min="1978" max="1978" width="16" bestFit="1" customWidth="1"/>
    <col min="1979" max="1979" width="12.85546875" bestFit="1" customWidth="1"/>
    <col min="1980" max="1980" width="16" bestFit="1" customWidth="1"/>
    <col min="1981" max="1981" width="12.85546875" bestFit="1" customWidth="1"/>
    <col min="1982" max="1982" width="16" bestFit="1" customWidth="1"/>
    <col min="1983" max="1983" width="12.85546875" bestFit="1" customWidth="1"/>
    <col min="1984" max="1984" width="16" bestFit="1" customWidth="1"/>
    <col min="1985" max="1985" width="12.85546875" bestFit="1" customWidth="1"/>
    <col min="1986" max="1986" width="16" bestFit="1" customWidth="1"/>
    <col min="1987" max="1987" width="12.85546875" bestFit="1" customWidth="1"/>
    <col min="1988" max="1988" width="16" bestFit="1" customWidth="1"/>
    <col min="1989" max="1989" width="12.85546875" bestFit="1" customWidth="1"/>
    <col min="1990" max="1990" width="16" bestFit="1" customWidth="1"/>
    <col min="1991" max="1991" width="12.85546875" bestFit="1" customWidth="1"/>
    <col min="1992" max="1992" width="16" bestFit="1" customWidth="1"/>
    <col min="1993" max="1993" width="12.85546875" bestFit="1" customWidth="1"/>
    <col min="1994" max="1994" width="16" bestFit="1" customWidth="1"/>
    <col min="1995" max="1995" width="12.85546875" bestFit="1" customWidth="1"/>
    <col min="1996" max="1996" width="16" bestFit="1" customWidth="1"/>
    <col min="1997" max="1997" width="12.85546875" bestFit="1" customWidth="1"/>
    <col min="1998" max="1998" width="16" bestFit="1" customWidth="1"/>
    <col min="1999" max="1999" width="12.85546875" bestFit="1" customWidth="1"/>
    <col min="2000" max="2000" width="16" bestFit="1" customWidth="1"/>
    <col min="2001" max="2001" width="12.85546875" bestFit="1" customWidth="1"/>
    <col min="2002" max="2002" width="16" bestFit="1" customWidth="1"/>
    <col min="2003" max="2003" width="12.85546875" bestFit="1" customWidth="1"/>
    <col min="2004" max="2004" width="16" bestFit="1" customWidth="1"/>
    <col min="2005" max="2005" width="12.85546875" bestFit="1" customWidth="1"/>
    <col min="2006" max="2006" width="16" bestFit="1" customWidth="1"/>
    <col min="2007" max="2007" width="12.85546875" bestFit="1" customWidth="1"/>
    <col min="2008" max="2008" width="16" bestFit="1" customWidth="1"/>
    <col min="2009" max="2009" width="12.85546875" bestFit="1" customWidth="1"/>
    <col min="2010" max="2010" width="16" bestFit="1" customWidth="1"/>
    <col min="2011" max="2011" width="12.85546875" bestFit="1" customWidth="1"/>
    <col min="2012" max="2012" width="16" bestFit="1" customWidth="1"/>
    <col min="2013" max="2013" width="12.85546875" bestFit="1" customWidth="1"/>
    <col min="2014" max="2014" width="16" bestFit="1" customWidth="1"/>
    <col min="2015" max="2015" width="12.85546875" bestFit="1" customWidth="1"/>
    <col min="2016" max="2016" width="16" bestFit="1" customWidth="1"/>
    <col min="2017" max="2017" width="12.85546875" bestFit="1" customWidth="1"/>
    <col min="2018" max="2018" width="16" bestFit="1" customWidth="1"/>
    <col min="2019" max="2019" width="12.85546875" bestFit="1" customWidth="1"/>
    <col min="2020" max="2020" width="16" bestFit="1" customWidth="1"/>
    <col min="2021" max="2021" width="12.85546875" bestFit="1" customWidth="1"/>
    <col min="2022" max="2022" width="16" bestFit="1" customWidth="1"/>
    <col min="2023" max="2023" width="12.85546875" bestFit="1" customWidth="1"/>
    <col min="2024" max="2024" width="16" bestFit="1" customWidth="1"/>
    <col min="2025" max="2025" width="12.85546875" bestFit="1" customWidth="1"/>
    <col min="2026" max="2026" width="16" bestFit="1" customWidth="1"/>
    <col min="2027" max="2027" width="12.85546875" bestFit="1" customWidth="1"/>
    <col min="2028" max="2028" width="16" bestFit="1" customWidth="1"/>
    <col min="2029" max="2029" width="12.85546875" bestFit="1" customWidth="1"/>
    <col min="2030" max="2030" width="16" bestFit="1" customWidth="1"/>
    <col min="2031" max="2031" width="12.85546875" bestFit="1" customWidth="1"/>
    <col min="2032" max="2032" width="16" bestFit="1" customWidth="1"/>
    <col min="2033" max="2033" width="12.85546875" bestFit="1" customWidth="1"/>
    <col min="2034" max="2034" width="16" bestFit="1" customWidth="1"/>
    <col min="2035" max="2035" width="12.85546875" bestFit="1" customWidth="1"/>
    <col min="2036" max="2036" width="16" bestFit="1" customWidth="1"/>
    <col min="2037" max="2037" width="12.85546875" bestFit="1" customWidth="1"/>
    <col min="2038" max="2038" width="16" bestFit="1" customWidth="1"/>
    <col min="2039" max="2039" width="12.85546875" bestFit="1" customWidth="1"/>
    <col min="2040" max="2040" width="16" bestFit="1" customWidth="1"/>
    <col min="2041" max="2041" width="12.85546875" bestFit="1" customWidth="1"/>
    <col min="2042" max="2042" width="16" bestFit="1" customWidth="1"/>
    <col min="2043" max="2043" width="12.85546875" bestFit="1" customWidth="1"/>
    <col min="2044" max="2044" width="16" bestFit="1" customWidth="1"/>
    <col min="2045" max="2045" width="12.85546875" bestFit="1" customWidth="1"/>
    <col min="2046" max="2046" width="16" bestFit="1" customWidth="1"/>
    <col min="2047" max="2047" width="12.85546875" bestFit="1" customWidth="1"/>
    <col min="2048" max="2048" width="16" bestFit="1" customWidth="1"/>
    <col min="2049" max="2049" width="12.85546875" bestFit="1" customWidth="1"/>
    <col min="2050" max="2050" width="16" bestFit="1" customWidth="1"/>
    <col min="2051" max="2051" width="12.85546875" bestFit="1" customWidth="1"/>
    <col min="2052" max="2052" width="16" bestFit="1" customWidth="1"/>
    <col min="2053" max="2053" width="12.85546875" bestFit="1" customWidth="1"/>
    <col min="2054" max="2054" width="16" bestFit="1" customWidth="1"/>
    <col min="2055" max="2055" width="12.85546875" bestFit="1" customWidth="1"/>
    <col min="2056" max="2056" width="16" bestFit="1" customWidth="1"/>
    <col min="2057" max="2057" width="12.85546875" bestFit="1" customWidth="1"/>
    <col min="2058" max="2058" width="16" bestFit="1" customWidth="1"/>
    <col min="2059" max="2059" width="12.85546875" bestFit="1" customWidth="1"/>
    <col min="2060" max="2060" width="16" bestFit="1" customWidth="1"/>
    <col min="2061" max="2061" width="12.85546875" bestFit="1" customWidth="1"/>
    <col min="2062" max="2062" width="16" bestFit="1" customWidth="1"/>
    <col min="2063" max="2063" width="12.85546875" bestFit="1" customWidth="1"/>
    <col min="2064" max="2064" width="16" bestFit="1" customWidth="1"/>
    <col min="2065" max="2065" width="12.85546875" bestFit="1" customWidth="1"/>
    <col min="2066" max="2066" width="16" bestFit="1" customWidth="1"/>
    <col min="2067" max="2067" width="12.85546875" bestFit="1" customWidth="1"/>
    <col min="2068" max="2068" width="16" bestFit="1" customWidth="1"/>
    <col min="2069" max="2069" width="12.85546875" bestFit="1" customWidth="1"/>
    <col min="2070" max="2070" width="16" bestFit="1" customWidth="1"/>
    <col min="2071" max="2071" width="12.85546875" bestFit="1" customWidth="1"/>
    <col min="2072" max="2072" width="16" bestFit="1" customWidth="1"/>
    <col min="2073" max="2073" width="12.85546875" bestFit="1" customWidth="1"/>
    <col min="2074" max="2074" width="16" bestFit="1" customWidth="1"/>
    <col min="2075" max="2075" width="12.85546875" bestFit="1" customWidth="1"/>
    <col min="2076" max="2076" width="16" bestFit="1" customWidth="1"/>
    <col min="2077" max="2077" width="12.85546875" bestFit="1" customWidth="1"/>
    <col min="2078" max="2078" width="16" bestFit="1" customWidth="1"/>
    <col min="2079" max="2079" width="12.85546875" bestFit="1" customWidth="1"/>
    <col min="2080" max="2080" width="16" bestFit="1" customWidth="1"/>
    <col min="2081" max="2081" width="12.85546875" bestFit="1" customWidth="1"/>
    <col min="2082" max="2082" width="16" bestFit="1" customWidth="1"/>
    <col min="2083" max="2083" width="12.85546875" bestFit="1" customWidth="1"/>
    <col min="2084" max="2084" width="16" bestFit="1" customWidth="1"/>
    <col min="2085" max="2085" width="12.85546875" bestFit="1" customWidth="1"/>
    <col min="2086" max="2086" width="16" bestFit="1" customWidth="1"/>
    <col min="2087" max="2087" width="12.85546875" bestFit="1" customWidth="1"/>
    <col min="2088" max="2088" width="16" bestFit="1" customWidth="1"/>
    <col min="2089" max="2089" width="12.85546875" bestFit="1" customWidth="1"/>
    <col min="2090" max="2090" width="16" bestFit="1" customWidth="1"/>
    <col min="2091" max="2091" width="12.85546875" bestFit="1" customWidth="1"/>
    <col min="2092" max="2092" width="16" bestFit="1" customWidth="1"/>
    <col min="2093" max="2093" width="12.85546875" bestFit="1" customWidth="1"/>
    <col min="2094" max="2094" width="16" bestFit="1" customWidth="1"/>
    <col min="2095" max="2095" width="12.85546875" bestFit="1" customWidth="1"/>
    <col min="2096" max="2096" width="16" bestFit="1" customWidth="1"/>
    <col min="2097" max="2097" width="12.85546875" bestFit="1" customWidth="1"/>
    <col min="2098" max="2098" width="16" bestFit="1" customWidth="1"/>
    <col min="2099" max="2099" width="12.85546875" bestFit="1" customWidth="1"/>
    <col min="2100" max="2100" width="16" bestFit="1" customWidth="1"/>
    <col min="2101" max="2101" width="12.85546875" bestFit="1" customWidth="1"/>
    <col min="2102" max="2102" width="16" bestFit="1" customWidth="1"/>
    <col min="2103" max="2103" width="12.85546875" bestFit="1" customWidth="1"/>
    <col min="2104" max="2104" width="16" bestFit="1" customWidth="1"/>
    <col min="2105" max="2105" width="12.85546875" bestFit="1" customWidth="1"/>
    <col min="2106" max="2106" width="16" bestFit="1" customWidth="1"/>
    <col min="2107" max="2107" width="12.85546875" bestFit="1" customWidth="1"/>
    <col min="2108" max="2108" width="16" bestFit="1" customWidth="1"/>
    <col min="2109" max="2109" width="12.85546875" bestFit="1" customWidth="1"/>
    <col min="2110" max="2110" width="16" bestFit="1" customWidth="1"/>
    <col min="2111" max="2111" width="12.85546875" bestFit="1" customWidth="1"/>
    <col min="2112" max="2112" width="16" bestFit="1" customWidth="1"/>
    <col min="2113" max="2113" width="12.85546875" bestFit="1" customWidth="1"/>
    <col min="2114" max="2114" width="16" bestFit="1" customWidth="1"/>
    <col min="2115" max="2115" width="12.85546875" bestFit="1" customWidth="1"/>
    <col min="2116" max="2116" width="16" bestFit="1" customWidth="1"/>
    <col min="2117" max="2117" width="12.85546875" bestFit="1" customWidth="1"/>
    <col min="2118" max="2118" width="16" bestFit="1" customWidth="1"/>
    <col min="2119" max="2119" width="12.85546875" bestFit="1" customWidth="1"/>
    <col min="2120" max="2120" width="16" bestFit="1" customWidth="1"/>
    <col min="2121" max="2121" width="12.85546875" bestFit="1" customWidth="1"/>
    <col min="2122" max="2122" width="16" bestFit="1" customWidth="1"/>
    <col min="2123" max="2123" width="12.85546875" bestFit="1" customWidth="1"/>
    <col min="2124" max="2124" width="16" bestFit="1" customWidth="1"/>
    <col min="2125" max="2125" width="12.85546875" bestFit="1" customWidth="1"/>
    <col min="2126" max="2126" width="16" bestFit="1" customWidth="1"/>
    <col min="2127" max="2127" width="12.85546875" bestFit="1" customWidth="1"/>
    <col min="2128" max="2128" width="16" bestFit="1" customWidth="1"/>
    <col min="2129" max="2129" width="12.85546875" bestFit="1" customWidth="1"/>
    <col min="2130" max="2130" width="16" bestFit="1" customWidth="1"/>
    <col min="2131" max="2131" width="12.85546875" bestFit="1" customWidth="1"/>
    <col min="2132" max="2132" width="16" bestFit="1" customWidth="1"/>
    <col min="2133" max="2133" width="12.85546875" bestFit="1" customWidth="1"/>
    <col min="2134" max="2134" width="16" bestFit="1" customWidth="1"/>
    <col min="2135" max="2135" width="12.85546875" bestFit="1" customWidth="1"/>
    <col min="2136" max="2136" width="16" bestFit="1" customWidth="1"/>
    <col min="2137" max="2137" width="12.85546875" bestFit="1" customWidth="1"/>
    <col min="2138" max="2138" width="16" bestFit="1" customWidth="1"/>
    <col min="2139" max="2139" width="12.85546875" bestFit="1" customWidth="1"/>
    <col min="2140" max="2140" width="16" bestFit="1" customWidth="1"/>
    <col min="2141" max="2141" width="12.85546875" bestFit="1" customWidth="1"/>
    <col min="2142" max="2142" width="16" bestFit="1" customWidth="1"/>
    <col min="2143" max="2143" width="12.85546875" bestFit="1" customWidth="1"/>
    <col min="2144" max="2144" width="16" bestFit="1" customWidth="1"/>
    <col min="2145" max="2145" width="12.85546875" bestFit="1" customWidth="1"/>
    <col min="2146" max="2146" width="16" bestFit="1" customWidth="1"/>
    <col min="2147" max="2147" width="12.85546875" bestFit="1" customWidth="1"/>
    <col min="2148" max="2148" width="16" bestFit="1" customWidth="1"/>
    <col min="2149" max="2149" width="12.85546875" bestFit="1" customWidth="1"/>
    <col min="2150" max="2150" width="16" bestFit="1" customWidth="1"/>
    <col min="2151" max="2151" width="12.85546875" bestFit="1" customWidth="1"/>
    <col min="2152" max="2152" width="16" bestFit="1" customWidth="1"/>
    <col min="2153" max="2153" width="12.85546875" bestFit="1" customWidth="1"/>
    <col min="2154" max="2154" width="16" bestFit="1" customWidth="1"/>
    <col min="2155" max="2155" width="12.85546875" bestFit="1" customWidth="1"/>
    <col min="2156" max="2156" width="16" bestFit="1" customWidth="1"/>
    <col min="2157" max="2157" width="12.85546875" bestFit="1" customWidth="1"/>
    <col min="2158" max="2158" width="16" bestFit="1" customWidth="1"/>
    <col min="2159" max="2159" width="12.85546875" bestFit="1" customWidth="1"/>
    <col min="2160" max="2160" width="16" bestFit="1" customWidth="1"/>
    <col min="2161" max="2161" width="12.85546875" bestFit="1" customWidth="1"/>
    <col min="2162" max="2162" width="16" bestFit="1" customWidth="1"/>
    <col min="2163" max="2163" width="12.85546875" bestFit="1" customWidth="1"/>
    <col min="2164" max="2164" width="16" bestFit="1" customWidth="1"/>
    <col min="2165" max="2165" width="12.85546875" bestFit="1" customWidth="1"/>
    <col min="2166" max="2166" width="16" bestFit="1" customWidth="1"/>
    <col min="2167" max="2167" width="12.85546875" bestFit="1" customWidth="1"/>
    <col min="2168" max="2168" width="16" bestFit="1" customWidth="1"/>
    <col min="2169" max="2169" width="12.85546875" bestFit="1" customWidth="1"/>
    <col min="2170" max="2170" width="16" bestFit="1" customWidth="1"/>
    <col min="2171" max="2171" width="12.85546875" bestFit="1" customWidth="1"/>
    <col min="2172" max="2172" width="16" bestFit="1" customWidth="1"/>
    <col min="2173" max="2173" width="12.85546875" bestFit="1" customWidth="1"/>
    <col min="2174" max="2174" width="16" bestFit="1" customWidth="1"/>
    <col min="2175" max="2175" width="12.85546875" bestFit="1" customWidth="1"/>
    <col min="2176" max="2176" width="16" bestFit="1" customWidth="1"/>
    <col min="2177" max="2177" width="12.85546875" bestFit="1" customWidth="1"/>
    <col min="2178" max="2178" width="16" bestFit="1" customWidth="1"/>
    <col min="2179" max="2179" width="12.85546875" bestFit="1" customWidth="1"/>
    <col min="2180" max="2180" width="16" bestFit="1" customWidth="1"/>
    <col min="2181" max="2181" width="12.85546875" bestFit="1" customWidth="1"/>
    <col min="2182" max="2182" width="16" bestFit="1" customWidth="1"/>
    <col min="2183" max="2183" width="12.85546875" bestFit="1" customWidth="1"/>
    <col min="2184" max="2184" width="16" bestFit="1" customWidth="1"/>
    <col min="2185" max="2185" width="12.85546875" bestFit="1" customWidth="1"/>
    <col min="2186" max="2186" width="16" bestFit="1" customWidth="1"/>
    <col min="2187" max="2187" width="12.85546875" bestFit="1" customWidth="1"/>
    <col min="2188" max="2188" width="16" bestFit="1" customWidth="1"/>
    <col min="2189" max="2189" width="12.85546875" bestFit="1" customWidth="1"/>
    <col min="2190" max="2190" width="16" bestFit="1" customWidth="1"/>
    <col min="2191" max="2191" width="12.85546875" bestFit="1" customWidth="1"/>
    <col min="2192" max="2192" width="16" bestFit="1" customWidth="1"/>
    <col min="2193" max="2193" width="12.85546875" bestFit="1" customWidth="1"/>
    <col min="2194" max="2194" width="16" bestFit="1" customWidth="1"/>
    <col min="2195" max="2195" width="12.85546875" bestFit="1" customWidth="1"/>
    <col min="2196" max="2196" width="16" bestFit="1" customWidth="1"/>
    <col min="2197" max="2197" width="12.85546875" bestFit="1" customWidth="1"/>
    <col min="2198" max="2198" width="16" bestFit="1" customWidth="1"/>
    <col min="2199" max="2199" width="12.85546875" bestFit="1" customWidth="1"/>
    <col min="2200" max="2200" width="16" bestFit="1" customWidth="1"/>
    <col min="2201" max="2201" width="12.85546875" bestFit="1" customWidth="1"/>
    <col min="2202" max="2202" width="16" bestFit="1" customWidth="1"/>
    <col min="2203" max="2203" width="12.85546875" bestFit="1" customWidth="1"/>
    <col min="2204" max="2204" width="16" bestFit="1" customWidth="1"/>
    <col min="2205" max="2205" width="12.85546875" bestFit="1" customWidth="1"/>
    <col min="2206" max="2206" width="16" bestFit="1" customWidth="1"/>
    <col min="2207" max="2207" width="12.85546875" bestFit="1" customWidth="1"/>
    <col min="2208" max="2208" width="16" bestFit="1" customWidth="1"/>
    <col min="2209" max="2209" width="12.85546875" bestFit="1" customWidth="1"/>
    <col min="2210" max="2210" width="16" bestFit="1" customWidth="1"/>
    <col min="2211" max="2211" width="12.85546875" bestFit="1" customWidth="1"/>
    <col min="2212" max="2212" width="16" bestFit="1" customWidth="1"/>
    <col min="2213" max="2213" width="12.85546875" bestFit="1" customWidth="1"/>
    <col min="2214" max="2214" width="16" bestFit="1" customWidth="1"/>
    <col min="2215" max="2215" width="12.85546875" bestFit="1" customWidth="1"/>
    <col min="2216" max="2216" width="16" bestFit="1" customWidth="1"/>
    <col min="2217" max="2217" width="12.85546875" bestFit="1" customWidth="1"/>
    <col min="2218" max="2218" width="16" bestFit="1" customWidth="1"/>
    <col min="2219" max="2219" width="12.85546875" bestFit="1" customWidth="1"/>
    <col min="2220" max="2220" width="16" bestFit="1" customWidth="1"/>
    <col min="2221" max="2221" width="12.85546875" bestFit="1" customWidth="1"/>
    <col min="2222" max="2222" width="16" bestFit="1" customWidth="1"/>
    <col min="2223" max="2223" width="12.85546875" bestFit="1" customWidth="1"/>
    <col min="2224" max="2224" width="16" bestFit="1" customWidth="1"/>
    <col min="2225" max="2225" width="12.85546875" bestFit="1" customWidth="1"/>
    <col min="2226" max="2226" width="16" bestFit="1" customWidth="1"/>
    <col min="2227" max="2227" width="12.85546875" bestFit="1" customWidth="1"/>
    <col min="2228" max="2228" width="16" bestFit="1" customWidth="1"/>
    <col min="2229" max="2229" width="12.85546875" bestFit="1" customWidth="1"/>
    <col min="2230" max="2230" width="16" bestFit="1" customWidth="1"/>
    <col min="2231" max="2231" width="12.85546875" bestFit="1" customWidth="1"/>
    <col min="2232" max="2232" width="16" bestFit="1" customWidth="1"/>
    <col min="2233" max="2233" width="12.85546875" bestFit="1" customWidth="1"/>
    <col min="2234" max="2234" width="16" bestFit="1" customWidth="1"/>
    <col min="2235" max="2235" width="12.85546875" bestFit="1" customWidth="1"/>
    <col min="2236" max="2236" width="16" bestFit="1" customWidth="1"/>
    <col min="2237" max="2237" width="12.85546875" bestFit="1" customWidth="1"/>
    <col min="2238" max="2238" width="16" bestFit="1" customWidth="1"/>
    <col min="2239" max="2239" width="12.85546875" bestFit="1" customWidth="1"/>
    <col min="2240" max="2240" width="16" bestFit="1" customWidth="1"/>
    <col min="2241" max="2241" width="12.85546875" bestFit="1" customWidth="1"/>
    <col min="2242" max="2242" width="16" bestFit="1" customWidth="1"/>
    <col min="2243" max="2243" width="12.85546875" bestFit="1" customWidth="1"/>
    <col min="2244" max="2244" width="16" bestFit="1" customWidth="1"/>
    <col min="2245" max="2245" width="12.85546875" bestFit="1" customWidth="1"/>
    <col min="2246" max="2246" width="16" bestFit="1" customWidth="1"/>
    <col min="2247" max="2247" width="12.85546875" bestFit="1" customWidth="1"/>
    <col min="2248" max="2248" width="16" bestFit="1" customWidth="1"/>
    <col min="2249" max="2249" width="12.85546875" bestFit="1" customWidth="1"/>
    <col min="2250" max="2250" width="16" bestFit="1" customWidth="1"/>
    <col min="2251" max="2251" width="12.85546875" bestFit="1" customWidth="1"/>
    <col min="2252" max="2252" width="16" bestFit="1" customWidth="1"/>
    <col min="2253" max="2253" width="12.85546875" bestFit="1" customWidth="1"/>
    <col min="2254" max="2254" width="16" bestFit="1" customWidth="1"/>
    <col min="2255" max="2255" width="12.85546875" bestFit="1" customWidth="1"/>
    <col min="2256" max="2256" width="16" bestFit="1" customWidth="1"/>
    <col min="2257" max="2257" width="12.85546875" bestFit="1" customWidth="1"/>
    <col min="2258" max="2258" width="16" bestFit="1" customWidth="1"/>
    <col min="2259" max="2259" width="12.85546875" bestFit="1" customWidth="1"/>
    <col min="2260" max="2260" width="16" bestFit="1" customWidth="1"/>
    <col min="2261" max="2261" width="12.85546875" bestFit="1" customWidth="1"/>
    <col min="2262" max="2262" width="16" bestFit="1" customWidth="1"/>
    <col min="2263" max="2263" width="12.85546875" bestFit="1" customWidth="1"/>
    <col min="2264" max="2264" width="16" bestFit="1" customWidth="1"/>
    <col min="2265" max="2265" width="12.85546875" bestFit="1" customWidth="1"/>
    <col min="2266" max="2266" width="16" bestFit="1" customWidth="1"/>
    <col min="2267" max="2267" width="12.85546875" bestFit="1" customWidth="1"/>
    <col min="2268" max="2268" width="16" bestFit="1" customWidth="1"/>
    <col min="2269" max="2269" width="12.85546875" bestFit="1" customWidth="1"/>
    <col min="2270" max="2270" width="16" bestFit="1" customWidth="1"/>
    <col min="2271" max="2271" width="12.85546875" bestFit="1" customWidth="1"/>
    <col min="2272" max="2272" width="16" bestFit="1" customWidth="1"/>
    <col min="2273" max="2273" width="12.85546875" bestFit="1" customWidth="1"/>
    <col min="2274" max="2274" width="16" bestFit="1" customWidth="1"/>
    <col min="2275" max="2275" width="12.85546875" bestFit="1" customWidth="1"/>
    <col min="2276" max="2276" width="16" bestFit="1" customWidth="1"/>
    <col min="2277" max="2277" width="12.85546875" bestFit="1" customWidth="1"/>
    <col min="2278" max="2278" width="16" bestFit="1" customWidth="1"/>
    <col min="2279" max="2279" width="12.85546875" bestFit="1" customWidth="1"/>
    <col min="2280" max="2280" width="16" bestFit="1" customWidth="1"/>
    <col min="2281" max="2281" width="12.85546875" bestFit="1" customWidth="1"/>
    <col min="2282" max="2282" width="16" bestFit="1" customWidth="1"/>
    <col min="2283" max="2283" width="12.85546875" bestFit="1" customWidth="1"/>
    <col min="2284" max="2284" width="16" bestFit="1" customWidth="1"/>
    <col min="2285" max="2285" width="12.85546875" bestFit="1" customWidth="1"/>
    <col min="2286" max="2286" width="16" bestFit="1" customWidth="1"/>
    <col min="2287" max="2287" width="12.85546875" bestFit="1" customWidth="1"/>
    <col min="2288" max="2288" width="16" bestFit="1" customWidth="1"/>
    <col min="2289" max="2289" width="12.85546875" bestFit="1" customWidth="1"/>
    <col min="2290" max="2290" width="16" bestFit="1" customWidth="1"/>
    <col min="2291" max="2291" width="12.85546875" bestFit="1" customWidth="1"/>
    <col min="2292" max="2292" width="16" bestFit="1" customWidth="1"/>
    <col min="2293" max="2293" width="12.85546875" bestFit="1" customWidth="1"/>
    <col min="2294" max="2294" width="16" bestFit="1" customWidth="1"/>
    <col min="2295" max="2295" width="12.85546875" bestFit="1" customWidth="1"/>
    <col min="2296" max="2296" width="16" bestFit="1" customWidth="1"/>
    <col min="2297" max="2297" width="12.85546875" bestFit="1" customWidth="1"/>
    <col min="2298" max="2298" width="16" bestFit="1" customWidth="1"/>
    <col min="2299" max="2299" width="12.85546875" bestFit="1" customWidth="1"/>
    <col min="2300" max="2300" width="16" bestFit="1" customWidth="1"/>
    <col min="2301" max="2301" width="12.85546875" bestFit="1" customWidth="1"/>
    <col min="2302" max="2302" width="16" bestFit="1" customWidth="1"/>
    <col min="2303" max="2303" width="12.85546875" bestFit="1" customWidth="1"/>
    <col min="2304" max="2304" width="16" bestFit="1" customWidth="1"/>
    <col min="2305" max="2305" width="12.85546875" bestFit="1" customWidth="1"/>
    <col min="2306" max="2306" width="16" bestFit="1" customWidth="1"/>
    <col min="2307" max="2307" width="12.85546875" bestFit="1" customWidth="1"/>
    <col min="2308" max="2308" width="16" bestFit="1" customWidth="1"/>
    <col min="2309" max="2309" width="12.85546875" bestFit="1" customWidth="1"/>
    <col min="2310" max="2310" width="16" bestFit="1" customWidth="1"/>
    <col min="2311" max="2311" width="12.85546875" bestFit="1" customWidth="1"/>
    <col min="2312" max="2312" width="16" bestFit="1" customWidth="1"/>
    <col min="2313" max="2313" width="12.85546875" bestFit="1" customWidth="1"/>
    <col min="2314" max="2314" width="16" bestFit="1" customWidth="1"/>
    <col min="2315" max="2315" width="12.85546875" bestFit="1" customWidth="1"/>
    <col min="2316" max="2316" width="16" bestFit="1" customWidth="1"/>
    <col min="2317" max="2317" width="12.85546875" bestFit="1" customWidth="1"/>
    <col min="2318" max="2318" width="16" bestFit="1" customWidth="1"/>
    <col min="2319" max="2319" width="12.85546875" bestFit="1" customWidth="1"/>
    <col min="2320" max="2320" width="16" bestFit="1" customWidth="1"/>
    <col min="2321" max="2321" width="12.85546875" bestFit="1" customWidth="1"/>
    <col min="2322" max="2322" width="16" bestFit="1" customWidth="1"/>
    <col min="2323" max="2323" width="12.85546875" bestFit="1" customWidth="1"/>
    <col min="2324" max="2324" width="16" bestFit="1" customWidth="1"/>
    <col min="2325" max="2325" width="12.85546875" bestFit="1" customWidth="1"/>
    <col min="2326" max="2326" width="16" bestFit="1" customWidth="1"/>
    <col min="2327" max="2327" width="12.85546875" bestFit="1" customWidth="1"/>
    <col min="2328" max="2328" width="16" bestFit="1" customWidth="1"/>
    <col min="2329" max="2329" width="12.85546875" bestFit="1" customWidth="1"/>
    <col min="2330" max="2330" width="16" bestFit="1" customWidth="1"/>
    <col min="2331" max="2331" width="12.85546875" bestFit="1" customWidth="1"/>
    <col min="2332" max="2332" width="16" bestFit="1" customWidth="1"/>
    <col min="2333" max="2333" width="12.85546875" bestFit="1" customWidth="1"/>
    <col min="2334" max="2334" width="16" bestFit="1" customWidth="1"/>
    <col min="2335" max="2335" width="12.85546875" bestFit="1" customWidth="1"/>
    <col min="2336" max="2336" width="16" bestFit="1" customWidth="1"/>
    <col min="2337" max="2337" width="12.85546875" bestFit="1" customWidth="1"/>
    <col min="2338" max="2338" width="16" bestFit="1" customWidth="1"/>
    <col min="2339" max="2339" width="12.85546875" bestFit="1" customWidth="1"/>
    <col min="2340" max="2340" width="16" bestFit="1" customWidth="1"/>
    <col min="2341" max="2341" width="12.85546875" bestFit="1" customWidth="1"/>
    <col min="2342" max="2342" width="16" bestFit="1" customWidth="1"/>
    <col min="2343" max="2343" width="12.85546875" bestFit="1" customWidth="1"/>
    <col min="2344" max="2344" width="16" bestFit="1" customWidth="1"/>
    <col min="2345" max="2345" width="12.85546875" bestFit="1" customWidth="1"/>
    <col min="2346" max="2346" width="16" bestFit="1" customWidth="1"/>
    <col min="2347" max="2347" width="12.85546875" bestFit="1" customWidth="1"/>
    <col min="2348" max="2348" width="16" bestFit="1" customWidth="1"/>
    <col min="2349" max="2349" width="12.85546875" bestFit="1" customWidth="1"/>
    <col min="2350" max="2350" width="16" bestFit="1" customWidth="1"/>
    <col min="2351" max="2351" width="12.85546875" bestFit="1" customWidth="1"/>
    <col min="2352" max="2352" width="16" bestFit="1" customWidth="1"/>
    <col min="2353" max="2353" width="12.85546875" bestFit="1" customWidth="1"/>
    <col min="2354" max="2354" width="16" bestFit="1" customWidth="1"/>
    <col min="2355" max="2355" width="12.85546875" bestFit="1" customWidth="1"/>
    <col min="2356" max="2356" width="16" bestFit="1" customWidth="1"/>
    <col min="2357" max="2357" width="12.85546875" bestFit="1" customWidth="1"/>
    <col min="2358" max="2358" width="16" bestFit="1" customWidth="1"/>
    <col min="2359" max="2359" width="12.85546875" bestFit="1" customWidth="1"/>
    <col min="2360" max="2360" width="16" bestFit="1" customWidth="1"/>
    <col min="2361" max="2361" width="12.85546875" bestFit="1" customWidth="1"/>
    <col min="2362" max="2362" width="16" bestFit="1" customWidth="1"/>
    <col min="2363" max="2363" width="12.85546875" bestFit="1" customWidth="1"/>
    <col min="2364" max="2364" width="16" bestFit="1" customWidth="1"/>
    <col min="2365" max="2365" width="12.85546875" bestFit="1" customWidth="1"/>
    <col min="2366" max="2366" width="16" bestFit="1" customWidth="1"/>
    <col min="2367" max="2367" width="12.85546875" bestFit="1" customWidth="1"/>
    <col min="2368" max="2368" width="16" bestFit="1" customWidth="1"/>
    <col min="2369" max="2369" width="12.85546875" bestFit="1" customWidth="1"/>
    <col min="2370" max="2370" width="16" bestFit="1" customWidth="1"/>
    <col min="2371" max="2371" width="12.85546875" bestFit="1" customWidth="1"/>
    <col min="2372" max="2372" width="16" bestFit="1" customWidth="1"/>
    <col min="2373" max="2373" width="12.85546875" bestFit="1" customWidth="1"/>
    <col min="2374" max="2374" width="16" bestFit="1" customWidth="1"/>
    <col min="2375" max="2375" width="12.85546875" bestFit="1" customWidth="1"/>
    <col min="2376" max="2376" width="16" bestFit="1" customWidth="1"/>
    <col min="2377" max="2377" width="12.85546875" bestFit="1" customWidth="1"/>
    <col min="2378" max="2378" width="16" bestFit="1" customWidth="1"/>
    <col min="2379" max="2379" width="12.85546875" bestFit="1" customWidth="1"/>
    <col min="2380" max="2380" width="16" bestFit="1" customWidth="1"/>
    <col min="2381" max="2381" width="12.85546875" bestFit="1" customWidth="1"/>
    <col min="2382" max="2382" width="16" bestFit="1" customWidth="1"/>
    <col min="2383" max="2383" width="12.85546875" bestFit="1" customWidth="1"/>
    <col min="2384" max="2384" width="16" bestFit="1" customWidth="1"/>
    <col min="2385" max="2385" width="12.85546875" bestFit="1" customWidth="1"/>
    <col min="2386" max="2386" width="16" bestFit="1" customWidth="1"/>
    <col min="2387" max="2387" width="12.85546875" bestFit="1" customWidth="1"/>
    <col min="2388" max="2388" width="16" bestFit="1" customWidth="1"/>
    <col min="2389" max="2389" width="12.85546875" bestFit="1" customWidth="1"/>
    <col min="2390" max="2390" width="16" bestFit="1" customWidth="1"/>
    <col min="2391" max="2391" width="12.85546875" bestFit="1" customWidth="1"/>
    <col min="2392" max="2392" width="16" bestFit="1" customWidth="1"/>
    <col min="2393" max="2393" width="12.85546875" bestFit="1" customWidth="1"/>
    <col min="2394" max="2394" width="16" bestFit="1" customWidth="1"/>
    <col min="2395" max="2395" width="12.85546875" bestFit="1" customWidth="1"/>
    <col min="2396" max="2396" width="16" bestFit="1" customWidth="1"/>
    <col min="2397" max="2397" width="12.85546875" bestFit="1" customWidth="1"/>
    <col min="2398" max="2398" width="16" bestFit="1" customWidth="1"/>
    <col min="2399" max="2399" width="12.85546875" bestFit="1" customWidth="1"/>
    <col min="2400" max="2400" width="16" bestFit="1" customWidth="1"/>
    <col min="2401" max="2401" width="12.85546875" bestFit="1" customWidth="1"/>
    <col min="2402" max="2402" width="16" bestFit="1" customWidth="1"/>
    <col min="2403" max="2403" width="12.85546875" bestFit="1" customWidth="1"/>
    <col min="2404" max="2404" width="16" bestFit="1" customWidth="1"/>
    <col min="2405" max="2405" width="12.85546875" bestFit="1" customWidth="1"/>
    <col min="2406" max="2406" width="16" bestFit="1" customWidth="1"/>
    <col min="2407" max="2407" width="12.85546875" bestFit="1" customWidth="1"/>
    <col min="2408" max="2408" width="16" bestFit="1" customWidth="1"/>
    <col min="2409" max="2409" width="12.85546875" bestFit="1" customWidth="1"/>
    <col min="2410" max="2410" width="16" bestFit="1" customWidth="1"/>
    <col min="2411" max="2411" width="12.85546875" bestFit="1" customWidth="1"/>
    <col min="2412" max="2412" width="16" bestFit="1" customWidth="1"/>
    <col min="2413" max="2413" width="12.85546875" bestFit="1" customWidth="1"/>
    <col min="2414" max="2414" width="16" bestFit="1" customWidth="1"/>
    <col min="2415" max="2415" width="12.85546875" bestFit="1" customWidth="1"/>
    <col min="2416" max="2416" width="16" bestFit="1" customWidth="1"/>
    <col min="2417" max="2417" width="12.85546875" bestFit="1" customWidth="1"/>
    <col min="2418" max="2418" width="16" bestFit="1" customWidth="1"/>
    <col min="2419" max="2419" width="12.85546875" bestFit="1" customWidth="1"/>
    <col min="2420" max="2420" width="16" bestFit="1" customWidth="1"/>
    <col min="2421" max="2421" width="12.85546875" bestFit="1" customWidth="1"/>
    <col min="2422" max="2422" width="16" bestFit="1" customWidth="1"/>
    <col min="2423" max="2423" width="12.85546875" bestFit="1" customWidth="1"/>
    <col min="2424" max="2424" width="16" bestFit="1" customWidth="1"/>
    <col min="2425" max="2425" width="12.85546875" bestFit="1" customWidth="1"/>
    <col min="2426" max="2426" width="16" bestFit="1" customWidth="1"/>
    <col min="2427" max="2427" width="12.85546875" bestFit="1" customWidth="1"/>
    <col min="2428" max="2428" width="16" bestFit="1" customWidth="1"/>
    <col min="2429" max="2429" width="12.85546875" bestFit="1" customWidth="1"/>
    <col min="2430" max="2430" width="16" bestFit="1" customWidth="1"/>
    <col min="2431" max="2431" width="12.85546875" bestFit="1" customWidth="1"/>
    <col min="2432" max="2432" width="16" bestFit="1" customWidth="1"/>
    <col min="2433" max="2433" width="12.85546875" bestFit="1" customWidth="1"/>
    <col min="2434" max="2434" width="16" bestFit="1" customWidth="1"/>
    <col min="2435" max="2435" width="12.85546875" bestFit="1" customWidth="1"/>
    <col min="2436" max="2436" width="16" bestFit="1" customWidth="1"/>
    <col min="2437" max="2437" width="12.85546875" bestFit="1" customWidth="1"/>
    <col min="2438" max="2438" width="16" bestFit="1" customWidth="1"/>
    <col min="2439" max="2439" width="12.85546875" bestFit="1" customWidth="1"/>
    <col min="2440" max="2440" width="16" bestFit="1" customWidth="1"/>
    <col min="2441" max="2441" width="12.85546875" bestFit="1" customWidth="1"/>
    <col min="2442" max="2442" width="16" bestFit="1" customWidth="1"/>
    <col min="2443" max="2443" width="12.85546875" bestFit="1" customWidth="1"/>
    <col min="2444" max="2444" width="16" bestFit="1" customWidth="1"/>
    <col min="2445" max="2445" width="12.85546875" bestFit="1" customWidth="1"/>
    <col min="2446" max="2446" width="16" bestFit="1" customWidth="1"/>
    <col min="2447" max="2447" width="12.85546875" bestFit="1" customWidth="1"/>
    <col min="2448" max="2448" width="16" bestFit="1" customWidth="1"/>
    <col min="2449" max="2449" width="12.85546875" bestFit="1" customWidth="1"/>
    <col min="2450" max="2450" width="16" bestFit="1" customWidth="1"/>
    <col min="2451" max="2451" width="12.85546875" bestFit="1" customWidth="1"/>
    <col min="2452" max="2452" width="16" bestFit="1" customWidth="1"/>
    <col min="2453" max="2453" width="12.85546875" bestFit="1" customWidth="1"/>
    <col min="2454" max="2454" width="16" bestFit="1" customWidth="1"/>
    <col min="2455" max="2455" width="12.85546875" bestFit="1" customWidth="1"/>
    <col min="2456" max="2456" width="16" bestFit="1" customWidth="1"/>
    <col min="2457" max="2457" width="12.85546875" bestFit="1" customWidth="1"/>
    <col min="2458" max="2458" width="16" bestFit="1" customWidth="1"/>
    <col min="2459" max="2459" width="12.85546875" bestFit="1" customWidth="1"/>
    <col min="2460" max="2460" width="16" bestFit="1" customWidth="1"/>
    <col min="2461" max="2461" width="12.85546875" bestFit="1" customWidth="1"/>
    <col min="2462" max="2462" width="16" bestFit="1" customWidth="1"/>
    <col min="2463" max="2463" width="12.85546875" bestFit="1" customWidth="1"/>
    <col min="2464" max="2464" width="16" bestFit="1" customWidth="1"/>
    <col min="2465" max="2465" width="12.85546875" bestFit="1" customWidth="1"/>
    <col min="2466" max="2466" width="16" bestFit="1" customWidth="1"/>
    <col min="2467" max="2467" width="12.85546875" bestFit="1" customWidth="1"/>
    <col min="2468" max="2468" width="16" bestFit="1" customWidth="1"/>
    <col min="2469" max="2469" width="12.85546875" bestFit="1" customWidth="1"/>
    <col min="2470" max="2470" width="16" bestFit="1" customWidth="1"/>
    <col min="2471" max="2471" width="12.85546875" bestFit="1" customWidth="1"/>
    <col min="2472" max="2472" width="16" bestFit="1" customWidth="1"/>
    <col min="2473" max="2473" width="12.85546875" bestFit="1" customWidth="1"/>
    <col min="2474" max="2474" width="16" bestFit="1" customWidth="1"/>
    <col min="2475" max="2475" width="12.85546875" bestFit="1" customWidth="1"/>
    <col min="2476" max="2476" width="16" bestFit="1" customWidth="1"/>
    <col min="2477" max="2477" width="12.85546875" bestFit="1" customWidth="1"/>
    <col min="2478" max="2478" width="16" bestFit="1" customWidth="1"/>
    <col min="2479" max="2479" width="12.85546875" bestFit="1" customWidth="1"/>
    <col min="2480" max="2480" width="16" bestFit="1" customWidth="1"/>
    <col min="2481" max="2481" width="12.85546875" bestFit="1" customWidth="1"/>
    <col min="2482" max="2482" width="16" bestFit="1" customWidth="1"/>
    <col min="2483" max="2483" width="12.85546875" bestFit="1" customWidth="1"/>
    <col min="2484" max="2484" width="16" bestFit="1" customWidth="1"/>
    <col min="2485" max="2485" width="12.85546875" bestFit="1" customWidth="1"/>
    <col min="2486" max="2486" width="16" bestFit="1" customWidth="1"/>
    <col min="2487" max="2487" width="12.85546875" bestFit="1" customWidth="1"/>
    <col min="2488" max="2488" width="16" bestFit="1" customWidth="1"/>
    <col min="2489" max="2489" width="12.85546875" bestFit="1" customWidth="1"/>
    <col min="2490" max="2490" width="16" bestFit="1" customWidth="1"/>
    <col min="2491" max="2491" width="12.85546875" bestFit="1" customWidth="1"/>
    <col min="2492" max="2492" width="16" bestFit="1" customWidth="1"/>
    <col min="2493" max="2493" width="12.85546875" bestFit="1" customWidth="1"/>
    <col min="2494" max="2494" width="16" bestFit="1" customWidth="1"/>
    <col min="2495" max="2495" width="12.85546875" bestFit="1" customWidth="1"/>
    <col min="2496" max="2496" width="16" bestFit="1" customWidth="1"/>
    <col min="2497" max="2497" width="12.85546875" bestFit="1" customWidth="1"/>
    <col min="2498" max="2498" width="16" bestFit="1" customWidth="1"/>
    <col min="2499" max="2499" width="12.85546875" bestFit="1" customWidth="1"/>
    <col min="2500" max="2500" width="16" bestFit="1" customWidth="1"/>
    <col min="2501" max="2501" width="12.85546875" bestFit="1" customWidth="1"/>
    <col min="2502" max="2502" width="16" bestFit="1" customWidth="1"/>
    <col min="2503" max="2503" width="12.85546875" bestFit="1" customWidth="1"/>
    <col min="2504" max="2504" width="16" bestFit="1" customWidth="1"/>
    <col min="2505" max="2505" width="12.85546875" bestFit="1" customWidth="1"/>
    <col min="2506" max="2506" width="16" bestFit="1" customWidth="1"/>
    <col min="2507" max="2507" width="12.85546875" bestFit="1" customWidth="1"/>
    <col min="2508" max="2508" width="16" bestFit="1" customWidth="1"/>
    <col min="2509" max="2509" width="12.85546875" bestFit="1" customWidth="1"/>
    <col min="2510" max="2510" width="16" bestFit="1" customWidth="1"/>
    <col min="2511" max="2511" width="12.85546875" bestFit="1" customWidth="1"/>
    <col min="2512" max="2512" width="16" bestFit="1" customWidth="1"/>
    <col min="2513" max="2513" width="12.85546875" bestFit="1" customWidth="1"/>
    <col min="2514" max="2514" width="16" bestFit="1" customWidth="1"/>
    <col min="2515" max="2515" width="12.85546875" bestFit="1" customWidth="1"/>
    <col min="2516" max="2516" width="16" bestFit="1" customWidth="1"/>
    <col min="2517" max="2517" width="12.85546875" bestFit="1" customWidth="1"/>
    <col min="2518" max="2518" width="16" bestFit="1" customWidth="1"/>
    <col min="2519" max="2519" width="12.85546875" bestFit="1" customWidth="1"/>
    <col min="2520" max="2520" width="16" bestFit="1" customWidth="1"/>
    <col min="2521" max="2521" width="12.85546875" bestFit="1" customWidth="1"/>
    <col min="2522" max="2522" width="16" bestFit="1" customWidth="1"/>
    <col min="2523" max="2523" width="12.85546875" bestFit="1" customWidth="1"/>
    <col min="2524" max="2524" width="16" bestFit="1" customWidth="1"/>
    <col min="2525" max="2525" width="12.85546875" bestFit="1" customWidth="1"/>
    <col min="2526" max="2526" width="16" bestFit="1" customWidth="1"/>
    <col min="2527" max="2527" width="12.85546875" bestFit="1" customWidth="1"/>
    <col min="2528" max="2528" width="16" bestFit="1" customWidth="1"/>
    <col min="2529" max="2529" width="12.85546875" bestFit="1" customWidth="1"/>
    <col min="2530" max="2530" width="16" bestFit="1" customWidth="1"/>
    <col min="2531" max="2531" width="12.85546875" bestFit="1" customWidth="1"/>
    <col min="2532" max="2532" width="16" bestFit="1" customWidth="1"/>
    <col min="2533" max="2533" width="12.85546875" bestFit="1" customWidth="1"/>
    <col min="2534" max="2534" width="16" bestFit="1" customWidth="1"/>
    <col min="2535" max="2535" width="12.85546875" bestFit="1" customWidth="1"/>
    <col min="2536" max="2536" width="16" bestFit="1" customWidth="1"/>
    <col min="2537" max="2537" width="12.85546875" bestFit="1" customWidth="1"/>
    <col min="2538" max="2538" width="16" bestFit="1" customWidth="1"/>
    <col min="2539" max="2539" width="12.85546875" bestFit="1" customWidth="1"/>
    <col min="2540" max="2540" width="16" bestFit="1" customWidth="1"/>
    <col min="2541" max="2541" width="12.85546875" bestFit="1" customWidth="1"/>
    <col min="2542" max="2542" width="16" bestFit="1" customWidth="1"/>
    <col min="2543" max="2543" width="12.85546875" bestFit="1" customWidth="1"/>
    <col min="2544" max="2544" width="16" bestFit="1" customWidth="1"/>
    <col min="2545" max="2545" width="12.85546875" bestFit="1" customWidth="1"/>
    <col min="2546" max="2546" width="16" bestFit="1" customWidth="1"/>
    <col min="2547" max="2547" width="12.85546875" bestFit="1" customWidth="1"/>
    <col min="2548" max="2548" width="16" bestFit="1" customWidth="1"/>
    <col min="2549" max="2549" width="12.85546875" bestFit="1" customWidth="1"/>
    <col min="2550" max="2550" width="16" bestFit="1" customWidth="1"/>
    <col min="2551" max="2551" width="12.85546875" bestFit="1" customWidth="1"/>
    <col min="2552" max="2552" width="16" bestFit="1" customWidth="1"/>
    <col min="2553" max="2553" width="12.85546875" bestFit="1" customWidth="1"/>
    <col min="2554" max="2554" width="16" bestFit="1" customWidth="1"/>
    <col min="2555" max="2555" width="12.85546875" bestFit="1" customWidth="1"/>
    <col min="2556" max="2556" width="16" bestFit="1" customWidth="1"/>
    <col min="2557" max="2557" width="12.85546875" bestFit="1" customWidth="1"/>
    <col min="2558" max="2558" width="16" bestFit="1" customWidth="1"/>
    <col min="2559" max="2559" width="12.85546875" bestFit="1" customWidth="1"/>
    <col min="2560" max="2560" width="16" bestFit="1" customWidth="1"/>
    <col min="2561" max="2561" width="12.85546875" bestFit="1" customWidth="1"/>
    <col min="2562" max="2562" width="16" bestFit="1" customWidth="1"/>
    <col min="2563" max="2563" width="12.85546875" bestFit="1" customWidth="1"/>
    <col min="2564" max="2564" width="16" bestFit="1" customWidth="1"/>
    <col min="2565" max="2565" width="12.85546875" bestFit="1" customWidth="1"/>
    <col min="2566" max="2566" width="16" bestFit="1" customWidth="1"/>
    <col min="2567" max="2567" width="12.85546875" bestFit="1" customWidth="1"/>
    <col min="2568" max="2568" width="16" bestFit="1" customWidth="1"/>
    <col min="2569" max="2569" width="12.85546875" bestFit="1" customWidth="1"/>
    <col min="2570" max="2570" width="16" bestFit="1" customWidth="1"/>
    <col min="2571" max="2571" width="12.85546875" bestFit="1" customWidth="1"/>
    <col min="2572" max="2572" width="16" bestFit="1" customWidth="1"/>
    <col min="2573" max="2573" width="12.85546875" bestFit="1" customWidth="1"/>
    <col min="2574" max="2574" width="16" bestFit="1" customWidth="1"/>
    <col min="2575" max="2575" width="12.85546875" bestFit="1" customWidth="1"/>
    <col min="2576" max="2576" width="16" bestFit="1" customWidth="1"/>
    <col min="2577" max="2577" width="12.85546875" bestFit="1" customWidth="1"/>
    <col min="2578" max="2578" width="16" bestFit="1" customWidth="1"/>
    <col min="2579" max="2579" width="12.85546875" bestFit="1" customWidth="1"/>
    <col min="2580" max="2580" width="16" bestFit="1" customWidth="1"/>
    <col min="2581" max="2581" width="12.85546875" bestFit="1" customWidth="1"/>
    <col min="2582" max="2582" width="16" bestFit="1" customWidth="1"/>
    <col min="2583" max="2583" width="12.85546875" bestFit="1" customWidth="1"/>
    <col min="2584" max="2584" width="16" bestFit="1" customWidth="1"/>
    <col min="2585" max="2585" width="12.85546875" bestFit="1" customWidth="1"/>
    <col min="2586" max="2586" width="16" bestFit="1" customWidth="1"/>
    <col min="2587" max="2587" width="12.85546875" bestFit="1" customWidth="1"/>
    <col min="2588" max="2588" width="16" bestFit="1" customWidth="1"/>
    <col min="2589" max="2589" width="12.85546875" bestFit="1" customWidth="1"/>
    <col min="2590" max="2590" width="16" bestFit="1" customWidth="1"/>
    <col min="2591" max="2591" width="12.85546875" bestFit="1" customWidth="1"/>
    <col min="2592" max="2592" width="16" bestFit="1" customWidth="1"/>
    <col min="2593" max="2593" width="12.85546875" bestFit="1" customWidth="1"/>
    <col min="2594" max="2594" width="16" bestFit="1" customWidth="1"/>
    <col min="2595" max="2595" width="12.85546875" bestFit="1" customWidth="1"/>
    <col min="2596" max="2596" width="16" bestFit="1" customWidth="1"/>
    <col min="2597" max="2597" width="12.85546875" bestFit="1" customWidth="1"/>
    <col min="2598" max="2598" width="16" bestFit="1" customWidth="1"/>
    <col min="2599" max="2599" width="12.85546875" bestFit="1" customWidth="1"/>
    <col min="2600" max="2600" width="16" bestFit="1" customWidth="1"/>
    <col min="2601" max="2601" width="12.85546875" bestFit="1" customWidth="1"/>
    <col min="2602" max="2602" width="16" bestFit="1" customWidth="1"/>
    <col min="2603" max="2603" width="12.85546875" bestFit="1" customWidth="1"/>
    <col min="2604" max="2604" width="16" bestFit="1" customWidth="1"/>
    <col min="2605" max="2605" width="12.85546875" bestFit="1" customWidth="1"/>
    <col min="2606" max="2606" width="16" bestFit="1" customWidth="1"/>
    <col min="2607" max="2607" width="12.85546875" bestFit="1" customWidth="1"/>
    <col min="2608" max="2608" width="16" bestFit="1" customWidth="1"/>
    <col min="2609" max="2609" width="12.85546875" bestFit="1" customWidth="1"/>
    <col min="2610" max="2610" width="16" bestFit="1" customWidth="1"/>
    <col min="2611" max="2611" width="12.85546875" bestFit="1" customWidth="1"/>
    <col min="2612" max="2612" width="16" bestFit="1" customWidth="1"/>
    <col min="2613" max="2613" width="12.85546875" bestFit="1" customWidth="1"/>
    <col min="2614" max="2614" width="16" bestFit="1" customWidth="1"/>
    <col min="2615" max="2615" width="12.85546875" bestFit="1" customWidth="1"/>
    <col min="2616" max="2616" width="16" bestFit="1" customWidth="1"/>
    <col min="2617" max="2617" width="12.85546875" bestFit="1" customWidth="1"/>
    <col min="2618" max="2618" width="16" bestFit="1" customWidth="1"/>
    <col min="2619" max="2619" width="12.85546875" bestFit="1" customWidth="1"/>
    <col min="2620" max="2620" width="16" bestFit="1" customWidth="1"/>
    <col min="2621" max="2621" width="12.85546875" bestFit="1" customWidth="1"/>
    <col min="2622" max="2622" width="16" bestFit="1" customWidth="1"/>
    <col min="2623" max="2623" width="12.85546875" bestFit="1" customWidth="1"/>
    <col min="2624" max="2624" width="16" bestFit="1" customWidth="1"/>
    <col min="2625" max="2625" width="12.85546875" bestFit="1" customWidth="1"/>
    <col min="2626" max="2626" width="16" bestFit="1" customWidth="1"/>
    <col min="2627" max="2627" width="12.85546875" bestFit="1" customWidth="1"/>
    <col min="2628" max="2628" width="16" bestFit="1" customWidth="1"/>
    <col min="2629" max="2629" width="12.85546875" bestFit="1" customWidth="1"/>
    <col min="2630" max="2630" width="16" bestFit="1" customWidth="1"/>
    <col min="2631" max="2631" width="12.85546875" bestFit="1" customWidth="1"/>
    <col min="2632" max="2632" width="16" bestFit="1" customWidth="1"/>
    <col min="2633" max="2633" width="12.85546875" bestFit="1" customWidth="1"/>
    <col min="2634" max="2634" width="16" bestFit="1" customWidth="1"/>
    <col min="2635" max="2635" width="12.85546875" bestFit="1" customWidth="1"/>
    <col min="2636" max="2636" width="16" bestFit="1" customWidth="1"/>
    <col min="2637" max="2637" width="12.85546875" bestFit="1" customWidth="1"/>
    <col min="2638" max="2638" width="16" bestFit="1" customWidth="1"/>
    <col min="2639" max="2639" width="12.85546875" bestFit="1" customWidth="1"/>
    <col min="2640" max="2640" width="16" bestFit="1" customWidth="1"/>
    <col min="2641" max="2641" width="12.85546875" bestFit="1" customWidth="1"/>
    <col min="2642" max="2642" width="16" bestFit="1" customWidth="1"/>
    <col min="2643" max="2643" width="12.85546875" bestFit="1" customWidth="1"/>
    <col min="2644" max="2644" width="16" bestFit="1" customWidth="1"/>
    <col min="2645" max="2645" width="12.85546875" bestFit="1" customWidth="1"/>
    <col min="2646" max="2646" width="16" bestFit="1" customWidth="1"/>
    <col min="2647" max="2647" width="12.85546875" bestFit="1" customWidth="1"/>
    <col min="2648" max="2648" width="16" bestFit="1" customWidth="1"/>
    <col min="2649" max="2649" width="12.85546875" bestFit="1" customWidth="1"/>
    <col min="2650" max="2650" width="16" bestFit="1" customWidth="1"/>
    <col min="2651" max="2651" width="12.85546875" bestFit="1" customWidth="1"/>
    <col min="2652" max="2652" width="16" bestFit="1" customWidth="1"/>
    <col min="2653" max="2653" width="12.85546875" bestFit="1" customWidth="1"/>
    <col min="2654" max="2654" width="16" bestFit="1" customWidth="1"/>
    <col min="2655" max="2655" width="12.85546875" bestFit="1" customWidth="1"/>
    <col min="2656" max="2656" width="16" bestFit="1" customWidth="1"/>
    <col min="2657" max="2657" width="12.85546875" bestFit="1" customWidth="1"/>
    <col min="2658" max="2658" width="16" bestFit="1" customWidth="1"/>
    <col min="2659" max="2659" width="12.85546875" bestFit="1" customWidth="1"/>
    <col min="2660" max="2660" width="16" bestFit="1" customWidth="1"/>
    <col min="2661" max="2661" width="12.85546875" bestFit="1" customWidth="1"/>
    <col min="2662" max="2662" width="16" bestFit="1" customWidth="1"/>
    <col min="2663" max="2663" width="12.85546875" bestFit="1" customWidth="1"/>
    <col min="2664" max="2664" width="16" bestFit="1" customWidth="1"/>
    <col min="2665" max="2665" width="12.85546875" bestFit="1" customWidth="1"/>
    <col min="2666" max="2666" width="16" bestFit="1" customWidth="1"/>
    <col min="2667" max="2667" width="12.85546875" bestFit="1" customWidth="1"/>
    <col min="2668" max="2668" width="16" bestFit="1" customWidth="1"/>
    <col min="2669" max="2669" width="12.85546875" bestFit="1" customWidth="1"/>
    <col min="2670" max="2670" width="16" bestFit="1" customWidth="1"/>
    <col min="2671" max="2671" width="12.85546875" bestFit="1" customWidth="1"/>
    <col min="2672" max="2672" width="16" bestFit="1" customWidth="1"/>
    <col min="2673" max="2673" width="12.85546875" bestFit="1" customWidth="1"/>
    <col min="2674" max="2674" width="16" bestFit="1" customWidth="1"/>
    <col min="2675" max="2675" width="12.85546875" bestFit="1" customWidth="1"/>
    <col min="2676" max="2676" width="16" bestFit="1" customWidth="1"/>
    <col min="2677" max="2677" width="12.85546875" bestFit="1" customWidth="1"/>
    <col min="2678" max="2678" width="16" bestFit="1" customWidth="1"/>
    <col min="2679" max="2679" width="12.85546875" bestFit="1" customWidth="1"/>
    <col min="2680" max="2680" width="16" bestFit="1" customWidth="1"/>
    <col min="2681" max="2681" width="12.85546875" bestFit="1" customWidth="1"/>
    <col min="2682" max="2682" width="16" bestFit="1" customWidth="1"/>
    <col min="2683" max="2683" width="12.85546875" bestFit="1" customWidth="1"/>
    <col min="2684" max="2684" width="16" bestFit="1" customWidth="1"/>
    <col min="2685" max="2685" width="12.85546875" bestFit="1" customWidth="1"/>
    <col min="2686" max="2686" width="16" bestFit="1" customWidth="1"/>
    <col min="2687" max="2687" width="12.85546875" bestFit="1" customWidth="1"/>
    <col min="2688" max="2688" width="16" bestFit="1" customWidth="1"/>
    <col min="2689" max="2689" width="12.85546875" bestFit="1" customWidth="1"/>
    <col min="2690" max="2690" width="16" bestFit="1" customWidth="1"/>
    <col min="2691" max="2691" width="12.85546875" bestFit="1" customWidth="1"/>
    <col min="2692" max="2692" width="16" bestFit="1" customWidth="1"/>
    <col min="2693" max="2693" width="12.85546875" bestFit="1" customWidth="1"/>
    <col min="2694" max="2694" width="16" bestFit="1" customWidth="1"/>
    <col min="2695" max="2695" width="12.85546875" bestFit="1" customWidth="1"/>
    <col min="2696" max="2696" width="16" bestFit="1" customWidth="1"/>
    <col min="2697" max="2697" width="12.85546875" bestFit="1" customWidth="1"/>
    <col min="2698" max="2698" width="16" bestFit="1" customWidth="1"/>
    <col min="2699" max="2699" width="12.85546875" bestFit="1" customWidth="1"/>
    <col min="2700" max="2700" width="16" bestFit="1" customWidth="1"/>
    <col min="2701" max="2701" width="12.85546875" bestFit="1" customWidth="1"/>
    <col min="2702" max="2702" width="16" bestFit="1" customWidth="1"/>
    <col min="2703" max="2703" width="12.85546875" bestFit="1" customWidth="1"/>
    <col min="2704" max="2704" width="16" bestFit="1" customWidth="1"/>
    <col min="2705" max="2705" width="12.85546875" bestFit="1" customWidth="1"/>
    <col min="2706" max="2706" width="16" bestFit="1" customWidth="1"/>
    <col min="2707" max="2707" width="12.85546875" bestFit="1" customWidth="1"/>
    <col min="2708" max="2708" width="16" bestFit="1" customWidth="1"/>
    <col min="2709" max="2709" width="12.85546875" bestFit="1" customWidth="1"/>
    <col min="2710" max="2710" width="16" bestFit="1" customWidth="1"/>
    <col min="2711" max="2711" width="12.85546875" bestFit="1" customWidth="1"/>
    <col min="2712" max="2712" width="16" bestFit="1" customWidth="1"/>
    <col min="2713" max="2713" width="12.85546875" bestFit="1" customWidth="1"/>
    <col min="2714" max="2714" width="16" bestFit="1" customWidth="1"/>
    <col min="2715" max="2715" width="12.85546875" bestFit="1" customWidth="1"/>
    <col min="2716" max="2716" width="16" bestFit="1" customWidth="1"/>
    <col min="2717" max="2717" width="12.85546875" bestFit="1" customWidth="1"/>
    <col min="2718" max="2718" width="16" bestFit="1" customWidth="1"/>
    <col min="2719" max="2719" width="12.85546875" bestFit="1" customWidth="1"/>
    <col min="2720" max="2720" width="16" bestFit="1" customWidth="1"/>
    <col min="2721" max="2721" width="12.85546875" bestFit="1" customWidth="1"/>
    <col min="2722" max="2722" width="16" bestFit="1" customWidth="1"/>
    <col min="2723" max="2723" width="12.85546875" bestFit="1" customWidth="1"/>
    <col min="2724" max="2724" width="16" bestFit="1" customWidth="1"/>
    <col min="2725" max="2725" width="12.85546875" bestFit="1" customWidth="1"/>
    <col min="2726" max="2726" width="16" bestFit="1" customWidth="1"/>
    <col min="2727" max="2727" width="12.85546875" bestFit="1" customWidth="1"/>
    <col min="2728" max="2728" width="16" bestFit="1" customWidth="1"/>
    <col min="2729" max="2729" width="12.85546875" bestFit="1" customWidth="1"/>
    <col min="2730" max="2730" width="16" bestFit="1" customWidth="1"/>
    <col min="2731" max="2731" width="12.85546875" bestFit="1" customWidth="1"/>
    <col min="2732" max="2732" width="16" bestFit="1" customWidth="1"/>
    <col min="2733" max="2733" width="12.85546875" bestFit="1" customWidth="1"/>
    <col min="2734" max="2734" width="16" bestFit="1" customWidth="1"/>
    <col min="2735" max="2735" width="12.85546875" bestFit="1" customWidth="1"/>
    <col min="2736" max="2736" width="16" bestFit="1" customWidth="1"/>
    <col min="2737" max="2737" width="12.85546875" bestFit="1" customWidth="1"/>
    <col min="2738" max="2738" width="16" bestFit="1" customWidth="1"/>
    <col min="2739" max="2739" width="12.85546875" bestFit="1" customWidth="1"/>
    <col min="2740" max="2740" width="16" bestFit="1" customWidth="1"/>
    <col min="2741" max="2741" width="12.85546875" bestFit="1" customWidth="1"/>
    <col min="2742" max="2742" width="16" bestFit="1" customWidth="1"/>
    <col min="2743" max="2743" width="12.85546875" bestFit="1" customWidth="1"/>
    <col min="2744" max="2744" width="16" bestFit="1" customWidth="1"/>
    <col min="2745" max="2745" width="12.85546875" bestFit="1" customWidth="1"/>
    <col min="2746" max="2746" width="16" bestFit="1" customWidth="1"/>
    <col min="2747" max="2747" width="12.85546875" bestFit="1" customWidth="1"/>
    <col min="2748" max="2748" width="16" bestFit="1" customWidth="1"/>
    <col min="2749" max="2749" width="12.85546875" bestFit="1" customWidth="1"/>
    <col min="2750" max="2750" width="16" bestFit="1" customWidth="1"/>
    <col min="2751" max="2751" width="12.85546875" bestFit="1" customWidth="1"/>
    <col min="2752" max="2752" width="16" bestFit="1" customWidth="1"/>
    <col min="2753" max="2753" width="12.85546875" bestFit="1" customWidth="1"/>
    <col min="2754" max="2754" width="16" bestFit="1" customWidth="1"/>
    <col min="2755" max="2755" width="12.85546875" bestFit="1" customWidth="1"/>
    <col min="2756" max="2756" width="16" bestFit="1" customWidth="1"/>
    <col min="2757" max="2757" width="12.85546875" bestFit="1" customWidth="1"/>
    <col min="2758" max="2758" width="16" bestFit="1" customWidth="1"/>
    <col min="2759" max="2759" width="12.85546875" bestFit="1" customWidth="1"/>
    <col min="2760" max="2760" width="16" bestFit="1" customWidth="1"/>
    <col min="2761" max="2761" width="12.85546875" bestFit="1" customWidth="1"/>
    <col min="2762" max="2762" width="16" bestFit="1" customWidth="1"/>
    <col min="2763" max="2763" width="12.85546875" bestFit="1" customWidth="1"/>
    <col min="2764" max="2764" width="16" bestFit="1" customWidth="1"/>
    <col min="2765" max="2765" width="12.85546875" bestFit="1" customWidth="1"/>
    <col min="2766" max="2766" width="16" bestFit="1" customWidth="1"/>
    <col min="2767" max="2767" width="12.85546875" bestFit="1" customWidth="1"/>
    <col min="2768" max="2768" width="16" bestFit="1" customWidth="1"/>
    <col min="2769" max="2769" width="12.85546875" bestFit="1" customWidth="1"/>
    <col min="2770" max="2770" width="16" bestFit="1" customWidth="1"/>
    <col min="2771" max="2771" width="12.85546875" bestFit="1" customWidth="1"/>
    <col min="2772" max="2772" width="16" bestFit="1" customWidth="1"/>
    <col min="2773" max="2773" width="12.85546875" bestFit="1" customWidth="1"/>
    <col min="2774" max="2774" width="16" bestFit="1" customWidth="1"/>
    <col min="2775" max="2775" width="12.85546875" bestFit="1" customWidth="1"/>
    <col min="2776" max="2776" width="16" bestFit="1" customWidth="1"/>
    <col min="2777" max="2777" width="12.85546875" bestFit="1" customWidth="1"/>
    <col min="2778" max="2778" width="16" bestFit="1" customWidth="1"/>
    <col min="2779" max="2779" width="12.85546875" bestFit="1" customWidth="1"/>
    <col min="2780" max="2780" width="16" bestFit="1" customWidth="1"/>
    <col min="2781" max="2781" width="12.85546875" bestFit="1" customWidth="1"/>
    <col min="2782" max="2782" width="16" bestFit="1" customWidth="1"/>
    <col min="2783" max="2783" width="12.85546875" bestFit="1" customWidth="1"/>
    <col min="2784" max="2784" width="16" bestFit="1" customWidth="1"/>
    <col min="2785" max="2785" width="12.85546875" bestFit="1" customWidth="1"/>
    <col min="2786" max="2786" width="16" bestFit="1" customWidth="1"/>
    <col min="2787" max="2787" width="12.85546875" bestFit="1" customWidth="1"/>
    <col min="2788" max="2788" width="16" bestFit="1" customWidth="1"/>
    <col min="2789" max="2789" width="12.85546875" bestFit="1" customWidth="1"/>
    <col min="2790" max="2790" width="16" bestFit="1" customWidth="1"/>
    <col min="2791" max="2791" width="12.85546875" bestFit="1" customWidth="1"/>
    <col min="2792" max="2792" width="16" bestFit="1" customWidth="1"/>
    <col min="2793" max="2793" width="12.85546875" bestFit="1" customWidth="1"/>
    <col min="2794" max="2794" width="16" bestFit="1" customWidth="1"/>
    <col min="2795" max="2795" width="12.85546875" bestFit="1" customWidth="1"/>
    <col min="2796" max="2796" width="16" bestFit="1" customWidth="1"/>
    <col min="2797" max="2797" width="12.85546875" bestFit="1" customWidth="1"/>
    <col min="2798" max="2798" width="16" bestFit="1" customWidth="1"/>
    <col min="2799" max="2799" width="12.85546875" bestFit="1" customWidth="1"/>
    <col min="2800" max="2800" width="16" bestFit="1" customWidth="1"/>
    <col min="2801" max="2801" width="12.85546875" bestFit="1" customWidth="1"/>
    <col min="2802" max="2802" width="16" bestFit="1" customWidth="1"/>
    <col min="2803" max="2803" width="12.85546875" bestFit="1" customWidth="1"/>
    <col min="2804" max="2804" width="16" bestFit="1" customWidth="1"/>
    <col min="2805" max="2805" width="12.85546875" bestFit="1" customWidth="1"/>
    <col min="2806" max="2806" width="16" bestFit="1" customWidth="1"/>
    <col min="2807" max="2807" width="12.85546875" bestFit="1" customWidth="1"/>
    <col min="2808" max="2808" width="16" bestFit="1" customWidth="1"/>
    <col min="2809" max="2809" width="12.85546875" bestFit="1" customWidth="1"/>
    <col min="2810" max="2810" width="16" bestFit="1" customWidth="1"/>
    <col min="2811" max="2811" width="12.85546875" bestFit="1" customWidth="1"/>
    <col min="2812" max="2812" width="16" bestFit="1" customWidth="1"/>
    <col min="2813" max="2813" width="12.85546875" bestFit="1" customWidth="1"/>
    <col min="2814" max="2814" width="16" bestFit="1" customWidth="1"/>
    <col min="2815" max="2815" width="12.85546875" bestFit="1" customWidth="1"/>
    <col min="2816" max="2816" width="16" bestFit="1" customWidth="1"/>
    <col min="2817" max="2817" width="12.85546875" bestFit="1" customWidth="1"/>
    <col min="2818" max="2818" width="16" bestFit="1" customWidth="1"/>
    <col min="2819" max="2819" width="12.85546875" bestFit="1" customWidth="1"/>
    <col min="2820" max="2820" width="16" bestFit="1" customWidth="1"/>
    <col min="2821" max="2821" width="12.85546875" bestFit="1" customWidth="1"/>
    <col min="2822" max="2822" width="16" bestFit="1" customWidth="1"/>
    <col min="2823" max="2823" width="12.85546875" bestFit="1" customWidth="1"/>
    <col min="2824" max="2824" width="16" bestFit="1" customWidth="1"/>
    <col min="2825" max="2825" width="12.85546875" bestFit="1" customWidth="1"/>
    <col min="2826" max="2826" width="16" bestFit="1" customWidth="1"/>
    <col min="2827" max="2827" width="12.85546875" bestFit="1" customWidth="1"/>
    <col min="2828" max="2828" width="16" bestFit="1" customWidth="1"/>
    <col min="2829" max="2829" width="12.85546875" bestFit="1" customWidth="1"/>
    <col min="2830" max="2830" width="16" bestFit="1" customWidth="1"/>
    <col min="2831" max="2831" width="12.85546875" bestFit="1" customWidth="1"/>
    <col min="2832" max="2832" width="16" bestFit="1" customWidth="1"/>
    <col min="2833" max="2833" width="12.85546875" bestFit="1" customWidth="1"/>
    <col min="2834" max="2834" width="16" bestFit="1" customWidth="1"/>
    <col min="2835" max="2835" width="12.85546875" bestFit="1" customWidth="1"/>
    <col min="2836" max="2836" width="16" bestFit="1" customWidth="1"/>
    <col min="2837" max="2837" width="12.85546875" bestFit="1" customWidth="1"/>
    <col min="2838" max="2838" width="16" bestFit="1" customWidth="1"/>
    <col min="2839" max="2839" width="12.85546875" bestFit="1" customWidth="1"/>
    <col min="2840" max="2840" width="16" bestFit="1" customWidth="1"/>
    <col min="2841" max="2841" width="12.85546875" bestFit="1" customWidth="1"/>
    <col min="2842" max="2842" width="16" bestFit="1" customWidth="1"/>
    <col min="2843" max="2843" width="12.85546875" bestFit="1" customWidth="1"/>
    <col min="2844" max="2844" width="16" bestFit="1" customWidth="1"/>
    <col min="2845" max="2845" width="12.85546875" bestFit="1" customWidth="1"/>
    <col min="2846" max="2846" width="16" bestFit="1" customWidth="1"/>
    <col min="2847" max="2847" width="12.85546875" bestFit="1" customWidth="1"/>
    <col min="2848" max="2848" width="16" bestFit="1" customWidth="1"/>
    <col min="2849" max="2849" width="12.85546875" bestFit="1" customWidth="1"/>
    <col min="2850" max="2850" width="16" bestFit="1" customWidth="1"/>
    <col min="2851" max="2851" width="12.85546875" bestFit="1" customWidth="1"/>
    <col min="2852" max="2852" width="16" bestFit="1" customWidth="1"/>
    <col min="2853" max="2853" width="12.85546875" bestFit="1" customWidth="1"/>
    <col min="2854" max="2854" width="16" bestFit="1" customWidth="1"/>
    <col min="2855" max="2855" width="12.85546875" bestFit="1" customWidth="1"/>
    <col min="2856" max="2856" width="16" bestFit="1" customWidth="1"/>
    <col min="2857" max="2857" width="12.85546875" bestFit="1" customWidth="1"/>
    <col min="2858" max="2858" width="16" bestFit="1" customWidth="1"/>
    <col min="2859" max="2859" width="12.85546875" bestFit="1" customWidth="1"/>
    <col min="2860" max="2860" width="16" bestFit="1" customWidth="1"/>
    <col min="2861" max="2861" width="12.85546875" bestFit="1" customWidth="1"/>
    <col min="2862" max="2862" width="16" bestFit="1" customWidth="1"/>
    <col min="2863" max="2863" width="12.85546875" bestFit="1" customWidth="1"/>
    <col min="2864" max="2864" width="16" bestFit="1" customWidth="1"/>
    <col min="2865" max="2865" width="12.85546875" bestFit="1" customWidth="1"/>
    <col min="2866" max="2866" width="16" bestFit="1" customWidth="1"/>
    <col min="2867" max="2867" width="12.85546875" bestFit="1" customWidth="1"/>
    <col min="2868" max="2868" width="16" bestFit="1" customWidth="1"/>
    <col min="2869" max="2869" width="12.85546875" bestFit="1" customWidth="1"/>
    <col min="2870" max="2870" width="16" bestFit="1" customWidth="1"/>
    <col min="2871" max="2871" width="12.85546875" bestFit="1" customWidth="1"/>
    <col min="2872" max="2872" width="16" bestFit="1" customWidth="1"/>
    <col min="2873" max="2873" width="12.85546875" bestFit="1" customWidth="1"/>
    <col min="2874" max="2874" width="16" bestFit="1" customWidth="1"/>
    <col min="2875" max="2875" width="12.85546875" bestFit="1" customWidth="1"/>
    <col min="2876" max="2876" width="16" bestFit="1" customWidth="1"/>
    <col min="2877" max="2877" width="12.85546875" bestFit="1" customWidth="1"/>
    <col min="2878" max="2878" width="16" bestFit="1" customWidth="1"/>
    <col min="2879" max="2879" width="12.85546875" bestFit="1" customWidth="1"/>
    <col min="2880" max="2880" width="16" bestFit="1" customWidth="1"/>
    <col min="2881" max="2881" width="12.85546875" bestFit="1" customWidth="1"/>
    <col min="2882" max="2882" width="16" bestFit="1" customWidth="1"/>
    <col min="2883" max="2883" width="12.85546875" bestFit="1" customWidth="1"/>
    <col min="2884" max="2884" width="16" bestFit="1" customWidth="1"/>
    <col min="2885" max="2885" width="12.85546875" bestFit="1" customWidth="1"/>
    <col min="2886" max="2886" width="16" bestFit="1" customWidth="1"/>
    <col min="2887" max="2887" width="12.85546875" bestFit="1" customWidth="1"/>
    <col min="2888" max="2888" width="16" bestFit="1" customWidth="1"/>
    <col min="2889" max="2889" width="12.85546875" bestFit="1" customWidth="1"/>
    <col min="2890" max="2890" width="16" bestFit="1" customWidth="1"/>
    <col min="2891" max="2891" width="12.85546875" bestFit="1" customWidth="1"/>
    <col min="2892" max="2892" width="16" bestFit="1" customWidth="1"/>
    <col min="2893" max="2893" width="12.85546875" bestFit="1" customWidth="1"/>
    <col min="2894" max="2894" width="16" bestFit="1" customWidth="1"/>
    <col min="2895" max="2895" width="12.85546875" bestFit="1" customWidth="1"/>
    <col min="2896" max="2896" width="16" bestFit="1" customWidth="1"/>
    <col min="2897" max="2897" width="12.85546875" bestFit="1" customWidth="1"/>
    <col min="2898" max="2898" width="16" bestFit="1" customWidth="1"/>
    <col min="2899" max="2899" width="12.85546875" bestFit="1" customWidth="1"/>
    <col min="2900" max="2900" width="16" bestFit="1" customWidth="1"/>
    <col min="2901" max="2901" width="12.85546875" bestFit="1" customWidth="1"/>
    <col min="2902" max="2902" width="16" bestFit="1" customWidth="1"/>
    <col min="2903" max="2903" width="12.85546875" bestFit="1" customWidth="1"/>
    <col min="2904" max="2904" width="16" bestFit="1" customWidth="1"/>
    <col min="2905" max="2905" width="12.85546875" bestFit="1" customWidth="1"/>
    <col min="2906" max="2906" width="16" bestFit="1" customWidth="1"/>
    <col min="2907" max="2907" width="12.85546875" bestFit="1" customWidth="1"/>
    <col min="2908" max="2908" width="16" bestFit="1" customWidth="1"/>
    <col min="2909" max="2909" width="12.85546875" bestFit="1" customWidth="1"/>
    <col min="2910" max="2910" width="16" bestFit="1" customWidth="1"/>
    <col min="2911" max="2911" width="12.85546875" bestFit="1" customWidth="1"/>
    <col min="2912" max="2912" width="16" bestFit="1" customWidth="1"/>
    <col min="2913" max="2913" width="12.85546875" bestFit="1" customWidth="1"/>
    <col min="2914" max="2914" width="16" bestFit="1" customWidth="1"/>
    <col min="2915" max="2915" width="12.85546875" bestFit="1" customWidth="1"/>
    <col min="2916" max="2916" width="16" bestFit="1" customWidth="1"/>
    <col min="2917" max="2917" width="12.85546875" bestFit="1" customWidth="1"/>
    <col min="2918" max="2918" width="16" bestFit="1" customWidth="1"/>
    <col min="2919" max="2919" width="12.85546875" bestFit="1" customWidth="1"/>
    <col min="2920" max="2920" width="16" bestFit="1" customWidth="1"/>
    <col min="2921" max="2921" width="12.85546875" bestFit="1" customWidth="1"/>
    <col min="2922" max="2922" width="16" bestFit="1" customWidth="1"/>
    <col min="2923" max="2923" width="12.85546875" bestFit="1" customWidth="1"/>
    <col min="2924" max="2924" width="16" bestFit="1" customWidth="1"/>
    <col min="2925" max="2925" width="12.85546875" bestFit="1" customWidth="1"/>
    <col min="2926" max="2926" width="16" bestFit="1" customWidth="1"/>
    <col min="2927" max="2927" width="12.85546875" bestFit="1" customWidth="1"/>
    <col min="2928" max="2928" width="16" bestFit="1" customWidth="1"/>
    <col min="2929" max="2929" width="12.85546875" bestFit="1" customWidth="1"/>
    <col min="2930" max="2930" width="16" bestFit="1" customWidth="1"/>
    <col min="2931" max="2931" width="12.85546875" bestFit="1" customWidth="1"/>
    <col min="2932" max="2932" width="16" bestFit="1" customWidth="1"/>
    <col min="2933" max="2933" width="12.85546875" bestFit="1" customWidth="1"/>
    <col min="2934" max="2934" width="16" bestFit="1" customWidth="1"/>
    <col min="2935" max="2935" width="12.85546875" bestFit="1" customWidth="1"/>
    <col min="2936" max="2936" width="16" bestFit="1" customWidth="1"/>
    <col min="2937" max="2937" width="12.85546875" bestFit="1" customWidth="1"/>
    <col min="2938" max="2938" width="16" bestFit="1" customWidth="1"/>
    <col min="2939" max="2939" width="12.85546875" bestFit="1" customWidth="1"/>
    <col min="2940" max="2940" width="16" bestFit="1" customWidth="1"/>
    <col min="2941" max="2941" width="12.85546875" bestFit="1" customWidth="1"/>
    <col min="2942" max="2942" width="16" bestFit="1" customWidth="1"/>
    <col min="2943" max="2943" width="12.85546875" bestFit="1" customWidth="1"/>
    <col min="2944" max="2944" width="16" bestFit="1" customWidth="1"/>
    <col min="2945" max="2945" width="12.85546875" bestFit="1" customWidth="1"/>
    <col min="2946" max="2946" width="16" bestFit="1" customWidth="1"/>
    <col min="2947" max="2947" width="12.85546875" bestFit="1" customWidth="1"/>
    <col min="2948" max="2948" width="16" bestFit="1" customWidth="1"/>
    <col min="2949" max="2949" width="12.85546875" bestFit="1" customWidth="1"/>
    <col min="2950" max="2950" width="16" bestFit="1" customWidth="1"/>
    <col min="2951" max="2951" width="12.85546875" bestFit="1" customWidth="1"/>
    <col min="2952" max="2952" width="16" bestFit="1" customWidth="1"/>
    <col min="2953" max="2953" width="12.85546875" bestFit="1" customWidth="1"/>
    <col min="2954" max="2954" width="16" bestFit="1" customWidth="1"/>
    <col min="2955" max="2955" width="12.85546875" bestFit="1" customWidth="1"/>
    <col min="2956" max="2956" width="16" bestFit="1" customWidth="1"/>
    <col min="2957" max="2957" width="12.85546875" bestFit="1" customWidth="1"/>
    <col min="2958" max="2958" width="16" bestFit="1" customWidth="1"/>
    <col min="2959" max="2959" width="12.85546875" bestFit="1" customWidth="1"/>
    <col min="2960" max="2960" width="16" bestFit="1" customWidth="1"/>
    <col min="2961" max="2961" width="12.85546875" bestFit="1" customWidth="1"/>
    <col min="2962" max="2962" width="16" bestFit="1" customWidth="1"/>
    <col min="2963" max="2963" width="12.85546875" bestFit="1" customWidth="1"/>
    <col min="2964" max="2964" width="16" bestFit="1" customWidth="1"/>
    <col min="2965" max="2965" width="12.85546875" bestFit="1" customWidth="1"/>
    <col min="2966" max="2966" width="16" bestFit="1" customWidth="1"/>
    <col min="2967" max="2967" width="12.85546875" bestFit="1" customWidth="1"/>
    <col min="2968" max="2968" width="16" bestFit="1" customWidth="1"/>
    <col min="2969" max="2969" width="12.85546875" bestFit="1" customWidth="1"/>
    <col min="2970" max="2970" width="16" bestFit="1" customWidth="1"/>
    <col min="2971" max="2971" width="12.85546875" bestFit="1" customWidth="1"/>
    <col min="2972" max="2972" width="16" bestFit="1" customWidth="1"/>
    <col min="2973" max="2973" width="12.85546875" bestFit="1" customWidth="1"/>
    <col min="2974" max="2974" width="16" bestFit="1" customWidth="1"/>
    <col min="2975" max="2975" width="12.85546875" bestFit="1" customWidth="1"/>
    <col min="2976" max="2976" width="16" bestFit="1" customWidth="1"/>
    <col min="2977" max="2977" width="12.85546875" bestFit="1" customWidth="1"/>
    <col min="2978" max="2978" width="16" bestFit="1" customWidth="1"/>
    <col min="2979" max="2979" width="12.85546875" bestFit="1" customWidth="1"/>
    <col min="2980" max="2980" width="16" bestFit="1" customWidth="1"/>
    <col min="2981" max="2981" width="12.85546875" bestFit="1" customWidth="1"/>
    <col min="2982" max="2982" width="16" bestFit="1" customWidth="1"/>
    <col min="2983" max="2983" width="12.85546875" bestFit="1" customWidth="1"/>
    <col min="2984" max="2984" width="16" bestFit="1" customWidth="1"/>
    <col min="2985" max="2985" width="12.85546875" bestFit="1" customWidth="1"/>
    <col min="2986" max="2986" width="16" bestFit="1" customWidth="1"/>
    <col min="2987" max="2987" width="12.85546875" bestFit="1" customWidth="1"/>
    <col min="2988" max="2988" width="16" bestFit="1" customWidth="1"/>
    <col min="2989" max="2989" width="12.85546875" bestFit="1" customWidth="1"/>
    <col min="2990" max="2990" width="16" bestFit="1" customWidth="1"/>
    <col min="2991" max="2991" width="12.85546875" bestFit="1" customWidth="1"/>
    <col min="2992" max="2992" width="16" bestFit="1" customWidth="1"/>
    <col min="2993" max="2993" width="12.85546875" bestFit="1" customWidth="1"/>
    <col min="2994" max="2994" width="16" bestFit="1" customWidth="1"/>
    <col min="2995" max="2995" width="12.85546875" bestFit="1" customWidth="1"/>
    <col min="2996" max="2996" width="16" bestFit="1" customWidth="1"/>
    <col min="2997" max="2997" width="12.85546875" bestFit="1" customWidth="1"/>
    <col min="2998" max="2998" width="16" bestFit="1" customWidth="1"/>
    <col min="2999" max="2999" width="12.85546875" bestFit="1" customWidth="1"/>
    <col min="3000" max="3000" width="16" bestFit="1" customWidth="1"/>
    <col min="3001" max="3001" width="12.85546875" bestFit="1" customWidth="1"/>
    <col min="3002" max="3002" width="16" bestFit="1" customWidth="1"/>
    <col min="3003" max="3003" width="12.85546875" bestFit="1" customWidth="1"/>
    <col min="3004" max="3004" width="16" bestFit="1" customWidth="1"/>
    <col min="3005" max="3005" width="12.85546875" bestFit="1" customWidth="1"/>
    <col min="3006" max="3006" width="16" bestFit="1" customWidth="1"/>
    <col min="3007" max="3007" width="12.85546875" bestFit="1" customWidth="1"/>
    <col min="3008" max="3008" width="16" bestFit="1" customWidth="1"/>
    <col min="3009" max="3009" width="12.85546875" bestFit="1" customWidth="1"/>
    <col min="3010" max="3010" width="16" bestFit="1" customWidth="1"/>
    <col min="3011" max="3011" width="12.85546875" bestFit="1" customWidth="1"/>
    <col min="3012" max="3012" width="16" bestFit="1" customWidth="1"/>
    <col min="3013" max="3013" width="12.85546875" bestFit="1" customWidth="1"/>
    <col min="3014" max="3014" width="16" bestFit="1" customWidth="1"/>
    <col min="3015" max="3015" width="12.85546875" bestFit="1" customWidth="1"/>
    <col min="3016" max="3016" width="16" bestFit="1" customWidth="1"/>
    <col min="3017" max="3017" width="12.85546875" bestFit="1" customWidth="1"/>
    <col min="3018" max="3018" width="16" bestFit="1" customWidth="1"/>
    <col min="3019" max="3019" width="12.85546875" bestFit="1" customWidth="1"/>
    <col min="3020" max="3020" width="16" bestFit="1" customWidth="1"/>
    <col min="3021" max="3021" width="12.85546875" bestFit="1" customWidth="1"/>
    <col min="3022" max="3022" width="16" bestFit="1" customWidth="1"/>
    <col min="3023" max="3023" width="12.85546875" bestFit="1" customWidth="1"/>
    <col min="3024" max="3024" width="16" bestFit="1" customWidth="1"/>
    <col min="3025" max="3025" width="12.85546875" bestFit="1" customWidth="1"/>
    <col min="3026" max="3026" width="16" bestFit="1" customWidth="1"/>
    <col min="3027" max="3027" width="12.85546875" bestFit="1" customWidth="1"/>
    <col min="3028" max="3028" width="16" bestFit="1" customWidth="1"/>
    <col min="3029" max="3029" width="12.85546875" bestFit="1" customWidth="1"/>
    <col min="3030" max="3030" width="16" bestFit="1" customWidth="1"/>
    <col min="3031" max="3031" width="12.85546875" bestFit="1" customWidth="1"/>
    <col min="3032" max="3032" width="16" bestFit="1" customWidth="1"/>
    <col min="3033" max="3033" width="12.85546875" bestFit="1" customWidth="1"/>
    <col min="3034" max="3034" width="16" bestFit="1" customWidth="1"/>
    <col min="3035" max="3035" width="12.85546875" bestFit="1" customWidth="1"/>
    <col min="3036" max="3036" width="16" bestFit="1" customWidth="1"/>
    <col min="3037" max="3037" width="12.85546875" bestFit="1" customWidth="1"/>
    <col min="3038" max="3038" width="16" bestFit="1" customWidth="1"/>
    <col min="3039" max="3039" width="12.85546875" bestFit="1" customWidth="1"/>
    <col min="3040" max="3040" width="16" bestFit="1" customWidth="1"/>
    <col min="3041" max="3041" width="12.85546875" bestFit="1" customWidth="1"/>
    <col min="3042" max="3042" width="16" bestFit="1" customWidth="1"/>
    <col min="3043" max="3043" width="12.85546875" bestFit="1" customWidth="1"/>
    <col min="3044" max="3044" width="16" bestFit="1" customWidth="1"/>
    <col min="3045" max="3045" width="12.85546875" bestFit="1" customWidth="1"/>
    <col min="3046" max="3046" width="16" bestFit="1" customWidth="1"/>
    <col min="3047" max="3047" width="12.85546875" bestFit="1" customWidth="1"/>
    <col min="3048" max="3048" width="16" bestFit="1" customWidth="1"/>
    <col min="3049" max="3049" width="12.85546875" bestFit="1" customWidth="1"/>
    <col min="3050" max="3050" width="16" bestFit="1" customWidth="1"/>
    <col min="3051" max="3051" width="12.85546875" bestFit="1" customWidth="1"/>
    <col min="3052" max="3052" width="16" bestFit="1" customWidth="1"/>
    <col min="3053" max="3053" width="12.85546875" bestFit="1" customWidth="1"/>
    <col min="3054" max="3054" width="16" bestFit="1" customWidth="1"/>
    <col min="3055" max="3055" width="12.85546875" bestFit="1" customWidth="1"/>
    <col min="3056" max="3056" width="16" bestFit="1" customWidth="1"/>
    <col min="3057" max="3057" width="12.85546875" bestFit="1" customWidth="1"/>
    <col min="3058" max="3058" width="16" bestFit="1" customWidth="1"/>
    <col min="3059" max="3059" width="12.85546875" bestFit="1" customWidth="1"/>
    <col min="3060" max="3060" width="16" bestFit="1" customWidth="1"/>
    <col min="3061" max="3061" width="12.85546875" bestFit="1" customWidth="1"/>
    <col min="3062" max="3062" width="16" bestFit="1" customWidth="1"/>
    <col min="3063" max="3063" width="12.85546875" bestFit="1" customWidth="1"/>
    <col min="3064" max="3064" width="16" bestFit="1" customWidth="1"/>
    <col min="3065" max="3065" width="12.85546875" bestFit="1" customWidth="1"/>
    <col min="3066" max="3066" width="16" bestFit="1" customWidth="1"/>
    <col min="3067" max="3067" width="12.85546875" bestFit="1" customWidth="1"/>
    <col min="3068" max="3068" width="16" bestFit="1" customWidth="1"/>
    <col min="3069" max="3069" width="12.85546875" bestFit="1" customWidth="1"/>
    <col min="3070" max="3070" width="16" bestFit="1" customWidth="1"/>
    <col min="3071" max="3071" width="12.85546875" bestFit="1" customWidth="1"/>
    <col min="3072" max="3072" width="16" bestFit="1" customWidth="1"/>
    <col min="3073" max="3073" width="12.85546875" bestFit="1" customWidth="1"/>
    <col min="3074" max="3074" width="16" bestFit="1" customWidth="1"/>
    <col min="3075" max="3075" width="12.85546875" bestFit="1" customWidth="1"/>
    <col min="3076" max="3076" width="16" bestFit="1" customWidth="1"/>
    <col min="3077" max="3077" width="12.85546875" bestFit="1" customWidth="1"/>
    <col min="3078" max="3078" width="16" bestFit="1" customWidth="1"/>
    <col min="3079" max="3079" width="12.85546875" bestFit="1" customWidth="1"/>
    <col min="3080" max="3080" width="16" bestFit="1" customWidth="1"/>
    <col min="3081" max="3081" width="12.85546875" bestFit="1" customWidth="1"/>
    <col min="3082" max="3082" width="16" bestFit="1" customWidth="1"/>
    <col min="3083" max="3083" width="12.85546875" bestFit="1" customWidth="1"/>
    <col min="3084" max="3084" width="16" bestFit="1" customWidth="1"/>
    <col min="3085" max="3085" width="12.85546875" bestFit="1" customWidth="1"/>
    <col min="3086" max="3086" width="16" bestFit="1" customWidth="1"/>
    <col min="3087" max="3087" width="12.85546875" bestFit="1" customWidth="1"/>
    <col min="3088" max="3088" width="16" bestFit="1" customWidth="1"/>
    <col min="3089" max="3089" width="12.85546875" bestFit="1" customWidth="1"/>
    <col min="3090" max="3090" width="16" bestFit="1" customWidth="1"/>
    <col min="3091" max="3091" width="12.85546875" bestFit="1" customWidth="1"/>
    <col min="3092" max="3092" width="16" bestFit="1" customWidth="1"/>
    <col min="3093" max="3093" width="12.85546875" bestFit="1" customWidth="1"/>
    <col min="3094" max="3094" width="16" bestFit="1" customWidth="1"/>
    <col min="3095" max="3095" width="12.85546875" bestFit="1" customWidth="1"/>
    <col min="3096" max="3096" width="16" bestFit="1" customWidth="1"/>
    <col min="3097" max="3097" width="12.85546875" bestFit="1" customWidth="1"/>
    <col min="3098" max="3098" width="16" bestFit="1" customWidth="1"/>
    <col min="3099" max="3099" width="12.85546875" bestFit="1" customWidth="1"/>
    <col min="3100" max="3100" width="16" bestFit="1" customWidth="1"/>
    <col min="3101" max="3101" width="12.85546875" bestFit="1" customWidth="1"/>
    <col min="3102" max="3102" width="16" bestFit="1" customWidth="1"/>
    <col min="3103" max="3103" width="12.85546875" bestFit="1" customWidth="1"/>
    <col min="3104" max="3104" width="16" bestFit="1" customWidth="1"/>
    <col min="3105" max="3105" width="12.85546875" bestFit="1" customWidth="1"/>
    <col min="3106" max="3106" width="16" bestFit="1" customWidth="1"/>
    <col min="3107" max="3107" width="12.85546875" bestFit="1" customWidth="1"/>
    <col min="3108" max="3108" width="16" bestFit="1" customWidth="1"/>
    <col min="3109" max="3109" width="12.85546875" bestFit="1" customWidth="1"/>
    <col min="3110" max="3110" width="16" bestFit="1" customWidth="1"/>
    <col min="3111" max="3111" width="12.85546875" bestFit="1" customWidth="1"/>
    <col min="3112" max="3112" width="16" bestFit="1" customWidth="1"/>
    <col min="3113" max="3113" width="12.85546875" bestFit="1" customWidth="1"/>
    <col min="3114" max="3114" width="16" bestFit="1" customWidth="1"/>
    <col min="3115" max="3115" width="12.85546875" bestFit="1" customWidth="1"/>
    <col min="3116" max="3116" width="16" bestFit="1" customWidth="1"/>
    <col min="3117" max="3117" width="12.85546875" bestFit="1" customWidth="1"/>
    <col min="3118" max="3118" width="16" bestFit="1" customWidth="1"/>
    <col min="3119" max="3119" width="12.85546875" bestFit="1" customWidth="1"/>
    <col min="3120" max="3120" width="16" bestFit="1" customWidth="1"/>
    <col min="3121" max="3121" width="12.85546875" bestFit="1" customWidth="1"/>
    <col min="3122" max="3122" width="16" bestFit="1" customWidth="1"/>
    <col min="3123" max="3123" width="12.85546875" bestFit="1" customWidth="1"/>
    <col min="3124" max="3124" width="16" bestFit="1" customWidth="1"/>
    <col min="3125" max="3125" width="12.85546875" bestFit="1" customWidth="1"/>
    <col min="3126" max="3126" width="16" bestFit="1" customWidth="1"/>
    <col min="3127" max="3127" width="12.85546875" bestFit="1" customWidth="1"/>
    <col min="3128" max="3128" width="16" bestFit="1" customWidth="1"/>
    <col min="3129" max="3129" width="12.85546875" bestFit="1" customWidth="1"/>
    <col min="3130" max="3130" width="16" bestFit="1" customWidth="1"/>
    <col min="3131" max="3131" width="12.85546875" bestFit="1" customWidth="1"/>
    <col min="3132" max="3132" width="16" bestFit="1" customWidth="1"/>
    <col min="3133" max="3133" width="12.85546875" bestFit="1" customWidth="1"/>
    <col min="3134" max="3134" width="16" bestFit="1" customWidth="1"/>
    <col min="3135" max="3135" width="12.85546875" bestFit="1" customWidth="1"/>
    <col min="3136" max="3136" width="16" bestFit="1" customWidth="1"/>
    <col min="3137" max="3137" width="12.85546875" bestFit="1" customWidth="1"/>
    <col min="3138" max="3138" width="16" bestFit="1" customWidth="1"/>
    <col min="3139" max="3139" width="12.85546875" bestFit="1" customWidth="1"/>
    <col min="3140" max="3140" width="16" bestFit="1" customWidth="1"/>
    <col min="3141" max="3141" width="12.85546875" bestFit="1" customWidth="1"/>
    <col min="3142" max="3142" width="16" bestFit="1" customWidth="1"/>
    <col min="3143" max="3143" width="12.85546875" bestFit="1" customWidth="1"/>
    <col min="3144" max="3144" width="16" bestFit="1" customWidth="1"/>
    <col min="3145" max="3145" width="12.85546875" bestFit="1" customWidth="1"/>
    <col min="3146" max="3146" width="16" bestFit="1" customWidth="1"/>
    <col min="3147" max="3147" width="12.85546875" bestFit="1" customWidth="1"/>
    <col min="3148" max="3148" width="16" bestFit="1" customWidth="1"/>
    <col min="3149" max="3149" width="12.85546875" bestFit="1" customWidth="1"/>
    <col min="3150" max="3150" width="16" bestFit="1" customWidth="1"/>
    <col min="3151" max="3151" width="12.85546875" bestFit="1" customWidth="1"/>
    <col min="3152" max="3152" width="16" bestFit="1" customWidth="1"/>
    <col min="3153" max="3153" width="12.85546875" bestFit="1" customWidth="1"/>
    <col min="3154" max="3154" width="16" bestFit="1" customWidth="1"/>
    <col min="3155" max="3155" width="12.85546875" bestFit="1" customWidth="1"/>
    <col min="3156" max="3156" width="16" bestFit="1" customWidth="1"/>
    <col min="3157" max="3157" width="12.85546875" bestFit="1" customWidth="1"/>
    <col min="3158" max="3158" width="16" bestFit="1" customWidth="1"/>
    <col min="3159" max="3159" width="12.85546875" bestFit="1" customWidth="1"/>
    <col min="3160" max="3160" width="16" bestFit="1" customWidth="1"/>
    <col min="3161" max="3161" width="12.85546875" bestFit="1" customWidth="1"/>
    <col min="3162" max="3162" width="16" bestFit="1" customWidth="1"/>
    <col min="3163" max="3163" width="12.85546875" bestFit="1" customWidth="1"/>
    <col min="3164" max="3164" width="16" bestFit="1" customWidth="1"/>
    <col min="3165" max="3165" width="12.85546875" bestFit="1" customWidth="1"/>
    <col min="3166" max="3166" width="16" bestFit="1" customWidth="1"/>
    <col min="3167" max="3167" width="12.85546875" bestFit="1" customWidth="1"/>
    <col min="3168" max="3168" width="16" bestFit="1" customWidth="1"/>
    <col min="3169" max="3169" width="12.85546875" bestFit="1" customWidth="1"/>
    <col min="3170" max="3170" width="16" bestFit="1" customWidth="1"/>
    <col min="3171" max="3171" width="12.85546875" bestFit="1" customWidth="1"/>
    <col min="3172" max="3172" width="16" bestFit="1" customWidth="1"/>
    <col min="3173" max="3173" width="12.85546875" bestFit="1" customWidth="1"/>
    <col min="3174" max="3174" width="16" bestFit="1" customWidth="1"/>
    <col min="3175" max="3175" width="12.85546875" bestFit="1" customWidth="1"/>
    <col min="3176" max="3176" width="16" bestFit="1" customWidth="1"/>
    <col min="3177" max="3177" width="12.85546875" bestFit="1" customWidth="1"/>
    <col min="3178" max="3178" width="16" bestFit="1" customWidth="1"/>
    <col min="3179" max="3179" width="12.85546875" bestFit="1" customWidth="1"/>
    <col min="3180" max="3180" width="16" bestFit="1" customWidth="1"/>
    <col min="3181" max="3181" width="12.85546875" bestFit="1" customWidth="1"/>
    <col min="3182" max="3182" width="16" bestFit="1" customWidth="1"/>
    <col min="3183" max="3183" width="12.85546875" bestFit="1" customWidth="1"/>
    <col min="3184" max="3184" width="16" bestFit="1" customWidth="1"/>
    <col min="3185" max="3185" width="12.85546875" bestFit="1" customWidth="1"/>
    <col min="3186" max="3186" width="16" bestFit="1" customWidth="1"/>
    <col min="3187" max="3187" width="12.85546875" bestFit="1" customWidth="1"/>
    <col min="3188" max="3188" width="16" bestFit="1" customWidth="1"/>
    <col min="3189" max="3189" width="12.85546875" bestFit="1" customWidth="1"/>
    <col min="3190" max="3190" width="16" bestFit="1" customWidth="1"/>
    <col min="3191" max="3191" width="12.85546875" bestFit="1" customWidth="1"/>
    <col min="3192" max="3192" width="16" bestFit="1" customWidth="1"/>
    <col min="3193" max="3193" width="12.85546875" bestFit="1" customWidth="1"/>
    <col min="3194" max="3194" width="16" bestFit="1" customWidth="1"/>
    <col min="3195" max="3195" width="12.85546875" bestFit="1" customWidth="1"/>
    <col min="3196" max="3196" width="16" bestFit="1" customWidth="1"/>
    <col min="3197" max="3197" width="12.85546875" bestFit="1" customWidth="1"/>
    <col min="3198" max="3198" width="16" bestFit="1" customWidth="1"/>
    <col min="3199" max="3199" width="12.85546875" bestFit="1" customWidth="1"/>
    <col min="3200" max="3200" width="16" bestFit="1" customWidth="1"/>
    <col min="3201" max="3201" width="12.85546875" bestFit="1" customWidth="1"/>
    <col min="3202" max="3202" width="16" bestFit="1" customWidth="1"/>
    <col min="3203" max="3203" width="12.85546875" bestFit="1" customWidth="1"/>
    <col min="3204" max="3204" width="16" bestFit="1" customWidth="1"/>
    <col min="3205" max="3205" width="12.85546875" bestFit="1" customWidth="1"/>
    <col min="3206" max="3206" width="16" bestFit="1" customWidth="1"/>
    <col min="3207" max="3207" width="12.85546875" bestFit="1" customWidth="1"/>
    <col min="3208" max="3208" width="16" bestFit="1" customWidth="1"/>
    <col min="3209" max="3209" width="12.85546875" bestFit="1" customWidth="1"/>
    <col min="3210" max="3210" width="16" bestFit="1" customWidth="1"/>
    <col min="3211" max="3211" width="12.85546875" bestFit="1" customWidth="1"/>
    <col min="3212" max="3212" width="16" bestFit="1" customWidth="1"/>
    <col min="3213" max="3213" width="12.85546875" bestFit="1" customWidth="1"/>
    <col min="3214" max="3214" width="16" bestFit="1" customWidth="1"/>
    <col min="3215" max="3215" width="12.85546875" bestFit="1" customWidth="1"/>
    <col min="3216" max="3216" width="16" bestFit="1" customWidth="1"/>
    <col min="3217" max="3217" width="12.85546875" bestFit="1" customWidth="1"/>
    <col min="3218" max="3218" width="16" bestFit="1" customWidth="1"/>
    <col min="3219" max="3219" width="12.85546875" bestFit="1" customWidth="1"/>
    <col min="3220" max="3220" width="16" bestFit="1" customWidth="1"/>
    <col min="3221" max="3221" width="12.85546875" bestFit="1" customWidth="1"/>
    <col min="3222" max="3222" width="16" bestFit="1" customWidth="1"/>
    <col min="3223" max="3223" width="12.85546875" bestFit="1" customWidth="1"/>
    <col min="3224" max="3224" width="16" bestFit="1" customWidth="1"/>
    <col min="3225" max="3225" width="12.85546875" bestFit="1" customWidth="1"/>
    <col min="3226" max="3226" width="16" bestFit="1" customWidth="1"/>
    <col min="3227" max="3227" width="12.85546875" bestFit="1" customWidth="1"/>
    <col min="3228" max="3228" width="16" bestFit="1" customWidth="1"/>
    <col min="3229" max="3229" width="12.85546875" bestFit="1" customWidth="1"/>
    <col min="3230" max="3230" width="16" bestFit="1" customWidth="1"/>
    <col min="3231" max="3231" width="12.85546875" bestFit="1" customWidth="1"/>
    <col min="3232" max="3232" width="16" bestFit="1" customWidth="1"/>
    <col min="3233" max="3233" width="12.85546875" bestFit="1" customWidth="1"/>
    <col min="3234" max="3234" width="16" bestFit="1" customWidth="1"/>
    <col min="3235" max="3235" width="12.85546875" bestFit="1" customWidth="1"/>
    <col min="3236" max="3236" width="16" bestFit="1" customWidth="1"/>
    <col min="3237" max="3237" width="12.85546875" bestFit="1" customWidth="1"/>
    <col min="3238" max="3238" width="16" bestFit="1" customWidth="1"/>
    <col min="3239" max="3239" width="12.85546875" bestFit="1" customWidth="1"/>
    <col min="3240" max="3240" width="16" bestFit="1" customWidth="1"/>
    <col min="3241" max="3241" width="12.85546875" bestFit="1" customWidth="1"/>
    <col min="3242" max="3242" width="16" bestFit="1" customWidth="1"/>
    <col min="3243" max="3243" width="12.85546875" bestFit="1" customWidth="1"/>
    <col min="3244" max="3244" width="16" bestFit="1" customWidth="1"/>
    <col min="3245" max="3245" width="12.85546875" bestFit="1" customWidth="1"/>
    <col min="3246" max="3246" width="16" bestFit="1" customWidth="1"/>
    <col min="3247" max="3247" width="12.85546875" bestFit="1" customWidth="1"/>
    <col min="3248" max="3248" width="16" bestFit="1" customWidth="1"/>
    <col min="3249" max="3249" width="12.85546875" bestFit="1" customWidth="1"/>
    <col min="3250" max="3250" width="16" bestFit="1" customWidth="1"/>
    <col min="3251" max="3251" width="12.85546875" bestFit="1" customWidth="1"/>
    <col min="3252" max="3252" width="16" bestFit="1" customWidth="1"/>
    <col min="3253" max="3253" width="12.85546875" bestFit="1" customWidth="1"/>
    <col min="3254" max="3254" width="16" bestFit="1" customWidth="1"/>
    <col min="3255" max="3255" width="12.85546875" bestFit="1" customWidth="1"/>
    <col min="3256" max="3256" width="16" bestFit="1" customWidth="1"/>
    <col min="3257" max="3257" width="12.85546875" bestFit="1" customWidth="1"/>
    <col min="3258" max="3258" width="16" bestFit="1" customWidth="1"/>
    <col min="3259" max="3259" width="12.85546875" bestFit="1" customWidth="1"/>
    <col min="3260" max="3260" width="16" bestFit="1" customWidth="1"/>
    <col min="3261" max="3261" width="12.85546875" bestFit="1" customWidth="1"/>
    <col min="3262" max="3262" width="16" bestFit="1" customWidth="1"/>
    <col min="3263" max="3263" width="12.85546875" bestFit="1" customWidth="1"/>
    <col min="3264" max="3264" width="16" bestFit="1" customWidth="1"/>
    <col min="3265" max="3265" width="12.85546875" bestFit="1" customWidth="1"/>
    <col min="3266" max="3266" width="16" bestFit="1" customWidth="1"/>
    <col min="3267" max="3267" width="12.85546875" bestFit="1" customWidth="1"/>
    <col min="3268" max="3268" width="16" bestFit="1" customWidth="1"/>
    <col min="3269" max="3269" width="12.85546875" bestFit="1" customWidth="1"/>
    <col min="3270" max="3270" width="16" bestFit="1" customWidth="1"/>
    <col min="3271" max="3271" width="12.85546875" bestFit="1" customWidth="1"/>
    <col min="3272" max="3272" width="16" bestFit="1" customWidth="1"/>
    <col min="3273" max="3273" width="12.85546875" bestFit="1" customWidth="1"/>
    <col min="3274" max="3274" width="16" bestFit="1" customWidth="1"/>
    <col min="3275" max="3275" width="12.85546875" bestFit="1" customWidth="1"/>
    <col min="3276" max="3276" width="16" bestFit="1" customWidth="1"/>
    <col min="3277" max="3277" width="12.85546875" bestFit="1" customWidth="1"/>
    <col min="3278" max="3278" width="16" bestFit="1" customWidth="1"/>
    <col min="3279" max="3279" width="12.85546875" bestFit="1" customWidth="1"/>
    <col min="3280" max="3280" width="16" bestFit="1" customWidth="1"/>
    <col min="3281" max="3281" width="12.85546875" bestFit="1" customWidth="1"/>
    <col min="3282" max="3282" width="16" bestFit="1" customWidth="1"/>
    <col min="3283" max="3283" width="12.85546875" bestFit="1" customWidth="1"/>
    <col min="3284" max="3284" width="16" bestFit="1" customWidth="1"/>
    <col min="3285" max="3285" width="12.85546875" bestFit="1" customWidth="1"/>
    <col min="3286" max="3286" width="16" bestFit="1" customWidth="1"/>
    <col min="3287" max="3287" width="12.85546875" bestFit="1" customWidth="1"/>
    <col min="3288" max="3288" width="16" bestFit="1" customWidth="1"/>
    <col min="3289" max="3289" width="12.85546875" bestFit="1" customWidth="1"/>
    <col min="3290" max="3290" width="16" bestFit="1" customWidth="1"/>
    <col min="3291" max="3291" width="12.85546875" bestFit="1" customWidth="1"/>
    <col min="3292" max="3292" width="16" bestFit="1" customWidth="1"/>
    <col min="3293" max="3293" width="12.85546875" bestFit="1" customWidth="1"/>
    <col min="3294" max="3294" width="16" bestFit="1" customWidth="1"/>
    <col min="3295" max="3295" width="12.85546875" bestFit="1" customWidth="1"/>
    <col min="3296" max="3296" width="16" bestFit="1" customWidth="1"/>
    <col min="3297" max="3297" width="12.85546875" bestFit="1" customWidth="1"/>
    <col min="3298" max="3298" width="16" bestFit="1" customWidth="1"/>
    <col min="3299" max="3299" width="12.85546875" bestFit="1" customWidth="1"/>
    <col min="3300" max="3300" width="16" bestFit="1" customWidth="1"/>
    <col min="3301" max="3301" width="12.85546875" bestFit="1" customWidth="1"/>
    <col min="3302" max="3302" width="16" bestFit="1" customWidth="1"/>
    <col min="3303" max="3303" width="12.85546875" bestFit="1" customWidth="1"/>
    <col min="3304" max="3304" width="16" bestFit="1" customWidth="1"/>
    <col min="3305" max="3305" width="12.85546875" bestFit="1" customWidth="1"/>
    <col min="3306" max="3306" width="16" bestFit="1" customWidth="1"/>
    <col min="3307" max="3307" width="12.85546875" bestFit="1" customWidth="1"/>
    <col min="3308" max="3308" width="16" bestFit="1" customWidth="1"/>
    <col min="3309" max="3309" width="12.85546875" bestFit="1" customWidth="1"/>
    <col min="3310" max="3310" width="16" bestFit="1" customWidth="1"/>
    <col min="3311" max="3311" width="12.85546875" bestFit="1" customWidth="1"/>
    <col min="3312" max="3312" width="16" bestFit="1" customWidth="1"/>
    <col min="3313" max="3313" width="12.85546875" bestFit="1" customWidth="1"/>
    <col min="3314" max="3314" width="16" bestFit="1" customWidth="1"/>
    <col min="3315" max="3315" width="12.85546875" bestFit="1" customWidth="1"/>
    <col min="3316" max="3316" width="16" bestFit="1" customWidth="1"/>
    <col min="3317" max="3317" width="12.85546875" bestFit="1" customWidth="1"/>
    <col min="3318" max="3318" width="16" bestFit="1" customWidth="1"/>
    <col min="3319" max="3319" width="12.85546875" bestFit="1" customWidth="1"/>
    <col min="3320" max="3320" width="16" bestFit="1" customWidth="1"/>
    <col min="3321" max="3321" width="12.85546875" bestFit="1" customWidth="1"/>
    <col min="3322" max="3322" width="16" bestFit="1" customWidth="1"/>
    <col min="3323" max="3323" width="12.85546875" bestFit="1" customWidth="1"/>
    <col min="3324" max="3324" width="16" bestFit="1" customWidth="1"/>
    <col min="3325" max="3325" width="12.85546875" bestFit="1" customWidth="1"/>
    <col min="3326" max="3326" width="16" bestFit="1" customWidth="1"/>
    <col min="3327" max="3327" width="12.85546875" bestFit="1" customWidth="1"/>
    <col min="3328" max="3328" width="16" bestFit="1" customWidth="1"/>
    <col min="3329" max="3329" width="12.85546875" bestFit="1" customWidth="1"/>
    <col min="3330" max="3330" width="16" bestFit="1" customWidth="1"/>
    <col min="3331" max="3331" width="12.85546875" bestFit="1" customWidth="1"/>
    <col min="3332" max="3332" width="16" bestFit="1" customWidth="1"/>
    <col min="3333" max="3333" width="12.85546875" bestFit="1" customWidth="1"/>
    <col min="3334" max="3334" width="16" bestFit="1" customWidth="1"/>
    <col min="3335" max="3335" width="12.85546875" bestFit="1" customWidth="1"/>
    <col min="3336" max="3336" width="16" bestFit="1" customWidth="1"/>
    <col min="3337" max="3337" width="12.85546875" bestFit="1" customWidth="1"/>
    <col min="3338" max="3338" width="16" bestFit="1" customWidth="1"/>
    <col min="3339" max="3339" width="12.85546875" bestFit="1" customWidth="1"/>
    <col min="3340" max="3340" width="16" bestFit="1" customWidth="1"/>
    <col min="3341" max="3341" width="12.85546875" bestFit="1" customWidth="1"/>
    <col min="3342" max="3342" width="16" bestFit="1" customWidth="1"/>
    <col min="3343" max="3343" width="12.85546875" bestFit="1" customWidth="1"/>
    <col min="3344" max="3344" width="16" bestFit="1" customWidth="1"/>
    <col min="3345" max="3345" width="12.85546875" bestFit="1" customWidth="1"/>
    <col min="3346" max="3346" width="16" bestFit="1" customWidth="1"/>
    <col min="3347" max="3347" width="12.85546875" bestFit="1" customWidth="1"/>
    <col min="3348" max="3348" width="16" bestFit="1" customWidth="1"/>
    <col min="3349" max="3349" width="12.85546875" bestFit="1" customWidth="1"/>
    <col min="3350" max="3350" width="16" bestFit="1" customWidth="1"/>
    <col min="3351" max="3351" width="12.85546875" bestFit="1" customWidth="1"/>
    <col min="3352" max="3352" width="16" bestFit="1" customWidth="1"/>
    <col min="3353" max="3353" width="12.85546875" bestFit="1" customWidth="1"/>
    <col min="3354" max="3354" width="16" bestFit="1" customWidth="1"/>
    <col min="3355" max="3355" width="12.85546875" bestFit="1" customWidth="1"/>
    <col min="3356" max="3356" width="16" bestFit="1" customWidth="1"/>
    <col min="3357" max="3357" width="12.85546875" bestFit="1" customWidth="1"/>
    <col min="3358" max="3358" width="16" bestFit="1" customWidth="1"/>
    <col min="3359" max="3359" width="12.85546875" bestFit="1" customWidth="1"/>
    <col min="3360" max="3360" width="16" bestFit="1" customWidth="1"/>
    <col min="3361" max="3361" width="12.85546875" bestFit="1" customWidth="1"/>
    <col min="3362" max="3362" width="16" bestFit="1" customWidth="1"/>
    <col min="3363" max="3363" width="12.85546875" bestFit="1" customWidth="1"/>
    <col min="3364" max="3364" width="16" bestFit="1" customWidth="1"/>
    <col min="3365" max="3365" width="12.85546875" bestFit="1" customWidth="1"/>
    <col min="3366" max="3366" width="16" bestFit="1" customWidth="1"/>
    <col min="3367" max="3367" width="12.85546875" bestFit="1" customWidth="1"/>
    <col min="3368" max="3368" width="16" bestFit="1" customWidth="1"/>
    <col min="3369" max="3369" width="12.85546875" bestFit="1" customWidth="1"/>
    <col min="3370" max="3370" width="16" bestFit="1" customWidth="1"/>
    <col min="3371" max="3371" width="12.85546875" bestFit="1" customWidth="1"/>
    <col min="3372" max="3372" width="16" bestFit="1" customWidth="1"/>
    <col min="3373" max="3373" width="12.85546875" bestFit="1" customWidth="1"/>
    <col min="3374" max="3374" width="16" bestFit="1" customWidth="1"/>
    <col min="3375" max="3375" width="12.85546875" bestFit="1" customWidth="1"/>
    <col min="3376" max="3376" width="16" bestFit="1" customWidth="1"/>
    <col min="3377" max="3377" width="12.85546875" bestFit="1" customWidth="1"/>
    <col min="3378" max="3378" width="16" bestFit="1" customWidth="1"/>
    <col min="3379" max="3379" width="12.85546875" bestFit="1" customWidth="1"/>
    <col min="3380" max="3380" width="16" bestFit="1" customWidth="1"/>
    <col min="3381" max="3381" width="12.85546875" bestFit="1" customWidth="1"/>
    <col min="3382" max="3382" width="16" bestFit="1" customWidth="1"/>
    <col min="3383" max="3383" width="12.85546875" bestFit="1" customWidth="1"/>
    <col min="3384" max="3384" width="16" bestFit="1" customWidth="1"/>
    <col min="3385" max="3385" width="12.85546875" bestFit="1" customWidth="1"/>
    <col min="3386" max="3386" width="16" bestFit="1" customWidth="1"/>
    <col min="3387" max="3387" width="12.85546875" bestFit="1" customWidth="1"/>
    <col min="3388" max="3388" width="16" bestFit="1" customWidth="1"/>
    <col min="3389" max="3389" width="12.85546875" bestFit="1" customWidth="1"/>
    <col min="3390" max="3390" width="16" bestFit="1" customWidth="1"/>
    <col min="3391" max="3391" width="12.85546875" bestFit="1" customWidth="1"/>
    <col min="3392" max="3392" width="16" bestFit="1" customWidth="1"/>
    <col min="3393" max="3393" width="12.85546875" bestFit="1" customWidth="1"/>
    <col min="3394" max="3394" width="16" bestFit="1" customWidth="1"/>
    <col min="3395" max="3395" width="12.85546875" bestFit="1" customWidth="1"/>
    <col min="3396" max="3396" width="16" bestFit="1" customWidth="1"/>
    <col min="3397" max="3397" width="12.85546875" bestFit="1" customWidth="1"/>
    <col min="3398" max="3398" width="16" bestFit="1" customWidth="1"/>
    <col min="3399" max="3399" width="12.85546875" bestFit="1" customWidth="1"/>
    <col min="3400" max="3400" width="16" bestFit="1" customWidth="1"/>
    <col min="3401" max="3401" width="12.85546875" bestFit="1" customWidth="1"/>
    <col min="3402" max="3402" width="16" bestFit="1" customWidth="1"/>
    <col min="3403" max="3403" width="12.85546875" bestFit="1" customWidth="1"/>
    <col min="3404" max="3404" width="16" bestFit="1" customWidth="1"/>
    <col min="3405" max="3405" width="12.85546875" bestFit="1" customWidth="1"/>
    <col min="3406" max="3406" width="16" bestFit="1" customWidth="1"/>
    <col min="3407" max="3407" width="12.85546875" bestFit="1" customWidth="1"/>
    <col min="3408" max="3408" width="16" bestFit="1" customWidth="1"/>
    <col min="3409" max="3409" width="12.85546875" bestFit="1" customWidth="1"/>
    <col min="3410" max="3410" width="16" bestFit="1" customWidth="1"/>
    <col min="3411" max="3411" width="12.85546875" bestFit="1" customWidth="1"/>
    <col min="3412" max="3412" width="16" bestFit="1" customWidth="1"/>
    <col min="3413" max="3413" width="12.85546875" bestFit="1" customWidth="1"/>
    <col min="3414" max="3414" width="16" bestFit="1" customWidth="1"/>
    <col min="3415" max="3415" width="12.85546875" bestFit="1" customWidth="1"/>
    <col min="3416" max="3416" width="16" bestFit="1" customWidth="1"/>
    <col min="3417" max="3417" width="12.85546875" bestFit="1" customWidth="1"/>
    <col min="3418" max="3418" width="16" bestFit="1" customWidth="1"/>
    <col min="3419" max="3419" width="12.85546875" bestFit="1" customWidth="1"/>
    <col min="3420" max="3420" width="16" bestFit="1" customWidth="1"/>
    <col min="3421" max="3421" width="12.85546875" bestFit="1" customWidth="1"/>
    <col min="3422" max="3422" width="16" bestFit="1" customWidth="1"/>
    <col min="3423" max="3423" width="12.85546875" bestFit="1" customWidth="1"/>
    <col min="3424" max="3424" width="16" bestFit="1" customWidth="1"/>
    <col min="3425" max="3425" width="12.85546875" bestFit="1" customWidth="1"/>
    <col min="3426" max="3426" width="16" bestFit="1" customWidth="1"/>
    <col min="3427" max="3427" width="12.85546875" bestFit="1" customWidth="1"/>
    <col min="3428" max="3428" width="16" bestFit="1" customWidth="1"/>
    <col min="3429" max="3429" width="12.85546875" bestFit="1" customWidth="1"/>
    <col min="3430" max="3430" width="16" bestFit="1" customWidth="1"/>
    <col min="3431" max="3431" width="12.85546875" bestFit="1" customWidth="1"/>
    <col min="3432" max="3432" width="16" bestFit="1" customWidth="1"/>
    <col min="3433" max="3433" width="12.85546875" bestFit="1" customWidth="1"/>
    <col min="3434" max="3434" width="16" bestFit="1" customWidth="1"/>
    <col min="3435" max="3435" width="12.85546875" bestFit="1" customWidth="1"/>
    <col min="3436" max="3436" width="16" bestFit="1" customWidth="1"/>
    <col min="3437" max="3437" width="12.85546875" bestFit="1" customWidth="1"/>
    <col min="3438" max="3438" width="16" bestFit="1" customWidth="1"/>
    <col min="3439" max="3439" width="12.85546875" bestFit="1" customWidth="1"/>
    <col min="3440" max="3440" width="16" bestFit="1" customWidth="1"/>
    <col min="3441" max="3441" width="12.85546875" bestFit="1" customWidth="1"/>
    <col min="3442" max="3442" width="16" bestFit="1" customWidth="1"/>
    <col min="3443" max="3443" width="12.85546875" bestFit="1" customWidth="1"/>
    <col min="3444" max="3444" width="16" bestFit="1" customWidth="1"/>
    <col min="3445" max="3445" width="12.85546875" bestFit="1" customWidth="1"/>
    <col min="3446" max="3446" width="16" bestFit="1" customWidth="1"/>
    <col min="3447" max="3447" width="12.85546875" bestFit="1" customWidth="1"/>
    <col min="3448" max="3448" width="16" bestFit="1" customWidth="1"/>
    <col min="3449" max="3449" width="12.85546875" bestFit="1" customWidth="1"/>
    <col min="3450" max="3450" width="16" bestFit="1" customWidth="1"/>
    <col min="3451" max="3451" width="12.85546875" bestFit="1" customWidth="1"/>
    <col min="3452" max="3452" width="16" bestFit="1" customWidth="1"/>
    <col min="3453" max="3453" width="12.85546875" bestFit="1" customWidth="1"/>
    <col min="3454" max="3454" width="16" bestFit="1" customWidth="1"/>
    <col min="3455" max="3455" width="12.85546875" bestFit="1" customWidth="1"/>
    <col min="3456" max="3456" width="16" bestFit="1" customWidth="1"/>
    <col min="3457" max="3457" width="12.85546875" bestFit="1" customWidth="1"/>
    <col min="3458" max="3458" width="16" bestFit="1" customWidth="1"/>
    <col min="3459" max="3459" width="12.85546875" bestFit="1" customWidth="1"/>
    <col min="3460" max="3460" width="16" bestFit="1" customWidth="1"/>
    <col min="3461" max="3461" width="12.85546875" bestFit="1" customWidth="1"/>
    <col min="3462" max="3462" width="16" bestFit="1" customWidth="1"/>
    <col min="3463" max="3463" width="12.85546875" bestFit="1" customWidth="1"/>
    <col min="3464" max="3464" width="16" bestFit="1" customWidth="1"/>
    <col min="3465" max="3465" width="12.85546875" bestFit="1" customWidth="1"/>
    <col min="3466" max="3466" width="16" bestFit="1" customWidth="1"/>
    <col min="3467" max="3467" width="12.85546875" bestFit="1" customWidth="1"/>
    <col min="3468" max="3468" width="16" bestFit="1" customWidth="1"/>
    <col min="3469" max="3469" width="12.85546875" bestFit="1" customWidth="1"/>
    <col min="3470" max="3470" width="16" bestFit="1" customWidth="1"/>
    <col min="3471" max="3471" width="12.85546875" bestFit="1" customWidth="1"/>
    <col min="3472" max="3472" width="16" bestFit="1" customWidth="1"/>
    <col min="3473" max="3473" width="12.85546875" bestFit="1" customWidth="1"/>
    <col min="3474" max="3474" width="16" bestFit="1" customWidth="1"/>
    <col min="3475" max="3475" width="12.85546875" bestFit="1" customWidth="1"/>
    <col min="3476" max="3476" width="16" bestFit="1" customWidth="1"/>
    <col min="3477" max="3477" width="12.85546875" bestFit="1" customWidth="1"/>
    <col min="3478" max="3478" width="16" bestFit="1" customWidth="1"/>
    <col min="3479" max="3479" width="12.85546875" bestFit="1" customWidth="1"/>
    <col min="3480" max="3480" width="16" bestFit="1" customWidth="1"/>
    <col min="3481" max="3481" width="12.85546875" bestFit="1" customWidth="1"/>
    <col min="3482" max="3482" width="16" bestFit="1" customWidth="1"/>
    <col min="3483" max="3483" width="12.85546875" bestFit="1" customWidth="1"/>
    <col min="3484" max="3484" width="16" bestFit="1" customWidth="1"/>
    <col min="3485" max="3485" width="12.85546875" bestFit="1" customWidth="1"/>
    <col min="3486" max="3486" width="16" bestFit="1" customWidth="1"/>
    <col min="3487" max="3487" width="12.85546875" bestFit="1" customWidth="1"/>
    <col min="3488" max="3488" width="16" bestFit="1" customWidth="1"/>
    <col min="3489" max="3489" width="12.85546875" bestFit="1" customWidth="1"/>
    <col min="3490" max="3490" width="16" bestFit="1" customWidth="1"/>
    <col min="3491" max="3491" width="12.85546875" bestFit="1" customWidth="1"/>
    <col min="3492" max="3492" width="16" bestFit="1" customWidth="1"/>
    <col min="3493" max="3493" width="12.85546875" bestFit="1" customWidth="1"/>
    <col min="3494" max="3494" width="16" bestFit="1" customWidth="1"/>
    <col min="3495" max="3495" width="12.85546875" bestFit="1" customWidth="1"/>
    <col min="3496" max="3496" width="16" bestFit="1" customWidth="1"/>
    <col min="3497" max="3497" width="12.85546875" bestFit="1" customWidth="1"/>
    <col min="3498" max="3498" width="16" bestFit="1" customWidth="1"/>
    <col min="3499" max="3499" width="12.85546875" bestFit="1" customWidth="1"/>
    <col min="3500" max="3500" width="16" bestFit="1" customWidth="1"/>
    <col min="3501" max="3501" width="12.85546875" bestFit="1" customWidth="1"/>
    <col min="3502" max="3502" width="16" bestFit="1" customWidth="1"/>
    <col min="3503" max="3503" width="12.85546875" bestFit="1" customWidth="1"/>
    <col min="3504" max="3504" width="16" bestFit="1" customWidth="1"/>
    <col min="3505" max="3505" width="12.85546875" bestFit="1" customWidth="1"/>
    <col min="3506" max="3506" width="16" bestFit="1" customWidth="1"/>
    <col min="3507" max="3507" width="12.85546875" bestFit="1" customWidth="1"/>
    <col min="3508" max="3508" width="16" bestFit="1" customWidth="1"/>
    <col min="3509" max="3509" width="12.85546875" bestFit="1" customWidth="1"/>
    <col min="3510" max="3510" width="16" bestFit="1" customWidth="1"/>
    <col min="3511" max="3511" width="12.85546875" bestFit="1" customWidth="1"/>
    <col min="3512" max="3512" width="16" bestFit="1" customWidth="1"/>
    <col min="3513" max="3513" width="12.85546875" bestFit="1" customWidth="1"/>
    <col min="3514" max="3514" width="16" bestFit="1" customWidth="1"/>
    <col min="3515" max="3515" width="12.85546875" bestFit="1" customWidth="1"/>
    <col min="3516" max="3516" width="16" bestFit="1" customWidth="1"/>
    <col min="3517" max="3517" width="12.85546875" bestFit="1" customWidth="1"/>
    <col min="3518" max="3518" width="16" bestFit="1" customWidth="1"/>
    <col min="3519" max="3519" width="12.85546875" bestFit="1" customWidth="1"/>
    <col min="3520" max="3520" width="16" bestFit="1" customWidth="1"/>
    <col min="3521" max="3521" width="12.85546875" bestFit="1" customWidth="1"/>
    <col min="3522" max="3522" width="16" bestFit="1" customWidth="1"/>
    <col min="3523" max="3523" width="12.85546875" bestFit="1" customWidth="1"/>
    <col min="3524" max="3524" width="16" bestFit="1" customWidth="1"/>
    <col min="3525" max="3525" width="12.85546875" bestFit="1" customWidth="1"/>
    <col min="3526" max="3526" width="16" bestFit="1" customWidth="1"/>
    <col min="3527" max="3527" width="12.85546875" bestFit="1" customWidth="1"/>
    <col min="3528" max="3528" width="16" bestFit="1" customWidth="1"/>
    <col min="3529" max="3529" width="12.85546875" bestFit="1" customWidth="1"/>
    <col min="3530" max="3530" width="16" bestFit="1" customWidth="1"/>
    <col min="3531" max="3531" width="12.85546875" bestFit="1" customWidth="1"/>
    <col min="3532" max="3532" width="16" bestFit="1" customWidth="1"/>
    <col min="3533" max="3533" width="12.85546875" bestFit="1" customWidth="1"/>
    <col min="3534" max="3534" width="16" bestFit="1" customWidth="1"/>
    <col min="3535" max="3535" width="12.85546875" bestFit="1" customWidth="1"/>
    <col min="3536" max="3536" width="16" bestFit="1" customWidth="1"/>
    <col min="3537" max="3537" width="12.85546875" bestFit="1" customWidth="1"/>
    <col min="3538" max="3538" width="16" bestFit="1" customWidth="1"/>
    <col min="3539" max="3539" width="12.85546875" bestFit="1" customWidth="1"/>
    <col min="3540" max="3540" width="16" bestFit="1" customWidth="1"/>
    <col min="3541" max="3541" width="12.85546875" bestFit="1" customWidth="1"/>
    <col min="3542" max="3542" width="16" bestFit="1" customWidth="1"/>
    <col min="3543" max="3543" width="12.85546875" bestFit="1" customWidth="1"/>
    <col min="3544" max="3544" width="16" bestFit="1" customWidth="1"/>
    <col min="3545" max="3545" width="12.85546875" bestFit="1" customWidth="1"/>
    <col min="3546" max="3546" width="16" bestFit="1" customWidth="1"/>
    <col min="3547" max="3547" width="12.85546875" bestFit="1" customWidth="1"/>
    <col min="3548" max="3548" width="16" bestFit="1" customWidth="1"/>
    <col min="3549" max="3549" width="12.85546875" bestFit="1" customWidth="1"/>
    <col min="3550" max="3550" width="16" bestFit="1" customWidth="1"/>
    <col min="3551" max="3551" width="12.85546875" bestFit="1" customWidth="1"/>
    <col min="3552" max="3552" width="16" bestFit="1" customWidth="1"/>
    <col min="3553" max="3553" width="12.85546875" bestFit="1" customWidth="1"/>
    <col min="3554" max="3554" width="16" bestFit="1" customWidth="1"/>
    <col min="3555" max="3555" width="12.85546875" bestFit="1" customWidth="1"/>
    <col min="3556" max="3556" width="16" bestFit="1" customWidth="1"/>
    <col min="3557" max="3557" width="12.85546875" bestFit="1" customWidth="1"/>
    <col min="3558" max="3558" width="16" bestFit="1" customWidth="1"/>
    <col min="3559" max="3559" width="12.85546875" bestFit="1" customWidth="1"/>
    <col min="3560" max="3560" width="16" bestFit="1" customWidth="1"/>
    <col min="3561" max="3561" width="12.85546875" bestFit="1" customWidth="1"/>
    <col min="3562" max="3562" width="16" bestFit="1" customWidth="1"/>
    <col min="3563" max="3563" width="12.85546875" bestFit="1" customWidth="1"/>
    <col min="3564" max="3564" width="16" bestFit="1" customWidth="1"/>
    <col min="3565" max="3565" width="12.85546875" bestFit="1" customWidth="1"/>
    <col min="3566" max="3566" width="16" bestFit="1" customWidth="1"/>
    <col min="3567" max="3567" width="12.85546875" bestFit="1" customWidth="1"/>
    <col min="3568" max="3568" width="16" bestFit="1" customWidth="1"/>
    <col min="3569" max="3569" width="12.85546875" bestFit="1" customWidth="1"/>
    <col min="3570" max="3570" width="16" bestFit="1" customWidth="1"/>
    <col min="3571" max="3571" width="12.85546875" bestFit="1" customWidth="1"/>
    <col min="3572" max="3572" width="16" bestFit="1" customWidth="1"/>
    <col min="3573" max="3573" width="12.85546875" bestFit="1" customWidth="1"/>
    <col min="3574" max="3574" width="16" bestFit="1" customWidth="1"/>
    <col min="3575" max="3575" width="12.85546875" bestFit="1" customWidth="1"/>
    <col min="3576" max="3576" width="16" bestFit="1" customWidth="1"/>
    <col min="3577" max="3577" width="12.85546875" bestFit="1" customWidth="1"/>
    <col min="3578" max="3578" width="16" bestFit="1" customWidth="1"/>
    <col min="3579" max="3579" width="12.85546875" bestFit="1" customWidth="1"/>
    <col min="3580" max="3580" width="16" bestFit="1" customWidth="1"/>
    <col min="3581" max="3581" width="12.85546875" bestFit="1" customWidth="1"/>
    <col min="3582" max="3582" width="16" bestFit="1" customWidth="1"/>
    <col min="3583" max="3583" width="12.85546875" bestFit="1" customWidth="1"/>
    <col min="3584" max="3584" width="16" bestFit="1" customWidth="1"/>
    <col min="3585" max="3585" width="12.85546875" bestFit="1" customWidth="1"/>
    <col min="3586" max="3586" width="16" bestFit="1" customWidth="1"/>
    <col min="3587" max="3587" width="12.85546875" bestFit="1" customWidth="1"/>
    <col min="3588" max="3588" width="16" bestFit="1" customWidth="1"/>
    <col min="3589" max="3589" width="12.85546875" bestFit="1" customWidth="1"/>
    <col min="3590" max="3590" width="16" bestFit="1" customWidth="1"/>
    <col min="3591" max="3591" width="12.85546875" bestFit="1" customWidth="1"/>
    <col min="3592" max="3592" width="16" bestFit="1" customWidth="1"/>
    <col min="3593" max="3593" width="12.85546875" bestFit="1" customWidth="1"/>
    <col min="3594" max="3594" width="16" bestFit="1" customWidth="1"/>
    <col min="3595" max="3595" width="12.85546875" bestFit="1" customWidth="1"/>
    <col min="3596" max="3596" width="16" bestFit="1" customWidth="1"/>
    <col min="3597" max="3597" width="12.85546875" bestFit="1" customWidth="1"/>
    <col min="3598" max="3598" width="16" bestFit="1" customWidth="1"/>
    <col min="3599" max="3599" width="12.85546875" bestFit="1" customWidth="1"/>
    <col min="3600" max="3600" width="16" bestFit="1" customWidth="1"/>
    <col min="3601" max="3601" width="12.85546875" bestFit="1" customWidth="1"/>
    <col min="3602" max="3602" width="16" bestFit="1" customWidth="1"/>
    <col min="3603" max="3603" width="12.85546875" bestFit="1" customWidth="1"/>
    <col min="3604" max="3604" width="16" bestFit="1" customWidth="1"/>
    <col min="3605" max="3605" width="12.85546875" bestFit="1" customWidth="1"/>
    <col min="3606" max="3606" width="16" bestFit="1" customWidth="1"/>
    <col min="3607" max="3607" width="12.85546875" bestFit="1" customWidth="1"/>
    <col min="3608" max="3608" width="16" bestFit="1" customWidth="1"/>
    <col min="3609" max="3609" width="12.85546875" bestFit="1" customWidth="1"/>
    <col min="3610" max="3610" width="16" bestFit="1" customWidth="1"/>
    <col min="3611" max="3611" width="12.85546875" bestFit="1" customWidth="1"/>
    <col min="3612" max="3612" width="16" bestFit="1" customWidth="1"/>
    <col min="3613" max="3613" width="12.85546875" bestFit="1" customWidth="1"/>
    <col min="3614" max="3614" width="16" bestFit="1" customWidth="1"/>
    <col min="3615" max="3615" width="12.85546875" bestFit="1" customWidth="1"/>
    <col min="3616" max="3616" width="16" bestFit="1" customWidth="1"/>
    <col min="3617" max="3617" width="12.85546875" bestFit="1" customWidth="1"/>
    <col min="3618" max="3618" width="16" bestFit="1" customWidth="1"/>
    <col min="3619" max="3619" width="12.85546875" bestFit="1" customWidth="1"/>
    <col min="3620" max="3620" width="16" bestFit="1" customWidth="1"/>
    <col min="3621" max="3621" width="12.85546875" bestFit="1" customWidth="1"/>
    <col min="3622" max="3622" width="16" bestFit="1" customWidth="1"/>
    <col min="3623" max="3623" width="12.85546875" bestFit="1" customWidth="1"/>
    <col min="3624" max="3624" width="16" bestFit="1" customWidth="1"/>
    <col min="3625" max="3625" width="12.85546875" bestFit="1" customWidth="1"/>
    <col min="3626" max="3626" width="16" bestFit="1" customWidth="1"/>
    <col min="3627" max="3627" width="12.85546875" bestFit="1" customWidth="1"/>
    <col min="3628" max="3628" width="16" bestFit="1" customWidth="1"/>
    <col min="3629" max="3629" width="12.85546875" bestFit="1" customWidth="1"/>
    <col min="3630" max="3630" width="16" bestFit="1" customWidth="1"/>
    <col min="3631" max="3631" width="12.85546875" bestFit="1" customWidth="1"/>
    <col min="3632" max="3632" width="16" bestFit="1" customWidth="1"/>
    <col min="3633" max="3633" width="12.85546875" bestFit="1" customWidth="1"/>
    <col min="3634" max="3634" width="16" bestFit="1" customWidth="1"/>
    <col min="3635" max="3635" width="12.85546875" bestFit="1" customWidth="1"/>
    <col min="3636" max="3636" width="16" bestFit="1" customWidth="1"/>
    <col min="3637" max="3637" width="12.85546875" bestFit="1" customWidth="1"/>
    <col min="3638" max="3638" width="16" bestFit="1" customWidth="1"/>
    <col min="3639" max="3639" width="12.85546875" bestFit="1" customWidth="1"/>
    <col min="3640" max="3640" width="16" bestFit="1" customWidth="1"/>
    <col min="3641" max="3641" width="12.85546875" bestFit="1" customWidth="1"/>
    <col min="3642" max="3642" width="16" bestFit="1" customWidth="1"/>
    <col min="3643" max="3643" width="12.85546875" bestFit="1" customWidth="1"/>
    <col min="3644" max="3644" width="16" bestFit="1" customWidth="1"/>
    <col min="3645" max="3645" width="12.85546875" bestFit="1" customWidth="1"/>
    <col min="3646" max="3646" width="16" bestFit="1" customWidth="1"/>
    <col min="3647" max="3647" width="12.85546875" bestFit="1" customWidth="1"/>
    <col min="3648" max="3648" width="16" bestFit="1" customWidth="1"/>
    <col min="3649" max="3649" width="12.85546875" bestFit="1" customWidth="1"/>
    <col min="3650" max="3650" width="16" bestFit="1" customWidth="1"/>
    <col min="3651" max="3651" width="12.85546875" bestFit="1" customWidth="1"/>
    <col min="3652" max="3652" width="16" bestFit="1" customWidth="1"/>
    <col min="3653" max="3653" width="12.85546875" bestFit="1" customWidth="1"/>
    <col min="3654" max="3654" width="16" bestFit="1" customWidth="1"/>
    <col min="3655" max="3655" width="12.85546875" bestFit="1" customWidth="1"/>
    <col min="3656" max="3656" width="16" bestFit="1" customWidth="1"/>
    <col min="3657" max="3657" width="12.85546875" bestFit="1" customWidth="1"/>
    <col min="3658" max="3658" width="16" bestFit="1" customWidth="1"/>
    <col min="3659" max="3659" width="12.85546875" bestFit="1" customWidth="1"/>
    <col min="3660" max="3660" width="16" bestFit="1" customWidth="1"/>
    <col min="3661" max="3661" width="12.85546875" bestFit="1" customWidth="1"/>
    <col min="3662" max="3662" width="16" bestFit="1" customWidth="1"/>
    <col min="3663" max="3663" width="12.85546875" bestFit="1" customWidth="1"/>
    <col min="3664" max="3664" width="16" bestFit="1" customWidth="1"/>
    <col min="3665" max="3665" width="12.85546875" bestFit="1" customWidth="1"/>
    <col min="3666" max="3666" width="16" bestFit="1" customWidth="1"/>
    <col min="3667" max="3667" width="12.85546875" bestFit="1" customWidth="1"/>
    <col min="3668" max="3668" width="16" bestFit="1" customWidth="1"/>
    <col min="3669" max="3669" width="12.85546875" bestFit="1" customWidth="1"/>
    <col min="3670" max="3670" width="16" bestFit="1" customWidth="1"/>
    <col min="3671" max="3671" width="12.85546875" bestFit="1" customWidth="1"/>
    <col min="3672" max="3672" width="16" bestFit="1" customWidth="1"/>
    <col min="3673" max="3673" width="12.85546875" bestFit="1" customWidth="1"/>
    <col min="3674" max="3674" width="16" bestFit="1" customWidth="1"/>
    <col min="3675" max="3675" width="12.85546875" bestFit="1" customWidth="1"/>
    <col min="3676" max="3676" width="16" bestFit="1" customWidth="1"/>
    <col min="3677" max="3677" width="12.85546875" bestFit="1" customWidth="1"/>
    <col min="3678" max="3678" width="16" bestFit="1" customWidth="1"/>
    <col min="3679" max="3679" width="12.85546875" bestFit="1" customWidth="1"/>
    <col min="3680" max="3680" width="16" bestFit="1" customWidth="1"/>
    <col min="3681" max="3681" width="12.85546875" bestFit="1" customWidth="1"/>
    <col min="3682" max="3682" width="16" bestFit="1" customWidth="1"/>
    <col min="3683" max="3683" width="12.85546875" bestFit="1" customWidth="1"/>
    <col min="3684" max="3684" width="16" bestFit="1" customWidth="1"/>
    <col min="3685" max="3685" width="12.85546875" bestFit="1" customWidth="1"/>
    <col min="3686" max="3686" width="16" bestFit="1" customWidth="1"/>
    <col min="3687" max="3687" width="12.85546875" bestFit="1" customWidth="1"/>
    <col min="3688" max="3688" width="16" bestFit="1" customWidth="1"/>
    <col min="3689" max="3689" width="12.85546875" bestFit="1" customWidth="1"/>
    <col min="3690" max="3690" width="16" bestFit="1" customWidth="1"/>
    <col min="3691" max="3691" width="12.85546875" bestFit="1" customWidth="1"/>
    <col min="3692" max="3692" width="16" bestFit="1" customWidth="1"/>
    <col min="3693" max="3693" width="12.85546875" bestFit="1" customWidth="1"/>
    <col min="3694" max="3694" width="16" bestFit="1" customWidth="1"/>
    <col min="3695" max="3695" width="12.85546875" bestFit="1" customWidth="1"/>
    <col min="3696" max="3696" width="16" bestFit="1" customWidth="1"/>
    <col min="3697" max="3697" width="12.85546875" bestFit="1" customWidth="1"/>
    <col min="3698" max="3698" width="16" bestFit="1" customWidth="1"/>
    <col min="3699" max="3699" width="12.85546875" bestFit="1" customWidth="1"/>
    <col min="3700" max="3700" width="16" bestFit="1" customWidth="1"/>
    <col min="3701" max="3701" width="12.85546875" bestFit="1" customWidth="1"/>
    <col min="3702" max="3702" width="16" bestFit="1" customWidth="1"/>
    <col min="3703" max="3703" width="12.85546875" bestFit="1" customWidth="1"/>
    <col min="3704" max="3704" width="16" bestFit="1" customWidth="1"/>
    <col min="3705" max="3705" width="12.85546875" bestFit="1" customWidth="1"/>
    <col min="3706" max="3706" width="16" bestFit="1" customWidth="1"/>
    <col min="3707" max="3707" width="12.85546875" bestFit="1" customWidth="1"/>
    <col min="3708" max="3708" width="16" bestFit="1" customWidth="1"/>
    <col min="3709" max="3709" width="12.85546875" bestFit="1" customWidth="1"/>
    <col min="3710" max="3710" width="16" bestFit="1" customWidth="1"/>
    <col min="3711" max="3711" width="12.85546875" bestFit="1" customWidth="1"/>
    <col min="3712" max="3712" width="16" bestFit="1" customWidth="1"/>
    <col min="3713" max="3713" width="12.85546875" bestFit="1" customWidth="1"/>
    <col min="3714" max="3714" width="16" bestFit="1" customWidth="1"/>
    <col min="3715" max="3715" width="12.85546875" bestFit="1" customWidth="1"/>
    <col min="3716" max="3716" width="16" bestFit="1" customWidth="1"/>
    <col min="3717" max="3717" width="12.85546875" bestFit="1" customWidth="1"/>
    <col min="3718" max="3718" width="16" bestFit="1" customWidth="1"/>
    <col min="3719" max="3719" width="12.85546875" bestFit="1" customWidth="1"/>
    <col min="3720" max="3720" width="16" bestFit="1" customWidth="1"/>
    <col min="3721" max="3721" width="12.85546875" bestFit="1" customWidth="1"/>
    <col min="3722" max="3722" width="16" bestFit="1" customWidth="1"/>
    <col min="3723" max="3723" width="12.85546875" bestFit="1" customWidth="1"/>
    <col min="3724" max="3724" width="16" bestFit="1" customWidth="1"/>
    <col min="3725" max="3725" width="12.85546875" bestFit="1" customWidth="1"/>
    <col min="3726" max="3726" width="16" bestFit="1" customWidth="1"/>
    <col min="3727" max="3727" width="12.85546875" bestFit="1" customWidth="1"/>
    <col min="3728" max="3728" width="16" bestFit="1" customWidth="1"/>
    <col min="3729" max="3729" width="12.85546875" bestFit="1" customWidth="1"/>
    <col min="3730" max="3730" width="16" bestFit="1" customWidth="1"/>
    <col min="3731" max="3731" width="12.85546875" bestFit="1" customWidth="1"/>
    <col min="3732" max="3732" width="16" bestFit="1" customWidth="1"/>
    <col min="3733" max="3733" width="12.85546875" bestFit="1" customWidth="1"/>
    <col min="3734" max="3734" width="16" bestFit="1" customWidth="1"/>
    <col min="3735" max="3735" width="12.85546875" bestFit="1" customWidth="1"/>
    <col min="3736" max="3736" width="16" bestFit="1" customWidth="1"/>
    <col min="3737" max="3737" width="12.85546875" bestFit="1" customWidth="1"/>
    <col min="3738" max="3738" width="16" bestFit="1" customWidth="1"/>
    <col min="3739" max="3739" width="12.85546875" bestFit="1" customWidth="1"/>
    <col min="3740" max="3740" width="16" bestFit="1" customWidth="1"/>
    <col min="3741" max="3741" width="12.85546875" bestFit="1" customWidth="1"/>
    <col min="3742" max="3742" width="16" bestFit="1" customWidth="1"/>
    <col min="3743" max="3743" width="12.85546875" bestFit="1" customWidth="1"/>
    <col min="3744" max="3744" width="16" bestFit="1" customWidth="1"/>
    <col min="3745" max="3745" width="12.85546875" bestFit="1" customWidth="1"/>
    <col min="3746" max="3746" width="16" bestFit="1" customWidth="1"/>
    <col min="3747" max="3747" width="12.85546875" bestFit="1" customWidth="1"/>
    <col min="3748" max="3748" width="16" bestFit="1" customWidth="1"/>
    <col min="3749" max="3749" width="12.85546875" bestFit="1" customWidth="1"/>
    <col min="3750" max="3750" width="16" bestFit="1" customWidth="1"/>
    <col min="3751" max="3751" width="12.85546875" bestFit="1" customWidth="1"/>
    <col min="3752" max="3752" width="16" bestFit="1" customWidth="1"/>
    <col min="3753" max="3753" width="12.85546875" bestFit="1" customWidth="1"/>
    <col min="3754" max="3754" width="16" bestFit="1" customWidth="1"/>
    <col min="3755" max="3755" width="12.85546875" bestFit="1" customWidth="1"/>
    <col min="3756" max="3756" width="16" bestFit="1" customWidth="1"/>
    <col min="3757" max="3757" width="12.85546875" bestFit="1" customWidth="1"/>
    <col min="3758" max="3758" width="16" bestFit="1" customWidth="1"/>
    <col min="3759" max="3759" width="12.85546875" bestFit="1" customWidth="1"/>
    <col min="3760" max="3760" width="16" bestFit="1" customWidth="1"/>
    <col min="3761" max="3761" width="12.85546875" bestFit="1" customWidth="1"/>
    <col min="3762" max="3762" width="16" bestFit="1" customWidth="1"/>
    <col min="3763" max="3763" width="12.85546875" bestFit="1" customWidth="1"/>
    <col min="3764" max="3764" width="16" bestFit="1" customWidth="1"/>
    <col min="3765" max="3765" width="12.85546875" bestFit="1" customWidth="1"/>
    <col min="3766" max="3766" width="16" bestFit="1" customWidth="1"/>
    <col min="3767" max="3767" width="12.85546875" bestFit="1" customWidth="1"/>
    <col min="3768" max="3768" width="16" bestFit="1" customWidth="1"/>
    <col min="3769" max="3769" width="12.85546875" bestFit="1" customWidth="1"/>
    <col min="3770" max="3770" width="16" bestFit="1" customWidth="1"/>
    <col min="3771" max="3771" width="12.85546875" bestFit="1" customWidth="1"/>
    <col min="3772" max="3772" width="16" bestFit="1" customWidth="1"/>
    <col min="3773" max="3773" width="12.85546875" bestFit="1" customWidth="1"/>
    <col min="3774" max="3774" width="16" bestFit="1" customWidth="1"/>
    <col min="3775" max="3775" width="12.85546875" bestFit="1" customWidth="1"/>
    <col min="3776" max="3776" width="16" bestFit="1" customWidth="1"/>
    <col min="3777" max="3777" width="12.85546875" bestFit="1" customWidth="1"/>
    <col min="3778" max="3778" width="16" bestFit="1" customWidth="1"/>
    <col min="3779" max="3779" width="12.85546875" bestFit="1" customWidth="1"/>
    <col min="3780" max="3780" width="16" bestFit="1" customWidth="1"/>
    <col min="3781" max="3781" width="12.85546875" bestFit="1" customWidth="1"/>
    <col min="3782" max="3782" width="16" bestFit="1" customWidth="1"/>
    <col min="3783" max="3783" width="12.85546875" bestFit="1" customWidth="1"/>
    <col min="3784" max="3784" width="16" bestFit="1" customWidth="1"/>
    <col min="3785" max="3785" width="12.85546875" bestFit="1" customWidth="1"/>
    <col min="3786" max="3786" width="16" bestFit="1" customWidth="1"/>
    <col min="3787" max="3787" width="12.85546875" bestFit="1" customWidth="1"/>
    <col min="3788" max="3788" width="16" bestFit="1" customWidth="1"/>
    <col min="3789" max="3789" width="12.85546875" bestFit="1" customWidth="1"/>
    <col min="3790" max="3790" width="16" bestFit="1" customWidth="1"/>
    <col min="3791" max="3791" width="12.85546875" bestFit="1" customWidth="1"/>
    <col min="3792" max="3792" width="16" bestFit="1" customWidth="1"/>
    <col min="3793" max="3793" width="12.85546875" bestFit="1" customWidth="1"/>
    <col min="3794" max="3794" width="16" bestFit="1" customWidth="1"/>
    <col min="3795" max="3795" width="12.85546875" bestFit="1" customWidth="1"/>
    <col min="3796" max="3796" width="16" bestFit="1" customWidth="1"/>
    <col min="3797" max="3797" width="12.85546875" bestFit="1" customWidth="1"/>
    <col min="3798" max="3798" width="16" bestFit="1" customWidth="1"/>
    <col min="3799" max="3799" width="12.85546875" bestFit="1" customWidth="1"/>
    <col min="3800" max="3800" width="16" bestFit="1" customWidth="1"/>
    <col min="3801" max="3801" width="12.85546875" bestFit="1" customWidth="1"/>
    <col min="3802" max="3802" width="16" bestFit="1" customWidth="1"/>
    <col min="3803" max="3803" width="12.85546875" bestFit="1" customWidth="1"/>
    <col min="3804" max="3804" width="16" bestFit="1" customWidth="1"/>
    <col min="3805" max="3805" width="12.85546875" bestFit="1" customWidth="1"/>
    <col min="3806" max="3806" width="16" bestFit="1" customWidth="1"/>
    <col min="3807" max="3807" width="12.85546875" bestFit="1" customWidth="1"/>
    <col min="3808" max="3808" width="16" bestFit="1" customWidth="1"/>
    <col min="3809" max="3809" width="12.85546875" bestFit="1" customWidth="1"/>
    <col min="3810" max="3810" width="16" bestFit="1" customWidth="1"/>
    <col min="3811" max="3811" width="12.85546875" bestFit="1" customWidth="1"/>
    <col min="3812" max="3812" width="16" bestFit="1" customWidth="1"/>
    <col min="3813" max="3813" width="12.85546875" bestFit="1" customWidth="1"/>
    <col min="3814" max="3814" width="16" bestFit="1" customWidth="1"/>
    <col min="3815" max="3815" width="12.85546875" bestFit="1" customWidth="1"/>
    <col min="3816" max="3816" width="16" bestFit="1" customWidth="1"/>
    <col min="3817" max="3817" width="12.85546875" bestFit="1" customWidth="1"/>
    <col min="3818" max="3818" width="16" bestFit="1" customWidth="1"/>
    <col min="3819" max="3819" width="12.85546875" bestFit="1" customWidth="1"/>
    <col min="3820" max="3820" width="16" bestFit="1" customWidth="1"/>
    <col min="3821" max="3821" width="12.85546875" bestFit="1" customWidth="1"/>
    <col min="3822" max="3822" width="16" bestFit="1" customWidth="1"/>
    <col min="3823" max="3823" width="12.85546875" bestFit="1" customWidth="1"/>
    <col min="3824" max="3824" width="16" bestFit="1" customWidth="1"/>
    <col min="3825" max="3825" width="12.85546875" bestFit="1" customWidth="1"/>
    <col min="3826" max="3826" width="16" bestFit="1" customWidth="1"/>
    <col min="3827" max="3827" width="12.85546875" bestFit="1" customWidth="1"/>
    <col min="3828" max="3828" width="16" bestFit="1" customWidth="1"/>
    <col min="3829" max="3829" width="12.85546875" bestFit="1" customWidth="1"/>
    <col min="3830" max="3830" width="16" bestFit="1" customWidth="1"/>
    <col min="3831" max="3831" width="12.85546875" bestFit="1" customWidth="1"/>
    <col min="3832" max="3832" width="16" bestFit="1" customWidth="1"/>
    <col min="3833" max="3833" width="12.85546875" bestFit="1" customWidth="1"/>
    <col min="3834" max="3834" width="16" bestFit="1" customWidth="1"/>
    <col min="3835" max="3835" width="12.85546875" bestFit="1" customWidth="1"/>
    <col min="3836" max="3836" width="16" bestFit="1" customWidth="1"/>
    <col min="3837" max="3837" width="12.85546875" bestFit="1" customWidth="1"/>
    <col min="3838" max="3838" width="16" bestFit="1" customWidth="1"/>
    <col min="3839" max="3839" width="12.85546875" bestFit="1" customWidth="1"/>
    <col min="3840" max="3840" width="16" bestFit="1" customWidth="1"/>
    <col min="3841" max="3841" width="12.85546875" bestFit="1" customWidth="1"/>
    <col min="3842" max="3842" width="16" bestFit="1" customWidth="1"/>
    <col min="3843" max="3843" width="12.85546875" bestFit="1" customWidth="1"/>
    <col min="3844" max="3844" width="16" bestFit="1" customWidth="1"/>
    <col min="3845" max="3845" width="12.85546875" bestFit="1" customWidth="1"/>
    <col min="3846" max="3846" width="16" bestFit="1" customWidth="1"/>
    <col min="3847" max="3847" width="12.85546875" bestFit="1" customWidth="1"/>
    <col min="3848" max="3848" width="16" bestFit="1" customWidth="1"/>
    <col min="3849" max="3849" width="12.85546875" bestFit="1" customWidth="1"/>
    <col min="3850" max="3850" width="16" bestFit="1" customWidth="1"/>
    <col min="3851" max="3851" width="12.85546875" bestFit="1" customWidth="1"/>
    <col min="3852" max="3852" width="16" bestFit="1" customWidth="1"/>
    <col min="3853" max="3853" width="12.85546875" bestFit="1" customWidth="1"/>
    <col min="3854" max="3854" width="16" bestFit="1" customWidth="1"/>
    <col min="3855" max="3855" width="12.85546875" bestFit="1" customWidth="1"/>
    <col min="3856" max="3856" width="16" bestFit="1" customWidth="1"/>
    <col min="3857" max="3857" width="12.85546875" bestFit="1" customWidth="1"/>
    <col min="3858" max="3858" width="16" bestFit="1" customWidth="1"/>
    <col min="3859" max="3859" width="12.85546875" bestFit="1" customWidth="1"/>
    <col min="3860" max="3860" width="16" bestFit="1" customWidth="1"/>
    <col min="3861" max="3861" width="12.85546875" bestFit="1" customWidth="1"/>
    <col min="3862" max="3862" width="16" bestFit="1" customWidth="1"/>
    <col min="3863" max="3863" width="12.85546875" bestFit="1" customWidth="1"/>
    <col min="3864" max="3864" width="16" bestFit="1" customWidth="1"/>
    <col min="3865" max="3865" width="12.85546875" bestFit="1" customWidth="1"/>
    <col min="3866" max="3866" width="16" bestFit="1" customWidth="1"/>
    <col min="3867" max="3867" width="12.85546875" bestFit="1" customWidth="1"/>
    <col min="3868" max="3868" width="16" bestFit="1" customWidth="1"/>
    <col min="3869" max="3869" width="12.85546875" bestFit="1" customWidth="1"/>
    <col min="3870" max="3870" width="16" bestFit="1" customWidth="1"/>
    <col min="3871" max="3871" width="12.85546875" bestFit="1" customWidth="1"/>
    <col min="3872" max="3872" width="16" bestFit="1" customWidth="1"/>
    <col min="3873" max="3873" width="12.85546875" bestFit="1" customWidth="1"/>
    <col min="3874" max="3874" width="16" bestFit="1" customWidth="1"/>
    <col min="3875" max="3875" width="12.85546875" bestFit="1" customWidth="1"/>
    <col min="3876" max="3876" width="16" bestFit="1" customWidth="1"/>
    <col min="3877" max="3877" width="12.85546875" bestFit="1" customWidth="1"/>
    <col min="3878" max="3878" width="16" bestFit="1" customWidth="1"/>
    <col min="3879" max="3879" width="12.85546875" bestFit="1" customWidth="1"/>
    <col min="3880" max="3880" width="16" bestFit="1" customWidth="1"/>
    <col min="3881" max="3881" width="12.85546875" bestFit="1" customWidth="1"/>
    <col min="3882" max="3882" width="16" bestFit="1" customWidth="1"/>
    <col min="3883" max="3883" width="12.85546875" bestFit="1" customWidth="1"/>
    <col min="3884" max="3884" width="16" bestFit="1" customWidth="1"/>
    <col min="3885" max="3885" width="12.85546875" bestFit="1" customWidth="1"/>
    <col min="3886" max="3886" width="16" bestFit="1" customWidth="1"/>
    <col min="3887" max="3887" width="12.85546875" bestFit="1" customWidth="1"/>
    <col min="3888" max="3888" width="16" bestFit="1" customWidth="1"/>
    <col min="3889" max="3889" width="12.85546875" bestFit="1" customWidth="1"/>
    <col min="3890" max="3890" width="16" bestFit="1" customWidth="1"/>
    <col min="3891" max="3891" width="12.85546875" bestFit="1" customWidth="1"/>
    <col min="3892" max="3892" width="16" bestFit="1" customWidth="1"/>
    <col min="3893" max="3893" width="12.85546875" bestFit="1" customWidth="1"/>
    <col min="3894" max="3894" width="16" bestFit="1" customWidth="1"/>
    <col min="3895" max="3895" width="12.85546875" bestFit="1" customWidth="1"/>
    <col min="3896" max="3896" width="16" bestFit="1" customWidth="1"/>
    <col min="3897" max="3897" width="12.85546875" bestFit="1" customWidth="1"/>
    <col min="3898" max="3898" width="16" bestFit="1" customWidth="1"/>
    <col min="3899" max="3899" width="12.85546875" bestFit="1" customWidth="1"/>
    <col min="3900" max="3900" width="16" bestFit="1" customWidth="1"/>
    <col min="3901" max="3901" width="12.85546875" bestFit="1" customWidth="1"/>
    <col min="3902" max="3902" width="16" bestFit="1" customWidth="1"/>
    <col min="3903" max="3903" width="12.85546875" bestFit="1" customWidth="1"/>
    <col min="3904" max="3904" width="16" bestFit="1" customWidth="1"/>
    <col min="3905" max="3905" width="12.85546875" bestFit="1" customWidth="1"/>
    <col min="3906" max="3906" width="16" bestFit="1" customWidth="1"/>
    <col min="3907" max="3907" width="12.85546875" bestFit="1" customWidth="1"/>
    <col min="3908" max="3908" width="16" bestFit="1" customWidth="1"/>
    <col min="3909" max="3909" width="12.85546875" bestFit="1" customWidth="1"/>
    <col min="3910" max="3910" width="16" bestFit="1" customWidth="1"/>
    <col min="3911" max="3911" width="12.85546875" bestFit="1" customWidth="1"/>
    <col min="3912" max="3912" width="16" bestFit="1" customWidth="1"/>
    <col min="3913" max="3913" width="12.85546875" bestFit="1" customWidth="1"/>
    <col min="3914" max="3914" width="16" bestFit="1" customWidth="1"/>
    <col min="3915" max="3915" width="12.85546875" bestFit="1" customWidth="1"/>
    <col min="3916" max="3916" width="16" bestFit="1" customWidth="1"/>
    <col min="3917" max="3917" width="12.85546875" bestFit="1" customWidth="1"/>
    <col min="3918" max="3918" width="16" bestFit="1" customWidth="1"/>
    <col min="3919" max="3919" width="12.85546875" bestFit="1" customWidth="1"/>
    <col min="3920" max="3920" width="16" bestFit="1" customWidth="1"/>
    <col min="3921" max="3921" width="12.85546875" bestFit="1" customWidth="1"/>
    <col min="3922" max="3922" width="16" bestFit="1" customWidth="1"/>
    <col min="3923" max="3923" width="12.85546875" bestFit="1" customWidth="1"/>
    <col min="3924" max="3924" width="16" bestFit="1" customWidth="1"/>
    <col min="3925" max="3925" width="12.85546875" bestFit="1" customWidth="1"/>
    <col min="3926" max="3926" width="16" bestFit="1" customWidth="1"/>
    <col min="3927" max="3927" width="12.85546875" bestFit="1" customWidth="1"/>
    <col min="3928" max="3928" width="16" bestFit="1" customWidth="1"/>
    <col min="3929" max="3929" width="12.85546875" bestFit="1" customWidth="1"/>
    <col min="3930" max="3930" width="16" bestFit="1" customWidth="1"/>
    <col min="3931" max="3931" width="12.85546875" bestFit="1" customWidth="1"/>
    <col min="3932" max="3932" width="16" bestFit="1" customWidth="1"/>
    <col min="3933" max="3933" width="12.85546875" bestFit="1" customWidth="1"/>
    <col min="3934" max="3934" width="16" bestFit="1" customWidth="1"/>
    <col min="3935" max="3935" width="12.85546875" bestFit="1" customWidth="1"/>
    <col min="3936" max="3936" width="16" bestFit="1" customWidth="1"/>
    <col min="3937" max="3937" width="12.85546875" bestFit="1" customWidth="1"/>
    <col min="3938" max="3938" width="16" bestFit="1" customWidth="1"/>
    <col min="3939" max="3939" width="12.85546875" bestFit="1" customWidth="1"/>
    <col min="3940" max="3940" width="16" bestFit="1" customWidth="1"/>
    <col min="3941" max="3941" width="12.85546875" bestFit="1" customWidth="1"/>
    <col min="3942" max="3942" width="16" bestFit="1" customWidth="1"/>
    <col min="3943" max="3943" width="12.85546875" bestFit="1" customWidth="1"/>
    <col min="3944" max="3944" width="16" bestFit="1" customWidth="1"/>
    <col min="3945" max="3945" width="12.85546875" bestFit="1" customWidth="1"/>
    <col min="3946" max="3946" width="16" bestFit="1" customWidth="1"/>
    <col min="3947" max="3947" width="12.85546875" bestFit="1" customWidth="1"/>
    <col min="3948" max="3948" width="16" bestFit="1" customWidth="1"/>
    <col min="3949" max="3949" width="12.85546875" bestFit="1" customWidth="1"/>
    <col min="3950" max="3950" width="16" bestFit="1" customWidth="1"/>
    <col min="3951" max="3951" width="12.85546875" bestFit="1" customWidth="1"/>
    <col min="3952" max="3952" width="16" bestFit="1" customWidth="1"/>
    <col min="3953" max="3953" width="12.85546875" bestFit="1" customWidth="1"/>
    <col min="3954" max="3954" width="16" bestFit="1" customWidth="1"/>
    <col min="3955" max="3955" width="12.85546875" bestFit="1" customWidth="1"/>
    <col min="3956" max="3956" width="16" bestFit="1" customWidth="1"/>
    <col min="3957" max="3957" width="12.85546875" bestFit="1" customWidth="1"/>
    <col min="3958" max="3958" width="16" bestFit="1" customWidth="1"/>
    <col min="3959" max="3959" width="12.85546875" bestFit="1" customWidth="1"/>
    <col min="3960" max="3960" width="16" bestFit="1" customWidth="1"/>
    <col min="3961" max="3961" width="12.85546875" bestFit="1" customWidth="1"/>
    <col min="3962" max="3962" width="16" bestFit="1" customWidth="1"/>
    <col min="3963" max="3963" width="12.85546875" bestFit="1" customWidth="1"/>
    <col min="3964" max="3964" width="16" bestFit="1" customWidth="1"/>
    <col min="3965" max="3965" width="12.85546875" bestFit="1" customWidth="1"/>
    <col min="3966" max="3966" width="16" bestFit="1" customWidth="1"/>
    <col min="3967" max="3967" width="12.85546875" bestFit="1" customWidth="1"/>
    <col min="3968" max="3968" width="16" bestFit="1" customWidth="1"/>
    <col min="3969" max="3969" width="12.85546875" bestFit="1" customWidth="1"/>
    <col min="3970" max="3970" width="16" bestFit="1" customWidth="1"/>
    <col min="3971" max="3971" width="12.85546875" bestFit="1" customWidth="1"/>
    <col min="3972" max="3972" width="16" bestFit="1" customWidth="1"/>
    <col min="3973" max="3973" width="12.85546875" bestFit="1" customWidth="1"/>
    <col min="3974" max="3974" width="16" bestFit="1" customWidth="1"/>
    <col min="3975" max="3975" width="12.85546875" bestFit="1" customWidth="1"/>
    <col min="3976" max="3976" width="16" bestFit="1" customWidth="1"/>
    <col min="3977" max="3977" width="12.85546875" bestFit="1" customWidth="1"/>
    <col min="3978" max="3978" width="16" bestFit="1" customWidth="1"/>
    <col min="3979" max="3979" width="12.85546875" bestFit="1" customWidth="1"/>
    <col min="3980" max="3980" width="16" bestFit="1" customWidth="1"/>
    <col min="3981" max="3981" width="12.85546875" bestFit="1" customWidth="1"/>
    <col min="3982" max="3982" width="16" bestFit="1" customWidth="1"/>
    <col min="3983" max="3983" width="12.85546875" bestFit="1" customWidth="1"/>
    <col min="3984" max="3984" width="16" bestFit="1" customWidth="1"/>
    <col min="3985" max="3985" width="12.85546875" bestFit="1" customWidth="1"/>
    <col min="3986" max="3986" width="16" bestFit="1" customWidth="1"/>
    <col min="3987" max="3987" width="12.85546875" bestFit="1" customWidth="1"/>
    <col min="3988" max="3988" width="16" bestFit="1" customWidth="1"/>
    <col min="3989" max="3989" width="12.85546875" bestFit="1" customWidth="1"/>
    <col min="3990" max="3990" width="16" bestFit="1" customWidth="1"/>
    <col min="3991" max="3991" width="12.85546875" bestFit="1" customWidth="1"/>
    <col min="3992" max="3992" width="16" bestFit="1" customWidth="1"/>
    <col min="3993" max="3993" width="12.85546875" bestFit="1" customWidth="1"/>
    <col min="3994" max="3994" width="16" bestFit="1" customWidth="1"/>
    <col min="3995" max="3995" width="12.85546875" bestFit="1" customWidth="1"/>
    <col min="3996" max="3996" width="16" bestFit="1" customWidth="1"/>
    <col min="3997" max="3997" width="12.85546875" bestFit="1" customWidth="1"/>
    <col min="3998" max="3998" width="16" bestFit="1" customWidth="1"/>
    <col min="3999" max="3999" width="12.85546875" bestFit="1" customWidth="1"/>
    <col min="4000" max="4000" width="16" bestFit="1" customWidth="1"/>
    <col min="4001" max="4001" width="12.85546875" bestFit="1" customWidth="1"/>
    <col min="4002" max="4002" width="16" bestFit="1" customWidth="1"/>
    <col min="4003" max="4003" width="12.85546875" bestFit="1" customWidth="1"/>
    <col min="4004" max="4004" width="16" bestFit="1" customWidth="1"/>
    <col min="4005" max="4005" width="12.85546875" bestFit="1" customWidth="1"/>
    <col min="4006" max="4006" width="16" bestFit="1" customWidth="1"/>
    <col min="4007" max="4007" width="12.85546875" bestFit="1" customWidth="1"/>
    <col min="4008" max="4008" width="16" bestFit="1" customWidth="1"/>
    <col min="4009" max="4009" width="12.85546875" bestFit="1" customWidth="1"/>
    <col min="4010" max="4010" width="16" bestFit="1" customWidth="1"/>
    <col min="4011" max="4011" width="12.85546875" bestFit="1" customWidth="1"/>
    <col min="4012" max="4012" width="16" bestFit="1" customWidth="1"/>
    <col min="4013" max="4013" width="12.85546875" bestFit="1" customWidth="1"/>
    <col min="4014" max="4014" width="16" bestFit="1" customWidth="1"/>
    <col min="4015" max="4015" width="12.85546875" bestFit="1" customWidth="1"/>
    <col min="4016" max="4016" width="16" bestFit="1" customWidth="1"/>
    <col min="4017" max="4017" width="12.85546875" bestFit="1" customWidth="1"/>
    <col min="4018" max="4018" width="16" bestFit="1" customWidth="1"/>
    <col min="4019" max="4019" width="12.85546875" bestFit="1" customWidth="1"/>
    <col min="4020" max="4020" width="16" bestFit="1" customWidth="1"/>
    <col min="4021" max="4021" width="12.85546875" bestFit="1" customWidth="1"/>
    <col min="4022" max="4022" width="16" bestFit="1" customWidth="1"/>
    <col min="4023" max="4023" width="12.85546875" bestFit="1" customWidth="1"/>
    <col min="4024" max="4024" width="16" bestFit="1" customWidth="1"/>
    <col min="4025" max="4025" width="12.85546875" bestFit="1" customWidth="1"/>
    <col min="4026" max="4026" width="16" bestFit="1" customWidth="1"/>
    <col min="4027" max="4027" width="12.85546875" bestFit="1" customWidth="1"/>
    <col min="4028" max="4028" width="16" bestFit="1" customWidth="1"/>
    <col min="4029" max="4029" width="12.85546875" bestFit="1" customWidth="1"/>
    <col min="4030" max="4030" width="16" bestFit="1" customWidth="1"/>
    <col min="4031" max="4031" width="12.85546875" bestFit="1" customWidth="1"/>
    <col min="4032" max="4032" width="16" bestFit="1" customWidth="1"/>
    <col min="4033" max="4033" width="12.85546875" bestFit="1" customWidth="1"/>
    <col min="4034" max="4034" width="16" bestFit="1" customWidth="1"/>
    <col min="4035" max="4035" width="12.85546875" bestFit="1" customWidth="1"/>
    <col min="4036" max="4036" width="16" bestFit="1" customWidth="1"/>
    <col min="4037" max="4037" width="12.85546875" bestFit="1" customWidth="1"/>
    <col min="4038" max="4038" width="16" bestFit="1" customWidth="1"/>
    <col min="4039" max="4039" width="12.85546875" bestFit="1" customWidth="1"/>
    <col min="4040" max="4040" width="16" bestFit="1" customWidth="1"/>
    <col min="4041" max="4041" width="12.85546875" bestFit="1" customWidth="1"/>
    <col min="4042" max="4042" width="16" bestFit="1" customWidth="1"/>
    <col min="4043" max="4043" width="12.85546875" bestFit="1" customWidth="1"/>
    <col min="4044" max="4044" width="16" bestFit="1" customWidth="1"/>
    <col min="4045" max="4045" width="12.85546875" bestFit="1" customWidth="1"/>
    <col min="4046" max="4046" width="16" bestFit="1" customWidth="1"/>
    <col min="4047" max="4047" width="12.85546875" bestFit="1" customWidth="1"/>
    <col min="4048" max="4048" width="16" bestFit="1" customWidth="1"/>
    <col min="4049" max="4049" width="12.85546875" bestFit="1" customWidth="1"/>
    <col min="4050" max="4050" width="16" bestFit="1" customWidth="1"/>
    <col min="4051" max="4051" width="12.85546875" bestFit="1" customWidth="1"/>
    <col min="4052" max="4052" width="16" bestFit="1" customWidth="1"/>
    <col min="4053" max="4053" width="12.85546875" bestFit="1" customWidth="1"/>
    <col min="4054" max="4054" width="16" bestFit="1" customWidth="1"/>
    <col min="4055" max="4055" width="12.85546875" bestFit="1" customWidth="1"/>
    <col min="4056" max="4056" width="16" bestFit="1" customWidth="1"/>
    <col min="4057" max="4057" width="12.85546875" bestFit="1" customWidth="1"/>
    <col min="4058" max="4058" width="16" bestFit="1" customWidth="1"/>
    <col min="4059" max="4059" width="12.85546875" bestFit="1" customWidth="1"/>
    <col min="4060" max="4060" width="16" bestFit="1" customWidth="1"/>
    <col min="4061" max="4061" width="12.85546875" bestFit="1" customWidth="1"/>
    <col min="4062" max="4062" width="16" bestFit="1" customWidth="1"/>
    <col min="4063" max="4063" width="12.85546875" bestFit="1" customWidth="1"/>
    <col min="4064" max="4064" width="16" bestFit="1" customWidth="1"/>
    <col min="4065" max="4065" width="12.85546875" bestFit="1" customWidth="1"/>
    <col min="4066" max="4066" width="16" bestFit="1" customWidth="1"/>
    <col min="4067" max="4067" width="12.85546875" bestFit="1" customWidth="1"/>
    <col min="4068" max="4068" width="16" bestFit="1" customWidth="1"/>
    <col min="4069" max="4069" width="12.85546875" bestFit="1" customWidth="1"/>
    <col min="4070" max="4070" width="16" bestFit="1" customWidth="1"/>
    <col min="4071" max="4071" width="12.85546875" bestFit="1" customWidth="1"/>
    <col min="4072" max="4072" width="16" bestFit="1" customWidth="1"/>
    <col min="4073" max="4073" width="12.85546875" bestFit="1" customWidth="1"/>
    <col min="4074" max="4074" width="16" bestFit="1" customWidth="1"/>
    <col min="4075" max="4075" width="12.85546875" bestFit="1" customWidth="1"/>
    <col min="4076" max="4076" width="16" bestFit="1" customWidth="1"/>
    <col min="4077" max="4077" width="12.85546875" bestFit="1" customWidth="1"/>
    <col min="4078" max="4078" width="16" bestFit="1" customWidth="1"/>
    <col min="4079" max="4079" width="12.85546875" bestFit="1" customWidth="1"/>
    <col min="4080" max="4080" width="16" bestFit="1" customWidth="1"/>
    <col min="4081" max="4081" width="12.85546875" bestFit="1" customWidth="1"/>
    <col min="4082" max="4082" width="16" bestFit="1" customWidth="1"/>
    <col min="4083" max="4083" width="12.85546875" bestFit="1" customWidth="1"/>
    <col min="4084" max="4084" width="16" bestFit="1" customWidth="1"/>
    <col min="4085" max="4085" width="12.85546875" bestFit="1" customWidth="1"/>
    <col min="4086" max="4086" width="16" bestFit="1" customWidth="1"/>
    <col min="4087" max="4087" width="12.85546875" bestFit="1" customWidth="1"/>
    <col min="4088" max="4088" width="16" bestFit="1" customWidth="1"/>
    <col min="4089" max="4089" width="12.85546875" bestFit="1" customWidth="1"/>
    <col min="4090" max="4090" width="16" bestFit="1" customWidth="1"/>
    <col min="4091" max="4091" width="12.85546875" bestFit="1" customWidth="1"/>
    <col min="4092" max="4092" width="16" bestFit="1" customWidth="1"/>
    <col min="4093" max="4093" width="12.85546875" bestFit="1" customWidth="1"/>
    <col min="4094" max="4094" width="16" bestFit="1" customWidth="1"/>
    <col min="4095" max="4095" width="12.85546875" bestFit="1" customWidth="1"/>
    <col min="4096" max="4096" width="16" bestFit="1" customWidth="1"/>
    <col min="4097" max="4097" width="12.85546875" bestFit="1" customWidth="1"/>
    <col min="4098" max="4098" width="16" bestFit="1" customWidth="1"/>
    <col min="4099" max="4099" width="12.85546875" bestFit="1" customWidth="1"/>
    <col min="4100" max="4100" width="16" bestFit="1" customWidth="1"/>
    <col min="4101" max="4101" width="12.85546875" bestFit="1" customWidth="1"/>
    <col min="4102" max="4102" width="16" bestFit="1" customWidth="1"/>
    <col min="4103" max="4103" width="12.85546875" bestFit="1" customWidth="1"/>
    <col min="4104" max="4104" width="16" bestFit="1" customWidth="1"/>
    <col min="4105" max="4105" width="12.85546875" bestFit="1" customWidth="1"/>
    <col min="4106" max="4106" width="16" bestFit="1" customWidth="1"/>
    <col min="4107" max="4107" width="12.85546875" bestFit="1" customWidth="1"/>
    <col min="4108" max="4108" width="16" bestFit="1" customWidth="1"/>
    <col min="4109" max="4109" width="12.85546875" bestFit="1" customWidth="1"/>
    <col min="4110" max="4110" width="16" bestFit="1" customWidth="1"/>
    <col min="4111" max="4111" width="12.85546875" bestFit="1" customWidth="1"/>
    <col min="4112" max="4112" width="16" bestFit="1" customWidth="1"/>
    <col min="4113" max="4113" width="12.85546875" bestFit="1" customWidth="1"/>
    <col min="4114" max="4114" width="16" bestFit="1" customWidth="1"/>
    <col min="4115" max="4115" width="12.85546875" bestFit="1" customWidth="1"/>
    <col min="4116" max="4116" width="16" bestFit="1" customWidth="1"/>
    <col min="4117" max="4117" width="12.85546875" bestFit="1" customWidth="1"/>
    <col min="4118" max="4118" width="16" bestFit="1" customWidth="1"/>
    <col min="4119" max="4119" width="12.85546875" bestFit="1" customWidth="1"/>
    <col min="4120" max="4120" width="16" bestFit="1" customWidth="1"/>
    <col min="4121" max="4121" width="12.85546875" bestFit="1" customWidth="1"/>
    <col min="4122" max="4122" width="16" bestFit="1" customWidth="1"/>
    <col min="4123" max="4123" width="12.85546875" bestFit="1" customWidth="1"/>
    <col min="4124" max="4124" width="16" bestFit="1" customWidth="1"/>
    <col min="4125" max="4125" width="12.85546875" bestFit="1" customWidth="1"/>
    <col min="4126" max="4126" width="16" bestFit="1" customWidth="1"/>
    <col min="4127" max="4127" width="12.85546875" bestFit="1" customWidth="1"/>
    <col min="4128" max="4128" width="16" bestFit="1" customWidth="1"/>
    <col min="4129" max="4129" width="12.85546875" bestFit="1" customWidth="1"/>
    <col min="4130" max="4130" width="16" bestFit="1" customWidth="1"/>
    <col min="4131" max="4131" width="12.85546875" bestFit="1" customWidth="1"/>
    <col min="4132" max="4132" width="16" bestFit="1" customWidth="1"/>
    <col min="4133" max="4133" width="12.85546875" bestFit="1" customWidth="1"/>
    <col min="4134" max="4134" width="16" bestFit="1" customWidth="1"/>
    <col min="4135" max="4135" width="12.85546875" bestFit="1" customWidth="1"/>
    <col min="4136" max="4136" width="16" bestFit="1" customWidth="1"/>
    <col min="4137" max="4137" width="12.85546875" bestFit="1" customWidth="1"/>
    <col min="4138" max="4138" width="16" bestFit="1" customWidth="1"/>
    <col min="4139" max="4139" width="12.85546875" bestFit="1" customWidth="1"/>
    <col min="4140" max="4140" width="16" bestFit="1" customWidth="1"/>
    <col min="4141" max="4141" width="12.85546875" bestFit="1" customWidth="1"/>
    <col min="4142" max="4142" width="16" bestFit="1" customWidth="1"/>
    <col min="4143" max="4143" width="12.85546875" bestFit="1" customWidth="1"/>
    <col min="4144" max="4144" width="16" bestFit="1" customWidth="1"/>
    <col min="4145" max="4145" width="12.85546875" bestFit="1" customWidth="1"/>
    <col min="4146" max="4146" width="16" bestFit="1" customWidth="1"/>
    <col min="4147" max="4147" width="12.85546875" bestFit="1" customWidth="1"/>
    <col min="4148" max="4148" width="16" bestFit="1" customWidth="1"/>
    <col min="4149" max="4149" width="12.85546875" bestFit="1" customWidth="1"/>
    <col min="4150" max="4150" width="16" bestFit="1" customWidth="1"/>
    <col min="4151" max="4151" width="12.85546875" bestFit="1" customWidth="1"/>
    <col min="4152" max="4152" width="16" bestFit="1" customWidth="1"/>
    <col min="4153" max="4153" width="12.85546875" bestFit="1" customWidth="1"/>
    <col min="4154" max="4154" width="16" bestFit="1" customWidth="1"/>
    <col min="4155" max="4155" width="12.85546875" bestFit="1" customWidth="1"/>
    <col min="4156" max="4156" width="16" bestFit="1" customWidth="1"/>
    <col min="4157" max="4157" width="12.85546875" bestFit="1" customWidth="1"/>
    <col min="4158" max="4158" width="16" bestFit="1" customWidth="1"/>
    <col min="4159" max="4159" width="12.85546875" bestFit="1" customWidth="1"/>
    <col min="4160" max="4160" width="16" bestFit="1" customWidth="1"/>
    <col min="4161" max="4161" width="12.85546875" bestFit="1" customWidth="1"/>
    <col min="4162" max="4162" width="16" bestFit="1" customWidth="1"/>
    <col min="4163" max="4163" width="12.85546875" bestFit="1" customWidth="1"/>
    <col min="4164" max="4164" width="16" bestFit="1" customWidth="1"/>
    <col min="4165" max="4165" width="12.85546875" bestFit="1" customWidth="1"/>
    <col min="4166" max="4166" width="16" bestFit="1" customWidth="1"/>
    <col min="4167" max="4167" width="12.85546875" bestFit="1" customWidth="1"/>
    <col min="4168" max="4168" width="16" bestFit="1" customWidth="1"/>
    <col min="4169" max="4169" width="12.85546875" bestFit="1" customWidth="1"/>
    <col min="4170" max="4170" width="16" bestFit="1" customWidth="1"/>
    <col min="4171" max="4171" width="12.85546875" bestFit="1" customWidth="1"/>
    <col min="4172" max="4172" width="16" bestFit="1" customWidth="1"/>
    <col min="4173" max="4173" width="12.85546875" bestFit="1" customWidth="1"/>
    <col min="4174" max="4174" width="16" bestFit="1" customWidth="1"/>
    <col min="4175" max="4175" width="12.85546875" bestFit="1" customWidth="1"/>
    <col min="4176" max="4176" width="16" bestFit="1" customWidth="1"/>
    <col min="4177" max="4177" width="12.85546875" bestFit="1" customWidth="1"/>
    <col min="4178" max="4178" width="16" bestFit="1" customWidth="1"/>
    <col min="4179" max="4179" width="12.85546875" bestFit="1" customWidth="1"/>
    <col min="4180" max="4180" width="16" bestFit="1" customWidth="1"/>
    <col min="4181" max="4181" width="12.85546875" bestFit="1" customWidth="1"/>
    <col min="4182" max="4182" width="16" bestFit="1" customWidth="1"/>
    <col min="4183" max="4183" width="12.85546875" bestFit="1" customWidth="1"/>
    <col min="4184" max="4184" width="16" bestFit="1" customWidth="1"/>
    <col min="4185" max="4185" width="12.85546875" bestFit="1" customWidth="1"/>
    <col min="4186" max="4186" width="16" bestFit="1" customWidth="1"/>
    <col min="4187" max="4187" width="12.85546875" bestFit="1" customWidth="1"/>
    <col min="4188" max="4188" width="16" bestFit="1" customWidth="1"/>
    <col min="4189" max="4189" width="12.85546875" bestFit="1" customWidth="1"/>
    <col min="4190" max="4190" width="16" bestFit="1" customWidth="1"/>
    <col min="4191" max="4191" width="12.85546875" bestFit="1" customWidth="1"/>
    <col min="4192" max="4192" width="16" bestFit="1" customWidth="1"/>
    <col min="4193" max="4193" width="12.85546875" bestFit="1" customWidth="1"/>
    <col min="4194" max="4194" width="16" bestFit="1" customWidth="1"/>
    <col min="4195" max="4195" width="12.85546875" bestFit="1" customWidth="1"/>
    <col min="4196" max="4196" width="16" bestFit="1" customWidth="1"/>
    <col min="4197" max="4197" width="12.85546875" bestFit="1" customWidth="1"/>
    <col min="4198" max="4198" width="16" bestFit="1" customWidth="1"/>
    <col min="4199" max="4199" width="12.85546875" bestFit="1" customWidth="1"/>
    <col min="4200" max="4200" width="16" bestFit="1" customWidth="1"/>
    <col min="4201" max="4201" width="12.85546875" bestFit="1" customWidth="1"/>
    <col min="4202" max="4202" width="16" bestFit="1" customWidth="1"/>
    <col min="4203" max="4203" width="12.85546875" bestFit="1" customWidth="1"/>
    <col min="4204" max="4204" width="16" bestFit="1" customWidth="1"/>
    <col min="4205" max="4205" width="12.85546875" bestFit="1" customWidth="1"/>
    <col min="4206" max="4206" width="16" bestFit="1" customWidth="1"/>
    <col min="4207" max="4207" width="12.85546875" bestFit="1" customWidth="1"/>
    <col min="4208" max="4208" width="16" bestFit="1" customWidth="1"/>
    <col min="4209" max="4209" width="12.85546875" bestFit="1" customWidth="1"/>
    <col min="4210" max="4210" width="16" bestFit="1" customWidth="1"/>
    <col min="4211" max="4211" width="12.85546875" bestFit="1" customWidth="1"/>
    <col min="4212" max="4212" width="16" bestFit="1" customWidth="1"/>
    <col min="4213" max="4213" width="12.85546875" bestFit="1" customWidth="1"/>
    <col min="4214" max="4214" width="16" bestFit="1" customWidth="1"/>
    <col min="4215" max="4215" width="12.85546875" bestFit="1" customWidth="1"/>
    <col min="4216" max="4216" width="16" bestFit="1" customWidth="1"/>
    <col min="4217" max="4217" width="12.85546875" bestFit="1" customWidth="1"/>
    <col min="4218" max="4218" width="16" bestFit="1" customWidth="1"/>
    <col min="4219" max="4219" width="12.85546875" bestFit="1" customWidth="1"/>
    <col min="4220" max="4220" width="16" bestFit="1" customWidth="1"/>
    <col min="4221" max="4221" width="12.85546875" bestFit="1" customWidth="1"/>
    <col min="4222" max="4222" width="16" bestFit="1" customWidth="1"/>
    <col min="4223" max="4223" width="12.85546875" bestFit="1" customWidth="1"/>
    <col min="4224" max="4224" width="16" bestFit="1" customWidth="1"/>
    <col min="4225" max="4225" width="12.85546875" bestFit="1" customWidth="1"/>
    <col min="4226" max="4226" width="16" bestFit="1" customWidth="1"/>
    <col min="4227" max="4227" width="12.85546875" bestFit="1" customWidth="1"/>
    <col min="4228" max="4228" width="16" bestFit="1" customWidth="1"/>
    <col min="4229" max="4229" width="12.85546875" bestFit="1" customWidth="1"/>
    <col min="4230" max="4230" width="16" bestFit="1" customWidth="1"/>
    <col min="4231" max="4231" width="12.85546875" bestFit="1" customWidth="1"/>
    <col min="4232" max="4232" width="16" bestFit="1" customWidth="1"/>
    <col min="4233" max="4233" width="12.85546875" bestFit="1" customWidth="1"/>
    <col min="4234" max="4234" width="16" bestFit="1" customWidth="1"/>
    <col min="4235" max="4235" width="12.85546875" bestFit="1" customWidth="1"/>
    <col min="4236" max="4236" width="16" bestFit="1" customWidth="1"/>
    <col min="4237" max="4237" width="12.85546875" bestFit="1" customWidth="1"/>
    <col min="4238" max="4238" width="16" bestFit="1" customWidth="1"/>
    <col min="4239" max="4239" width="12.85546875" bestFit="1" customWidth="1"/>
    <col min="4240" max="4240" width="16" bestFit="1" customWidth="1"/>
    <col min="4241" max="4241" width="12.85546875" bestFit="1" customWidth="1"/>
    <col min="4242" max="4242" width="16" bestFit="1" customWidth="1"/>
    <col min="4243" max="4243" width="12.85546875" bestFit="1" customWidth="1"/>
    <col min="4244" max="4244" width="16" bestFit="1" customWidth="1"/>
    <col min="4245" max="4245" width="12.85546875" bestFit="1" customWidth="1"/>
    <col min="4246" max="4246" width="16" bestFit="1" customWidth="1"/>
    <col min="4247" max="4247" width="12.85546875" bestFit="1" customWidth="1"/>
    <col min="4248" max="4248" width="16" bestFit="1" customWidth="1"/>
    <col min="4249" max="4249" width="12.85546875" bestFit="1" customWidth="1"/>
    <col min="4250" max="4250" width="16" bestFit="1" customWidth="1"/>
    <col min="4251" max="4251" width="12.85546875" bestFit="1" customWidth="1"/>
    <col min="4252" max="4252" width="16" bestFit="1" customWidth="1"/>
    <col min="4253" max="4253" width="12.85546875" bestFit="1" customWidth="1"/>
    <col min="4254" max="4254" width="16" bestFit="1" customWidth="1"/>
    <col min="4255" max="4255" width="12.85546875" bestFit="1" customWidth="1"/>
    <col min="4256" max="4256" width="16" bestFit="1" customWidth="1"/>
    <col min="4257" max="4257" width="12.85546875" bestFit="1" customWidth="1"/>
    <col min="4258" max="4258" width="16" bestFit="1" customWidth="1"/>
    <col min="4259" max="4259" width="12.85546875" bestFit="1" customWidth="1"/>
    <col min="4260" max="4260" width="16" bestFit="1" customWidth="1"/>
    <col min="4261" max="4261" width="12.85546875" bestFit="1" customWidth="1"/>
    <col min="4262" max="4262" width="16" bestFit="1" customWidth="1"/>
    <col min="4263" max="4263" width="12.85546875" bestFit="1" customWidth="1"/>
    <col min="4264" max="4264" width="16" bestFit="1" customWidth="1"/>
    <col min="4265" max="4265" width="12.85546875" bestFit="1" customWidth="1"/>
    <col min="4266" max="4266" width="16" bestFit="1" customWidth="1"/>
    <col min="4267" max="4267" width="12.85546875" bestFit="1" customWidth="1"/>
    <col min="4268" max="4268" width="16" bestFit="1" customWidth="1"/>
    <col min="4269" max="4269" width="12.85546875" bestFit="1" customWidth="1"/>
    <col min="4270" max="4270" width="16" bestFit="1" customWidth="1"/>
    <col min="4271" max="4271" width="12.85546875" bestFit="1" customWidth="1"/>
    <col min="4272" max="4272" width="16" bestFit="1" customWidth="1"/>
    <col min="4273" max="4273" width="12.85546875" bestFit="1" customWidth="1"/>
    <col min="4274" max="4274" width="16" bestFit="1" customWidth="1"/>
    <col min="4275" max="4275" width="12.85546875" bestFit="1" customWidth="1"/>
    <col min="4276" max="4276" width="16" bestFit="1" customWidth="1"/>
    <col min="4277" max="4277" width="12.85546875" bestFit="1" customWidth="1"/>
    <col min="4278" max="4278" width="16" bestFit="1" customWidth="1"/>
    <col min="4279" max="4279" width="12.85546875" bestFit="1" customWidth="1"/>
    <col min="4280" max="4280" width="16" bestFit="1" customWidth="1"/>
    <col min="4281" max="4281" width="12.85546875" bestFit="1" customWidth="1"/>
    <col min="4282" max="4282" width="16" bestFit="1" customWidth="1"/>
    <col min="4283" max="4283" width="12.85546875" bestFit="1" customWidth="1"/>
    <col min="4284" max="4284" width="16" bestFit="1" customWidth="1"/>
    <col min="4285" max="4285" width="12.85546875" bestFit="1" customWidth="1"/>
    <col min="4286" max="4286" width="16" bestFit="1" customWidth="1"/>
    <col min="4287" max="4287" width="12.85546875" bestFit="1" customWidth="1"/>
    <col min="4288" max="4288" width="16" bestFit="1" customWidth="1"/>
    <col min="4289" max="4289" width="12.85546875" bestFit="1" customWidth="1"/>
    <col min="4290" max="4290" width="16" bestFit="1" customWidth="1"/>
    <col min="4291" max="4291" width="12.85546875" bestFit="1" customWidth="1"/>
    <col min="4292" max="4292" width="16" bestFit="1" customWidth="1"/>
    <col min="4293" max="4293" width="12.85546875" bestFit="1" customWidth="1"/>
    <col min="4294" max="4294" width="16" bestFit="1" customWidth="1"/>
    <col min="4295" max="4295" width="12.85546875" bestFit="1" customWidth="1"/>
    <col min="4296" max="4296" width="16" bestFit="1" customWidth="1"/>
    <col min="4297" max="4297" width="12.85546875" bestFit="1" customWidth="1"/>
    <col min="4298" max="4298" width="16" bestFit="1" customWidth="1"/>
    <col min="4299" max="4299" width="12.85546875" bestFit="1" customWidth="1"/>
    <col min="4300" max="4300" width="16" bestFit="1" customWidth="1"/>
    <col min="4301" max="4301" width="12.85546875" bestFit="1" customWidth="1"/>
    <col min="4302" max="4302" width="16" bestFit="1" customWidth="1"/>
    <col min="4303" max="4303" width="12.85546875" bestFit="1" customWidth="1"/>
    <col min="4304" max="4304" width="16" bestFit="1" customWidth="1"/>
    <col min="4305" max="4305" width="12.85546875" bestFit="1" customWidth="1"/>
    <col min="4306" max="4306" width="16" bestFit="1" customWidth="1"/>
    <col min="4307" max="4307" width="12.85546875" bestFit="1" customWidth="1"/>
    <col min="4308" max="4308" width="16" bestFit="1" customWidth="1"/>
    <col min="4309" max="4309" width="12.85546875" bestFit="1" customWidth="1"/>
    <col min="4310" max="4310" width="16" bestFit="1" customWidth="1"/>
    <col min="4311" max="4311" width="12.85546875" bestFit="1" customWidth="1"/>
    <col min="4312" max="4312" width="16" bestFit="1" customWidth="1"/>
    <col min="4313" max="4313" width="12.85546875" bestFit="1" customWidth="1"/>
    <col min="4314" max="4314" width="16" bestFit="1" customWidth="1"/>
    <col min="4315" max="4315" width="12.85546875" bestFit="1" customWidth="1"/>
    <col min="4316" max="4316" width="16" bestFit="1" customWidth="1"/>
    <col min="4317" max="4317" width="12.85546875" bestFit="1" customWidth="1"/>
    <col min="4318" max="4318" width="16" bestFit="1" customWidth="1"/>
    <col min="4319" max="4319" width="12.85546875" bestFit="1" customWidth="1"/>
    <col min="4320" max="4320" width="16" bestFit="1" customWidth="1"/>
    <col min="4321" max="4321" width="12.85546875" bestFit="1" customWidth="1"/>
    <col min="4322" max="4322" width="16" bestFit="1" customWidth="1"/>
    <col min="4323" max="4323" width="12.85546875" bestFit="1" customWidth="1"/>
    <col min="4324" max="4324" width="16" bestFit="1" customWidth="1"/>
    <col min="4325" max="4325" width="12.85546875" bestFit="1" customWidth="1"/>
    <col min="4326" max="4326" width="16" bestFit="1" customWidth="1"/>
    <col min="4327" max="4327" width="12.85546875" bestFit="1" customWidth="1"/>
    <col min="4328" max="4328" width="16" bestFit="1" customWidth="1"/>
    <col min="4329" max="4329" width="12.85546875" bestFit="1" customWidth="1"/>
    <col min="4330" max="4330" width="16" bestFit="1" customWidth="1"/>
    <col min="4331" max="4331" width="12.85546875" bestFit="1" customWidth="1"/>
    <col min="4332" max="4332" width="16" bestFit="1" customWidth="1"/>
    <col min="4333" max="4333" width="12.85546875" bestFit="1" customWidth="1"/>
    <col min="4334" max="4334" width="16" bestFit="1" customWidth="1"/>
    <col min="4335" max="4335" width="12.85546875" bestFit="1" customWidth="1"/>
    <col min="4336" max="4336" width="16" bestFit="1" customWidth="1"/>
    <col min="4337" max="4337" width="12.85546875" bestFit="1" customWidth="1"/>
    <col min="4338" max="4338" width="16" bestFit="1" customWidth="1"/>
    <col min="4339" max="4339" width="12.85546875" bestFit="1" customWidth="1"/>
    <col min="4340" max="4340" width="16" bestFit="1" customWidth="1"/>
    <col min="4341" max="4341" width="12.85546875" bestFit="1" customWidth="1"/>
    <col min="4342" max="4342" width="16" bestFit="1" customWidth="1"/>
    <col min="4343" max="4343" width="12.85546875" bestFit="1" customWidth="1"/>
    <col min="4344" max="4344" width="16" bestFit="1" customWidth="1"/>
    <col min="4345" max="4345" width="12.85546875" bestFit="1" customWidth="1"/>
    <col min="4346" max="4346" width="16" bestFit="1" customWidth="1"/>
    <col min="4347" max="4347" width="12.85546875" bestFit="1" customWidth="1"/>
    <col min="4348" max="4348" width="16" bestFit="1" customWidth="1"/>
    <col min="4349" max="4349" width="12.85546875" bestFit="1" customWidth="1"/>
    <col min="4350" max="4350" width="16" bestFit="1" customWidth="1"/>
    <col min="4351" max="4351" width="12.85546875" bestFit="1" customWidth="1"/>
    <col min="4352" max="4352" width="16" bestFit="1" customWidth="1"/>
    <col min="4353" max="4353" width="12.85546875" bestFit="1" customWidth="1"/>
    <col min="4354" max="4354" width="16" bestFit="1" customWidth="1"/>
    <col min="4355" max="4355" width="12.85546875" bestFit="1" customWidth="1"/>
    <col min="4356" max="4356" width="16" bestFit="1" customWidth="1"/>
    <col min="4357" max="4357" width="12.85546875" bestFit="1" customWidth="1"/>
    <col min="4358" max="4358" width="16" bestFit="1" customWidth="1"/>
    <col min="4359" max="4359" width="12.85546875" bestFit="1" customWidth="1"/>
    <col min="4360" max="4360" width="16" bestFit="1" customWidth="1"/>
    <col min="4361" max="4361" width="12.85546875" bestFit="1" customWidth="1"/>
    <col min="4362" max="4362" width="16" bestFit="1" customWidth="1"/>
    <col min="4363" max="4363" width="12.85546875" bestFit="1" customWidth="1"/>
    <col min="4364" max="4364" width="16" bestFit="1" customWidth="1"/>
    <col min="4365" max="4365" width="12.85546875" bestFit="1" customWidth="1"/>
    <col min="4366" max="4366" width="16" bestFit="1" customWidth="1"/>
    <col min="4367" max="4367" width="12.85546875" bestFit="1" customWidth="1"/>
    <col min="4368" max="4368" width="16" bestFit="1" customWidth="1"/>
    <col min="4369" max="4369" width="12.85546875" bestFit="1" customWidth="1"/>
    <col min="4370" max="4370" width="16" bestFit="1" customWidth="1"/>
    <col min="4371" max="4371" width="12.85546875" bestFit="1" customWidth="1"/>
    <col min="4372" max="4372" width="16" bestFit="1" customWidth="1"/>
    <col min="4373" max="4373" width="12.85546875" bestFit="1" customWidth="1"/>
    <col min="4374" max="4374" width="16" bestFit="1" customWidth="1"/>
    <col min="4375" max="4375" width="12.85546875" bestFit="1" customWidth="1"/>
    <col min="4376" max="4376" width="16" bestFit="1" customWidth="1"/>
    <col min="4377" max="4377" width="12.85546875" bestFit="1" customWidth="1"/>
    <col min="4378" max="4378" width="16" bestFit="1" customWidth="1"/>
    <col min="4379" max="4379" width="12.85546875" bestFit="1" customWidth="1"/>
    <col min="4380" max="4380" width="16" bestFit="1" customWidth="1"/>
    <col min="4381" max="4381" width="12.85546875" bestFit="1" customWidth="1"/>
    <col min="4382" max="4382" width="16" bestFit="1" customWidth="1"/>
    <col min="4383" max="4383" width="12.85546875" bestFit="1" customWidth="1"/>
    <col min="4384" max="4384" width="16" bestFit="1" customWidth="1"/>
    <col min="4385" max="4385" width="12.85546875" bestFit="1" customWidth="1"/>
    <col min="4386" max="4386" width="16" bestFit="1" customWidth="1"/>
    <col min="4387" max="4387" width="12.85546875" bestFit="1" customWidth="1"/>
    <col min="4388" max="4388" width="16" bestFit="1" customWidth="1"/>
    <col min="4389" max="4389" width="12.85546875" bestFit="1" customWidth="1"/>
    <col min="4390" max="4390" width="16" bestFit="1" customWidth="1"/>
    <col min="4391" max="4391" width="12.85546875" bestFit="1" customWidth="1"/>
    <col min="4392" max="4392" width="16" bestFit="1" customWidth="1"/>
    <col min="4393" max="4393" width="12.85546875" bestFit="1" customWidth="1"/>
    <col min="4394" max="4394" width="16" bestFit="1" customWidth="1"/>
    <col min="4395" max="4395" width="12.85546875" bestFit="1" customWidth="1"/>
    <col min="4396" max="4396" width="16" bestFit="1" customWidth="1"/>
    <col min="4397" max="4397" width="12.85546875" bestFit="1" customWidth="1"/>
    <col min="4398" max="4398" width="16" bestFit="1" customWidth="1"/>
    <col min="4399" max="4399" width="12.85546875" bestFit="1" customWidth="1"/>
    <col min="4400" max="4400" width="16" bestFit="1" customWidth="1"/>
    <col min="4401" max="4401" width="12.85546875" bestFit="1" customWidth="1"/>
    <col min="4402" max="4402" width="16" bestFit="1" customWidth="1"/>
    <col min="4403" max="4403" width="12.85546875" bestFit="1" customWidth="1"/>
    <col min="4404" max="4404" width="16" bestFit="1" customWidth="1"/>
    <col min="4405" max="4405" width="12.85546875" bestFit="1" customWidth="1"/>
    <col min="4406" max="4406" width="16" bestFit="1" customWidth="1"/>
    <col min="4407" max="4407" width="12.85546875" bestFit="1" customWidth="1"/>
    <col min="4408" max="4408" width="16" bestFit="1" customWidth="1"/>
    <col min="4409" max="4409" width="12.85546875" bestFit="1" customWidth="1"/>
    <col min="4410" max="4410" width="16" bestFit="1" customWidth="1"/>
    <col min="4411" max="4411" width="12.85546875" bestFit="1" customWidth="1"/>
    <col min="4412" max="4412" width="16" bestFit="1" customWidth="1"/>
    <col min="4413" max="4413" width="12.85546875" bestFit="1" customWidth="1"/>
    <col min="4414" max="4414" width="16" bestFit="1" customWidth="1"/>
    <col min="4415" max="4415" width="12.85546875" bestFit="1" customWidth="1"/>
    <col min="4416" max="4416" width="16" bestFit="1" customWidth="1"/>
    <col min="4417" max="4417" width="12.85546875" bestFit="1" customWidth="1"/>
    <col min="4418" max="4418" width="16" bestFit="1" customWidth="1"/>
    <col min="4419" max="4419" width="12.85546875" bestFit="1" customWidth="1"/>
    <col min="4420" max="4420" width="16" bestFit="1" customWidth="1"/>
    <col min="4421" max="4421" width="12.85546875" bestFit="1" customWidth="1"/>
    <col min="4422" max="4422" width="16" bestFit="1" customWidth="1"/>
    <col min="4423" max="4423" width="12.85546875" bestFit="1" customWidth="1"/>
    <col min="4424" max="4424" width="16" bestFit="1" customWidth="1"/>
    <col min="4425" max="4425" width="12.85546875" bestFit="1" customWidth="1"/>
    <col min="4426" max="4426" width="16" bestFit="1" customWidth="1"/>
    <col min="4427" max="4427" width="12.85546875" bestFit="1" customWidth="1"/>
    <col min="4428" max="4428" width="16" bestFit="1" customWidth="1"/>
    <col min="4429" max="4429" width="12.85546875" bestFit="1" customWidth="1"/>
    <col min="4430" max="4430" width="16" bestFit="1" customWidth="1"/>
    <col min="4431" max="4431" width="12.85546875" bestFit="1" customWidth="1"/>
    <col min="4432" max="4432" width="16" bestFit="1" customWidth="1"/>
    <col min="4433" max="4433" width="12.85546875" bestFit="1" customWidth="1"/>
    <col min="4434" max="4434" width="16" bestFit="1" customWidth="1"/>
    <col min="4435" max="4435" width="12.85546875" bestFit="1" customWidth="1"/>
    <col min="4436" max="4436" width="16" bestFit="1" customWidth="1"/>
    <col min="4437" max="4437" width="12.85546875" bestFit="1" customWidth="1"/>
    <col min="4438" max="4438" width="16" bestFit="1" customWidth="1"/>
    <col min="4439" max="4439" width="12.85546875" bestFit="1" customWidth="1"/>
    <col min="4440" max="4440" width="16" bestFit="1" customWidth="1"/>
    <col min="4441" max="4441" width="12.85546875" bestFit="1" customWidth="1"/>
    <col min="4442" max="4442" width="16" bestFit="1" customWidth="1"/>
    <col min="4443" max="4443" width="12.85546875" bestFit="1" customWidth="1"/>
    <col min="4444" max="4444" width="16" bestFit="1" customWidth="1"/>
    <col min="4445" max="4445" width="12.85546875" bestFit="1" customWidth="1"/>
    <col min="4446" max="4446" width="16" bestFit="1" customWidth="1"/>
    <col min="4447" max="4447" width="12.85546875" bestFit="1" customWidth="1"/>
    <col min="4448" max="4448" width="16" bestFit="1" customWidth="1"/>
    <col min="4449" max="4449" width="12.85546875" bestFit="1" customWidth="1"/>
    <col min="4450" max="4450" width="16" bestFit="1" customWidth="1"/>
    <col min="4451" max="4451" width="12.85546875" bestFit="1" customWidth="1"/>
    <col min="4452" max="4452" width="16" bestFit="1" customWidth="1"/>
    <col min="4453" max="4453" width="12.85546875" bestFit="1" customWidth="1"/>
    <col min="4454" max="4454" width="16" bestFit="1" customWidth="1"/>
    <col min="4455" max="4455" width="12.85546875" bestFit="1" customWidth="1"/>
    <col min="4456" max="4456" width="16" bestFit="1" customWidth="1"/>
    <col min="4457" max="4457" width="12.85546875" bestFit="1" customWidth="1"/>
    <col min="4458" max="4458" width="16" bestFit="1" customWidth="1"/>
    <col min="4459" max="4459" width="12.85546875" bestFit="1" customWidth="1"/>
    <col min="4460" max="4460" width="16" bestFit="1" customWidth="1"/>
    <col min="4461" max="4461" width="12.85546875" bestFit="1" customWidth="1"/>
    <col min="4462" max="4462" width="16" bestFit="1" customWidth="1"/>
    <col min="4463" max="4463" width="12.85546875" bestFit="1" customWidth="1"/>
    <col min="4464" max="4464" width="16" bestFit="1" customWidth="1"/>
    <col min="4465" max="4465" width="12.85546875" bestFit="1" customWidth="1"/>
    <col min="4466" max="4466" width="16" bestFit="1" customWidth="1"/>
    <col min="4467" max="4467" width="12.85546875" bestFit="1" customWidth="1"/>
    <col min="4468" max="4468" width="16" bestFit="1" customWidth="1"/>
    <col min="4469" max="4469" width="12.85546875" bestFit="1" customWidth="1"/>
    <col min="4470" max="4470" width="16" bestFit="1" customWidth="1"/>
    <col min="4471" max="4471" width="12.85546875" bestFit="1" customWidth="1"/>
    <col min="4472" max="4472" width="16" bestFit="1" customWidth="1"/>
    <col min="4473" max="4473" width="12.85546875" bestFit="1" customWidth="1"/>
    <col min="4474" max="4474" width="16" bestFit="1" customWidth="1"/>
    <col min="4475" max="4475" width="12.85546875" bestFit="1" customWidth="1"/>
    <col min="4476" max="4476" width="16" bestFit="1" customWidth="1"/>
    <col min="4477" max="4477" width="12.85546875" bestFit="1" customWidth="1"/>
    <col min="4478" max="4478" width="16" bestFit="1" customWidth="1"/>
    <col min="4479" max="4479" width="12.85546875" bestFit="1" customWidth="1"/>
    <col min="4480" max="4480" width="16" bestFit="1" customWidth="1"/>
    <col min="4481" max="4481" width="12.85546875" bestFit="1" customWidth="1"/>
    <col min="4482" max="4482" width="16" bestFit="1" customWidth="1"/>
    <col min="4483" max="4483" width="12.85546875" bestFit="1" customWidth="1"/>
    <col min="4484" max="4484" width="16" bestFit="1" customWidth="1"/>
    <col min="4485" max="4485" width="12.85546875" bestFit="1" customWidth="1"/>
    <col min="4486" max="4486" width="16" bestFit="1" customWidth="1"/>
    <col min="4487" max="4487" width="12.85546875" bestFit="1" customWidth="1"/>
    <col min="4488" max="4488" width="16" bestFit="1" customWidth="1"/>
    <col min="4489" max="4489" width="12.85546875" bestFit="1" customWidth="1"/>
    <col min="4490" max="4490" width="16" bestFit="1" customWidth="1"/>
    <col min="4491" max="4491" width="12.85546875" bestFit="1" customWidth="1"/>
    <col min="4492" max="4492" width="16" bestFit="1" customWidth="1"/>
    <col min="4493" max="4493" width="12.85546875" bestFit="1" customWidth="1"/>
    <col min="4494" max="4494" width="16" bestFit="1" customWidth="1"/>
    <col min="4495" max="4495" width="12.85546875" bestFit="1" customWidth="1"/>
    <col min="4496" max="4496" width="16" bestFit="1" customWidth="1"/>
    <col min="4497" max="4497" width="12.85546875" bestFit="1" customWidth="1"/>
    <col min="4498" max="4498" width="16" bestFit="1" customWidth="1"/>
    <col min="4499" max="4499" width="12.85546875" bestFit="1" customWidth="1"/>
    <col min="4500" max="4500" width="16" bestFit="1" customWidth="1"/>
    <col min="4501" max="4501" width="12.85546875" bestFit="1" customWidth="1"/>
    <col min="4502" max="4502" width="16" bestFit="1" customWidth="1"/>
    <col min="4503" max="4503" width="12.85546875" bestFit="1" customWidth="1"/>
    <col min="4504" max="4504" width="16" bestFit="1" customWidth="1"/>
    <col min="4505" max="4505" width="12.85546875" bestFit="1" customWidth="1"/>
    <col min="4506" max="4506" width="16" bestFit="1" customWidth="1"/>
    <col min="4507" max="4507" width="12.85546875" bestFit="1" customWidth="1"/>
    <col min="4508" max="4508" width="16" bestFit="1" customWidth="1"/>
    <col min="4509" max="4509" width="12.85546875" bestFit="1" customWidth="1"/>
    <col min="4510" max="4510" width="16" bestFit="1" customWidth="1"/>
    <col min="4511" max="4511" width="12.85546875" bestFit="1" customWidth="1"/>
    <col min="4512" max="4512" width="16" bestFit="1" customWidth="1"/>
    <col min="4513" max="4513" width="12.85546875" bestFit="1" customWidth="1"/>
    <col min="4514" max="4514" width="16" bestFit="1" customWidth="1"/>
    <col min="4515" max="4515" width="12.85546875" bestFit="1" customWidth="1"/>
    <col min="4516" max="4516" width="16" bestFit="1" customWidth="1"/>
    <col min="4517" max="4517" width="12.85546875" bestFit="1" customWidth="1"/>
    <col min="4518" max="4518" width="16" bestFit="1" customWidth="1"/>
    <col min="4519" max="4519" width="12.85546875" bestFit="1" customWidth="1"/>
    <col min="4520" max="4520" width="16" bestFit="1" customWidth="1"/>
    <col min="4521" max="4521" width="12.85546875" bestFit="1" customWidth="1"/>
    <col min="4522" max="4522" width="16" bestFit="1" customWidth="1"/>
    <col min="4523" max="4523" width="12.85546875" bestFit="1" customWidth="1"/>
    <col min="4524" max="4524" width="16" bestFit="1" customWidth="1"/>
    <col min="4525" max="4525" width="12.85546875" bestFit="1" customWidth="1"/>
    <col min="4526" max="4526" width="16" bestFit="1" customWidth="1"/>
    <col min="4527" max="4527" width="12.85546875" bestFit="1" customWidth="1"/>
    <col min="4528" max="4528" width="16" bestFit="1" customWidth="1"/>
    <col min="4529" max="4529" width="12.85546875" bestFit="1" customWidth="1"/>
    <col min="4530" max="4530" width="16" bestFit="1" customWidth="1"/>
    <col min="4531" max="4531" width="12.85546875" bestFit="1" customWidth="1"/>
    <col min="4532" max="4532" width="16" bestFit="1" customWidth="1"/>
    <col min="4533" max="4533" width="12.85546875" bestFit="1" customWidth="1"/>
    <col min="4534" max="4534" width="16" bestFit="1" customWidth="1"/>
    <col min="4535" max="4535" width="12.85546875" bestFit="1" customWidth="1"/>
    <col min="4536" max="4536" width="16" bestFit="1" customWidth="1"/>
    <col min="4537" max="4537" width="12.85546875" bestFit="1" customWidth="1"/>
    <col min="4538" max="4538" width="16" bestFit="1" customWidth="1"/>
    <col min="4539" max="4539" width="12.85546875" bestFit="1" customWidth="1"/>
    <col min="4540" max="4540" width="16" bestFit="1" customWidth="1"/>
    <col min="4541" max="4541" width="12.85546875" bestFit="1" customWidth="1"/>
    <col min="4542" max="4542" width="16" bestFit="1" customWidth="1"/>
    <col min="4543" max="4543" width="12.85546875" bestFit="1" customWidth="1"/>
    <col min="4544" max="4544" width="16" bestFit="1" customWidth="1"/>
    <col min="4545" max="4545" width="12.85546875" bestFit="1" customWidth="1"/>
    <col min="4546" max="4546" width="16" bestFit="1" customWidth="1"/>
    <col min="4547" max="4547" width="12.85546875" bestFit="1" customWidth="1"/>
    <col min="4548" max="4548" width="16" bestFit="1" customWidth="1"/>
    <col min="4549" max="4549" width="12.85546875" bestFit="1" customWidth="1"/>
    <col min="4550" max="4550" width="16" bestFit="1" customWidth="1"/>
    <col min="4551" max="4551" width="12.85546875" bestFit="1" customWidth="1"/>
    <col min="4552" max="4552" width="16" bestFit="1" customWidth="1"/>
    <col min="4553" max="4553" width="12.85546875" bestFit="1" customWidth="1"/>
    <col min="4554" max="4554" width="16" bestFit="1" customWidth="1"/>
    <col min="4555" max="4555" width="12.85546875" bestFit="1" customWidth="1"/>
    <col min="4556" max="4556" width="16" bestFit="1" customWidth="1"/>
    <col min="4557" max="4557" width="12.85546875" bestFit="1" customWidth="1"/>
    <col min="4558" max="4558" width="16" bestFit="1" customWidth="1"/>
    <col min="4559" max="4559" width="12.85546875" bestFit="1" customWidth="1"/>
    <col min="4560" max="4560" width="16" bestFit="1" customWidth="1"/>
    <col min="4561" max="4561" width="12.85546875" bestFit="1" customWidth="1"/>
    <col min="4562" max="4562" width="16" bestFit="1" customWidth="1"/>
    <col min="4563" max="4563" width="12.85546875" bestFit="1" customWidth="1"/>
    <col min="4564" max="4564" width="16" bestFit="1" customWidth="1"/>
    <col min="4565" max="4565" width="12.85546875" bestFit="1" customWidth="1"/>
    <col min="4566" max="4566" width="16" bestFit="1" customWidth="1"/>
    <col min="4567" max="4567" width="12.85546875" bestFit="1" customWidth="1"/>
    <col min="4568" max="4568" width="16" bestFit="1" customWidth="1"/>
    <col min="4569" max="4569" width="12.85546875" bestFit="1" customWidth="1"/>
    <col min="4570" max="4570" width="16" bestFit="1" customWidth="1"/>
    <col min="4571" max="4571" width="12.85546875" bestFit="1" customWidth="1"/>
    <col min="4572" max="4572" width="16" bestFit="1" customWidth="1"/>
    <col min="4573" max="4573" width="12.85546875" bestFit="1" customWidth="1"/>
    <col min="4574" max="4574" width="16" bestFit="1" customWidth="1"/>
    <col min="4575" max="4575" width="12.85546875" bestFit="1" customWidth="1"/>
    <col min="4576" max="4576" width="16" bestFit="1" customWidth="1"/>
    <col min="4577" max="4577" width="12.85546875" bestFit="1" customWidth="1"/>
    <col min="4578" max="4578" width="16" bestFit="1" customWidth="1"/>
    <col min="4579" max="4579" width="12.85546875" bestFit="1" customWidth="1"/>
    <col min="4580" max="4580" width="16" bestFit="1" customWidth="1"/>
    <col min="4581" max="4581" width="12.85546875" bestFit="1" customWidth="1"/>
    <col min="4582" max="4582" width="16" bestFit="1" customWidth="1"/>
    <col min="4583" max="4583" width="12.85546875" bestFit="1" customWidth="1"/>
    <col min="4584" max="4584" width="16" bestFit="1" customWidth="1"/>
    <col min="4585" max="4585" width="12.85546875" bestFit="1" customWidth="1"/>
    <col min="4586" max="4586" width="16" bestFit="1" customWidth="1"/>
    <col min="4587" max="4587" width="12.85546875" bestFit="1" customWidth="1"/>
    <col min="4588" max="4588" width="16" bestFit="1" customWidth="1"/>
    <col min="4589" max="4589" width="12.85546875" bestFit="1" customWidth="1"/>
    <col min="4590" max="4590" width="16" bestFit="1" customWidth="1"/>
    <col min="4591" max="4591" width="12.85546875" bestFit="1" customWidth="1"/>
    <col min="4592" max="4592" width="16" bestFit="1" customWidth="1"/>
    <col min="4593" max="4593" width="12.85546875" bestFit="1" customWidth="1"/>
    <col min="4594" max="4594" width="16" bestFit="1" customWidth="1"/>
    <col min="4595" max="4595" width="12.85546875" bestFit="1" customWidth="1"/>
    <col min="4596" max="4596" width="16" bestFit="1" customWidth="1"/>
    <col min="4597" max="4597" width="12.85546875" bestFit="1" customWidth="1"/>
    <col min="4598" max="4598" width="16" bestFit="1" customWidth="1"/>
    <col min="4599" max="4599" width="12.85546875" bestFit="1" customWidth="1"/>
    <col min="4600" max="4600" width="16" bestFit="1" customWidth="1"/>
    <col min="4601" max="4601" width="12.85546875" bestFit="1" customWidth="1"/>
    <col min="4602" max="4602" width="16" bestFit="1" customWidth="1"/>
    <col min="4603" max="4603" width="12.85546875" bestFit="1" customWidth="1"/>
    <col min="4604" max="4604" width="16" bestFit="1" customWidth="1"/>
    <col min="4605" max="4605" width="12.85546875" bestFit="1" customWidth="1"/>
    <col min="4606" max="4606" width="16" bestFit="1" customWidth="1"/>
    <col min="4607" max="4607" width="12.85546875" bestFit="1" customWidth="1"/>
    <col min="4608" max="4608" width="16" bestFit="1" customWidth="1"/>
    <col min="4609" max="4609" width="12.85546875" bestFit="1" customWidth="1"/>
    <col min="4610" max="4610" width="16" bestFit="1" customWidth="1"/>
    <col min="4611" max="4611" width="12.85546875" bestFit="1" customWidth="1"/>
    <col min="4612" max="4612" width="16" bestFit="1" customWidth="1"/>
    <col min="4613" max="4613" width="12.85546875" bestFit="1" customWidth="1"/>
    <col min="4614" max="4614" width="16" bestFit="1" customWidth="1"/>
    <col min="4615" max="4615" width="12.85546875" bestFit="1" customWidth="1"/>
    <col min="4616" max="4616" width="16" bestFit="1" customWidth="1"/>
    <col min="4617" max="4617" width="12.85546875" bestFit="1" customWidth="1"/>
    <col min="4618" max="4618" width="16" bestFit="1" customWidth="1"/>
    <col min="4619" max="4619" width="12.85546875" bestFit="1" customWidth="1"/>
    <col min="4620" max="4620" width="16" bestFit="1" customWidth="1"/>
    <col min="4621" max="4621" width="12.85546875" bestFit="1" customWidth="1"/>
    <col min="4622" max="4622" width="16" bestFit="1" customWidth="1"/>
    <col min="4623" max="4623" width="12.85546875" bestFit="1" customWidth="1"/>
    <col min="4624" max="4624" width="16" bestFit="1" customWidth="1"/>
    <col min="4625" max="4625" width="12.85546875" bestFit="1" customWidth="1"/>
    <col min="4626" max="4626" width="16" bestFit="1" customWidth="1"/>
    <col min="4627" max="4627" width="12.85546875" bestFit="1" customWidth="1"/>
    <col min="4628" max="4628" width="16" bestFit="1" customWidth="1"/>
    <col min="4629" max="4629" width="12.85546875" bestFit="1" customWidth="1"/>
    <col min="4630" max="4630" width="16" bestFit="1" customWidth="1"/>
    <col min="4631" max="4631" width="12.85546875" bestFit="1" customWidth="1"/>
    <col min="4632" max="4632" width="16" bestFit="1" customWidth="1"/>
    <col min="4633" max="4633" width="12.85546875" bestFit="1" customWidth="1"/>
    <col min="4634" max="4634" width="16" bestFit="1" customWidth="1"/>
    <col min="4635" max="4635" width="12.85546875" bestFit="1" customWidth="1"/>
    <col min="4636" max="4636" width="16" bestFit="1" customWidth="1"/>
    <col min="4637" max="4637" width="12.85546875" bestFit="1" customWidth="1"/>
    <col min="4638" max="4638" width="16" bestFit="1" customWidth="1"/>
    <col min="4639" max="4639" width="12.85546875" bestFit="1" customWidth="1"/>
    <col min="4640" max="4640" width="16" bestFit="1" customWidth="1"/>
    <col min="4641" max="4641" width="12.85546875" bestFit="1" customWidth="1"/>
    <col min="4642" max="4642" width="16" bestFit="1" customWidth="1"/>
    <col min="4643" max="4643" width="12.85546875" bestFit="1" customWidth="1"/>
    <col min="4644" max="4644" width="16" bestFit="1" customWidth="1"/>
    <col min="4645" max="4645" width="12.85546875" bestFit="1" customWidth="1"/>
    <col min="4646" max="4646" width="16" bestFit="1" customWidth="1"/>
    <col min="4647" max="4647" width="12.85546875" bestFit="1" customWidth="1"/>
    <col min="4648" max="4648" width="16" bestFit="1" customWidth="1"/>
    <col min="4649" max="4649" width="12.85546875" bestFit="1" customWidth="1"/>
    <col min="4650" max="4650" width="16" bestFit="1" customWidth="1"/>
    <col min="4651" max="4651" width="12.85546875" bestFit="1" customWidth="1"/>
    <col min="4652" max="4652" width="16" bestFit="1" customWidth="1"/>
    <col min="4653" max="4653" width="12.85546875" bestFit="1" customWidth="1"/>
    <col min="4654" max="4654" width="16" bestFit="1" customWidth="1"/>
    <col min="4655" max="4655" width="12.85546875" bestFit="1" customWidth="1"/>
    <col min="4656" max="4656" width="16" bestFit="1" customWidth="1"/>
    <col min="4657" max="4657" width="12.85546875" bestFit="1" customWidth="1"/>
    <col min="4658" max="4658" width="16" bestFit="1" customWidth="1"/>
    <col min="4659" max="4659" width="12.85546875" bestFit="1" customWidth="1"/>
    <col min="4660" max="4660" width="16" bestFit="1" customWidth="1"/>
    <col min="4661" max="4661" width="12.85546875" bestFit="1" customWidth="1"/>
    <col min="4662" max="4662" width="16" bestFit="1" customWidth="1"/>
    <col min="4663" max="4663" width="12.85546875" bestFit="1" customWidth="1"/>
    <col min="4664" max="4664" width="16" bestFit="1" customWidth="1"/>
    <col min="4665" max="4665" width="12.85546875" bestFit="1" customWidth="1"/>
    <col min="4666" max="4666" width="16" bestFit="1" customWidth="1"/>
    <col min="4667" max="4667" width="12.85546875" bestFit="1" customWidth="1"/>
    <col min="4668" max="4668" width="16" bestFit="1" customWidth="1"/>
    <col min="4669" max="4669" width="12.85546875" bestFit="1" customWidth="1"/>
    <col min="4670" max="4670" width="16" bestFit="1" customWidth="1"/>
    <col min="4671" max="4671" width="12.85546875" bestFit="1" customWidth="1"/>
    <col min="4672" max="4672" width="16" bestFit="1" customWidth="1"/>
    <col min="4673" max="4673" width="12.85546875" bestFit="1" customWidth="1"/>
    <col min="4674" max="4674" width="16" bestFit="1" customWidth="1"/>
    <col min="4675" max="4675" width="12.85546875" bestFit="1" customWidth="1"/>
    <col min="4676" max="4676" width="16" bestFit="1" customWidth="1"/>
    <col min="4677" max="4677" width="12.85546875" bestFit="1" customWidth="1"/>
    <col min="4678" max="4678" width="16" bestFit="1" customWidth="1"/>
    <col min="4679" max="4679" width="12.85546875" bestFit="1" customWidth="1"/>
    <col min="4680" max="4680" width="16" bestFit="1" customWidth="1"/>
    <col min="4681" max="4681" width="12.85546875" bestFit="1" customWidth="1"/>
    <col min="4682" max="4682" width="16" bestFit="1" customWidth="1"/>
    <col min="4683" max="4683" width="12.85546875" bestFit="1" customWidth="1"/>
    <col min="4684" max="4684" width="16" bestFit="1" customWidth="1"/>
    <col min="4685" max="4685" width="12.85546875" bestFit="1" customWidth="1"/>
    <col min="4686" max="4686" width="16" bestFit="1" customWidth="1"/>
    <col min="4687" max="4687" width="12.85546875" bestFit="1" customWidth="1"/>
    <col min="4688" max="4688" width="16" bestFit="1" customWidth="1"/>
    <col min="4689" max="4689" width="12.85546875" bestFit="1" customWidth="1"/>
    <col min="4690" max="4690" width="16" bestFit="1" customWidth="1"/>
    <col min="4691" max="4691" width="12.85546875" bestFit="1" customWidth="1"/>
    <col min="4692" max="4692" width="16" bestFit="1" customWidth="1"/>
    <col min="4693" max="4693" width="12.85546875" bestFit="1" customWidth="1"/>
    <col min="4694" max="4694" width="16" bestFit="1" customWidth="1"/>
    <col min="4695" max="4695" width="12.85546875" bestFit="1" customWidth="1"/>
    <col min="4696" max="4696" width="16" bestFit="1" customWidth="1"/>
    <col min="4697" max="4697" width="12.85546875" bestFit="1" customWidth="1"/>
    <col min="4698" max="4698" width="16" bestFit="1" customWidth="1"/>
    <col min="4699" max="4699" width="12.85546875" bestFit="1" customWidth="1"/>
    <col min="4700" max="4700" width="16" bestFit="1" customWidth="1"/>
    <col min="4701" max="4701" width="12.85546875" bestFit="1" customWidth="1"/>
    <col min="4702" max="4702" width="16" bestFit="1" customWidth="1"/>
    <col min="4703" max="4703" width="12.85546875" bestFit="1" customWidth="1"/>
    <col min="4704" max="4704" width="16" bestFit="1" customWidth="1"/>
    <col min="4705" max="4705" width="12.85546875" bestFit="1" customWidth="1"/>
    <col min="4706" max="4706" width="16" bestFit="1" customWidth="1"/>
    <col min="4707" max="4707" width="12.85546875" bestFit="1" customWidth="1"/>
    <col min="4708" max="4708" width="16" bestFit="1" customWidth="1"/>
    <col min="4709" max="4709" width="12.85546875" bestFit="1" customWidth="1"/>
    <col min="4710" max="4710" width="16" bestFit="1" customWidth="1"/>
    <col min="4711" max="4711" width="12.85546875" bestFit="1" customWidth="1"/>
    <col min="4712" max="4712" width="16" bestFit="1" customWidth="1"/>
    <col min="4713" max="4713" width="12.85546875" bestFit="1" customWidth="1"/>
    <col min="4714" max="4714" width="16" bestFit="1" customWidth="1"/>
    <col min="4715" max="4715" width="12.85546875" bestFit="1" customWidth="1"/>
    <col min="4716" max="4716" width="16" bestFit="1" customWidth="1"/>
    <col min="4717" max="4717" width="12.85546875" bestFit="1" customWidth="1"/>
    <col min="4718" max="4718" width="16" bestFit="1" customWidth="1"/>
    <col min="4719" max="4719" width="12.85546875" bestFit="1" customWidth="1"/>
    <col min="4720" max="4720" width="16" bestFit="1" customWidth="1"/>
    <col min="4721" max="4721" width="12.85546875" bestFit="1" customWidth="1"/>
    <col min="4722" max="4722" width="16" bestFit="1" customWidth="1"/>
    <col min="4723" max="4723" width="12.85546875" bestFit="1" customWidth="1"/>
    <col min="4724" max="4724" width="16" bestFit="1" customWidth="1"/>
    <col min="4725" max="4725" width="12.85546875" bestFit="1" customWidth="1"/>
    <col min="4726" max="4726" width="16" bestFit="1" customWidth="1"/>
    <col min="4727" max="4727" width="12.85546875" bestFit="1" customWidth="1"/>
    <col min="4728" max="4728" width="16" bestFit="1" customWidth="1"/>
    <col min="4729" max="4729" width="12.85546875" bestFit="1" customWidth="1"/>
    <col min="4730" max="4730" width="16" bestFit="1" customWidth="1"/>
    <col min="4731" max="4731" width="12.85546875" bestFit="1" customWidth="1"/>
    <col min="4732" max="4732" width="16" bestFit="1" customWidth="1"/>
    <col min="4733" max="4733" width="12.85546875" bestFit="1" customWidth="1"/>
    <col min="4734" max="4734" width="16" bestFit="1" customWidth="1"/>
    <col min="4735" max="4735" width="12.85546875" bestFit="1" customWidth="1"/>
    <col min="4736" max="4736" width="16" bestFit="1" customWidth="1"/>
    <col min="4737" max="4737" width="12.85546875" bestFit="1" customWidth="1"/>
    <col min="4738" max="4738" width="16" bestFit="1" customWidth="1"/>
    <col min="4739" max="4739" width="12.85546875" bestFit="1" customWidth="1"/>
    <col min="4740" max="4740" width="16" bestFit="1" customWidth="1"/>
    <col min="4741" max="4741" width="12.85546875" bestFit="1" customWidth="1"/>
    <col min="4742" max="4742" width="16" bestFit="1" customWidth="1"/>
    <col min="4743" max="4743" width="12.85546875" bestFit="1" customWidth="1"/>
    <col min="4744" max="4744" width="16" bestFit="1" customWidth="1"/>
    <col min="4745" max="4745" width="12.85546875" bestFit="1" customWidth="1"/>
    <col min="4746" max="4746" width="16" bestFit="1" customWidth="1"/>
    <col min="4747" max="4747" width="12.85546875" bestFit="1" customWidth="1"/>
    <col min="4748" max="4748" width="16" bestFit="1" customWidth="1"/>
    <col min="4749" max="4749" width="12.85546875" bestFit="1" customWidth="1"/>
    <col min="4750" max="4750" width="16" bestFit="1" customWidth="1"/>
    <col min="4751" max="4751" width="12.85546875" bestFit="1" customWidth="1"/>
    <col min="4752" max="4752" width="16" bestFit="1" customWidth="1"/>
    <col min="4753" max="4753" width="12.85546875" bestFit="1" customWidth="1"/>
    <col min="4754" max="4754" width="16" bestFit="1" customWidth="1"/>
    <col min="4755" max="4755" width="12.85546875" bestFit="1" customWidth="1"/>
    <col min="4756" max="4756" width="16" bestFit="1" customWidth="1"/>
    <col min="4757" max="4757" width="12.85546875" bestFit="1" customWidth="1"/>
    <col min="4758" max="4758" width="16" bestFit="1" customWidth="1"/>
    <col min="4759" max="4759" width="12.85546875" bestFit="1" customWidth="1"/>
    <col min="4760" max="4760" width="16" bestFit="1" customWidth="1"/>
    <col min="4761" max="4761" width="12.85546875" bestFit="1" customWidth="1"/>
    <col min="4762" max="4762" width="16" bestFit="1" customWidth="1"/>
    <col min="4763" max="4763" width="12.85546875" bestFit="1" customWidth="1"/>
    <col min="4764" max="4764" width="16" bestFit="1" customWidth="1"/>
    <col min="4765" max="4765" width="12.85546875" bestFit="1" customWidth="1"/>
    <col min="4766" max="4766" width="16" bestFit="1" customWidth="1"/>
    <col min="4767" max="4767" width="12.85546875" bestFit="1" customWidth="1"/>
    <col min="4768" max="4768" width="16" bestFit="1" customWidth="1"/>
    <col min="4769" max="4769" width="12.85546875" bestFit="1" customWidth="1"/>
    <col min="4770" max="4770" width="16" bestFit="1" customWidth="1"/>
    <col min="4771" max="4771" width="12.85546875" bestFit="1" customWidth="1"/>
    <col min="4772" max="4772" width="16" bestFit="1" customWidth="1"/>
    <col min="4773" max="4773" width="12.85546875" bestFit="1" customWidth="1"/>
    <col min="4774" max="4774" width="16" bestFit="1" customWidth="1"/>
    <col min="4775" max="4775" width="12.85546875" bestFit="1" customWidth="1"/>
    <col min="4776" max="4776" width="16" bestFit="1" customWidth="1"/>
    <col min="4777" max="4777" width="12.85546875" bestFit="1" customWidth="1"/>
    <col min="4778" max="4778" width="16" bestFit="1" customWidth="1"/>
    <col min="4779" max="4779" width="12.85546875" bestFit="1" customWidth="1"/>
    <col min="4780" max="4780" width="16" bestFit="1" customWidth="1"/>
    <col min="4781" max="4781" width="12.85546875" bestFit="1" customWidth="1"/>
    <col min="4782" max="4782" width="16" bestFit="1" customWidth="1"/>
    <col min="4783" max="4783" width="12.85546875" bestFit="1" customWidth="1"/>
    <col min="4784" max="4784" width="16" bestFit="1" customWidth="1"/>
    <col min="4785" max="4785" width="12.85546875" bestFit="1" customWidth="1"/>
    <col min="4786" max="4786" width="16" bestFit="1" customWidth="1"/>
    <col min="4787" max="4787" width="12.85546875" bestFit="1" customWidth="1"/>
    <col min="4788" max="4788" width="16" bestFit="1" customWidth="1"/>
    <col min="4789" max="4789" width="12.85546875" bestFit="1" customWidth="1"/>
    <col min="4790" max="4790" width="16" bestFit="1" customWidth="1"/>
    <col min="4791" max="4791" width="12.85546875" bestFit="1" customWidth="1"/>
    <col min="4792" max="4792" width="16" bestFit="1" customWidth="1"/>
    <col min="4793" max="4793" width="12.85546875" bestFit="1" customWidth="1"/>
    <col min="4794" max="4794" width="16" bestFit="1" customWidth="1"/>
    <col min="4795" max="4795" width="12.85546875" bestFit="1" customWidth="1"/>
    <col min="4796" max="4796" width="16" bestFit="1" customWidth="1"/>
    <col min="4797" max="4797" width="12.85546875" bestFit="1" customWidth="1"/>
    <col min="4798" max="4798" width="16" bestFit="1" customWidth="1"/>
    <col min="4799" max="4799" width="12.85546875" bestFit="1" customWidth="1"/>
    <col min="4800" max="4800" width="16" bestFit="1" customWidth="1"/>
    <col min="4801" max="4801" width="12.85546875" bestFit="1" customWidth="1"/>
    <col min="4802" max="4802" width="16" bestFit="1" customWidth="1"/>
    <col min="4803" max="4803" width="12.85546875" bestFit="1" customWidth="1"/>
    <col min="4804" max="4804" width="16" bestFit="1" customWidth="1"/>
    <col min="4805" max="4805" width="12.85546875" bestFit="1" customWidth="1"/>
    <col min="4806" max="4806" width="16" bestFit="1" customWidth="1"/>
    <col min="4807" max="4807" width="12.85546875" bestFit="1" customWidth="1"/>
    <col min="4808" max="4808" width="16" bestFit="1" customWidth="1"/>
    <col min="4809" max="4809" width="12.85546875" bestFit="1" customWidth="1"/>
    <col min="4810" max="4810" width="16" bestFit="1" customWidth="1"/>
    <col min="4811" max="4811" width="12.85546875" bestFit="1" customWidth="1"/>
    <col min="4812" max="4812" width="16" bestFit="1" customWidth="1"/>
    <col min="4813" max="4813" width="12.85546875" bestFit="1" customWidth="1"/>
    <col min="4814" max="4814" width="16" bestFit="1" customWidth="1"/>
    <col min="4815" max="4815" width="12.85546875" bestFit="1" customWidth="1"/>
    <col min="4816" max="4816" width="16" bestFit="1" customWidth="1"/>
    <col min="4817" max="4817" width="12.85546875" bestFit="1" customWidth="1"/>
    <col min="4818" max="4818" width="16" bestFit="1" customWidth="1"/>
    <col min="4819" max="4819" width="12.85546875" bestFit="1" customWidth="1"/>
    <col min="4820" max="4820" width="16" bestFit="1" customWidth="1"/>
    <col min="4821" max="4821" width="12.85546875" bestFit="1" customWidth="1"/>
    <col min="4822" max="4822" width="16" bestFit="1" customWidth="1"/>
    <col min="4823" max="4823" width="12.85546875" bestFit="1" customWidth="1"/>
    <col min="4824" max="4824" width="16" bestFit="1" customWidth="1"/>
    <col min="4825" max="4825" width="12.85546875" bestFit="1" customWidth="1"/>
    <col min="4826" max="4826" width="16" bestFit="1" customWidth="1"/>
    <col min="4827" max="4827" width="12.85546875" bestFit="1" customWidth="1"/>
    <col min="4828" max="4828" width="16" bestFit="1" customWidth="1"/>
    <col min="4829" max="4829" width="12.85546875" bestFit="1" customWidth="1"/>
    <col min="4830" max="4830" width="16" bestFit="1" customWidth="1"/>
    <col min="4831" max="4831" width="12.85546875" bestFit="1" customWidth="1"/>
    <col min="4832" max="4832" width="16" bestFit="1" customWidth="1"/>
    <col min="4833" max="4833" width="12.85546875" bestFit="1" customWidth="1"/>
    <col min="4834" max="4834" width="16" bestFit="1" customWidth="1"/>
    <col min="4835" max="4835" width="12.85546875" bestFit="1" customWidth="1"/>
    <col min="4836" max="4836" width="16" bestFit="1" customWidth="1"/>
    <col min="4837" max="4837" width="12.85546875" bestFit="1" customWidth="1"/>
    <col min="4838" max="4838" width="16" bestFit="1" customWidth="1"/>
    <col min="4839" max="4839" width="12.85546875" bestFit="1" customWidth="1"/>
    <col min="4840" max="4840" width="16" bestFit="1" customWidth="1"/>
    <col min="4841" max="4841" width="12.85546875" bestFit="1" customWidth="1"/>
    <col min="4842" max="4842" width="16" bestFit="1" customWidth="1"/>
    <col min="4843" max="4843" width="12.85546875" bestFit="1" customWidth="1"/>
    <col min="4844" max="4844" width="16" bestFit="1" customWidth="1"/>
    <col min="4845" max="4845" width="12.85546875" bestFit="1" customWidth="1"/>
    <col min="4846" max="4846" width="16" bestFit="1" customWidth="1"/>
    <col min="4847" max="4847" width="12.85546875" bestFit="1" customWidth="1"/>
    <col min="4848" max="4848" width="16" bestFit="1" customWidth="1"/>
    <col min="4849" max="4849" width="12.85546875" bestFit="1" customWidth="1"/>
    <col min="4850" max="4850" width="16" bestFit="1" customWidth="1"/>
    <col min="4851" max="4851" width="12.85546875" bestFit="1" customWidth="1"/>
    <col min="4852" max="4852" width="16" bestFit="1" customWidth="1"/>
    <col min="4853" max="4853" width="12.85546875" bestFit="1" customWidth="1"/>
    <col min="4854" max="4854" width="16" bestFit="1" customWidth="1"/>
    <col min="4855" max="4855" width="12.85546875" bestFit="1" customWidth="1"/>
    <col min="4856" max="4856" width="16" bestFit="1" customWidth="1"/>
    <col min="4857" max="4857" width="12.85546875" bestFit="1" customWidth="1"/>
    <col min="4858" max="4858" width="16" bestFit="1" customWidth="1"/>
    <col min="4859" max="4859" width="12.85546875" bestFit="1" customWidth="1"/>
    <col min="4860" max="4860" width="16" bestFit="1" customWidth="1"/>
    <col min="4861" max="4861" width="12.85546875" bestFit="1" customWidth="1"/>
    <col min="4862" max="4862" width="16" bestFit="1" customWidth="1"/>
    <col min="4863" max="4863" width="12.85546875" bestFit="1" customWidth="1"/>
    <col min="4864" max="4864" width="16" bestFit="1" customWidth="1"/>
    <col min="4865" max="4865" width="12.85546875" bestFit="1" customWidth="1"/>
    <col min="4866" max="4866" width="16" bestFit="1" customWidth="1"/>
    <col min="4867" max="4867" width="12.85546875" bestFit="1" customWidth="1"/>
    <col min="4868" max="4868" width="16" bestFit="1" customWidth="1"/>
    <col min="4869" max="4869" width="12.85546875" bestFit="1" customWidth="1"/>
    <col min="4870" max="4870" width="16" bestFit="1" customWidth="1"/>
    <col min="4871" max="4871" width="12.85546875" bestFit="1" customWidth="1"/>
    <col min="4872" max="4872" width="16" bestFit="1" customWidth="1"/>
    <col min="4873" max="4873" width="12.85546875" bestFit="1" customWidth="1"/>
    <col min="4874" max="4874" width="16" bestFit="1" customWidth="1"/>
    <col min="4875" max="4875" width="12.85546875" bestFit="1" customWidth="1"/>
    <col min="4876" max="4876" width="16" bestFit="1" customWidth="1"/>
    <col min="4877" max="4877" width="12.85546875" bestFit="1" customWidth="1"/>
    <col min="4878" max="4878" width="16" bestFit="1" customWidth="1"/>
    <col min="4879" max="4879" width="12.85546875" bestFit="1" customWidth="1"/>
    <col min="4880" max="4880" width="16" bestFit="1" customWidth="1"/>
    <col min="4881" max="4881" width="12.85546875" bestFit="1" customWidth="1"/>
    <col min="4882" max="4882" width="16" bestFit="1" customWidth="1"/>
    <col min="4883" max="4883" width="12.85546875" bestFit="1" customWidth="1"/>
    <col min="4884" max="4884" width="16" bestFit="1" customWidth="1"/>
    <col min="4885" max="4885" width="12.85546875" bestFit="1" customWidth="1"/>
    <col min="4886" max="4886" width="16" bestFit="1" customWidth="1"/>
    <col min="4887" max="4887" width="12.85546875" bestFit="1" customWidth="1"/>
    <col min="4888" max="4888" width="16" bestFit="1" customWidth="1"/>
    <col min="4889" max="4889" width="12.85546875" bestFit="1" customWidth="1"/>
    <col min="4890" max="4890" width="16" bestFit="1" customWidth="1"/>
    <col min="4891" max="4891" width="12.85546875" bestFit="1" customWidth="1"/>
    <col min="4892" max="4892" width="16" bestFit="1" customWidth="1"/>
    <col min="4893" max="4893" width="12.85546875" bestFit="1" customWidth="1"/>
    <col min="4894" max="4894" width="16" bestFit="1" customWidth="1"/>
    <col min="4895" max="4895" width="12.85546875" bestFit="1" customWidth="1"/>
    <col min="4896" max="4896" width="16" bestFit="1" customWidth="1"/>
    <col min="4897" max="4897" width="12.85546875" bestFit="1" customWidth="1"/>
    <col min="4898" max="4898" width="16" bestFit="1" customWidth="1"/>
    <col min="4899" max="4899" width="12.85546875" bestFit="1" customWidth="1"/>
    <col min="4900" max="4900" width="16" bestFit="1" customWidth="1"/>
    <col min="4901" max="4901" width="12.85546875" bestFit="1" customWidth="1"/>
    <col min="4902" max="4902" width="16" bestFit="1" customWidth="1"/>
    <col min="4903" max="4903" width="12.85546875" bestFit="1" customWidth="1"/>
    <col min="4904" max="4904" width="16" bestFit="1" customWidth="1"/>
    <col min="4905" max="4905" width="12.85546875" bestFit="1" customWidth="1"/>
    <col min="4906" max="4906" width="16" bestFit="1" customWidth="1"/>
    <col min="4907" max="4907" width="12.85546875" bestFit="1" customWidth="1"/>
    <col min="4908" max="4908" width="16" bestFit="1" customWidth="1"/>
    <col min="4909" max="4909" width="12.85546875" bestFit="1" customWidth="1"/>
    <col min="4910" max="4910" width="16" bestFit="1" customWidth="1"/>
    <col min="4911" max="4911" width="12.85546875" bestFit="1" customWidth="1"/>
    <col min="4912" max="4912" width="16" bestFit="1" customWidth="1"/>
    <col min="4913" max="4913" width="12.85546875" bestFit="1" customWidth="1"/>
    <col min="4914" max="4914" width="16" bestFit="1" customWidth="1"/>
    <col min="4915" max="4915" width="12.85546875" bestFit="1" customWidth="1"/>
    <col min="4916" max="4916" width="16" bestFit="1" customWidth="1"/>
    <col min="4917" max="4917" width="12.85546875" bestFit="1" customWidth="1"/>
    <col min="4918" max="4918" width="16" bestFit="1" customWidth="1"/>
    <col min="4919" max="4919" width="12.85546875" bestFit="1" customWidth="1"/>
    <col min="4920" max="4920" width="16" bestFit="1" customWidth="1"/>
    <col min="4921" max="4921" width="12.85546875" bestFit="1" customWidth="1"/>
    <col min="4922" max="4922" width="16" bestFit="1" customWidth="1"/>
    <col min="4923" max="4923" width="12.85546875" bestFit="1" customWidth="1"/>
    <col min="4924" max="4924" width="16" bestFit="1" customWidth="1"/>
    <col min="4925" max="4925" width="12.85546875" bestFit="1" customWidth="1"/>
    <col min="4926" max="4926" width="16" bestFit="1" customWidth="1"/>
    <col min="4927" max="4927" width="12.85546875" bestFit="1" customWidth="1"/>
    <col min="4928" max="4928" width="16" bestFit="1" customWidth="1"/>
    <col min="4929" max="4929" width="12.85546875" bestFit="1" customWidth="1"/>
    <col min="4930" max="4930" width="16" bestFit="1" customWidth="1"/>
    <col min="4931" max="4931" width="12.85546875" bestFit="1" customWidth="1"/>
    <col min="4932" max="4932" width="16" bestFit="1" customWidth="1"/>
    <col min="4933" max="4933" width="12.85546875" bestFit="1" customWidth="1"/>
    <col min="4934" max="4934" width="16" bestFit="1" customWidth="1"/>
    <col min="4935" max="4935" width="12.85546875" bestFit="1" customWidth="1"/>
    <col min="4936" max="4936" width="16" bestFit="1" customWidth="1"/>
    <col min="4937" max="4937" width="12.85546875" bestFit="1" customWidth="1"/>
    <col min="4938" max="4938" width="16" bestFit="1" customWidth="1"/>
    <col min="4939" max="4939" width="12.85546875" bestFit="1" customWidth="1"/>
    <col min="4940" max="4940" width="16" bestFit="1" customWidth="1"/>
    <col min="4941" max="4941" width="12.85546875" bestFit="1" customWidth="1"/>
    <col min="4942" max="4942" width="16" bestFit="1" customWidth="1"/>
    <col min="4943" max="4943" width="12.85546875" bestFit="1" customWidth="1"/>
    <col min="4944" max="4944" width="16" bestFit="1" customWidth="1"/>
    <col min="4945" max="4945" width="12.85546875" bestFit="1" customWidth="1"/>
    <col min="4946" max="4946" width="16" bestFit="1" customWidth="1"/>
    <col min="4947" max="4947" width="12.85546875" bestFit="1" customWidth="1"/>
    <col min="4948" max="4948" width="16" bestFit="1" customWidth="1"/>
    <col min="4949" max="4949" width="12.85546875" bestFit="1" customWidth="1"/>
    <col min="4950" max="4950" width="16" bestFit="1" customWidth="1"/>
    <col min="4951" max="4951" width="12.85546875" bestFit="1" customWidth="1"/>
    <col min="4952" max="4952" width="16" bestFit="1" customWidth="1"/>
    <col min="4953" max="4953" width="12.85546875" bestFit="1" customWidth="1"/>
    <col min="4954" max="4954" width="16" bestFit="1" customWidth="1"/>
    <col min="4955" max="4955" width="12.85546875" bestFit="1" customWidth="1"/>
    <col min="4956" max="4956" width="16" bestFit="1" customWidth="1"/>
    <col min="4957" max="4957" width="12.85546875" bestFit="1" customWidth="1"/>
    <col min="4958" max="4958" width="16" bestFit="1" customWidth="1"/>
    <col min="4959" max="4959" width="12.85546875" bestFit="1" customWidth="1"/>
    <col min="4960" max="4960" width="16" bestFit="1" customWidth="1"/>
    <col min="4961" max="4961" width="12.85546875" bestFit="1" customWidth="1"/>
    <col min="4962" max="4962" width="16" bestFit="1" customWidth="1"/>
    <col min="4963" max="4963" width="12.85546875" bestFit="1" customWidth="1"/>
    <col min="4964" max="4964" width="16" bestFit="1" customWidth="1"/>
    <col min="4965" max="4965" width="12.85546875" bestFit="1" customWidth="1"/>
    <col min="4966" max="4966" width="16" bestFit="1" customWidth="1"/>
    <col min="4967" max="4967" width="12.85546875" bestFit="1" customWidth="1"/>
    <col min="4968" max="4968" width="16" bestFit="1" customWidth="1"/>
    <col min="4969" max="4969" width="12.85546875" bestFit="1" customWidth="1"/>
    <col min="4970" max="4970" width="16" bestFit="1" customWidth="1"/>
    <col min="4971" max="4971" width="12.85546875" bestFit="1" customWidth="1"/>
    <col min="4972" max="4972" width="16" bestFit="1" customWidth="1"/>
    <col min="4973" max="4973" width="12.85546875" bestFit="1" customWidth="1"/>
    <col min="4974" max="4974" width="16" bestFit="1" customWidth="1"/>
    <col min="4975" max="4975" width="12.85546875" bestFit="1" customWidth="1"/>
    <col min="4976" max="4976" width="16" bestFit="1" customWidth="1"/>
    <col min="4977" max="4977" width="12.85546875" bestFit="1" customWidth="1"/>
    <col min="4978" max="4978" width="16" bestFit="1" customWidth="1"/>
    <col min="4979" max="4979" width="12.85546875" bestFit="1" customWidth="1"/>
    <col min="4980" max="4980" width="16" bestFit="1" customWidth="1"/>
    <col min="4981" max="4981" width="12.85546875" bestFit="1" customWidth="1"/>
    <col min="4982" max="4982" width="16" bestFit="1" customWidth="1"/>
    <col min="4983" max="4983" width="12.85546875" bestFit="1" customWidth="1"/>
    <col min="4984" max="4984" width="16" bestFit="1" customWidth="1"/>
    <col min="4985" max="4985" width="12.85546875" bestFit="1" customWidth="1"/>
    <col min="4986" max="4986" width="16" bestFit="1" customWidth="1"/>
    <col min="4987" max="4987" width="12.85546875" bestFit="1" customWidth="1"/>
    <col min="4988" max="4988" width="16" bestFit="1" customWidth="1"/>
    <col min="4989" max="4989" width="12.85546875" bestFit="1" customWidth="1"/>
    <col min="4990" max="4990" width="16" bestFit="1" customWidth="1"/>
    <col min="4991" max="4991" width="12.85546875" bestFit="1" customWidth="1"/>
    <col min="4992" max="4992" width="16" bestFit="1" customWidth="1"/>
    <col min="4993" max="4993" width="12.85546875" bestFit="1" customWidth="1"/>
    <col min="4994" max="4994" width="16" bestFit="1" customWidth="1"/>
    <col min="4995" max="4995" width="12.85546875" bestFit="1" customWidth="1"/>
    <col min="4996" max="4996" width="16" bestFit="1" customWidth="1"/>
    <col min="4997" max="4997" width="12.85546875" bestFit="1" customWidth="1"/>
    <col min="4998" max="4998" width="16" bestFit="1" customWidth="1"/>
    <col min="4999" max="4999" width="12.85546875" bestFit="1" customWidth="1"/>
    <col min="5000" max="5000" width="16" bestFit="1" customWidth="1"/>
    <col min="5001" max="5001" width="12.85546875" bestFit="1" customWidth="1"/>
    <col min="5002" max="5002" width="16" bestFit="1" customWidth="1"/>
    <col min="5003" max="5003" width="12.85546875" bestFit="1" customWidth="1"/>
    <col min="5004" max="5004" width="16" bestFit="1" customWidth="1"/>
    <col min="5005" max="5005" width="12.85546875" bestFit="1" customWidth="1"/>
    <col min="5006" max="5006" width="16" bestFit="1" customWidth="1"/>
    <col min="5007" max="5007" width="12.85546875" bestFit="1" customWidth="1"/>
    <col min="5008" max="5008" width="16" bestFit="1" customWidth="1"/>
    <col min="5009" max="5009" width="12.85546875" bestFit="1" customWidth="1"/>
    <col min="5010" max="5010" width="16" bestFit="1" customWidth="1"/>
    <col min="5011" max="5011" width="12.85546875" bestFit="1" customWidth="1"/>
    <col min="5012" max="5012" width="16" bestFit="1" customWidth="1"/>
    <col min="5013" max="5013" width="12.85546875" bestFit="1" customWidth="1"/>
    <col min="5014" max="5014" width="16" bestFit="1" customWidth="1"/>
    <col min="5015" max="5015" width="12.85546875" bestFit="1" customWidth="1"/>
    <col min="5016" max="5016" width="16" bestFit="1" customWidth="1"/>
    <col min="5017" max="5017" width="12.85546875" bestFit="1" customWidth="1"/>
    <col min="5018" max="5018" width="16" bestFit="1" customWidth="1"/>
    <col min="5019" max="5019" width="12.85546875" bestFit="1" customWidth="1"/>
    <col min="5020" max="5020" width="16" bestFit="1" customWidth="1"/>
    <col min="5021" max="5021" width="12.85546875" bestFit="1" customWidth="1"/>
    <col min="5022" max="5022" width="16" bestFit="1" customWidth="1"/>
    <col min="5023" max="5023" width="12.85546875" bestFit="1" customWidth="1"/>
    <col min="5024" max="5024" width="16" bestFit="1" customWidth="1"/>
    <col min="5025" max="5025" width="12.85546875" bestFit="1" customWidth="1"/>
    <col min="5026" max="5026" width="16" bestFit="1" customWidth="1"/>
    <col min="5027" max="5027" width="12.85546875" bestFit="1" customWidth="1"/>
    <col min="5028" max="5028" width="16" bestFit="1" customWidth="1"/>
    <col min="5029" max="5029" width="12.85546875" bestFit="1" customWidth="1"/>
    <col min="5030" max="5030" width="16" bestFit="1" customWidth="1"/>
    <col min="5031" max="5031" width="12.85546875" bestFit="1" customWidth="1"/>
    <col min="5032" max="5032" width="16" bestFit="1" customWidth="1"/>
    <col min="5033" max="5033" width="12.85546875" bestFit="1" customWidth="1"/>
    <col min="5034" max="5034" width="16" bestFit="1" customWidth="1"/>
    <col min="5035" max="5035" width="12.85546875" bestFit="1" customWidth="1"/>
    <col min="5036" max="5036" width="16" bestFit="1" customWidth="1"/>
    <col min="5037" max="5037" width="12.85546875" bestFit="1" customWidth="1"/>
    <col min="5038" max="5038" width="16" bestFit="1" customWidth="1"/>
    <col min="5039" max="5039" width="12.85546875" bestFit="1" customWidth="1"/>
    <col min="5040" max="5040" width="16" bestFit="1" customWidth="1"/>
    <col min="5041" max="5041" width="12.85546875" bestFit="1" customWidth="1"/>
    <col min="5042" max="5042" width="16" bestFit="1" customWidth="1"/>
    <col min="5043" max="5043" width="12.85546875" bestFit="1" customWidth="1"/>
    <col min="5044" max="5044" width="16" bestFit="1" customWidth="1"/>
    <col min="5045" max="5045" width="12.85546875" bestFit="1" customWidth="1"/>
    <col min="5046" max="5046" width="16" bestFit="1" customWidth="1"/>
    <col min="5047" max="5047" width="12.85546875" bestFit="1" customWidth="1"/>
    <col min="5048" max="5048" width="16" bestFit="1" customWidth="1"/>
    <col min="5049" max="5049" width="12.85546875" bestFit="1" customWidth="1"/>
    <col min="5050" max="5050" width="16" bestFit="1" customWidth="1"/>
    <col min="5051" max="5051" width="12.85546875" bestFit="1" customWidth="1"/>
    <col min="5052" max="5052" width="16" bestFit="1" customWidth="1"/>
    <col min="5053" max="5053" width="12.85546875" bestFit="1" customWidth="1"/>
    <col min="5054" max="5054" width="16" bestFit="1" customWidth="1"/>
    <col min="5055" max="5055" width="12.85546875" bestFit="1" customWidth="1"/>
    <col min="5056" max="5056" width="16" bestFit="1" customWidth="1"/>
    <col min="5057" max="5057" width="12.85546875" bestFit="1" customWidth="1"/>
    <col min="5058" max="5058" width="16" bestFit="1" customWidth="1"/>
    <col min="5059" max="5059" width="12.85546875" bestFit="1" customWidth="1"/>
    <col min="5060" max="5060" width="16" bestFit="1" customWidth="1"/>
    <col min="5061" max="5061" width="12.85546875" bestFit="1" customWidth="1"/>
    <col min="5062" max="5062" width="16" bestFit="1" customWidth="1"/>
    <col min="5063" max="5063" width="12.85546875" bestFit="1" customWidth="1"/>
    <col min="5064" max="5064" width="16" bestFit="1" customWidth="1"/>
    <col min="5065" max="5065" width="12.85546875" bestFit="1" customWidth="1"/>
    <col min="5066" max="5066" width="16" bestFit="1" customWidth="1"/>
    <col min="5067" max="5067" width="12.85546875" bestFit="1" customWidth="1"/>
    <col min="5068" max="5068" width="16" bestFit="1" customWidth="1"/>
    <col min="5069" max="5069" width="12.85546875" bestFit="1" customWidth="1"/>
    <col min="5070" max="5070" width="16" bestFit="1" customWidth="1"/>
    <col min="5071" max="5071" width="12.85546875" bestFit="1" customWidth="1"/>
    <col min="5072" max="5072" width="16" bestFit="1" customWidth="1"/>
    <col min="5073" max="5073" width="12.85546875" bestFit="1" customWidth="1"/>
    <col min="5074" max="5074" width="16" bestFit="1" customWidth="1"/>
    <col min="5075" max="5075" width="12.85546875" bestFit="1" customWidth="1"/>
    <col min="5076" max="5076" width="16" bestFit="1" customWidth="1"/>
    <col min="5077" max="5077" width="12.85546875" bestFit="1" customWidth="1"/>
    <col min="5078" max="5078" width="16" bestFit="1" customWidth="1"/>
    <col min="5079" max="5079" width="12.85546875" bestFit="1" customWidth="1"/>
    <col min="5080" max="5080" width="16" bestFit="1" customWidth="1"/>
    <col min="5081" max="5081" width="12.85546875" bestFit="1" customWidth="1"/>
    <col min="5082" max="5082" width="16" bestFit="1" customWidth="1"/>
    <col min="5083" max="5083" width="12.85546875" bestFit="1" customWidth="1"/>
    <col min="5084" max="5084" width="16" bestFit="1" customWidth="1"/>
    <col min="5085" max="5085" width="12.85546875" bestFit="1" customWidth="1"/>
    <col min="5086" max="5086" width="16" bestFit="1" customWidth="1"/>
    <col min="5087" max="5087" width="12.85546875" bestFit="1" customWidth="1"/>
    <col min="5088" max="5088" width="16" bestFit="1" customWidth="1"/>
    <col min="5089" max="5089" width="12.85546875" bestFit="1" customWidth="1"/>
    <col min="5090" max="5090" width="16" bestFit="1" customWidth="1"/>
    <col min="5091" max="5091" width="12.85546875" bestFit="1" customWidth="1"/>
    <col min="5092" max="5092" width="16" bestFit="1" customWidth="1"/>
    <col min="5093" max="5093" width="12.85546875" bestFit="1" customWidth="1"/>
    <col min="5094" max="5094" width="16" bestFit="1" customWidth="1"/>
    <col min="5095" max="5095" width="12.85546875" bestFit="1" customWidth="1"/>
    <col min="5096" max="5096" width="16" bestFit="1" customWidth="1"/>
    <col min="5097" max="5097" width="12.85546875" bestFit="1" customWidth="1"/>
    <col min="5098" max="5098" width="16" bestFit="1" customWidth="1"/>
    <col min="5099" max="5099" width="12.85546875" bestFit="1" customWidth="1"/>
    <col min="5100" max="5100" width="16" bestFit="1" customWidth="1"/>
    <col min="5101" max="5101" width="12.85546875" bestFit="1" customWidth="1"/>
    <col min="5102" max="5102" width="16" bestFit="1" customWidth="1"/>
    <col min="5103" max="5103" width="12.85546875" bestFit="1" customWidth="1"/>
    <col min="5104" max="5104" width="16" bestFit="1" customWidth="1"/>
    <col min="5105" max="5105" width="12.85546875" bestFit="1" customWidth="1"/>
    <col min="5106" max="5106" width="16" bestFit="1" customWidth="1"/>
    <col min="5107" max="5107" width="12.85546875" bestFit="1" customWidth="1"/>
    <col min="5108" max="5108" width="16" bestFit="1" customWidth="1"/>
    <col min="5109" max="5109" width="12.85546875" bestFit="1" customWidth="1"/>
    <col min="5110" max="5110" width="16" bestFit="1" customWidth="1"/>
    <col min="5111" max="5111" width="12.85546875" bestFit="1" customWidth="1"/>
    <col min="5112" max="5112" width="16" bestFit="1" customWidth="1"/>
    <col min="5113" max="5113" width="12.85546875" bestFit="1" customWidth="1"/>
    <col min="5114" max="5114" width="16" bestFit="1" customWidth="1"/>
    <col min="5115" max="5115" width="12.85546875" bestFit="1" customWidth="1"/>
    <col min="5116" max="5116" width="16" bestFit="1" customWidth="1"/>
    <col min="5117" max="5117" width="12.85546875" bestFit="1" customWidth="1"/>
    <col min="5118" max="5118" width="16" bestFit="1" customWidth="1"/>
    <col min="5119" max="5119" width="12.85546875" bestFit="1" customWidth="1"/>
    <col min="5120" max="5120" width="16" bestFit="1" customWidth="1"/>
    <col min="5121" max="5121" width="12.85546875" bestFit="1" customWidth="1"/>
    <col min="5122" max="5122" width="16" bestFit="1" customWidth="1"/>
    <col min="5123" max="5123" width="12.85546875" bestFit="1" customWidth="1"/>
    <col min="5124" max="5124" width="16" bestFit="1" customWidth="1"/>
    <col min="5125" max="5125" width="12.85546875" bestFit="1" customWidth="1"/>
    <col min="5126" max="5126" width="16" bestFit="1" customWidth="1"/>
    <col min="5127" max="5127" width="12.85546875" bestFit="1" customWidth="1"/>
    <col min="5128" max="5128" width="16" bestFit="1" customWidth="1"/>
    <col min="5129" max="5129" width="12.85546875" bestFit="1" customWidth="1"/>
    <col min="5130" max="5130" width="16" bestFit="1" customWidth="1"/>
    <col min="5131" max="5131" width="12.85546875" bestFit="1" customWidth="1"/>
    <col min="5132" max="5132" width="16" bestFit="1" customWidth="1"/>
    <col min="5133" max="5133" width="12.85546875" bestFit="1" customWidth="1"/>
    <col min="5134" max="5134" width="16" bestFit="1" customWidth="1"/>
    <col min="5135" max="5135" width="12.85546875" bestFit="1" customWidth="1"/>
    <col min="5136" max="5136" width="16" bestFit="1" customWidth="1"/>
    <col min="5137" max="5137" width="12.85546875" bestFit="1" customWidth="1"/>
    <col min="5138" max="5138" width="16" bestFit="1" customWidth="1"/>
    <col min="5139" max="5139" width="12.85546875" bestFit="1" customWidth="1"/>
    <col min="5140" max="5140" width="16" bestFit="1" customWidth="1"/>
    <col min="5141" max="5141" width="12.85546875" bestFit="1" customWidth="1"/>
    <col min="5142" max="5142" width="16" bestFit="1" customWidth="1"/>
    <col min="5143" max="5143" width="12.85546875" bestFit="1" customWidth="1"/>
    <col min="5144" max="5144" width="16" bestFit="1" customWidth="1"/>
    <col min="5145" max="5145" width="12.85546875" bestFit="1" customWidth="1"/>
    <col min="5146" max="5146" width="16" bestFit="1" customWidth="1"/>
    <col min="5147" max="5147" width="12.85546875" bestFit="1" customWidth="1"/>
    <col min="5148" max="5148" width="16" bestFit="1" customWidth="1"/>
    <col min="5149" max="5149" width="12.85546875" bestFit="1" customWidth="1"/>
    <col min="5150" max="5150" width="16" bestFit="1" customWidth="1"/>
    <col min="5151" max="5151" width="12.85546875" bestFit="1" customWidth="1"/>
    <col min="5152" max="5152" width="16" bestFit="1" customWidth="1"/>
    <col min="5153" max="5153" width="12.85546875" bestFit="1" customWidth="1"/>
    <col min="5154" max="5154" width="16" bestFit="1" customWidth="1"/>
    <col min="5155" max="5155" width="12.85546875" bestFit="1" customWidth="1"/>
    <col min="5156" max="5156" width="16" bestFit="1" customWidth="1"/>
    <col min="5157" max="5157" width="12.85546875" bestFit="1" customWidth="1"/>
    <col min="5158" max="5158" width="16" bestFit="1" customWidth="1"/>
    <col min="5159" max="5159" width="12.85546875" bestFit="1" customWidth="1"/>
    <col min="5160" max="5160" width="16" bestFit="1" customWidth="1"/>
    <col min="5161" max="5161" width="12.85546875" bestFit="1" customWidth="1"/>
    <col min="5162" max="5162" width="16" bestFit="1" customWidth="1"/>
    <col min="5163" max="5163" width="12.85546875" bestFit="1" customWidth="1"/>
    <col min="5164" max="5164" width="16" bestFit="1" customWidth="1"/>
    <col min="5165" max="5165" width="12.85546875" bestFit="1" customWidth="1"/>
    <col min="5166" max="5166" width="16" bestFit="1" customWidth="1"/>
    <col min="5167" max="5167" width="12.85546875" bestFit="1" customWidth="1"/>
    <col min="5168" max="5168" width="16" bestFit="1" customWidth="1"/>
    <col min="5169" max="5169" width="12.85546875" bestFit="1" customWidth="1"/>
    <col min="5170" max="5170" width="16" bestFit="1" customWidth="1"/>
    <col min="5171" max="5171" width="12.85546875" bestFit="1" customWidth="1"/>
    <col min="5172" max="5172" width="16" bestFit="1" customWidth="1"/>
    <col min="5173" max="5173" width="12.85546875" bestFit="1" customWidth="1"/>
    <col min="5174" max="5174" width="16" bestFit="1" customWidth="1"/>
    <col min="5175" max="5175" width="12.85546875" bestFit="1" customWidth="1"/>
    <col min="5176" max="5176" width="16" bestFit="1" customWidth="1"/>
    <col min="5177" max="5177" width="12.85546875" bestFit="1" customWidth="1"/>
    <col min="5178" max="5178" width="16" bestFit="1" customWidth="1"/>
    <col min="5179" max="5179" width="12.85546875" bestFit="1" customWidth="1"/>
    <col min="5180" max="5180" width="16" bestFit="1" customWidth="1"/>
    <col min="5181" max="5181" width="12.85546875" bestFit="1" customWidth="1"/>
    <col min="5182" max="5182" width="16" bestFit="1" customWidth="1"/>
    <col min="5183" max="5183" width="12.85546875" bestFit="1" customWidth="1"/>
    <col min="5184" max="5184" width="16" bestFit="1" customWidth="1"/>
    <col min="5185" max="5185" width="12.85546875" bestFit="1" customWidth="1"/>
    <col min="5186" max="5186" width="16" bestFit="1" customWidth="1"/>
    <col min="5187" max="5187" width="12.85546875" bestFit="1" customWidth="1"/>
    <col min="5188" max="5188" width="16" bestFit="1" customWidth="1"/>
    <col min="5189" max="5189" width="12.85546875" bestFit="1" customWidth="1"/>
    <col min="5190" max="5190" width="16" bestFit="1" customWidth="1"/>
    <col min="5191" max="5191" width="12.85546875" bestFit="1" customWidth="1"/>
    <col min="5192" max="5192" width="16" bestFit="1" customWidth="1"/>
    <col min="5193" max="5193" width="12.85546875" bestFit="1" customWidth="1"/>
    <col min="5194" max="5194" width="16" bestFit="1" customWidth="1"/>
    <col min="5195" max="5195" width="12.85546875" bestFit="1" customWidth="1"/>
    <col min="5196" max="5196" width="16" bestFit="1" customWidth="1"/>
    <col min="5197" max="5197" width="12.85546875" bestFit="1" customWidth="1"/>
    <col min="5198" max="5198" width="16" bestFit="1" customWidth="1"/>
    <col min="5199" max="5199" width="12.85546875" bestFit="1" customWidth="1"/>
    <col min="5200" max="5200" width="16" bestFit="1" customWidth="1"/>
    <col min="5201" max="5201" width="12.85546875" bestFit="1" customWidth="1"/>
    <col min="5202" max="5202" width="16" bestFit="1" customWidth="1"/>
    <col min="5203" max="5203" width="12.85546875" bestFit="1" customWidth="1"/>
    <col min="5204" max="5204" width="16" bestFit="1" customWidth="1"/>
    <col min="5205" max="5205" width="12.85546875" bestFit="1" customWidth="1"/>
    <col min="5206" max="5206" width="16" bestFit="1" customWidth="1"/>
    <col min="5207" max="5207" width="12.85546875" bestFit="1" customWidth="1"/>
    <col min="5208" max="5208" width="16" bestFit="1" customWidth="1"/>
    <col min="5209" max="5209" width="12.85546875" bestFit="1" customWidth="1"/>
    <col min="5210" max="5210" width="16" bestFit="1" customWidth="1"/>
    <col min="5211" max="5211" width="12.85546875" bestFit="1" customWidth="1"/>
    <col min="5212" max="5212" width="16" bestFit="1" customWidth="1"/>
    <col min="5213" max="5213" width="12.85546875" bestFit="1" customWidth="1"/>
    <col min="5214" max="5214" width="16" bestFit="1" customWidth="1"/>
    <col min="5215" max="5215" width="12.85546875" bestFit="1" customWidth="1"/>
    <col min="5216" max="5216" width="16" bestFit="1" customWidth="1"/>
    <col min="5217" max="5217" width="12.85546875" bestFit="1" customWidth="1"/>
    <col min="5218" max="5218" width="16" bestFit="1" customWidth="1"/>
    <col min="5219" max="5219" width="12.85546875" bestFit="1" customWidth="1"/>
    <col min="5220" max="5220" width="16" bestFit="1" customWidth="1"/>
    <col min="5221" max="5221" width="12.85546875" bestFit="1" customWidth="1"/>
    <col min="5222" max="5222" width="16" bestFit="1" customWidth="1"/>
    <col min="5223" max="5223" width="12.85546875" bestFit="1" customWidth="1"/>
    <col min="5224" max="5224" width="16" bestFit="1" customWidth="1"/>
    <col min="5225" max="5225" width="12.85546875" bestFit="1" customWidth="1"/>
    <col min="5226" max="5226" width="16" bestFit="1" customWidth="1"/>
    <col min="5227" max="5227" width="12.85546875" bestFit="1" customWidth="1"/>
    <col min="5228" max="5228" width="16" bestFit="1" customWidth="1"/>
    <col min="5229" max="5229" width="12.85546875" bestFit="1" customWidth="1"/>
    <col min="5230" max="5230" width="16" bestFit="1" customWidth="1"/>
    <col min="5231" max="5231" width="12.85546875" bestFit="1" customWidth="1"/>
    <col min="5232" max="5232" width="16" bestFit="1" customWidth="1"/>
    <col min="5233" max="5233" width="12.85546875" bestFit="1" customWidth="1"/>
    <col min="5234" max="5234" width="16" bestFit="1" customWidth="1"/>
    <col min="5235" max="5235" width="12.85546875" bestFit="1" customWidth="1"/>
    <col min="5236" max="5236" width="16" bestFit="1" customWidth="1"/>
    <col min="5237" max="5237" width="12.85546875" bestFit="1" customWidth="1"/>
    <col min="5238" max="5238" width="16" bestFit="1" customWidth="1"/>
    <col min="5239" max="5239" width="12.85546875" bestFit="1" customWidth="1"/>
    <col min="5240" max="5240" width="16" bestFit="1" customWidth="1"/>
    <col min="5241" max="5241" width="12.85546875" bestFit="1" customWidth="1"/>
    <col min="5242" max="5242" width="16" bestFit="1" customWidth="1"/>
    <col min="5243" max="5243" width="12.85546875" bestFit="1" customWidth="1"/>
    <col min="5244" max="5244" width="16" bestFit="1" customWidth="1"/>
    <col min="5245" max="5245" width="12.85546875" bestFit="1" customWidth="1"/>
    <col min="5246" max="5246" width="16" bestFit="1" customWidth="1"/>
    <col min="5247" max="5247" width="12.85546875" bestFit="1" customWidth="1"/>
    <col min="5248" max="5248" width="16" bestFit="1" customWidth="1"/>
    <col min="5249" max="5249" width="12.85546875" bestFit="1" customWidth="1"/>
    <col min="5250" max="5250" width="16" bestFit="1" customWidth="1"/>
    <col min="5251" max="5251" width="12.85546875" bestFit="1" customWidth="1"/>
    <col min="5252" max="5252" width="16" bestFit="1" customWidth="1"/>
    <col min="5253" max="5253" width="12.85546875" bestFit="1" customWidth="1"/>
    <col min="5254" max="5254" width="16" bestFit="1" customWidth="1"/>
    <col min="5255" max="5255" width="12.85546875" bestFit="1" customWidth="1"/>
    <col min="5256" max="5256" width="16" bestFit="1" customWidth="1"/>
    <col min="5257" max="5257" width="12.85546875" bestFit="1" customWidth="1"/>
    <col min="5258" max="5258" width="16" bestFit="1" customWidth="1"/>
    <col min="5259" max="5259" width="12.85546875" bestFit="1" customWidth="1"/>
    <col min="5260" max="5260" width="16" bestFit="1" customWidth="1"/>
    <col min="5261" max="5261" width="12.85546875" bestFit="1" customWidth="1"/>
    <col min="5262" max="5262" width="16" bestFit="1" customWidth="1"/>
    <col min="5263" max="5263" width="12.85546875" bestFit="1" customWidth="1"/>
    <col min="5264" max="5264" width="16" bestFit="1" customWidth="1"/>
    <col min="5265" max="5265" width="12.85546875" bestFit="1" customWidth="1"/>
    <col min="5266" max="5266" width="16" bestFit="1" customWidth="1"/>
    <col min="5267" max="5267" width="12.85546875" bestFit="1" customWidth="1"/>
    <col min="5268" max="5268" width="16" bestFit="1" customWidth="1"/>
    <col min="5269" max="5269" width="12.85546875" bestFit="1" customWidth="1"/>
    <col min="5270" max="5270" width="16" bestFit="1" customWidth="1"/>
    <col min="5271" max="5271" width="12.85546875" bestFit="1" customWidth="1"/>
    <col min="5272" max="5272" width="16" bestFit="1" customWidth="1"/>
    <col min="5273" max="5273" width="12.85546875" bestFit="1" customWidth="1"/>
    <col min="5274" max="5274" width="16" bestFit="1" customWidth="1"/>
    <col min="5275" max="5275" width="12.85546875" bestFit="1" customWidth="1"/>
    <col min="5276" max="5276" width="16" bestFit="1" customWidth="1"/>
    <col min="5277" max="5277" width="12.85546875" bestFit="1" customWidth="1"/>
    <col min="5278" max="5278" width="16" bestFit="1" customWidth="1"/>
    <col min="5279" max="5279" width="12.85546875" bestFit="1" customWidth="1"/>
    <col min="5280" max="5280" width="16" bestFit="1" customWidth="1"/>
    <col min="5281" max="5281" width="12.85546875" bestFit="1" customWidth="1"/>
    <col min="5282" max="5282" width="16" bestFit="1" customWidth="1"/>
    <col min="5283" max="5283" width="12.85546875" bestFit="1" customWidth="1"/>
    <col min="5284" max="5284" width="16" bestFit="1" customWidth="1"/>
    <col min="5285" max="5285" width="12.85546875" bestFit="1" customWidth="1"/>
    <col min="5286" max="5286" width="16" bestFit="1" customWidth="1"/>
    <col min="5287" max="5287" width="12.85546875" bestFit="1" customWidth="1"/>
    <col min="5288" max="5288" width="16" bestFit="1" customWidth="1"/>
    <col min="5289" max="5289" width="12.85546875" bestFit="1" customWidth="1"/>
    <col min="5290" max="5290" width="16" bestFit="1" customWidth="1"/>
    <col min="5291" max="5291" width="12.85546875" bestFit="1" customWidth="1"/>
    <col min="5292" max="5292" width="16" bestFit="1" customWidth="1"/>
    <col min="5293" max="5293" width="12.85546875" bestFit="1" customWidth="1"/>
    <col min="5294" max="5294" width="16" bestFit="1" customWidth="1"/>
    <col min="5295" max="5295" width="12.85546875" bestFit="1" customWidth="1"/>
    <col min="5296" max="5296" width="16" bestFit="1" customWidth="1"/>
    <col min="5297" max="5297" width="12.85546875" bestFit="1" customWidth="1"/>
    <col min="5298" max="5298" width="16" bestFit="1" customWidth="1"/>
    <col min="5299" max="5299" width="12.85546875" bestFit="1" customWidth="1"/>
    <col min="5300" max="5300" width="16" bestFit="1" customWidth="1"/>
    <col min="5301" max="5301" width="12.85546875" bestFit="1" customWidth="1"/>
    <col min="5302" max="5302" width="16" bestFit="1" customWidth="1"/>
    <col min="5303" max="5303" width="12.85546875" bestFit="1" customWidth="1"/>
    <col min="5304" max="5304" width="16" bestFit="1" customWidth="1"/>
    <col min="5305" max="5305" width="12.85546875" bestFit="1" customWidth="1"/>
    <col min="5306" max="5306" width="16" bestFit="1" customWidth="1"/>
    <col min="5307" max="5307" width="12.85546875" bestFit="1" customWidth="1"/>
    <col min="5308" max="5308" width="16" bestFit="1" customWidth="1"/>
    <col min="5309" max="5309" width="12.85546875" bestFit="1" customWidth="1"/>
    <col min="5310" max="5310" width="16" bestFit="1" customWidth="1"/>
    <col min="5311" max="5311" width="12.85546875" bestFit="1" customWidth="1"/>
    <col min="5312" max="5312" width="16" bestFit="1" customWidth="1"/>
    <col min="5313" max="5313" width="12.85546875" bestFit="1" customWidth="1"/>
    <col min="5314" max="5314" width="16" bestFit="1" customWidth="1"/>
    <col min="5315" max="5315" width="12.85546875" bestFit="1" customWidth="1"/>
    <col min="5316" max="5316" width="16" bestFit="1" customWidth="1"/>
    <col min="5317" max="5317" width="12.85546875" bestFit="1" customWidth="1"/>
    <col min="5318" max="5318" width="16" bestFit="1" customWidth="1"/>
    <col min="5319" max="5319" width="12.85546875" bestFit="1" customWidth="1"/>
    <col min="5320" max="5320" width="16" bestFit="1" customWidth="1"/>
    <col min="5321" max="5321" width="12.85546875" bestFit="1" customWidth="1"/>
    <col min="5322" max="5322" width="16" bestFit="1" customWidth="1"/>
    <col min="5323" max="5323" width="12.85546875" bestFit="1" customWidth="1"/>
    <col min="5324" max="5324" width="16" bestFit="1" customWidth="1"/>
    <col min="5325" max="5325" width="12.85546875" bestFit="1" customWidth="1"/>
    <col min="5326" max="5326" width="16" bestFit="1" customWidth="1"/>
    <col min="5327" max="5327" width="12.85546875" bestFit="1" customWidth="1"/>
    <col min="5328" max="5328" width="16" bestFit="1" customWidth="1"/>
    <col min="5329" max="5329" width="12.85546875" bestFit="1" customWidth="1"/>
    <col min="5330" max="5330" width="16" bestFit="1" customWidth="1"/>
    <col min="5331" max="5331" width="12.85546875" bestFit="1" customWidth="1"/>
    <col min="5332" max="5332" width="16" bestFit="1" customWidth="1"/>
    <col min="5333" max="5333" width="12.85546875" bestFit="1" customWidth="1"/>
    <col min="5334" max="5334" width="16" bestFit="1" customWidth="1"/>
    <col min="5335" max="5335" width="12.85546875" bestFit="1" customWidth="1"/>
    <col min="5336" max="5336" width="16" bestFit="1" customWidth="1"/>
    <col min="5337" max="5337" width="12.85546875" bestFit="1" customWidth="1"/>
    <col min="5338" max="5338" width="16" bestFit="1" customWidth="1"/>
    <col min="5339" max="5339" width="12.85546875" bestFit="1" customWidth="1"/>
    <col min="5340" max="5340" width="16" bestFit="1" customWidth="1"/>
    <col min="5341" max="5341" width="12.85546875" bestFit="1" customWidth="1"/>
    <col min="5342" max="5342" width="16" bestFit="1" customWidth="1"/>
    <col min="5343" max="5343" width="12.85546875" bestFit="1" customWidth="1"/>
    <col min="5344" max="5344" width="16" bestFit="1" customWidth="1"/>
    <col min="5345" max="5345" width="12.85546875" bestFit="1" customWidth="1"/>
    <col min="5346" max="5346" width="16" bestFit="1" customWidth="1"/>
    <col min="5347" max="5347" width="12.85546875" bestFit="1" customWidth="1"/>
    <col min="5348" max="5348" width="16" bestFit="1" customWidth="1"/>
    <col min="5349" max="5349" width="12.85546875" bestFit="1" customWidth="1"/>
    <col min="5350" max="5350" width="16" bestFit="1" customWidth="1"/>
    <col min="5351" max="5351" width="12.85546875" bestFit="1" customWidth="1"/>
    <col min="5352" max="5352" width="16" bestFit="1" customWidth="1"/>
    <col min="5353" max="5353" width="12.85546875" bestFit="1" customWidth="1"/>
    <col min="5354" max="5354" width="16" bestFit="1" customWidth="1"/>
    <col min="5355" max="5355" width="12.85546875" bestFit="1" customWidth="1"/>
    <col min="5356" max="5356" width="16" bestFit="1" customWidth="1"/>
    <col min="5357" max="5357" width="12.85546875" bestFit="1" customWidth="1"/>
    <col min="5358" max="5358" width="16" bestFit="1" customWidth="1"/>
    <col min="5359" max="5359" width="12.85546875" bestFit="1" customWidth="1"/>
    <col min="5360" max="5360" width="16" bestFit="1" customWidth="1"/>
    <col min="5361" max="5361" width="12.85546875" bestFit="1" customWidth="1"/>
    <col min="5362" max="5362" width="16" bestFit="1" customWidth="1"/>
    <col min="5363" max="5363" width="12.85546875" bestFit="1" customWidth="1"/>
    <col min="5364" max="5364" width="16" bestFit="1" customWidth="1"/>
    <col min="5365" max="5365" width="12.85546875" bestFit="1" customWidth="1"/>
    <col min="5366" max="5366" width="16" bestFit="1" customWidth="1"/>
    <col min="5367" max="5367" width="12.85546875" bestFit="1" customWidth="1"/>
    <col min="5368" max="5368" width="16" bestFit="1" customWidth="1"/>
    <col min="5369" max="5369" width="12.85546875" bestFit="1" customWidth="1"/>
    <col min="5370" max="5370" width="16" bestFit="1" customWidth="1"/>
    <col min="5371" max="5371" width="12.85546875" bestFit="1" customWidth="1"/>
    <col min="5372" max="5372" width="16" bestFit="1" customWidth="1"/>
    <col min="5373" max="5373" width="12.85546875" bestFit="1" customWidth="1"/>
    <col min="5374" max="5374" width="16" bestFit="1" customWidth="1"/>
    <col min="5375" max="5375" width="12.85546875" bestFit="1" customWidth="1"/>
    <col min="5376" max="5376" width="16" bestFit="1" customWidth="1"/>
    <col min="5377" max="5377" width="12.85546875" bestFit="1" customWidth="1"/>
    <col min="5378" max="5378" width="16" bestFit="1" customWidth="1"/>
    <col min="5379" max="5379" width="12.85546875" bestFit="1" customWidth="1"/>
    <col min="5380" max="5380" width="16" bestFit="1" customWidth="1"/>
    <col min="5381" max="5381" width="12.85546875" bestFit="1" customWidth="1"/>
    <col min="5382" max="5382" width="16" bestFit="1" customWidth="1"/>
    <col min="5383" max="5383" width="12.85546875" bestFit="1" customWidth="1"/>
    <col min="5384" max="5384" width="16" bestFit="1" customWidth="1"/>
    <col min="5385" max="5385" width="12.85546875" bestFit="1" customWidth="1"/>
    <col min="5386" max="5386" width="16" bestFit="1" customWidth="1"/>
    <col min="5387" max="5387" width="12.85546875" bestFit="1" customWidth="1"/>
    <col min="5388" max="5388" width="16" bestFit="1" customWidth="1"/>
    <col min="5389" max="5389" width="12.85546875" bestFit="1" customWidth="1"/>
    <col min="5390" max="5390" width="16" bestFit="1" customWidth="1"/>
    <col min="5391" max="5391" width="12.85546875" bestFit="1" customWidth="1"/>
    <col min="5392" max="5392" width="16" bestFit="1" customWidth="1"/>
    <col min="5393" max="5393" width="12.85546875" bestFit="1" customWidth="1"/>
    <col min="5394" max="5394" width="16" bestFit="1" customWidth="1"/>
    <col min="5395" max="5395" width="12.85546875" bestFit="1" customWidth="1"/>
    <col min="5396" max="5396" width="16" bestFit="1" customWidth="1"/>
    <col min="5397" max="5397" width="12.85546875" bestFit="1" customWidth="1"/>
    <col min="5398" max="5398" width="16" bestFit="1" customWidth="1"/>
    <col min="5399" max="5399" width="12.85546875" bestFit="1" customWidth="1"/>
    <col min="5400" max="5400" width="16" bestFit="1" customWidth="1"/>
    <col min="5401" max="5401" width="12.85546875" bestFit="1" customWidth="1"/>
    <col min="5402" max="5402" width="16" bestFit="1" customWidth="1"/>
    <col min="5403" max="5403" width="12.85546875" bestFit="1" customWidth="1"/>
    <col min="5404" max="5404" width="16" bestFit="1" customWidth="1"/>
    <col min="5405" max="5405" width="12.85546875" bestFit="1" customWidth="1"/>
    <col min="5406" max="5406" width="16" bestFit="1" customWidth="1"/>
    <col min="5407" max="5407" width="12.85546875" bestFit="1" customWidth="1"/>
    <col min="5408" max="5408" width="16" bestFit="1" customWidth="1"/>
    <col min="5409" max="5409" width="12.85546875" bestFit="1" customWidth="1"/>
    <col min="5410" max="5410" width="16" bestFit="1" customWidth="1"/>
    <col min="5411" max="5411" width="12.85546875" bestFit="1" customWidth="1"/>
    <col min="5412" max="5412" width="16" bestFit="1" customWidth="1"/>
    <col min="5413" max="5413" width="12.85546875" bestFit="1" customWidth="1"/>
    <col min="5414" max="5414" width="16" bestFit="1" customWidth="1"/>
    <col min="5415" max="5415" width="12.85546875" bestFit="1" customWidth="1"/>
    <col min="5416" max="5416" width="16" bestFit="1" customWidth="1"/>
    <col min="5417" max="5417" width="12.85546875" bestFit="1" customWidth="1"/>
    <col min="5418" max="5418" width="16" bestFit="1" customWidth="1"/>
    <col min="5419" max="5419" width="12.85546875" bestFit="1" customWidth="1"/>
    <col min="5420" max="5420" width="16" bestFit="1" customWidth="1"/>
    <col min="5421" max="5421" width="12.85546875" bestFit="1" customWidth="1"/>
    <col min="5422" max="5422" width="16" bestFit="1" customWidth="1"/>
    <col min="5423" max="5423" width="12.85546875" bestFit="1" customWidth="1"/>
    <col min="5424" max="5424" width="16" bestFit="1" customWidth="1"/>
    <col min="5425" max="5425" width="12.85546875" bestFit="1" customWidth="1"/>
    <col min="5426" max="5426" width="16" bestFit="1" customWidth="1"/>
    <col min="5427" max="5427" width="12.85546875" bestFit="1" customWidth="1"/>
    <col min="5428" max="5428" width="16" bestFit="1" customWidth="1"/>
    <col min="5429" max="5429" width="12.85546875" bestFit="1" customWidth="1"/>
    <col min="5430" max="5430" width="16" bestFit="1" customWidth="1"/>
    <col min="5431" max="5431" width="12.85546875" bestFit="1" customWidth="1"/>
    <col min="5432" max="5432" width="16" bestFit="1" customWidth="1"/>
    <col min="5433" max="5433" width="12.85546875" bestFit="1" customWidth="1"/>
    <col min="5434" max="5434" width="16" bestFit="1" customWidth="1"/>
    <col min="5435" max="5435" width="12.85546875" bestFit="1" customWidth="1"/>
    <col min="5436" max="5436" width="16" bestFit="1" customWidth="1"/>
    <col min="5437" max="5437" width="12.85546875" bestFit="1" customWidth="1"/>
    <col min="5438" max="5438" width="16" bestFit="1" customWidth="1"/>
    <col min="5439" max="5439" width="12.85546875" bestFit="1" customWidth="1"/>
    <col min="5440" max="5440" width="16" bestFit="1" customWidth="1"/>
    <col min="5441" max="5441" width="12.85546875" bestFit="1" customWidth="1"/>
    <col min="5442" max="5442" width="16" bestFit="1" customWidth="1"/>
    <col min="5443" max="5443" width="12.85546875" bestFit="1" customWidth="1"/>
    <col min="5444" max="5444" width="16" bestFit="1" customWidth="1"/>
    <col min="5445" max="5445" width="12.85546875" bestFit="1" customWidth="1"/>
    <col min="5446" max="5446" width="16" bestFit="1" customWidth="1"/>
    <col min="5447" max="5447" width="12.85546875" bestFit="1" customWidth="1"/>
    <col min="5448" max="5448" width="16" bestFit="1" customWidth="1"/>
    <col min="5449" max="5449" width="12.85546875" bestFit="1" customWidth="1"/>
    <col min="5450" max="5450" width="16" bestFit="1" customWidth="1"/>
    <col min="5451" max="5451" width="12.85546875" bestFit="1" customWidth="1"/>
    <col min="5452" max="5452" width="16" bestFit="1" customWidth="1"/>
    <col min="5453" max="5453" width="12.85546875" bestFit="1" customWidth="1"/>
    <col min="5454" max="5454" width="16" bestFit="1" customWidth="1"/>
    <col min="5455" max="5455" width="12.85546875" bestFit="1" customWidth="1"/>
    <col min="5456" max="5456" width="16" bestFit="1" customWidth="1"/>
    <col min="5457" max="5457" width="12.85546875" bestFit="1" customWidth="1"/>
    <col min="5458" max="5458" width="16" bestFit="1" customWidth="1"/>
    <col min="5459" max="5459" width="12.85546875" bestFit="1" customWidth="1"/>
    <col min="5460" max="5460" width="16" bestFit="1" customWidth="1"/>
    <col min="5461" max="5461" width="12.85546875" bestFit="1" customWidth="1"/>
    <col min="5462" max="5462" width="16" bestFit="1" customWidth="1"/>
    <col min="5463" max="5463" width="12.85546875" bestFit="1" customWidth="1"/>
    <col min="5464" max="5464" width="16" bestFit="1" customWidth="1"/>
    <col min="5465" max="5465" width="12.85546875" bestFit="1" customWidth="1"/>
    <col min="5466" max="5466" width="16" bestFit="1" customWidth="1"/>
    <col min="5467" max="5467" width="12.85546875" bestFit="1" customWidth="1"/>
    <col min="5468" max="5468" width="16" bestFit="1" customWidth="1"/>
    <col min="5469" max="5469" width="12.85546875" bestFit="1" customWidth="1"/>
    <col min="5470" max="5470" width="16" bestFit="1" customWidth="1"/>
    <col min="5471" max="5471" width="12.85546875" bestFit="1" customWidth="1"/>
    <col min="5472" max="5472" width="16" bestFit="1" customWidth="1"/>
    <col min="5473" max="5473" width="12.85546875" bestFit="1" customWidth="1"/>
    <col min="5474" max="5474" width="16" bestFit="1" customWidth="1"/>
    <col min="5475" max="5475" width="12.85546875" bestFit="1" customWidth="1"/>
    <col min="5476" max="5476" width="16" bestFit="1" customWidth="1"/>
    <col min="5477" max="5477" width="12.85546875" bestFit="1" customWidth="1"/>
    <col min="5478" max="5478" width="16" bestFit="1" customWidth="1"/>
    <col min="5479" max="5479" width="12.85546875" bestFit="1" customWidth="1"/>
    <col min="5480" max="5480" width="16" bestFit="1" customWidth="1"/>
    <col min="5481" max="5481" width="12.85546875" bestFit="1" customWidth="1"/>
    <col min="5482" max="5482" width="16" bestFit="1" customWidth="1"/>
    <col min="5483" max="5483" width="12.85546875" bestFit="1" customWidth="1"/>
    <col min="5484" max="5484" width="16" bestFit="1" customWidth="1"/>
    <col min="5485" max="5485" width="12.85546875" bestFit="1" customWidth="1"/>
    <col min="5486" max="5486" width="16" bestFit="1" customWidth="1"/>
    <col min="5487" max="5487" width="12.85546875" bestFit="1" customWidth="1"/>
    <col min="5488" max="5488" width="16" bestFit="1" customWidth="1"/>
    <col min="5489" max="5489" width="12.85546875" bestFit="1" customWidth="1"/>
    <col min="5490" max="5490" width="16" bestFit="1" customWidth="1"/>
    <col min="5491" max="5491" width="12.85546875" bestFit="1" customWidth="1"/>
    <col min="5492" max="5492" width="16" bestFit="1" customWidth="1"/>
    <col min="5493" max="5493" width="12.85546875" bestFit="1" customWidth="1"/>
    <col min="5494" max="5494" width="16" bestFit="1" customWidth="1"/>
    <col min="5495" max="5495" width="12.85546875" bestFit="1" customWidth="1"/>
    <col min="5496" max="5496" width="16" bestFit="1" customWidth="1"/>
    <col min="5497" max="5497" width="12.85546875" bestFit="1" customWidth="1"/>
    <col min="5498" max="5498" width="16" bestFit="1" customWidth="1"/>
    <col min="5499" max="5499" width="12.85546875" bestFit="1" customWidth="1"/>
    <col min="5500" max="5500" width="16" bestFit="1" customWidth="1"/>
    <col min="5501" max="5501" width="12.85546875" bestFit="1" customWidth="1"/>
    <col min="5502" max="5502" width="16" bestFit="1" customWidth="1"/>
    <col min="5503" max="5503" width="12.85546875" bestFit="1" customWidth="1"/>
    <col min="5504" max="5504" width="16" bestFit="1" customWidth="1"/>
    <col min="5505" max="5505" width="12.85546875" bestFit="1" customWidth="1"/>
    <col min="5506" max="5506" width="16" bestFit="1" customWidth="1"/>
    <col min="5507" max="5507" width="12.85546875" bestFit="1" customWidth="1"/>
    <col min="5508" max="5508" width="16" bestFit="1" customWidth="1"/>
    <col min="5509" max="5509" width="12.85546875" bestFit="1" customWidth="1"/>
    <col min="5510" max="5510" width="16" bestFit="1" customWidth="1"/>
    <col min="5511" max="5511" width="12.85546875" bestFit="1" customWidth="1"/>
    <col min="5512" max="5512" width="16" bestFit="1" customWidth="1"/>
    <col min="5513" max="5513" width="12.85546875" bestFit="1" customWidth="1"/>
    <col min="5514" max="5514" width="16" bestFit="1" customWidth="1"/>
    <col min="5515" max="5515" width="12.85546875" bestFit="1" customWidth="1"/>
    <col min="5516" max="5516" width="16" bestFit="1" customWidth="1"/>
    <col min="5517" max="5517" width="12.85546875" bestFit="1" customWidth="1"/>
    <col min="5518" max="5518" width="16" bestFit="1" customWidth="1"/>
    <col min="5519" max="5519" width="12.85546875" bestFit="1" customWidth="1"/>
    <col min="5520" max="5520" width="16" bestFit="1" customWidth="1"/>
    <col min="5521" max="5521" width="12.85546875" bestFit="1" customWidth="1"/>
    <col min="5522" max="5522" width="16" bestFit="1" customWidth="1"/>
    <col min="5523" max="5523" width="12.85546875" bestFit="1" customWidth="1"/>
    <col min="5524" max="5524" width="16" bestFit="1" customWidth="1"/>
    <col min="5525" max="5525" width="12.85546875" bestFit="1" customWidth="1"/>
    <col min="5526" max="5526" width="16" bestFit="1" customWidth="1"/>
    <col min="5527" max="5527" width="12.85546875" bestFit="1" customWidth="1"/>
    <col min="5528" max="5528" width="16" bestFit="1" customWidth="1"/>
    <col min="5529" max="5529" width="12.85546875" bestFit="1" customWidth="1"/>
    <col min="5530" max="5530" width="16" bestFit="1" customWidth="1"/>
    <col min="5531" max="5531" width="12.85546875" bestFit="1" customWidth="1"/>
    <col min="5532" max="5532" width="16" bestFit="1" customWidth="1"/>
    <col min="5533" max="5533" width="12.85546875" bestFit="1" customWidth="1"/>
    <col min="5534" max="5534" width="16" bestFit="1" customWidth="1"/>
    <col min="5535" max="5535" width="12.85546875" bestFit="1" customWidth="1"/>
    <col min="5536" max="5536" width="16" bestFit="1" customWidth="1"/>
    <col min="5537" max="5537" width="12.85546875" bestFit="1" customWidth="1"/>
    <col min="5538" max="5538" width="16" bestFit="1" customWidth="1"/>
    <col min="5539" max="5539" width="12.85546875" bestFit="1" customWidth="1"/>
    <col min="5540" max="5540" width="16" bestFit="1" customWidth="1"/>
    <col min="5541" max="5541" width="12.85546875" bestFit="1" customWidth="1"/>
    <col min="5542" max="5542" width="16" bestFit="1" customWidth="1"/>
    <col min="5543" max="5543" width="12.85546875" bestFit="1" customWidth="1"/>
    <col min="5544" max="5544" width="16" bestFit="1" customWidth="1"/>
    <col min="5545" max="5545" width="12.85546875" bestFit="1" customWidth="1"/>
    <col min="5546" max="5546" width="16" bestFit="1" customWidth="1"/>
    <col min="5547" max="5547" width="12.85546875" bestFit="1" customWidth="1"/>
    <col min="5548" max="5548" width="16" bestFit="1" customWidth="1"/>
    <col min="5549" max="5549" width="12.85546875" bestFit="1" customWidth="1"/>
    <col min="5550" max="5550" width="16" bestFit="1" customWidth="1"/>
    <col min="5551" max="5551" width="12.85546875" bestFit="1" customWidth="1"/>
    <col min="5552" max="5552" width="16" bestFit="1" customWidth="1"/>
    <col min="5553" max="5553" width="12.85546875" bestFit="1" customWidth="1"/>
    <col min="5554" max="5554" width="16" bestFit="1" customWidth="1"/>
    <col min="5555" max="5555" width="12.85546875" bestFit="1" customWidth="1"/>
    <col min="5556" max="5556" width="16" bestFit="1" customWidth="1"/>
    <col min="5557" max="5557" width="12.85546875" bestFit="1" customWidth="1"/>
    <col min="5558" max="5558" width="16" bestFit="1" customWidth="1"/>
    <col min="5559" max="5559" width="12.85546875" bestFit="1" customWidth="1"/>
    <col min="5560" max="5560" width="16" bestFit="1" customWidth="1"/>
    <col min="5561" max="5561" width="12.85546875" bestFit="1" customWidth="1"/>
    <col min="5562" max="5562" width="16" bestFit="1" customWidth="1"/>
    <col min="5563" max="5563" width="12.85546875" bestFit="1" customWidth="1"/>
    <col min="5564" max="5564" width="16" bestFit="1" customWidth="1"/>
    <col min="5565" max="5565" width="12.85546875" bestFit="1" customWidth="1"/>
    <col min="5566" max="5566" width="16" bestFit="1" customWidth="1"/>
    <col min="5567" max="5567" width="12.85546875" bestFit="1" customWidth="1"/>
    <col min="5568" max="5568" width="16" bestFit="1" customWidth="1"/>
    <col min="5569" max="5569" width="12.85546875" bestFit="1" customWidth="1"/>
    <col min="5570" max="5570" width="16" bestFit="1" customWidth="1"/>
    <col min="5571" max="5571" width="12.85546875" bestFit="1" customWidth="1"/>
    <col min="5572" max="5572" width="16" bestFit="1" customWidth="1"/>
    <col min="5573" max="5573" width="12.85546875" bestFit="1" customWidth="1"/>
    <col min="5574" max="5574" width="16" bestFit="1" customWidth="1"/>
    <col min="5575" max="5575" width="12.85546875" bestFit="1" customWidth="1"/>
    <col min="5576" max="5576" width="16" bestFit="1" customWidth="1"/>
    <col min="5577" max="5577" width="12.85546875" bestFit="1" customWidth="1"/>
    <col min="5578" max="5578" width="16" bestFit="1" customWidth="1"/>
    <col min="5579" max="5579" width="12.85546875" bestFit="1" customWidth="1"/>
    <col min="5580" max="5580" width="16" bestFit="1" customWidth="1"/>
    <col min="5581" max="5581" width="12.85546875" bestFit="1" customWidth="1"/>
    <col min="5582" max="5582" width="16" bestFit="1" customWidth="1"/>
    <col min="5583" max="5583" width="12.85546875" bestFit="1" customWidth="1"/>
    <col min="5584" max="5584" width="16" bestFit="1" customWidth="1"/>
    <col min="5585" max="5585" width="12.85546875" bestFit="1" customWidth="1"/>
    <col min="5586" max="5586" width="16" bestFit="1" customWidth="1"/>
    <col min="5587" max="5587" width="12.85546875" bestFit="1" customWidth="1"/>
    <col min="5588" max="5588" width="16" bestFit="1" customWidth="1"/>
    <col min="5589" max="5589" width="12.85546875" bestFit="1" customWidth="1"/>
    <col min="5590" max="5590" width="16" bestFit="1" customWidth="1"/>
    <col min="5591" max="5591" width="12.85546875" bestFit="1" customWidth="1"/>
    <col min="5592" max="5592" width="16" bestFit="1" customWidth="1"/>
    <col min="5593" max="5593" width="12.85546875" bestFit="1" customWidth="1"/>
    <col min="5594" max="5594" width="16" bestFit="1" customWidth="1"/>
    <col min="5595" max="5595" width="12.85546875" bestFit="1" customWidth="1"/>
    <col min="5596" max="5596" width="16" bestFit="1" customWidth="1"/>
    <col min="5597" max="5597" width="12.85546875" bestFit="1" customWidth="1"/>
    <col min="5598" max="5598" width="16" bestFit="1" customWidth="1"/>
    <col min="5599" max="5599" width="12.85546875" bestFit="1" customWidth="1"/>
    <col min="5600" max="5600" width="16" bestFit="1" customWidth="1"/>
    <col min="5601" max="5601" width="12.85546875" bestFit="1" customWidth="1"/>
    <col min="5602" max="5602" width="16" bestFit="1" customWidth="1"/>
    <col min="5603" max="5603" width="12.85546875" bestFit="1" customWidth="1"/>
    <col min="5604" max="5604" width="16" bestFit="1" customWidth="1"/>
    <col min="5605" max="5605" width="12.85546875" bestFit="1" customWidth="1"/>
    <col min="5606" max="5606" width="16" bestFit="1" customWidth="1"/>
    <col min="5607" max="5607" width="12.85546875" bestFit="1" customWidth="1"/>
    <col min="5608" max="5608" width="16" bestFit="1" customWidth="1"/>
    <col min="5609" max="5609" width="12.85546875" bestFit="1" customWidth="1"/>
    <col min="5610" max="5610" width="16" bestFit="1" customWidth="1"/>
    <col min="5611" max="5611" width="12.85546875" bestFit="1" customWidth="1"/>
    <col min="5612" max="5612" width="16" bestFit="1" customWidth="1"/>
    <col min="5613" max="5613" width="12.85546875" bestFit="1" customWidth="1"/>
    <col min="5614" max="5614" width="16" bestFit="1" customWidth="1"/>
    <col min="5615" max="5615" width="12.85546875" bestFit="1" customWidth="1"/>
    <col min="5616" max="5616" width="16" bestFit="1" customWidth="1"/>
    <col min="5617" max="5617" width="12.85546875" bestFit="1" customWidth="1"/>
    <col min="5618" max="5618" width="16" bestFit="1" customWidth="1"/>
    <col min="5619" max="5619" width="12.85546875" bestFit="1" customWidth="1"/>
    <col min="5620" max="5620" width="16" bestFit="1" customWidth="1"/>
    <col min="5621" max="5621" width="12.85546875" bestFit="1" customWidth="1"/>
    <col min="5622" max="5622" width="16" bestFit="1" customWidth="1"/>
    <col min="5623" max="5623" width="12.85546875" bestFit="1" customWidth="1"/>
    <col min="5624" max="5624" width="16" bestFit="1" customWidth="1"/>
    <col min="5625" max="5625" width="12.85546875" bestFit="1" customWidth="1"/>
    <col min="5626" max="5626" width="16" bestFit="1" customWidth="1"/>
    <col min="5627" max="5627" width="12.85546875" bestFit="1" customWidth="1"/>
    <col min="5628" max="5628" width="16" bestFit="1" customWidth="1"/>
    <col min="5629" max="5629" width="12.85546875" bestFit="1" customWidth="1"/>
    <col min="5630" max="5630" width="16" bestFit="1" customWidth="1"/>
    <col min="5631" max="5631" width="12.85546875" bestFit="1" customWidth="1"/>
    <col min="5632" max="5632" width="16" bestFit="1" customWidth="1"/>
    <col min="5633" max="5633" width="12.85546875" bestFit="1" customWidth="1"/>
    <col min="5634" max="5634" width="16" bestFit="1" customWidth="1"/>
    <col min="5635" max="5635" width="12.85546875" bestFit="1" customWidth="1"/>
    <col min="5636" max="5636" width="16" bestFit="1" customWidth="1"/>
    <col min="5637" max="5637" width="12.85546875" bestFit="1" customWidth="1"/>
    <col min="5638" max="5638" width="16" bestFit="1" customWidth="1"/>
    <col min="5639" max="5639" width="12.85546875" bestFit="1" customWidth="1"/>
    <col min="5640" max="5640" width="16" bestFit="1" customWidth="1"/>
    <col min="5641" max="5641" width="12.85546875" bestFit="1" customWidth="1"/>
    <col min="5642" max="5642" width="16" bestFit="1" customWidth="1"/>
    <col min="5643" max="5643" width="12.85546875" bestFit="1" customWidth="1"/>
    <col min="5644" max="5644" width="16" bestFit="1" customWidth="1"/>
    <col min="5645" max="5645" width="12.85546875" bestFit="1" customWidth="1"/>
    <col min="5646" max="5646" width="16" bestFit="1" customWidth="1"/>
    <col min="5647" max="5647" width="12.85546875" bestFit="1" customWidth="1"/>
    <col min="5648" max="5648" width="16" bestFit="1" customWidth="1"/>
    <col min="5649" max="5649" width="12.85546875" bestFit="1" customWidth="1"/>
    <col min="5650" max="5650" width="16" bestFit="1" customWidth="1"/>
    <col min="5651" max="5651" width="12.85546875" bestFit="1" customWidth="1"/>
    <col min="5652" max="5652" width="16" bestFit="1" customWidth="1"/>
    <col min="5653" max="5653" width="12.85546875" bestFit="1" customWidth="1"/>
    <col min="5654" max="5654" width="16" bestFit="1" customWidth="1"/>
    <col min="5655" max="5655" width="12.85546875" bestFit="1" customWidth="1"/>
    <col min="5656" max="5656" width="16" bestFit="1" customWidth="1"/>
    <col min="5657" max="5657" width="12.85546875" bestFit="1" customWidth="1"/>
    <col min="5658" max="5658" width="16" bestFit="1" customWidth="1"/>
    <col min="5659" max="5659" width="12.85546875" bestFit="1" customWidth="1"/>
    <col min="5660" max="5660" width="16" bestFit="1" customWidth="1"/>
    <col min="5661" max="5661" width="12.85546875" bestFit="1" customWidth="1"/>
    <col min="5662" max="5662" width="16" bestFit="1" customWidth="1"/>
    <col min="5663" max="5663" width="12.85546875" bestFit="1" customWidth="1"/>
    <col min="5664" max="5664" width="16" bestFit="1" customWidth="1"/>
    <col min="5665" max="5665" width="12.85546875" bestFit="1" customWidth="1"/>
    <col min="5666" max="5666" width="16" bestFit="1" customWidth="1"/>
    <col min="5667" max="5667" width="12.85546875" bestFit="1" customWidth="1"/>
    <col min="5668" max="5668" width="16" bestFit="1" customWidth="1"/>
    <col min="5669" max="5669" width="12.85546875" bestFit="1" customWidth="1"/>
    <col min="5670" max="5670" width="16" bestFit="1" customWidth="1"/>
    <col min="5671" max="5671" width="12.85546875" bestFit="1" customWidth="1"/>
    <col min="5672" max="5672" width="16" bestFit="1" customWidth="1"/>
    <col min="5673" max="5673" width="12.85546875" bestFit="1" customWidth="1"/>
    <col min="5674" max="5674" width="16" bestFit="1" customWidth="1"/>
    <col min="5675" max="5675" width="12.85546875" bestFit="1" customWidth="1"/>
    <col min="5676" max="5676" width="16" bestFit="1" customWidth="1"/>
    <col min="5677" max="5677" width="12.85546875" bestFit="1" customWidth="1"/>
    <col min="5678" max="5678" width="16" bestFit="1" customWidth="1"/>
    <col min="5679" max="5679" width="12.85546875" bestFit="1" customWidth="1"/>
    <col min="5680" max="5680" width="16" bestFit="1" customWidth="1"/>
    <col min="5681" max="5681" width="12.85546875" bestFit="1" customWidth="1"/>
    <col min="5682" max="5682" width="16" bestFit="1" customWidth="1"/>
    <col min="5683" max="5683" width="12.85546875" bestFit="1" customWidth="1"/>
    <col min="5684" max="5684" width="16" bestFit="1" customWidth="1"/>
    <col min="5685" max="5685" width="12.85546875" bestFit="1" customWidth="1"/>
    <col min="5686" max="5686" width="16" bestFit="1" customWidth="1"/>
    <col min="5687" max="5687" width="12.85546875" bestFit="1" customWidth="1"/>
    <col min="5688" max="5688" width="16" bestFit="1" customWidth="1"/>
    <col min="5689" max="5689" width="12.85546875" bestFit="1" customWidth="1"/>
    <col min="5690" max="5690" width="16" bestFit="1" customWidth="1"/>
    <col min="5691" max="5691" width="12.85546875" bestFit="1" customWidth="1"/>
    <col min="5692" max="5692" width="16" bestFit="1" customWidth="1"/>
    <col min="5693" max="5693" width="12.85546875" bestFit="1" customWidth="1"/>
    <col min="5694" max="5694" width="16" bestFit="1" customWidth="1"/>
    <col min="5695" max="5695" width="12.85546875" bestFit="1" customWidth="1"/>
    <col min="5696" max="5696" width="16" bestFit="1" customWidth="1"/>
    <col min="5697" max="5697" width="12.85546875" bestFit="1" customWidth="1"/>
    <col min="5698" max="5698" width="16" bestFit="1" customWidth="1"/>
    <col min="5699" max="5699" width="12.85546875" bestFit="1" customWidth="1"/>
    <col min="5700" max="5700" width="16" bestFit="1" customWidth="1"/>
    <col min="5701" max="5701" width="12.85546875" bestFit="1" customWidth="1"/>
    <col min="5702" max="5702" width="16" bestFit="1" customWidth="1"/>
    <col min="5703" max="5703" width="12.85546875" bestFit="1" customWidth="1"/>
    <col min="5704" max="5704" width="16" bestFit="1" customWidth="1"/>
    <col min="5705" max="5705" width="12.85546875" bestFit="1" customWidth="1"/>
    <col min="5706" max="5706" width="16" bestFit="1" customWidth="1"/>
    <col min="5707" max="5707" width="12.85546875" bestFit="1" customWidth="1"/>
    <col min="5708" max="5708" width="16" bestFit="1" customWidth="1"/>
    <col min="5709" max="5709" width="12.85546875" bestFit="1" customWidth="1"/>
    <col min="5710" max="5710" width="16" bestFit="1" customWidth="1"/>
    <col min="5711" max="5711" width="12.85546875" bestFit="1" customWidth="1"/>
    <col min="5712" max="5712" width="16" bestFit="1" customWidth="1"/>
    <col min="5713" max="5713" width="12.85546875" bestFit="1" customWidth="1"/>
    <col min="5714" max="5714" width="16" bestFit="1" customWidth="1"/>
    <col min="5715" max="5715" width="12.85546875" bestFit="1" customWidth="1"/>
    <col min="5716" max="5716" width="16" bestFit="1" customWidth="1"/>
    <col min="5717" max="5717" width="12.85546875" bestFit="1" customWidth="1"/>
    <col min="5718" max="5718" width="16" bestFit="1" customWidth="1"/>
    <col min="5719" max="5719" width="12.85546875" bestFit="1" customWidth="1"/>
    <col min="5720" max="5720" width="16" bestFit="1" customWidth="1"/>
    <col min="5721" max="5721" width="12.85546875" bestFit="1" customWidth="1"/>
    <col min="5722" max="5722" width="16" bestFit="1" customWidth="1"/>
    <col min="5723" max="5723" width="12.85546875" bestFit="1" customWidth="1"/>
    <col min="5724" max="5724" width="16" bestFit="1" customWidth="1"/>
    <col min="5725" max="5725" width="12.85546875" bestFit="1" customWidth="1"/>
    <col min="5726" max="5726" width="16" bestFit="1" customWidth="1"/>
    <col min="5727" max="5727" width="12.85546875" bestFit="1" customWidth="1"/>
    <col min="5728" max="5728" width="16" bestFit="1" customWidth="1"/>
    <col min="5729" max="5729" width="12.85546875" bestFit="1" customWidth="1"/>
    <col min="5730" max="5730" width="16" bestFit="1" customWidth="1"/>
    <col min="5731" max="5731" width="12.85546875" bestFit="1" customWidth="1"/>
    <col min="5732" max="5732" width="16" bestFit="1" customWidth="1"/>
    <col min="5733" max="5733" width="12.85546875" bestFit="1" customWidth="1"/>
    <col min="5734" max="5734" width="16" bestFit="1" customWidth="1"/>
    <col min="5735" max="5735" width="12.85546875" bestFit="1" customWidth="1"/>
    <col min="5736" max="5736" width="16" bestFit="1" customWidth="1"/>
    <col min="5737" max="5737" width="12.85546875" bestFit="1" customWidth="1"/>
    <col min="5738" max="5738" width="16" bestFit="1" customWidth="1"/>
    <col min="5739" max="5739" width="12.85546875" bestFit="1" customWidth="1"/>
    <col min="5740" max="5740" width="16" bestFit="1" customWidth="1"/>
    <col min="5741" max="5741" width="12.85546875" bestFit="1" customWidth="1"/>
    <col min="5742" max="5742" width="16" bestFit="1" customWidth="1"/>
    <col min="5743" max="5743" width="12.85546875" bestFit="1" customWidth="1"/>
    <col min="5744" max="5744" width="16" bestFit="1" customWidth="1"/>
    <col min="5745" max="5745" width="12.85546875" bestFit="1" customWidth="1"/>
    <col min="5746" max="5746" width="16" bestFit="1" customWidth="1"/>
    <col min="5747" max="5747" width="12.85546875" bestFit="1" customWidth="1"/>
    <col min="5748" max="5748" width="16" bestFit="1" customWidth="1"/>
    <col min="5749" max="5749" width="12.85546875" bestFit="1" customWidth="1"/>
    <col min="5750" max="5750" width="16" bestFit="1" customWidth="1"/>
    <col min="5751" max="5751" width="12.85546875" bestFit="1" customWidth="1"/>
    <col min="5752" max="5752" width="16" bestFit="1" customWidth="1"/>
    <col min="5753" max="5753" width="12.85546875" bestFit="1" customWidth="1"/>
    <col min="5754" max="5754" width="16" bestFit="1" customWidth="1"/>
    <col min="5755" max="5755" width="12.85546875" bestFit="1" customWidth="1"/>
    <col min="5756" max="5756" width="16" bestFit="1" customWidth="1"/>
    <col min="5757" max="5757" width="12.85546875" bestFit="1" customWidth="1"/>
    <col min="5758" max="5758" width="16" bestFit="1" customWidth="1"/>
    <col min="5759" max="5759" width="12.85546875" bestFit="1" customWidth="1"/>
    <col min="5760" max="5760" width="16" bestFit="1" customWidth="1"/>
    <col min="5761" max="5761" width="12.85546875" bestFit="1" customWidth="1"/>
    <col min="5762" max="5762" width="16" bestFit="1" customWidth="1"/>
    <col min="5763" max="5763" width="12.85546875" bestFit="1" customWidth="1"/>
    <col min="5764" max="5764" width="16" bestFit="1" customWidth="1"/>
    <col min="5765" max="5765" width="12.85546875" bestFit="1" customWidth="1"/>
    <col min="5766" max="5766" width="16" bestFit="1" customWidth="1"/>
    <col min="5767" max="5767" width="12.85546875" bestFit="1" customWidth="1"/>
    <col min="5768" max="5768" width="16" bestFit="1" customWidth="1"/>
    <col min="5769" max="5769" width="12.85546875" bestFit="1" customWidth="1"/>
    <col min="5770" max="5770" width="16" bestFit="1" customWidth="1"/>
    <col min="5771" max="5771" width="12.85546875" bestFit="1" customWidth="1"/>
    <col min="5772" max="5772" width="16" bestFit="1" customWidth="1"/>
    <col min="5773" max="5773" width="12.85546875" bestFit="1" customWidth="1"/>
    <col min="5774" max="5774" width="16" bestFit="1" customWidth="1"/>
    <col min="5775" max="5775" width="12.85546875" bestFit="1" customWidth="1"/>
    <col min="5776" max="5776" width="16" bestFit="1" customWidth="1"/>
    <col min="5777" max="5777" width="12.85546875" bestFit="1" customWidth="1"/>
    <col min="5778" max="5778" width="16" bestFit="1" customWidth="1"/>
    <col min="5779" max="5779" width="12.85546875" bestFit="1" customWidth="1"/>
    <col min="5780" max="5780" width="16" bestFit="1" customWidth="1"/>
    <col min="5781" max="5781" width="12.85546875" bestFit="1" customWidth="1"/>
    <col min="5782" max="5782" width="16" bestFit="1" customWidth="1"/>
    <col min="5783" max="5783" width="12.85546875" bestFit="1" customWidth="1"/>
    <col min="5784" max="5784" width="16" bestFit="1" customWidth="1"/>
    <col min="5785" max="5785" width="12.85546875" bestFit="1" customWidth="1"/>
    <col min="5786" max="5786" width="16" bestFit="1" customWidth="1"/>
    <col min="5787" max="5787" width="12.85546875" bestFit="1" customWidth="1"/>
    <col min="5788" max="5788" width="16" bestFit="1" customWidth="1"/>
    <col min="5789" max="5789" width="12.85546875" bestFit="1" customWidth="1"/>
    <col min="5790" max="5790" width="16" bestFit="1" customWidth="1"/>
    <col min="5791" max="5791" width="12.85546875" bestFit="1" customWidth="1"/>
    <col min="5792" max="5792" width="16" bestFit="1" customWidth="1"/>
    <col min="5793" max="5793" width="12.85546875" bestFit="1" customWidth="1"/>
    <col min="5794" max="5794" width="16" bestFit="1" customWidth="1"/>
    <col min="5795" max="5795" width="12.85546875" bestFit="1" customWidth="1"/>
    <col min="5796" max="5796" width="16" bestFit="1" customWidth="1"/>
    <col min="5797" max="5797" width="12.85546875" bestFit="1" customWidth="1"/>
    <col min="5798" max="5798" width="16" bestFit="1" customWidth="1"/>
    <col min="5799" max="5799" width="12.85546875" bestFit="1" customWidth="1"/>
    <col min="5800" max="5800" width="16" bestFit="1" customWidth="1"/>
    <col min="5801" max="5801" width="12.85546875" bestFit="1" customWidth="1"/>
    <col min="5802" max="5802" width="16" bestFit="1" customWidth="1"/>
    <col min="5803" max="5803" width="12.85546875" bestFit="1" customWidth="1"/>
    <col min="5804" max="5804" width="16" bestFit="1" customWidth="1"/>
    <col min="5805" max="5805" width="12.85546875" bestFit="1" customWidth="1"/>
    <col min="5806" max="5806" width="16" bestFit="1" customWidth="1"/>
    <col min="5807" max="5807" width="12.85546875" bestFit="1" customWidth="1"/>
    <col min="5808" max="5808" width="16" bestFit="1" customWidth="1"/>
    <col min="5809" max="5809" width="12.85546875" bestFit="1" customWidth="1"/>
    <col min="5810" max="5810" width="16" bestFit="1" customWidth="1"/>
    <col min="5811" max="5811" width="12.85546875" bestFit="1" customWidth="1"/>
    <col min="5812" max="5812" width="16" bestFit="1" customWidth="1"/>
    <col min="5813" max="5813" width="12.85546875" bestFit="1" customWidth="1"/>
    <col min="5814" max="5814" width="16" bestFit="1" customWidth="1"/>
    <col min="5815" max="5815" width="12.85546875" bestFit="1" customWidth="1"/>
    <col min="5816" max="5816" width="16" bestFit="1" customWidth="1"/>
    <col min="5817" max="5817" width="12.85546875" bestFit="1" customWidth="1"/>
    <col min="5818" max="5818" width="16" bestFit="1" customWidth="1"/>
    <col min="5819" max="5819" width="12.85546875" bestFit="1" customWidth="1"/>
    <col min="5820" max="5820" width="16" bestFit="1" customWidth="1"/>
    <col min="5821" max="5821" width="12.85546875" bestFit="1" customWidth="1"/>
    <col min="5822" max="5822" width="16" bestFit="1" customWidth="1"/>
    <col min="5823" max="5823" width="12.85546875" bestFit="1" customWidth="1"/>
    <col min="5824" max="5824" width="16" bestFit="1" customWidth="1"/>
    <col min="5825" max="5825" width="12.85546875" bestFit="1" customWidth="1"/>
    <col min="5826" max="5826" width="16" bestFit="1" customWidth="1"/>
    <col min="5827" max="5827" width="12.85546875" bestFit="1" customWidth="1"/>
    <col min="5828" max="5828" width="16" bestFit="1" customWidth="1"/>
    <col min="5829" max="5829" width="12.85546875" bestFit="1" customWidth="1"/>
    <col min="5830" max="5830" width="16" bestFit="1" customWidth="1"/>
    <col min="5831" max="5831" width="12.85546875" bestFit="1" customWidth="1"/>
    <col min="5832" max="5832" width="16" bestFit="1" customWidth="1"/>
    <col min="5833" max="5833" width="12.85546875" bestFit="1" customWidth="1"/>
    <col min="5834" max="5834" width="16" bestFit="1" customWidth="1"/>
    <col min="5835" max="5835" width="12.85546875" bestFit="1" customWidth="1"/>
    <col min="5836" max="5836" width="16" bestFit="1" customWidth="1"/>
    <col min="5837" max="5837" width="12.85546875" bestFit="1" customWidth="1"/>
    <col min="5838" max="5838" width="16" bestFit="1" customWidth="1"/>
    <col min="5839" max="5839" width="12.85546875" bestFit="1" customWidth="1"/>
    <col min="5840" max="5840" width="16" bestFit="1" customWidth="1"/>
    <col min="5841" max="5841" width="12.85546875" bestFit="1" customWidth="1"/>
    <col min="5842" max="5842" width="16" bestFit="1" customWidth="1"/>
    <col min="5843" max="5843" width="12.85546875" bestFit="1" customWidth="1"/>
    <col min="5844" max="5844" width="16" bestFit="1" customWidth="1"/>
    <col min="5845" max="5845" width="12.85546875" bestFit="1" customWidth="1"/>
    <col min="5846" max="5846" width="16" bestFit="1" customWidth="1"/>
    <col min="5847" max="5847" width="12.85546875" bestFit="1" customWidth="1"/>
    <col min="5848" max="5848" width="16" bestFit="1" customWidth="1"/>
    <col min="5849" max="5849" width="12.85546875" bestFit="1" customWidth="1"/>
    <col min="5850" max="5850" width="16" bestFit="1" customWidth="1"/>
    <col min="5851" max="5851" width="12.85546875" bestFit="1" customWidth="1"/>
    <col min="5852" max="5852" width="16" bestFit="1" customWidth="1"/>
    <col min="5853" max="5853" width="12.85546875" bestFit="1" customWidth="1"/>
    <col min="5854" max="5854" width="16" bestFit="1" customWidth="1"/>
    <col min="5855" max="5855" width="12.85546875" bestFit="1" customWidth="1"/>
    <col min="5856" max="5856" width="16" bestFit="1" customWidth="1"/>
    <col min="5857" max="5857" width="12.85546875" bestFit="1" customWidth="1"/>
    <col min="5858" max="5858" width="16" bestFit="1" customWidth="1"/>
    <col min="5859" max="5859" width="12.85546875" bestFit="1" customWidth="1"/>
    <col min="5860" max="5860" width="16" bestFit="1" customWidth="1"/>
    <col min="5861" max="5861" width="12.85546875" bestFit="1" customWidth="1"/>
    <col min="5862" max="5862" width="16" bestFit="1" customWidth="1"/>
    <col min="5863" max="5863" width="12.85546875" bestFit="1" customWidth="1"/>
    <col min="5864" max="5864" width="16" bestFit="1" customWidth="1"/>
    <col min="5865" max="5865" width="12.85546875" bestFit="1" customWidth="1"/>
    <col min="5866" max="5866" width="16" bestFit="1" customWidth="1"/>
    <col min="5867" max="5867" width="12.85546875" bestFit="1" customWidth="1"/>
    <col min="5868" max="5868" width="16" bestFit="1" customWidth="1"/>
    <col min="5869" max="5869" width="12.85546875" bestFit="1" customWidth="1"/>
    <col min="5870" max="5870" width="16" bestFit="1" customWidth="1"/>
    <col min="5871" max="5871" width="12.85546875" bestFit="1" customWidth="1"/>
    <col min="5872" max="5872" width="16" bestFit="1" customWidth="1"/>
    <col min="5873" max="5873" width="12.85546875" bestFit="1" customWidth="1"/>
    <col min="5874" max="5874" width="16" bestFit="1" customWidth="1"/>
    <col min="5875" max="5875" width="12.85546875" bestFit="1" customWidth="1"/>
    <col min="5876" max="5876" width="16" bestFit="1" customWidth="1"/>
    <col min="5877" max="5877" width="12.85546875" bestFit="1" customWidth="1"/>
    <col min="5878" max="5878" width="16" bestFit="1" customWidth="1"/>
    <col min="5879" max="5879" width="12.85546875" bestFit="1" customWidth="1"/>
    <col min="5880" max="5880" width="16" bestFit="1" customWidth="1"/>
    <col min="5881" max="5881" width="12.85546875" bestFit="1" customWidth="1"/>
    <col min="5882" max="5882" width="16" bestFit="1" customWidth="1"/>
    <col min="5883" max="5883" width="12.85546875" bestFit="1" customWidth="1"/>
    <col min="5884" max="5884" width="16" bestFit="1" customWidth="1"/>
    <col min="5885" max="5885" width="12.85546875" bestFit="1" customWidth="1"/>
    <col min="5886" max="5886" width="16" bestFit="1" customWidth="1"/>
    <col min="5887" max="5887" width="12.85546875" bestFit="1" customWidth="1"/>
    <col min="5888" max="5888" width="16" bestFit="1" customWidth="1"/>
    <col min="5889" max="5889" width="12.85546875" bestFit="1" customWidth="1"/>
    <col min="5890" max="5890" width="16" bestFit="1" customWidth="1"/>
    <col min="5891" max="5891" width="12.85546875" bestFit="1" customWidth="1"/>
    <col min="5892" max="5892" width="16" bestFit="1" customWidth="1"/>
    <col min="5893" max="5893" width="12.85546875" bestFit="1" customWidth="1"/>
    <col min="5894" max="5894" width="16" bestFit="1" customWidth="1"/>
    <col min="5895" max="5895" width="12.85546875" bestFit="1" customWidth="1"/>
    <col min="5896" max="5896" width="16" bestFit="1" customWidth="1"/>
    <col min="5897" max="5897" width="12.85546875" bestFit="1" customWidth="1"/>
    <col min="5898" max="5898" width="16" bestFit="1" customWidth="1"/>
    <col min="5899" max="5899" width="12.85546875" bestFit="1" customWidth="1"/>
    <col min="5900" max="5900" width="16" bestFit="1" customWidth="1"/>
    <col min="5901" max="5901" width="12.85546875" bestFit="1" customWidth="1"/>
    <col min="5902" max="5902" width="16" bestFit="1" customWidth="1"/>
    <col min="5903" max="5903" width="12.85546875" bestFit="1" customWidth="1"/>
    <col min="5904" max="5904" width="16" bestFit="1" customWidth="1"/>
    <col min="5905" max="5905" width="12.85546875" bestFit="1" customWidth="1"/>
    <col min="5906" max="5906" width="16" bestFit="1" customWidth="1"/>
    <col min="5907" max="5907" width="12.85546875" bestFit="1" customWidth="1"/>
    <col min="5908" max="5908" width="16" bestFit="1" customWidth="1"/>
    <col min="5909" max="5909" width="12.85546875" bestFit="1" customWidth="1"/>
    <col min="5910" max="5910" width="16" bestFit="1" customWidth="1"/>
    <col min="5911" max="5911" width="12.85546875" bestFit="1" customWidth="1"/>
    <col min="5912" max="5912" width="16" bestFit="1" customWidth="1"/>
    <col min="5913" max="5913" width="12.85546875" bestFit="1" customWidth="1"/>
    <col min="5914" max="5914" width="16" bestFit="1" customWidth="1"/>
    <col min="5915" max="5915" width="12.85546875" bestFit="1" customWidth="1"/>
    <col min="5916" max="5916" width="16" bestFit="1" customWidth="1"/>
    <col min="5917" max="5917" width="12.85546875" bestFit="1" customWidth="1"/>
    <col min="5918" max="5918" width="16" bestFit="1" customWidth="1"/>
    <col min="5919" max="5919" width="12.85546875" bestFit="1" customWidth="1"/>
    <col min="5920" max="5920" width="16" bestFit="1" customWidth="1"/>
    <col min="5921" max="5921" width="12.85546875" bestFit="1" customWidth="1"/>
    <col min="5922" max="5922" width="16" bestFit="1" customWidth="1"/>
    <col min="5923" max="5923" width="12.85546875" bestFit="1" customWidth="1"/>
    <col min="5924" max="5924" width="16" bestFit="1" customWidth="1"/>
    <col min="5925" max="5925" width="12.85546875" bestFit="1" customWidth="1"/>
    <col min="5926" max="5926" width="16" bestFit="1" customWidth="1"/>
    <col min="5927" max="5927" width="12.85546875" bestFit="1" customWidth="1"/>
    <col min="5928" max="5928" width="16" bestFit="1" customWidth="1"/>
    <col min="5929" max="5929" width="12.85546875" bestFit="1" customWidth="1"/>
    <col min="5930" max="5930" width="16" bestFit="1" customWidth="1"/>
    <col min="5931" max="5931" width="12.85546875" bestFit="1" customWidth="1"/>
    <col min="5932" max="5932" width="16" bestFit="1" customWidth="1"/>
    <col min="5933" max="5933" width="12.85546875" bestFit="1" customWidth="1"/>
    <col min="5934" max="5934" width="16" bestFit="1" customWidth="1"/>
    <col min="5935" max="5935" width="12.85546875" bestFit="1" customWidth="1"/>
    <col min="5936" max="5936" width="16" bestFit="1" customWidth="1"/>
    <col min="5937" max="5937" width="12.85546875" bestFit="1" customWidth="1"/>
    <col min="5938" max="5938" width="16" bestFit="1" customWidth="1"/>
    <col min="5939" max="5939" width="12.85546875" bestFit="1" customWidth="1"/>
    <col min="5940" max="5940" width="16" bestFit="1" customWidth="1"/>
    <col min="5941" max="5941" width="12.85546875" bestFit="1" customWidth="1"/>
    <col min="5942" max="5942" width="16" bestFit="1" customWidth="1"/>
    <col min="5943" max="5943" width="12.85546875" bestFit="1" customWidth="1"/>
    <col min="5944" max="5944" width="16" bestFit="1" customWidth="1"/>
    <col min="5945" max="5945" width="12.85546875" bestFit="1" customWidth="1"/>
    <col min="5946" max="5946" width="16" bestFit="1" customWidth="1"/>
    <col min="5947" max="5947" width="12.85546875" bestFit="1" customWidth="1"/>
    <col min="5948" max="5948" width="16" bestFit="1" customWidth="1"/>
    <col min="5949" max="5949" width="12.85546875" bestFit="1" customWidth="1"/>
    <col min="5950" max="5950" width="16" bestFit="1" customWidth="1"/>
    <col min="5951" max="5951" width="12.85546875" bestFit="1" customWidth="1"/>
    <col min="5952" max="5952" width="16" bestFit="1" customWidth="1"/>
    <col min="5953" max="5953" width="12.85546875" bestFit="1" customWidth="1"/>
    <col min="5954" max="5954" width="16" bestFit="1" customWidth="1"/>
    <col min="5955" max="5955" width="12.85546875" bestFit="1" customWidth="1"/>
    <col min="5956" max="5956" width="16" bestFit="1" customWidth="1"/>
    <col min="5957" max="5957" width="12.85546875" bestFit="1" customWidth="1"/>
    <col min="5958" max="5958" width="16" bestFit="1" customWidth="1"/>
    <col min="5959" max="5959" width="12.85546875" bestFit="1" customWidth="1"/>
    <col min="5960" max="5960" width="16" bestFit="1" customWidth="1"/>
    <col min="5961" max="5961" width="12.85546875" bestFit="1" customWidth="1"/>
    <col min="5962" max="5962" width="16" bestFit="1" customWidth="1"/>
    <col min="5963" max="5963" width="12.85546875" bestFit="1" customWidth="1"/>
    <col min="5964" max="5964" width="16" bestFit="1" customWidth="1"/>
    <col min="5965" max="5965" width="12.85546875" bestFit="1" customWidth="1"/>
    <col min="5966" max="5966" width="16" bestFit="1" customWidth="1"/>
    <col min="5967" max="5967" width="12.85546875" bestFit="1" customWidth="1"/>
    <col min="5968" max="5968" width="16" bestFit="1" customWidth="1"/>
    <col min="5969" max="5969" width="12.85546875" bestFit="1" customWidth="1"/>
    <col min="5970" max="5970" width="16" bestFit="1" customWidth="1"/>
    <col min="5971" max="5971" width="12.85546875" bestFit="1" customWidth="1"/>
    <col min="5972" max="5972" width="16" bestFit="1" customWidth="1"/>
    <col min="5973" max="5973" width="12.85546875" bestFit="1" customWidth="1"/>
    <col min="5974" max="5974" width="16" bestFit="1" customWidth="1"/>
    <col min="5975" max="5975" width="12.85546875" bestFit="1" customWidth="1"/>
    <col min="5976" max="5976" width="16" bestFit="1" customWidth="1"/>
    <col min="5977" max="5977" width="12.85546875" bestFit="1" customWidth="1"/>
    <col min="5978" max="5978" width="16" bestFit="1" customWidth="1"/>
    <col min="5979" max="5979" width="12.85546875" bestFit="1" customWidth="1"/>
    <col min="5980" max="5980" width="16" bestFit="1" customWidth="1"/>
    <col min="5981" max="5981" width="12.85546875" bestFit="1" customWidth="1"/>
    <col min="5982" max="5982" width="16" bestFit="1" customWidth="1"/>
    <col min="5983" max="5983" width="12.85546875" bestFit="1" customWidth="1"/>
    <col min="5984" max="5984" width="16" bestFit="1" customWidth="1"/>
    <col min="5985" max="5985" width="12.85546875" bestFit="1" customWidth="1"/>
    <col min="5986" max="5986" width="16" bestFit="1" customWidth="1"/>
    <col min="5987" max="5987" width="12.85546875" bestFit="1" customWidth="1"/>
    <col min="5988" max="5988" width="16" bestFit="1" customWidth="1"/>
    <col min="5989" max="5989" width="12.85546875" bestFit="1" customWidth="1"/>
    <col min="5990" max="5990" width="16" bestFit="1" customWidth="1"/>
    <col min="5991" max="5991" width="12.85546875" bestFit="1" customWidth="1"/>
    <col min="5992" max="5992" width="16" bestFit="1" customWidth="1"/>
    <col min="5993" max="5993" width="12.85546875" bestFit="1" customWidth="1"/>
    <col min="5994" max="5994" width="16" bestFit="1" customWidth="1"/>
    <col min="5995" max="5995" width="12.85546875" bestFit="1" customWidth="1"/>
    <col min="5996" max="5996" width="16" bestFit="1" customWidth="1"/>
    <col min="5997" max="5997" width="12.85546875" bestFit="1" customWidth="1"/>
    <col min="5998" max="5998" width="16" bestFit="1" customWidth="1"/>
    <col min="5999" max="5999" width="12.85546875" bestFit="1" customWidth="1"/>
    <col min="6000" max="6000" width="16" bestFit="1" customWidth="1"/>
    <col min="6001" max="6001" width="12.85546875" bestFit="1" customWidth="1"/>
    <col min="6002" max="6002" width="16" bestFit="1" customWidth="1"/>
    <col min="6003" max="6003" width="12.85546875" bestFit="1" customWidth="1"/>
    <col min="6004" max="6004" width="16" bestFit="1" customWidth="1"/>
    <col min="6005" max="6005" width="12.85546875" bestFit="1" customWidth="1"/>
    <col min="6006" max="6006" width="16" bestFit="1" customWidth="1"/>
    <col min="6007" max="6007" width="12.85546875" bestFit="1" customWidth="1"/>
    <col min="6008" max="6008" width="16" bestFit="1" customWidth="1"/>
    <col min="6009" max="6009" width="12.85546875" bestFit="1" customWidth="1"/>
    <col min="6010" max="6010" width="16" bestFit="1" customWidth="1"/>
    <col min="6011" max="6011" width="12.85546875" bestFit="1" customWidth="1"/>
    <col min="6012" max="6012" width="16" bestFit="1" customWidth="1"/>
    <col min="6013" max="6013" width="12.85546875" bestFit="1" customWidth="1"/>
    <col min="6014" max="6014" width="16" bestFit="1" customWidth="1"/>
    <col min="6015" max="6015" width="12.85546875" bestFit="1" customWidth="1"/>
    <col min="6016" max="6016" width="16" bestFit="1" customWidth="1"/>
    <col min="6017" max="6017" width="12.85546875" bestFit="1" customWidth="1"/>
    <col min="6018" max="6018" width="16" bestFit="1" customWidth="1"/>
    <col min="6019" max="6019" width="12.85546875" bestFit="1" customWidth="1"/>
    <col min="6020" max="6020" width="16" bestFit="1" customWidth="1"/>
    <col min="6021" max="6021" width="12.85546875" bestFit="1" customWidth="1"/>
    <col min="6022" max="6022" width="16" bestFit="1" customWidth="1"/>
    <col min="6023" max="6023" width="12.85546875" bestFit="1" customWidth="1"/>
    <col min="6024" max="6024" width="16" bestFit="1" customWidth="1"/>
    <col min="6025" max="6025" width="12.85546875" bestFit="1" customWidth="1"/>
    <col min="6026" max="6026" width="16" bestFit="1" customWidth="1"/>
    <col min="6027" max="6027" width="12.85546875" bestFit="1" customWidth="1"/>
    <col min="6028" max="6028" width="16" bestFit="1" customWidth="1"/>
    <col min="6029" max="6029" width="12.85546875" bestFit="1" customWidth="1"/>
    <col min="6030" max="6030" width="16" bestFit="1" customWidth="1"/>
    <col min="6031" max="6031" width="12.85546875" bestFit="1" customWidth="1"/>
    <col min="6032" max="6032" width="16" bestFit="1" customWidth="1"/>
    <col min="6033" max="6033" width="12.85546875" bestFit="1" customWidth="1"/>
    <col min="6034" max="6034" width="16" bestFit="1" customWidth="1"/>
    <col min="6035" max="6035" width="12.85546875" bestFit="1" customWidth="1"/>
    <col min="6036" max="6036" width="16" bestFit="1" customWidth="1"/>
    <col min="6037" max="6037" width="12.85546875" bestFit="1" customWidth="1"/>
    <col min="6038" max="6038" width="16" bestFit="1" customWidth="1"/>
    <col min="6039" max="6039" width="12.85546875" bestFit="1" customWidth="1"/>
    <col min="6040" max="6040" width="16" bestFit="1" customWidth="1"/>
    <col min="6041" max="6041" width="12.85546875" bestFit="1" customWidth="1"/>
    <col min="6042" max="6042" width="16" bestFit="1" customWidth="1"/>
    <col min="6043" max="6043" width="12.85546875" bestFit="1" customWidth="1"/>
    <col min="6044" max="6044" width="16" bestFit="1" customWidth="1"/>
    <col min="6045" max="6045" width="12.85546875" bestFit="1" customWidth="1"/>
    <col min="6046" max="6046" width="16" bestFit="1" customWidth="1"/>
    <col min="6047" max="6047" width="12.85546875" bestFit="1" customWidth="1"/>
    <col min="6048" max="6048" width="16" bestFit="1" customWidth="1"/>
    <col min="6049" max="6049" width="12.85546875" bestFit="1" customWidth="1"/>
    <col min="6050" max="6050" width="16" bestFit="1" customWidth="1"/>
    <col min="6051" max="6051" width="12.85546875" bestFit="1" customWidth="1"/>
    <col min="6052" max="6052" width="16" bestFit="1" customWidth="1"/>
    <col min="6053" max="6053" width="12.85546875" bestFit="1" customWidth="1"/>
    <col min="6054" max="6054" width="16" bestFit="1" customWidth="1"/>
    <col min="6055" max="6055" width="12.85546875" bestFit="1" customWidth="1"/>
    <col min="6056" max="6056" width="16" bestFit="1" customWidth="1"/>
    <col min="6057" max="6057" width="12.85546875" bestFit="1" customWidth="1"/>
    <col min="6058" max="6058" width="16" bestFit="1" customWidth="1"/>
    <col min="6059" max="6059" width="12.85546875" bestFit="1" customWidth="1"/>
    <col min="6060" max="6060" width="16" bestFit="1" customWidth="1"/>
    <col min="6061" max="6061" width="12.85546875" bestFit="1" customWidth="1"/>
    <col min="6062" max="6062" width="16" bestFit="1" customWidth="1"/>
    <col min="6063" max="6063" width="12.85546875" bestFit="1" customWidth="1"/>
    <col min="6064" max="6064" width="16" bestFit="1" customWidth="1"/>
    <col min="6065" max="6065" width="12.85546875" bestFit="1" customWidth="1"/>
    <col min="6066" max="6066" width="16" bestFit="1" customWidth="1"/>
    <col min="6067" max="6067" width="12.85546875" bestFit="1" customWidth="1"/>
    <col min="6068" max="6068" width="16" bestFit="1" customWidth="1"/>
    <col min="6069" max="6069" width="12.85546875" bestFit="1" customWidth="1"/>
    <col min="6070" max="6070" width="16" bestFit="1" customWidth="1"/>
    <col min="6071" max="6071" width="12.85546875" bestFit="1" customWidth="1"/>
    <col min="6072" max="6072" width="16" bestFit="1" customWidth="1"/>
    <col min="6073" max="6073" width="12.85546875" bestFit="1" customWidth="1"/>
    <col min="6074" max="6074" width="16" bestFit="1" customWidth="1"/>
    <col min="6075" max="6075" width="12.85546875" bestFit="1" customWidth="1"/>
    <col min="6076" max="6076" width="16" bestFit="1" customWidth="1"/>
    <col min="6077" max="6077" width="12.85546875" bestFit="1" customWidth="1"/>
    <col min="6078" max="6078" width="16" bestFit="1" customWidth="1"/>
    <col min="6079" max="6079" width="12.85546875" bestFit="1" customWidth="1"/>
    <col min="6080" max="6080" width="16" bestFit="1" customWidth="1"/>
    <col min="6081" max="6081" width="12.85546875" bestFit="1" customWidth="1"/>
    <col min="6082" max="6082" width="16" bestFit="1" customWidth="1"/>
    <col min="6083" max="6083" width="12.85546875" bestFit="1" customWidth="1"/>
    <col min="6084" max="6084" width="16" bestFit="1" customWidth="1"/>
    <col min="6085" max="6085" width="12.85546875" bestFit="1" customWidth="1"/>
    <col min="6086" max="6086" width="16" bestFit="1" customWidth="1"/>
    <col min="6087" max="6087" width="12.85546875" bestFit="1" customWidth="1"/>
    <col min="6088" max="6088" width="16" bestFit="1" customWidth="1"/>
    <col min="6089" max="6089" width="12.85546875" bestFit="1" customWidth="1"/>
    <col min="6090" max="6090" width="16" bestFit="1" customWidth="1"/>
    <col min="6091" max="6091" width="12.85546875" bestFit="1" customWidth="1"/>
    <col min="6092" max="6092" width="16" bestFit="1" customWidth="1"/>
    <col min="6093" max="6093" width="12.85546875" bestFit="1" customWidth="1"/>
    <col min="6094" max="6094" width="16" bestFit="1" customWidth="1"/>
    <col min="6095" max="6095" width="12.85546875" bestFit="1" customWidth="1"/>
    <col min="6096" max="6096" width="16" bestFit="1" customWidth="1"/>
    <col min="6097" max="6097" width="12.85546875" bestFit="1" customWidth="1"/>
    <col min="6098" max="6098" width="16" bestFit="1" customWidth="1"/>
    <col min="6099" max="6099" width="12.85546875" bestFit="1" customWidth="1"/>
    <col min="6100" max="6100" width="16" bestFit="1" customWidth="1"/>
    <col min="6101" max="6101" width="12.85546875" bestFit="1" customWidth="1"/>
    <col min="6102" max="6102" width="16" bestFit="1" customWidth="1"/>
    <col min="6103" max="6103" width="12.85546875" bestFit="1" customWidth="1"/>
    <col min="6104" max="6104" width="16" bestFit="1" customWidth="1"/>
    <col min="6105" max="6105" width="12.85546875" bestFit="1" customWidth="1"/>
    <col min="6106" max="6106" width="16" bestFit="1" customWidth="1"/>
    <col min="6107" max="6107" width="12.85546875" bestFit="1" customWidth="1"/>
    <col min="6108" max="6108" width="16" bestFit="1" customWidth="1"/>
    <col min="6109" max="6109" width="12.85546875" bestFit="1" customWidth="1"/>
    <col min="6110" max="6110" width="16" bestFit="1" customWidth="1"/>
    <col min="6111" max="6111" width="12.85546875" bestFit="1" customWidth="1"/>
    <col min="6112" max="6112" width="16" bestFit="1" customWidth="1"/>
    <col min="6113" max="6113" width="12.85546875" bestFit="1" customWidth="1"/>
    <col min="6114" max="6114" width="16" bestFit="1" customWidth="1"/>
    <col min="6115" max="6115" width="12.85546875" bestFit="1" customWidth="1"/>
    <col min="6116" max="6116" width="16" bestFit="1" customWidth="1"/>
    <col min="6117" max="6117" width="12.85546875" bestFit="1" customWidth="1"/>
    <col min="6118" max="6118" width="16" bestFit="1" customWidth="1"/>
    <col min="6119" max="6119" width="12.85546875" bestFit="1" customWidth="1"/>
    <col min="6120" max="6120" width="16" bestFit="1" customWidth="1"/>
    <col min="6121" max="6121" width="12.85546875" bestFit="1" customWidth="1"/>
    <col min="6122" max="6122" width="16" bestFit="1" customWidth="1"/>
    <col min="6123" max="6123" width="12.85546875" bestFit="1" customWidth="1"/>
    <col min="6124" max="6124" width="16" bestFit="1" customWidth="1"/>
    <col min="6125" max="6125" width="12.85546875" bestFit="1" customWidth="1"/>
    <col min="6126" max="6126" width="16" bestFit="1" customWidth="1"/>
    <col min="6127" max="6127" width="12.85546875" bestFit="1" customWidth="1"/>
    <col min="6128" max="6128" width="16" bestFit="1" customWidth="1"/>
    <col min="6129" max="6129" width="12.85546875" bestFit="1" customWidth="1"/>
    <col min="6130" max="6130" width="16" bestFit="1" customWidth="1"/>
    <col min="6131" max="6131" width="12.85546875" bestFit="1" customWidth="1"/>
    <col min="6132" max="6132" width="16" bestFit="1" customWidth="1"/>
    <col min="6133" max="6133" width="12.85546875" bestFit="1" customWidth="1"/>
    <col min="6134" max="6134" width="16" bestFit="1" customWidth="1"/>
    <col min="6135" max="6135" width="12.85546875" bestFit="1" customWidth="1"/>
    <col min="6136" max="6136" width="16" bestFit="1" customWidth="1"/>
    <col min="6137" max="6137" width="12.85546875" bestFit="1" customWidth="1"/>
    <col min="6138" max="6138" width="16" bestFit="1" customWidth="1"/>
    <col min="6139" max="6139" width="12.85546875" bestFit="1" customWidth="1"/>
    <col min="6140" max="6140" width="16" bestFit="1" customWidth="1"/>
    <col min="6141" max="6141" width="12.85546875" bestFit="1" customWidth="1"/>
    <col min="6142" max="6142" width="16" bestFit="1" customWidth="1"/>
    <col min="6143" max="6143" width="12.85546875" bestFit="1" customWidth="1"/>
    <col min="6144" max="6144" width="16" bestFit="1" customWidth="1"/>
    <col min="6145" max="6145" width="12.85546875" bestFit="1" customWidth="1"/>
    <col min="6146" max="6146" width="16" bestFit="1" customWidth="1"/>
    <col min="6147" max="6147" width="12.85546875" bestFit="1" customWidth="1"/>
    <col min="6148" max="6148" width="16" bestFit="1" customWidth="1"/>
    <col min="6149" max="6149" width="12.85546875" bestFit="1" customWidth="1"/>
    <col min="6150" max="6150" width="16" bestFit="1" customWidth="1"/>
    <col min="6151" max="6151" width="12.85546875" bestFit="1" customWidth="1"/>
    <col min="6152" max="6152" width="16" bestFit="1" customWidth="1"/>
    <col min="6153" max="6153" width="12.85546875" bestFit="1" customWidth="1"/>
    <col min="6154" max="6154" width="16" bestFit="1" customWidth="1"/>
    <col min="6155" max="6155" width="12.85546875" bestFit="1" customWidth="1"/>
    <col min="6156" max="6156" width="16" bestFit="1" customWidth="1"/>
    <col min="6157" max="6157" width="12.85546875" bestFit="1" customWidth="1"/>
    <col min="6158" max="6158" width="16" bestFit="1" customWidth="1"/>
    <col min="6159" max="6159" width="12.85546875" bestFit="1" customWidth="1"/>
    <col min="6160" max="6160" width="16" bestFit="1" customWidth="1"/>
    <col min="6161" max="6161" width="12.85546875" bestFit="1" customWidth="1"/>
    <col min="6162" max="6162" width="16" bestFit="1" customWidth="1"/>
    <col min="6163" max="6163" width="12.85546875" bestFit="1" customWidth="1"/>
    <col min="6164" max="6164" width="16" bestFit="1" customWidth="1"/>
    <col min="6165" max="6165" width="12.85546875" bestFit="1" customWidth="1"/>
    <col min="6166" max="6166" width="16" bestFit="1" customWidth="1"/>
    <col min="6167" max="6167" width="12.85546875" bestFit="1" customWidth="1"/>
    <col min="6168" max="6168" width="16" bestFit="1" customWidth="1"/>
    <col min="6169" max="6169" width="12.85546875" bestFit="1" customWidth="1"/>
    <col min="6170" max="6170" width="16" bestFit="1" customWidth="1"/>
    <col min="6171" max="6171" width="12.85546875" bestFit="1" customWidth="1"/>
    <col min="6172" max="6172" width="16" bestFit="1" customWidth="1"/>
    <col min="6173" max="6173" width="12.85546875" bestFit="1" customWidth="1"/>
    <col min="6174" max="6174" width="16" bestFit="1" customWidth="1"/>
    <col min="6175" max="6175" width="12.85546875" bestFit="1" customWidth="1"/>
    <col min="6176" max="6176" width="16" bestFit="1" customWidth="1"/>
    <col min="6177" max="6177" width="12.85546875" bestFit="1" customWidth="1"/>
    <col min="6178" max="6178" width="16" bestFit="1" customWidth="1"/>
    <col min="6179" max="6179" width="12.85546875" bestFit="1" customWidth="1"/>
    <col min="6180" max="6180" width="16" bestFit="1" customWidth="1"/>
    <col min="6181" max="6181" width="12.85546875" bestFit="1" customWidth="1"/>
    <col min="6182" max="6182" width="16" bestFit="1" customWidth="1"/>
    <col min="6183" max="6183" width="12.85546875" bestFit="1" customWidth="1"/>
    <col min="6184" max="6184" width="16" bestFit="1" customWidth="1"/>
    <col min="6185" max="6185" width="12.85546875" bestFit="1" customWidth="1"/>
    <col min="6186" max="6186" width="16" bestFit="1" customWidth="1"/>
    <col min="6187" max="6187" width="12.85546875" bestFit="1" customWidth="1"/>
    <col min="6188" max="6188" width="16" bestFit="1" customWidth="1"/>
    <col min="6189" max="6189" width="12.85546875" bestFit="1" customWidth="1"/>
    <col min="6190" max="6190" width="16" bestFit="1" customWidth="1"/>
    <col min="6191" max="6191" width="12.85546875" bestFit="1" customWidth="1"/>
    <col min="6192" max="6192" width="16" bestFit="1" customWidth="1"/>
    <col min="6193" max="6193" width="12.85546875" bestFit="1" customWidth="1"/>
    <col min="6194" max="6194" width="16" bestFit="1" customWidth="1"/>
    <col min="6195" max="6195" width="12.85546875" bestFit="1" customWidth="1"/>
    <col min="6196" max="6196" width="16" bestFit="1" customWidth="1"/>
    <col min="6197" max="6197" width="12.85546875" bestFit="1" customWidth="1"/>
    <col min="6198" max="6198" width="16" bestFit="1" customWidth="1"/>
    <col min="6199" max="6199" width="12.85546875" bestFit="1" customWidth="1"/>
    <col min="6200" max="6200" width="16" bestFit="1" customWidth="1"/>
    <col min="6201" max="6201" width="12.85546875" bestFit="1" customWidth="1"/>
    <col min="6202" max="6202" width="16" bestFit="1" customWidth="1"/>
    <col min="6203" max="6203" width="12.85546875" bestFit="1" customWidth="1"/>
    <col min="6204" max="6204" width="16" bestFit="1" customWidth="1"/>
    <col min="6205" max="6205" width="12.85546875" bestFit="1" customWidth="1"/>
    <col min="6206" max="6206" width="16" bestFit="1" customWidth="1"/>
    <col min="6207" max="6207" width="12.85546875" bestFit="1" customWidth="1"/>
    <col min="6208" max="6208" width="16" bestFit="1" customWidth="1"/>
    <col min="6209" max="6209" width="12.85546875" bestFit="1" customWidth="1"/>
    <col min="6210" max="6210" width="16" bestFit="1" customWidth="1"/>
    <col min="6211" max="6211" width="12.85546875" bestFit="1" customWidth="1"/>
    <col min="6212" max="6212" width="16" bestFit="1" customWidth="1"/>
    <col min="6213" max="6213" width="12.85546875" bestFit="1" customWidth="1"/>
    <col min="6214" max="6214" width="16" bestFit="1" customWidth="1"/>
    <col min="6215" max="6215" width="12.85546875" bestFit="1" customWidth="1"/>
    <col min="6216" max="6216" width="16" bestFit="1" customWidth="1"/>
    <col min="6217" max="6217" width="12.85546875" bestFit="1" customWidth="1"/>
    <col min="6218" max="6218" width="16" bestFit="1" customWidth="1"/>
    <col min="6219" max="6219" width="12.85546875" bestFit="1" customWidth="1"/>
    <col min="6220" max="6220" width="16" bestFit="1" customWidth="1"/>
    <col min="6221" max="6221" width="12.85546875" bestFit="1" customWidth="1"/>
    <col min="6222" max="6222" width="16" bestFit="1" customWidth="1"/>
    <col min="6223" max="6223" width="12.85546875" bestFit="1" customWidth="1"/>
    <col min="6224" max="6224" width="16" bestFit="1" customWidth="1"/>
    <col min="6225" max="6225" width="12.85546875" bestFit="1" customWidth="1"/>
    <col min="6226" max="6226" width="16" bestFit="1" customWidth="1"/>
    <col min="6227" max="6227" width="12.85546875" bestFit="1" customWidth="1"/>
    <col min="6228" max="6228" width="16" bestFit="1" customWidth="1"/>
    <col min="6229" max="6229" width="12.85546875" bestFit="1" customWidth="1"/>
    <col min="6230" max="6230" width="16" bestFit="1" customWidth="1"/>
    <col min="6231" max="6231" width="12.85546875" bestFit="1" customWidth="1"/>
    <col min="6232" max="6232" width="16" bestFit="1" customWidth="1"/>
    <col min="6233" max="6233" width="12.85546875" bestFit="1" customWidth="1"/>
    <col min="6234" max="6234" width="16" bestFit="1" customWidth="1"/>
    <col min="6235" max="6235" width="12.85546875" bestFit="1" customWidth="1"/>
    <col min="6236" max="6236" width="16" bestFit="1" customWidth="1"/>
    <col min="6237" max="6237" width="12.85546875" bestFit="1" customWidth="1"/>
    <col min="6238" max="6238" width="16" bestFit="1" customWidth="1"/>
    <col min="6239" max="6239" width="12.85546875" bestFit="1" customWidth="1"/>
    <col min="6240" max="6240" width="16" bestFit="1" customWidth="1"/>
    <col min="6241" max="6241" width="12.85546875" bestFit="1" customWidth="1"/>
    <col min="6242" max="6242" width="16" bestFit="1" customWidth="1"/>
    <col min="6243" max="6243" width="12.85546875" bestFit="1" customWidth="1"/>
    <col min="6244" max="6244" width="16" bestFit="1" customWidth="1"/>
    <col min="6245" max="6245" width="12.85546875" bestFit="1" customWidth="1"/>
    <col min="6246" max="6246" width="16" bestFit="1" customWidth="1"/>
    <col min="6247" max="6247" width="12.85546875" bestFit="1" customWidth="1"/>
    <col min="6248" max="6248" width="16" bestFit="1" customWidth="1"/>
    <col min="6249" max="6249" width="12.85546875" bestFit="1" customWidth="1"/>
    <col min="6250" max="6250" width="16" bestFit="1" customWidth="1"/>
    <col min="6251" max="6251" width="12.85546875" bestFit="1" customWidth="1"/>
    <col min="6252" max="6252" width="16" bestFit="1" customWidth="1"/>
    <col min="6253" max="6253" width="12.85546875" bestFit="1" customWidth="1"/>
    <col min="6254" max="6254" width="16" bestFit="1" customWidth="1"/>
    <col min="6255" max="6255" width="12.85546875" bestFit="1" customWidth="1"/>
    <col min="6256" max="6256" width="16" bestFit="1" customWidth="1"/>
    <col min="6257" max="6257" width="12.85546875" bestFit="1" customWidth="1"/>
    <col min="6258" max="6258" width="16" bestFit="1" customWidth="1"/>
    <col min="6259" max="6259" width="12.85546875" bestFit="1" customWidth="1"/>
    <col min="6260" max="6260" width="16" bestFit="1" customWidth="1"/>
    <col min="6261" max="6261" width="12.85546875" bestFit="1" customWidth="1"/>
    <col min="6262" max="6262" width="16" bestFit="1" customWidth="1"/>
    <col min="6263" max="6263" width="12.85546875" bestFit="1" customWidth="1"/>
    <col min="6264" max="6264" width="16" bestFit="1" customWidth="1"/>
    <col min="6265" max="6265" width="12.85546875" bestFit="1" customWidth="1"/>
    <col min="6266" max="6266" width="16" bestFit="1" customWidth="1"/>
    <col min="6267" max="6267" width="12.85546875" bestFit="1" customWidth="1"/>
    <col min="6268" max="6268" width="16" bestFit="1" customWidth="1"/>
    <col min="6269" max="6269" width="12.85546875" bestFit="1" customWidth="1"/>
    <col min="6270" max="6270" width="16" bestFit="1" customWidth="1"/>
    <col min="6271" max="6271" width="12.85546875" bestFit="1" customWidth="1"/>
    <col min="6272" max="6272" width="16" bestFit="1" customWidth="1"/>
    <col min="6273" max="6273" width="12.85546875" bestFit="1" customWidth="1"/>
    <col min="6274" max="6274" width="16" bestFit="1" customWidth="1"/>
    <col min="6275" max="6275" width="12.85546875" bestFit="1" customWidth="1"/>
    <col min="6276" max="6276" width="16" bestFit="1" customWidth="1"/>
    <col min="6277" max="6277" width="12.85546875" bestFit="1" customWidth="1"/>
    <col min="6278" max="6278" width="16" bestFit="1" customWidth="1"/>
    <col min="6279" max="6279" width="12.85546875" bestFit="1" customWidth="1"/>
    <col min="6280" max="6280" width="16" bestFit="1" customWidth="1"/>
    <col min="6281" max="6281" width="12.85546875" bestFit="1" customWidth="1"/>
    <col min="6282" max="6282" width="16" bestFit="1" customWidth="1"/>
    <col min="6283" max="6283" width="12.85546875" bestFit="1" customWidth="1"/>
    <col min="6284" max="6284" width="16" bestFit="1" customWidth="1"/>
    <col min="6285" max="6285" width="12.85546875" bestFit="1" customWidth="1"/>
    <col min="6286" max="6286" width="16" bestFit="1" customWidth="1"/>
    <col min="6287" max="6287" width="12.85546875" bestFit="1" customWidth="1"/>
    <col min="6288" max="6288" width="16" bestFit="1" customWidth="1"/>
    <col min="6289" max="6289" width="12.85546875" bestFit="1" customWidth="1"/>
    <col min="6290" max="6290" width="16" bestFit="1" customWidth="1"/>
    <col min="6291" max="6291" width="12.85546875" bestFit="1" customWidth="1"/>
    <col min="6292" max="6292" width="16" bestFit="1" customWidth="1"/>
    <col min="6293" max="6293" width="12.85546875" bestFit="1" customWidth="1"/>
    <col min="6294" max="6294" width="16" bestFit="1" customWidth="1"/>
    <col min="6295" max="6295" width="12.85546875" bestFit="1" customWidth="1"/>
    <col min="6296" max="6296" width="16" bestFit="1" customWidth="1"/>
    <col min="6297" max="6297" width="12.85546875" bestFit="1" customWidth="1"/>
    <col min="6298" max="6298" width="16" bestFit="1" customWidth="1"/>
    <col min="6299" max="6299" width="12.85546875" bestFit="1" customWidth="1"/>
    <col min="6300" max="6300" width="16" bestFit="1" customWidth="1"/>
    <col min="6301" max="6301" width="12.85546875" bestFit="1" customWidth="1"/>
    <col min="6302" max="6302" width="16" bestFit="1" customWidth="1"/>
    <col min="6303" max="6303" width="12.85546875" bestFit="1" customWidth="1"/>
    <col min="6304" max="6304" width="16" bestFit="1" customWidth="1"/>
    <col min="6305" max="6305" width="12.85546875" bestFit="1" customWidth="1"/>
    <col min="6306" max="6306" width="16" bestFit="1" customWidth="1"/>
    <col min="6307" max="6307" width="12.85546875" bestFit="1" customWidth="1"/>
    <col min="6308" max="6308" width="16" bestFit="1" customWidth="1"/>
    <col min="6309" max="6309" width="12.85546875" bestFit="1" customWidth="1"/>
    <col min="6310" max="6310" width="16" bestFit="1" customWidth="1"/>
    <col min="6311" max="6311" width="12.85546875" bestFit="1" customWidth="1"/>
    <col min="6312" max="6312" width="16" bestFit="1" customWidth="1"/>
    <col min="6313" max="6313" width="12.85546875" bestFit="1" customWidth="1"/>
    <col min="6314" max="6314" width="16" bestFit="1" customWidth="1"/>
    <col min="6315" max="6315" width="12.85546875" bestFit="1" customWidth="1"/>
    <col min="6316" max="6316" width="16" bestFit="1" customWidth="1"/>
    <col min="6317" max="6317" width="12.85546875" bestFit="1" customWidth="1"/>
    <col min="6318" max="6318" width="16" bestFit="1" customWidth="1"/>
    <col min="6319" max="6319" width="12.85546875" bestFit="1" customWidth="1"/>
    <col min="6320" max="6320" width="16" bestFit="1" customWidth="1"/>
    <col min="6321" max="6321" width="12.85546875" bestFit="1" customWidth="1"/>
    <col min="6322" max="6322" width="16" bestFit="1" customWidth="1"/>
    <col min="6323" max="6323" width="12.85546875" bestFit="1" customWidth="1"/>
    <col min="6324" max="6324" width="16" bestFit="1" customWidth="1"/>
    <col min="6325" max="6325" width="12.85546875" bestFit="1" customWidth="1"/>
    <col min="6326" max="6326" width="16" bestFit="1" customWidth="1"/>
    <col min="6327" max="6327" width="12.85546875" bestFit="1" customWidth="1"/>
    <col min="6328" max="6328" width="16" bestFit="1" customWidth="1"/>
    <col min="6329" max="6329" width="12.85546875" bestFit="1" customWidth="1"/>
    <col min="6330" max="6330" width="16" bestFit="1" customWidth="1"/>
    <col min="6331" max="6331" width="12.85546875" bestFit="1" customWidth="1"/>
    <col min="6332" max="6332" width="16" bestFit="1" customWidth="1"/>
    <col min="6333" max="6333" width="12.85546875" bestFit="1" customWidth="1"/>
    <col min="6334" max="6334" width="16" bestFit="1" customWidth="1"/>
    <col min="6335" max="6335" width="12.85546875" bestFit="1" customWidth="1"/>
    <col min="6336" max="6336" width="16" bestFit="1" customWidth="1"/>
    <col min="6337" max="6337" width="12.85546875" bestFit="1" customWidth="1"/>
    <col min="6338" max="6338" width="16" bestFit="1" customWidth="1"/>
    <col min="6339" max="6339" width="12.85546875" bestFit="1" customWidth="1"/>
    <col min="6340" max="6340" width="16" bestFit="1" customWidth="1"/>
    <col min="6341" max="6341" width="12.85546875" bestFit="1" customWidth="1"/>
    <col min="6342" max="6342" width="16" bestFit="1" customWidth="1"/>
    <col min="6343" max="6343" width="12.85546875" bestFit="1" customWidth="1"/>
    <col min="6344" max="6344" width="16" bestFit="1" customWidth="1"/>
    <col min="6345" max="6345" width="12.85546875" bestFit="1" customWidth="1"/>
    <col min="6346" max="6346" width="16" bestFit="1" customWidth="1"/>
    <col min="6347" max="6347" width="12.85546875" bestFit="1" customWidth="1"/>
    <col min="6348" max="6348" width="16" bestFit="1" customWidth="1"/>
    <col min="6349" max="6349" width="12.85546875" bestFit="1" customWidth="1"/>
    <col min="6350" max="6350" width="16" bestFit="1" customWidth="1"/>
    <col min="6351" max="6351" width="12.85546875" bestFit="1" customWidth="1"/>
    <col min="6352" max="6352" width="16" bestFit="1" customWidth="1"/>
    <col min="6353" max="6353" width="12.85546875" bestFit="1" customWidth="1"/>
    <col min="6354" max="6354" width="16" bestFit="1" customWidth="1"/>
    <col min="6355" max="6355" width="12.85546875" bestFit="1" customWidth="1"/>
    <col min="6356" max="6356" width="16" bestFit="1" customWidth="1"/>
    <col min="6357" max="6357" width="12.85546875" bestFit="1" customWidth="1"/>
    <col min="6358" max="6358" width="16" bestFit="1" customWidth="1"/>
    <col min="6359" max="6359" width="12.85546875" bestFit="1" customWidth="1"/>
    <col min="6360" max="6360" width="16" bestFit="1" customWidth="1"/>
    <col min="6361" max="6361" width="12.85546875" bestFit="1" customWidth="1"/>
    <col min="6362" max="6362" width="16" bestFit="1" customWidth="1"/>
    <col min="6363" max="6363" width="12.85546875" bestFit="1" customWidth="1"/>
    <col min="6364" max="6364" width="16" bestFit="1" customWidth="1"/>
    <col min="6365" max="6365" width="12.85546875" bestFit="1" customWidth="1"/>
    <col min="6366" max="6366" width="16" bestFit="1" customWidth="1"/>
    <col min="6367" max="6367" width="12.85546875" bestFit="1" customWidth="1"/>
    <col min="6368" max="6368" width="16" bestFit="1" customWidth="1"/>
    <col min="6369" max="6369" width="12.85546875" bestFit="1" customWidth="1"/>
    <col min="6370" max="6370" width="16" bestFit="1" customWidth="1"/>
    <col min="6371" max="6371" width="12.85546875" bestFit="1" customWidth="1"/>
    <col min="6372" max="6372" width="16" bestFit="1" customWidth="1"/>
    <col min="6373" max="6373" width="12.85546875" bestFit="1" customWidth="1"/>
    <col min="6374" max="6374" width="16" bestFit="1" customWidth="1"/>
    <col min="6375" max="6375" width="12.85546875" bestFit="1" customWidth="1"/>
    <col min="6376" max="6376" width="16" bestFit="1" customWidth="1"/>
    <col min="6377" max="6377" width="12.85546875" bestFit="1" customWidth="1"/>
    <col min="6378" max="6378" width="16" bestFit="1" customWidth="1"/>
    <col min="6379" max="6379" width="12.85546875" bestFit="1" customWidth="1"/>
    <col min="6380" max="6380" width="16" bestFit="1" customWidth="1"/>
    <col min="6381" max="6381" width="12.85546875" bestFit="1" customWidth="1"/>
    <col min="6382" max="6382" width="16" bestFit="1" customWidth="1"/>
    <col min="6383" max="6383" width="12.85546875" bestFit="1" customWidth="1"/>
    <col min="6384" max="6384" width="16" bestFit="1" customWidth="1"/>
    <col min="6385" max="6385" width="12.85546875" bestFit="1" customWidth="1"/>
    <col min="6386" max="6386" width="16" bestFit="1" customWidth="1"/>
    <col min="6387" max="6387" width="12.85546875" bestFit="1" customWidth="1"/>
    <col min="6388" max="6388" width="16" bestFit="1" customWidth="1"/>
    <col min="6389" max="6389" width="12.85546875" bestFit="1" customWidth="1"/>
    <col min="6390" max="6390" width="16" bestFit="1" customWidth="1"/>
    <col min="6391" max="6391" width="12.85546875" bestFit="1" customWidth="1"/>
    <col min="6392" max="6392" width="16" bestFit="1" customWidth="1"/>
    <col min="6393" max="6393" width="12.85546875" bestFit="1" customWidth="1"/>
    <col min="6394" max="6394" width="16" bestFit="1" customWidth="1"/>
    <col min="6395" max="6395" width="12.85546875" bestFit="1" customWidth="1"/>
    <col min="6396" max="6396" width="16" bestFit="1" customWidth="1"/>
    <col min="6397" max="6397" width="12.85546875" bestFit="1" customWidth="1"/>
    <col min="6398" max="6398" width="16" bestFit="1" customWidth="1"/>
    <col min="6399" max="6399" width="12.85546875" bestFit="1" customWidth="1"/>
    <col min="6400" max="6400" width="16" bestFit="1" customWidth="1"/>
    <col min="6401" max="6401" width="12.85546875" bestFit="1" customWidth="1"/>
    <col min="6402" max="6402" width="16" bestFit="1" customWidth="1"/>
    <col min="6403" max="6403" width="12.85546875" bestFit="1" customWidth="1"/>
    <col min="6404" max="6404" width="16" bestFit="1" customWidth="1"/>
    <col min="6405" max="6405" width="12.85546875" bestFit="1" customWidth="1"/>
    <col min="6406" max="6406" width="16" bestFit="1" customWidth="1"/>
    <col min="6407" max="6407" width="12.85546875" bestFit="1" customWidth="1"/>
    <col min="6408" max="6408" width="16" bestFit="1" customWidth="1"/>
    <col min="6409" max="6409" width="12.85546875" bestFit="1" customWidth="1"/>
    <col min="6410" max="6410" width="16" bestFit="1" customWidth="1"/>
    <col min="6411" max="6411" width="12.85546875" bestFit="1" customWidth="1"/>
    <col min="6412" max="6412" width="16" bestFit="1" customWidth="1"/>
    <col min="6413" max="6413" width="12.85546875" bestFit="1" customWidth="1"/>
    <col min="6414" max="6414" width="16" bestFit="1" customWidth="1"/>
    <col min="6415" max="6415" width="12.85546875" bestFit="1" customWidth="1"/>
    <col min="6416" max="6416" width="16" bestFit="1" customWidth="1"/>
    <col min="6417" max="6417" width="12.85546875" bestFit="1" customWidth="1"/>
    <col min="6418" max="6418" width="16" bestFit="1" customWidth="1"/>
    <col min="6419" max="6419" width="12.85546875" bestFit="1" customWidth="1"/>
    <col min="6420" max="6420" width="16" bestFit="1" customWidth="1"/>
    <col min="6421" max="6421" width="12.85546875" bestFit="1" customWidth="1"/>
    <col min="6422" max="6422" width="16" bestFit="1" customWidth="1"/>
    <col min="6423" max="6423" width="12.85546875" bestFit="1" customWidth="1"/>
    <col min="6424" max="6424" width="16" bestFit="1" customWidth="1"/>
    <col min="6425" max="6425" width="12.85546875" bestFit="1" customWidth="1"/>
    <col min="6426" max="6426" width="16" bestFit="1" customWidth="1"/>
    <col min="6427" max="6427" width="12.85546875" bestFit="1" customWidth="1"/>
    <col min="6428" max="6428" width="16" bestFit="1" customWidth="1"/>
    <col min="6429" max="6429" width="12.85546875" bestFit="1" customWidth="1"/>
    <col min="6430" max="6430" width="16" bestFit="1" customWidth="1"/>
    <col min="6431" max="6431" width="12.85546875" bestFit="1" customWidth="1"/>
    <col min="6432" max="6432" width="16" bestFit="1" customWidth="1"/>
    <col min="6433" max="6433" width="12.85546875" bestFit="1" customWidth="1"/>
    <col min="6434" max="6434" width="16" bestFit="1" customWidth="1"/>
    <col min="6435" max="6435" width="12.85546875" bestFit="1" customWidth="1"/>
    <col min="6436" max="6436" width="16" bestFit="1" customWidth="1"/>
    <col min="6437" max="6437" width="12.85546875" bestFit="1" customWidth="1"/>
    <col min="6438" max="6438" width="16" bestFit="1" customWidth="1"/>
    <col min="6439" max="6439" width="12.85546875" bestFit="1" customWidth="1"/>
    <col min="6440" max="6440" width="16" bestFit="1" customWidth="1"/>
    <col min="6441" max="6441" width="12.85546875" bestFit="1" customWidth="1"/>
    <col min="6442" max="6442" width="16" bestFit="1" customWidth="1"/>
    <col min="6443" max="6443" width="12.85546875" bestFit="1" customWidth="1"/>
    <col min="6444" max="6444" width="16" bestFit="1" customWidth="1"/>
    <col min="6445" max="6445" width="12.85546875" bestFit="1" customWidth="1"/>
    <col min="6446" max="6446" width="16" bestFit="1" customWidth="1"/>
    <col min="6447" max="6447" width="12.85546875" bestFit="1" customWidth="1"/>
    <col min="6448" max="6448" width="16" bestFit="1" customWidth="1"/>
    <col min="6449" max="6449" width="12.85546875" bestFit="1" customWidth="1"/>
    <col min="6450" max="6450" width="16" bestFit="1" customWidth="1"/>
    <col min="6451" max="6451" width="12.85546875" bestFit="1" customWidth="1"/>
    <col min="6452" max="6452" width="16" bestFit="1" customWidth="1"/>
    <col min="6453" max="6453" width="12.85546875" bestFit="1" customWidth="1"/>
    <col min="6454" max="6454" width="16" bestFit="1" customWidth="1"/>
    <col min="6455" max="6455" width="12.85546875" bestFit="1" customWidth="1"/>
    <col min="6456" max="6456" width="16" bestFit="1" customWidth="1"/>
    <col min="6457" max="6457" width="12.85546875" bestFit="1" customWidth="1"/>
    <col min="6458" max="6458" width="16" bestFit="1" customWidth="1"/>
    <col min="6459" max="6459" width="12.85546875" bestFit="1" customWidth="1"/>
    <col min="6460" max="6460" width="16" bestFit="1" customWidth="1"/>
    <col min="6461" max="6461" width="12.85546875" bestFit="1" customWidth="1"/>
    <col min="6462" max="6462" width="16" bestFit="1" customWidth="1"/>
    <col min="6463" max="6463" width="12.85546875" bestFit="1" customWidth="1"/>
    <col min="6464" max="6464" width="16" bestFit="1" customWidth="1"/>
    <col min="6465" max="6465" width="12.85546875" bestFit="1" customWidth="1"/>
    <col min="6466" max="6466" width="16" bestFit="1" customWidth="1"/>
    <col min="6467" max="6467" width="12.85546875" bestFit="1" customWidth="1"/>
    <col min="6468" max="6468" width="16" bestFit="1" customWidth="1"/>
    <col min="6469" max="6469" width="12.85546875" bestFit="1" customWidth="1"/>
    <col min="6470" max="6470" width="16" bestFit="1" customWidth="1"/>
    <col min="6471" max="6471" width="12.85546875" bestFit="1" customWidth="1"/>
    <col min="6472" max="6472" width="16" bestFit="1" customWidth="1"/>
    <col min="6473" max="6473" width="12.85546875" bestFit="1" customWidth="1"/>
    <col min="6474" max="6474" width="16" bestFit="1" customWidth="1"/>
    <col min="6475" max="6475" width="12.85546875" bestFit="1" customWidth="1"/>
    <col min="6476" max="6476" width="16" bestFit="1" customWidth="1"/>
    <col min="6477" max="6477" width="12.85546875" bestFit="1" customWidth="1"/>
    <col min="6478" max="6478" width="16" bestFit="1" customWidth="1"/>
    <col min="6479" max="6479" width="12.85546875" bestFit="1" customWidth="1"/>
    <col min="6480" max="6480" width="16" bestFit="1" customWidth="1"/>
    <col min="6481" max="6481" width="12.85546875" bestFit="1" customWidth="1"/>
    <col min="6482" max="6482" width="16" bestFit="1" customWidth="1"/>
    <col min="6483" max="6483" width="12.85546875" bestFit="1" customWidth="1"/>
    <col min="6484" max="6484" width="16" bestFit="1" customWidth="1"/>
    <col min="6485" max="6485" width="12.85546875" bestFit="1" customWidth="1"/>
    <col min="6486" max="6486" width="16" bestFit="1" customWidth="1"/>
    <col min="6487" max="6487" width="12.85546875" bestFit="1" customWidth="1"/>
    <col min="6488" max="6488" width="16" bestFit="1" customWidth="1"/>
    <col min="6489" max="6489" width="12.85546875" bestFit="1" customWidth="1"/>
    <col min="6490" max="6490" width="16" bestFit="1" customWidth="1"/>
    <col min="6491" max="6491" width="12.85546875" bestFit="1" customWidth="1"/>
    <col min="6492" max="6492" width="16" bestFit="1" customWidth="1"/>
    <col min="6493" max="6493" width="12.85546875" bestFit="1" customWidth="1"/>
    <col min="6494" max="6494" width="16" bestFit="1" customWidth="1"/>
    <col min="6495" max="6495" width="12.85546875" bestFit="1" customWidth="1"/>
    <col min="6496" max="6496" width="16" bestFit="1" customWidth="1"/>
    <col min="6497" max="6497" width="12.85546875" bestFit="1" customWidth="1"/>
    <col min="6498" max="6498" width="16" bestFit="1" customWidth="1"/>
    <col min="6499" max="6499" width="12.85546875" bestFit="1" customWidth="1"/>
    <col min="6500" max="6500" width="16" bestFit="1" customWidth="1"/>
    <col min="6501" max="6501" width="12.85546875" bestFit="1" customWidth="1"/>
    <col min="6502" max="6502" width="16" bestFit="1" customWidth="1"/>
    <col min="6503" max="6503" width="12.85546875" bestFit="1" customWidth="1"/>
    <col min="6504" max="6504" width="16" bestFit="1" customWidth="1"/>
    <col min="6505" max="6505" width="12.85546875" bestFit="1" customWidth="1"/>
    <col min="6506" max="6506" width="16" bestFit="1" customWidth="1"/>
    <col min="6507" max="6507" width="12.85546875" bestFit="1" customWidth="1"/>
    <col min="6508" max="6508" width="16" bestFit="1" customWidth="1"/>
    <col min="6509" max="6509" width="12.85546875" bestFit="1" customWidth="1"/>
    <col min="6510" max="6510" width="16" bestFit="1" customWidth="1"/>
    <col min="6511" max="6511" width="12.85546875" bestFit="1" customWidth="1"/>
    <col min="6512" max="6512" width="16" bestFit="1" customWidth="1"/>
    <col min="6513" max="6513" width="12.85546875" bestFit="1" customWidth="1"/>
    <col min="6514" max="6514" width="16" bestFit="1" customWidth="1"/>
    <col min="6515" max="6515" width="12.85546875" bestFit="1" customWidth="1"/>
    <col min="6516" max="6516" width="16" bestFit="1" customWidth="1"/>
    <col min="6517" max="6517" width="12.85546875" bestFit="1" customWidth="1"/>
    <col min="6518" max="6518" width="16" bestFit="1" customWidth="1"/>
    <col min="6519" max="6519" width="12.85546875" bestFit="1" customWidth="1"/>
    <col min="6520" max="6520" width="16" bestFit="1" customWidth="1"/>
    <col min="6521" max="6521" width="12.85546875" bestFit="1" customWidth="1"/>
    <col min="6522" max="6522" width="16" bestFit="1" customWidth="1"/>
    <col min="6523" max="6523" width="12.85546875" bestFit="1" customWidth="1"/>
    <col min="6524" max="6524" width="16" bestFit="1" customWidth="1"/>
    <col min="6525" max="6525" width="12.85546875" bestFit="1" customWidth="1"/>
    <col min="6526" max="6526" width="16" bestFit="1" customWidth="1"/>
    <col min="6527" max="6527" width="12.85546875" bestFit="1" customWidth="1"/>
    <col min="6528" max="6528" width="16" bestFit="1" customWidth="1"/>
    <col min="6529" max="6529" width="12.85546875" bestFit="1" customWidth="1"/>
    <col min="6530" max="6530" width="16" bestFit="1" customWidth="1"/>
    <col min="6531" max="6531" width="12.85546875" bestFit="1" customWidth="1"/>
    <col min="6532" max="6532" width="16" bestFit="1" customWidth="1"/>
    <col min="6533" max="6533" width="12.85546875" bestFit="1" customWidth="1"/>
    <col min="6534" max="6534" width="16" bestFit="1" customWidth="1"/>
    <col min="6535" max="6535" width="12.85546875" bestFit="1" customWidth="1"/>
    <col min="6536" max="6536" width="16" bestFit="1" customWidth="1"/>
    <col min="6537" max="6537" width="12.85546875" bestFit="1" customWidth="1"/>
    <col min="6538" max="6538" width="16" bestFit="1" customWidth="1"/>
    <col min="6539" max="6539" width="12.85546875" bestFit="1" customWidth="1"/>
    <col min="6540" max="6540" width="16" bestFit="1" customWidth="1"/>
    <col min="6541" max="6541" width="12.85546875" bestFit="1" customWidth="1"/>
    <col min="6542" max="6542" width="16" bestFit="1" customWidth="1"/>
    <col min="6543" max="6543" width="12.85546875" bestFit="1" customWidth="1"/>
    <col min="6544" max="6544" width="16" bestFit="1" customWidth="1"/>
    <col min="6545" max="6545" width="12.85546875" bestFit="1" customWidth="1"/>
    <col min="6546" max="6546" width="16" bestFit="1" customWidth="1"/>
    <col min="6547" max="6547" width="12.85546875" bestFit="1" customWidth="1"/>
    <col min="6548" max="6548" width="16" bestFit="1" customWidth="1"/>
    <col min="6549" max="6549" width="12.85546875" bestFit="1" customWidth="1"/>
    <col min="6550" max="6550" width="16" bestFit="1" customWidth="1"/>
    <col min="6551" max="6551" width="12.85546875" bestFit="1" customWidth="1"/>
    <col min="6552" max="6552" width="16" bestFit="1" customWidth="1"/>
    <col min="6553" max="6553" width="12.85546875" bestFit="1" customWidth="1"/>
    <col min="6554" max="6554" width="16" bestFit="1" customWidth="1"/>
    <col min="6555" max="6555" width="12.85546875" bestFit="1" customWidth="1"/>
    <col min="6556" max="6556" width="16" bestFit="1" customWidth="1"/>
    <col min="6557" max="6557" width="12.85546875" bestFit="1" customWidth="1"/>
    <col min="6558" max="6558" width="16" bestFit="1" customWidth="1"/>
    <col min="6559" max="6559" width="12.85546875" bestFit="1" customWidth="1"/>
    <col min="6560" max="6560" width="16" bestFit="1" customWidth="1"/>
    <col min="6561" max="6561" width="12.85546875" bestFit="1" customWidth="1"/>
    <col min="6562" max="6562" width="16" bestFit="1" customWidth="1"/>
    <col min="6563" max="6563" width="12.85546875" bestFit="1" customWidth="1"/>
    <col min="6564" max="6564" width="16" bestFit="1" customWidth="1"/>
    <col min="6565" max="6565" width="12.85546875" bestFit="1" customWidth="1"/>
    <col min="6566" max="6566" width="16" bestFit="1" customWidth="1"/>
    <col min="6567" max="6567" width="12.85546875" bestFit="1" customWidth="1"/>
    <col min="6568" max="6568" width="16" bestFit="1" customWidth="1"/>
    <col min="6569" max="6569" width="12.85546875" bestFit="1" customWidth="1"/>
    <col min="6570" max="6570" width="16" bestFit="1" customWidth="1"/>
    <col min="6571" max="6571" width="12.85546875" bestFit="1" customWidth="1"/>
    <col min="6572" max="6572" width="16" bestFit="1" customWidth="1"/>
    <col min="6573" max="6573" width="12.85546875" bestFit="1" customWidth="1"/>
    <col min="6574" max="6574" width="16" bestFit="1" customWidth="1"/>
    <col min="6575" max="6575" width="12.85546875" bestFit="1" customWidth="1"/>
    <col min="6576" max="6576" width="16" bestFit="1" customWidth="1"/>
    <col min="6577" max="6577" width="12.85546875" bestFit="1" customWidth="1"/>
    <col min="6578" max="6578" width="16" bestFit="1" customWidth="1"/>
    <col min="6579" max="6579" width="12.85546875" bestFit="1" customWidth="1"/>
    <col min="6580" max="6580" width="16" bestFit="1" customWidth="1"/>
    <col min="6581" max="6581" width="12.85546875" bestFit="1" customWidth="1"/>
    <col min="6582" max="6582" width="16" bestFit="1" customWidth="1"/>
    <col min="6583" max="6583" width="12.85546875" bestFit="1" customWidth="1"/>
    <col min="6584" max="6584" width="16" bestFit="1" customWidth="1"/>
    <col min="6585" max="6585" width="12.85546875" bestFit="1" customWidth="1"/>
    <col min="6586" max="6586" width="16" bestFit="1" customWidth="1"/>
    <col min="6587" max="6587" width="12.85546875" bestFit="1" customWidth="1"/>
    <col min="6588" max="6588" width="16" bestFit="1" customWidth="1"/>
    <col min="6589" max="6589" width="12.85546875" bestFit="1" customWidth="1"/>
    <col min="6590" max="6590" width="16" bestFit="1" customWidth="1"/>
    <col min="6591" max="6591" width="12.85546875" bestFit="1" customWidth="1"/>
    <col min="6592" max="6592" width="16" bestFit="1" customWidth="1"/>
    <col min="6593" max="6593" width="12.85546875" bestFit="1" customWidth="1"/>
    <col min="6594" max="6594" width="16" bestFit="1" customWidth="1"/>
    <col min="6595" max="6595" width="12.85546875" bestFit="1" customWidth="1"/>
    <col min="6596" max="6596" width="16" bestFit="1" customWidth="1"/>
    <col min="6597" max="6597" width="12.85546875" bestFit="1" customWidth="1"/>
    <col min="6598" max="6598" width="16" bestFit="1" customWidth="1"/>
    <col min="6599" max="6599" width="12.85546875" bestFit="1" customWidth="1"/>
    <col min="6600" max="6600" width="16" bestFit="1" customWidth="1"/>
    <col min="6601" max="6601" width="12.85546875" bestFit="1" customWidth="1"/>
    <col min="6602" max="6602" width="16" bestFit="1" customWidth="1"/>
    <col min="6603" max="6603" width="12.85546875" bestFit="1" customWidth="1"/>
    <col min="6604" max="6604" width="16" bestFit="1" customWidth="1"/>
    <col min="6605" max="6605" width="12.85546875" bestFit="1" customWidth="1"/>
    <col min="6606" max="6606" width="16" bestFit="1" customWidth="1"/>
    <col min="6607" max="6607" width="12.85546875" bestFit="1" customWidth="1"/>
    <col min="6608" max="6608" width="16" bestFit="1" customWidth="1"/>
    <col min="6609" max="6609" width="12.85546875" bestFit="1" customWidth="1"/>
    <col min="6610" max="6610" width="16" bestFit="1" customWidth="1"/>
    <col min="6611" max="6611" width="12.85546875" bestFit="1" customWidth="1"/>
    <col min="6612" max="6612" width="16" bestFit="1" customWidth="1"/>
    <col min="6613" max="6613" width="12.85546875" bestFit="1" customWidth="1"/>
    <col min="6614" max="6614" width="16" bestFit="1" customWidth="1"/>
    <col min="6615" max="6615" width="12.85546875" bestFit="1" customWidth="1"/>
    <col min="6616" max="6616" width="16" bestFit="1" customWidth="1"/>
    <col min="6617" max="6617" width="12.85546875" bestFit="1" customWidth="1"/>
    <col min="6618" max="6618" width="16" bestFit="1" customWidth="1"/>
    <col min="6619" max="6619" width="12.85546875" bestFit="1" customWidth="1"/>
    <col min="6620" max="6620" width="16" bestFit="1" customWidth="1"/>
    <col min="6621" max="6621" width="12.85546875" bestFit="1" customWidth="1"/>
    <col min="6622" max="6622" width="16" bestFit="1" customWidth="1"/>
    <col min="6623" max="6623" width="12.85546875" bestFit="1" customWidth="1"/>
    <col min="6624" max="6624" width="16" bestFit="1" customWidth="1"/>
    <col min="6625" max="6625" width="12.85546875" bestFit="1" customWidth="1"/>
    <col min="6626" max="6626" width="16" bestFit="1" customWidth="1"/>
    <col min="6627" max="6627" width="12.85546875" bestFit="1" customWidth="1"/>
    <col min="6628" max="6628" width="16" bestFit="1" customWidth="1"/>
    <col min="6629" max="6629" width="12.85546875" bestFit="1" customWidth="1"/>
    <col min="6630" max="6630" width="16" bestFit="1" customWidth="1"/>
    <col min="6631" max="6631" width="12.85546875" bestFit="1" customWidth="1"/>
    <col min="6632" max="6632" width="16" bestFit="1" customWidth="1"/>
    <col min="6633" max="6633" width="12.85546875" bestFit="1" customWidth="1"/>
    <col min="6634" max="6634" width="16" bestFit="1" customWidth="1"/>
    <col min="6635" max="6635" width="12.85546875" bestFit="1" customWidth="1"/>
    <col min="6636" max="6636" width="16" bestFit="1" customWidth="1"/>
    <col min="6637" max="6637" width="12.85546875" bestFit="1" customWidth="1"/>
    <col min="6638" max="6638" width="16" bestFit="1" customWidth="1"/>
    <col min="6639" max="6639" width="12.85546875" bestFit="1" customWidth="1"/>
    <col min="6640" max="6640" width="16" bestFit="1" customWidth="1"/>
    <col min="6641" max="6641" width="12.85546875" bestFit="1" customWidth="1"/>
    <col min="6642" max="6642" width="16" bestFit="1" customWidth="1"/>
    <col min="6643" max="6643" width="12.85546875" bestFit="1" customWidth="1"/>
    <col min="6644" max="6644" width="16" bestFit="1" customWidth="1"/>
    <col min="6645" max="6645" width="12.85546875" bestFit="1" customWidth="1"/>
    <col min="6646" max="6646" width="16" bestFit="1" customWidth="1"/>
    <col min="6647" max="6647" width="12.85546875" bestFit="1" customWidth="1"/>
    <col min="6648" max="6648" width="16" bestFit="1" customWidth="1"/>
    <col min="6649" max="6649" width="12.85546875" bestFit="1" customWidth="1"/>
    <col min="6650" max="6650" width="16" bestFit="1" customWidth="1"/>
    <col min="6651" max="6651" width="12.85546875" bestFit="1" customWidth="1"/>
    <col min="6652" max="6652" width="16" bestFit="1" customWidth="1"/>
    <col min="6653" max="6653" width="12.85546875" bestFit="1" customWidth="1"/>
    <col min="6654" max="6654" width="16" bestFit="1" customWidth="1"/>
    <col min="6655" max="6655" width="12.85546875" bestFit="1" customWidth="1"/>
    <col min="6656" max="6656" width="16" bestFit="1" customWidth="1"/>
    <col min="6657" max="6657" width="12.85546875" bestFit="1" customWidth="1"/>
    <col min="6658" max="6658" width="16" bestFit="1" customWidth="1"/>
    <col min="6659" max="6659" width="12.85546875" bestFit="1" customWidth="1"/>
    <col min="6660" max="6660" width="16" bestFit="1" customWidth="1"/>
    <col min="6661" max="6661" width="12.85546875" bestFit="1" customWidth="1"/>
    <col min="6662" max="6662" width="16" bestFit="1" customWidth="1"/>
    <col min="6663" max="6663" width="12.85546875" bestFit="1" customWidth="1"/>
    <col min="6664" max="6664" width="16" bestFit="1" customWidth="1"/>
    <col min="6665" max="6665" width="12.85546875" bestFit="1" customWidth="1"/>
    <col min="6666" max="6666" width="16" bestFit="1" customWidth="1"/>
    <col min="6667" max="6667" width="12.85546875" bestFit="1" customWidth="1"/>
    <col min="6668" max="6668" width="16" bestFit="1" customWidth="1"/>
    <col min="6669" max="6669" width="12.85546875" bestFit="1" customWidth="1"/>
    <col min="6670" max="6670" width="16" bestFit="1" customWidth="1"/>
    <col min="6671" max="6671" width="12.85546875" bestFit="1" customWidth="1"/>
    <col min="6672" max="6672" width="16" bestFit="1" customWidth="1"/>
    <col min="6673" max="6673" width="12.85546875" bestFit="1" customWidth="1"/>
    <col min="6674" max="6674" width="16" bestFit="1" customWidth="1"/>
    <col min="6675" max="6675" width="12.85546875" bestFit="1" customWidth="1"/>
    <col min="6676" max="6676" width="16" bestFit="1" customWidth="1"/>
    <col min="6677" max="6677" width="12.85546875" bestFit="1" customWidth="1"/>
    <col min="6678" max="6678" width="16" bestFit="1" customWidth="1"/>
    <col min="6679" max="6679" width="12.85546875" bestFit="1" customWidth="1"/>
    <col min="6680" max="6680" width="16" bestFit="1" customWidth="1"/>
    <col min="6681" max="6681" width="12.85546875" bestFit="1" customWidth="1"/>
    <col min="6682" max="6682" width="16" bestFit="1" customWidth="1"/>
    <col min="6683" max="6683" width="12.85546875" bestFit="1" customWidth="1"/>
    <col min="6684" max="6684" width="16" bestFit="1" customWidth="1"/>
    <col min="6685" max="6685" width="12.85546875" bestFit="1" customWidth="1"/>
    <col min="6686" max="6686" width="16" bestFit="1" customWidth="1"/>
    <col min="6687" max="6687" width="12.85546875" bestFit="1" customWidth="1"/>
    <col min="6688" max="6688" width="16" bestFit="1" customWidth="1"/>
    <col min="6689" max="6689" width="12.85546875" bestFit="1" customWidth="1"/>
    <col min="6690" max="6690" width="16" bestFit="1" customWidth="1"/>
    <col min="6691" max="6691" width="12.85546875" bestFit="1" customWidth="1"/>
    <col min="6692" max="6692" width="16" bestFit="1" customWidth="1"/>
    <col min="6693" max="6693" width="12.85546875" bestFit="1" customWidth="1"/>
    <col min="6694" max="6694" width="16" bestFit="1" customWidth="1"/>
    <col min="6695" max="6695" width="12.85546875" bestFit="1" customWidth="1"/>
    <col min="6696" max="6696" width="16" bestFit="1" customWidth="1"/>
    <col min="6697" max="6697" width="12.85546875" bestFit="1" customWidth="1"/>
    <col min="6698" max="6698" width="16" bestFit="1" customWidth="1"/>
    <col min="6699" max="6699" width="12.85546875" bestFit="1" customWidth="1"/>
    <col min="6700" max="6700" width="16" bestFit="1" customWidth="1"/>
    <col min="6701" max="6701" width="12.85546875" bestFit="1" customWidth="1"/>
    <col min="6702" max="6702" width="16" bestFit="1" customWidth="1"/>
    <col min="6703" max="6703" width="12.85546875" bestFit="1" customWidth="1"/>
    <col min="6704" max="6704" width="16" bestFit="1" customWidth="1"/>
    <col min="6705" max="6705" width="12.85546875" bestFit="1" customWidth="1"/>
    <col min="6706" max="6706" width="16" bestFit="1" customWidth="1"/>
    <col min="6707" max="6707" width="12.85546875" bestFit="1" customWidth="1"/>
    <col min="6708" max="6708" width="16" bestFit="1" customWidth="1"/>
    <col min="6709" max="6709" width="12.85546875" bestFit="1" customWidth="1"/>
    <col min="6710" max="6710" width="16" bestFit="1" customWidth="1"/>
    <col min="6711" max="6711" width="12.85546875" bestFit="1" customWidth="1"/>
    <col min="6712" max="6712" width="16" bestFit="1" customWidth="1"/>
    <col min="6713" max="6713" width="12.85546875" bestFit="1" customWidth="1"/>
    <col min="6714" max="6714" width="16" bestFit="1" customWidth="1"/>
    <col min="6715" max="6715" width="12.85546875" bestFit="1" customWidth="1"/>
    <col min="6716" max="6716" width="16" bestFit="1" customWidth="1"/>
    <col min="6717" max="6717" width="12.85546875" bestFit="1" customWidth="1"/>
    <col min="6718" max="6718" width="16" bestFit="1" customWidth="1"/>
    <col min="6719" max="6719" width="12.85546875" bestFit="1" customWidth="1"/>
    <col min="6720" max="6720" width="16" bestFit="1" customWidth="1"/>
    <col min="6721" max="6721" width="12.85546875" bestFit="1" customWidth="1"/>
    <col min="6722" max="6722" width="16" bestFit="1" customWidth="1"/>
    <col min="6723" max="6723" width="12.85546875" bestFit="1" customWidth="1"/>
    <col min="6724" max="6724" width="16" bestFit="1" customWidth="1"/>
    <col min="6725" max="6725" width="12.85546875" bestFit="1" customWidth="1"/>
    <col min="6726" max="6726" width="16" bestFit="1" customWidth="1"/>
    <col min="6727" max="6727" width="12.85546875" bestFit="1" customWidth="1"/>
    <col min="6728" max="6728" width="16" bestFit="1" customWidth="1"/>
    <col min="6729" max="6729" width="12.85546875" bestFit="1" customWidth="1"/>
    <col min="6730" max="6730" width="16" bestFit="1" customWidth="1"/>
    <col min="6731" max="6731" width="12.85546875" bestFit="1" customWidth="1"/>
    <col min="6732" max="6732" width="16" bestFit="1" customWidth="1"/>
    <col min="6733" max="6733" width="12.85546875" bestFit="1" customWidth="1"/>
    <col min="6734" max="6734" width="16" bestFit="1" customWidth="1"/>
    <col min="6735" max="6735" width="12.85546875" bestFit="1" customWidth="1"/>
    <col min="6736" max="6736" width="16" bestFit="1" customWidth="1"/>
    <col min="6737" max="6737" width="12.85546875" bestFit="1" customWidth="1"/>
    <col min="6738" max="6738" width="16" bestFit="1" customWidth="1"/>
    <col min="6739" max="6739" width="12.85546875" bestFit="1" customWidth="1"/>
    <col min="6740" max="6740" width="16" bestFit="1" customWidth="1"/>
    <col min="6741" max="6741" width="12.85546875" bestFit="1" customWidth="1"/>
    <col min="6742" max="6742" width="16" bestFit="1" customWidth="1"/>
    <col min="6743" max="6743" width="12.85546875" bestFit="1" customWidth="1"/>
    <col min="6744" max="6744" width="16" bestFit="1" customWidth="1"/>
    <col min="6745" max="6745" width="12.85546875" bestFit="1" customWidth="1"/>
    <col min="6746" max="6746" width="16" bestFit="1" customWidth="1"/>
    <col min="6747" max="6747" width="12.85546875" bestFit="1" customWidth="1"/>
    <col min="6748" max="6748" width="16" bestFit="1" customWidth="1"/>
    <col min="6749" max="6749" width="12.85546875" bestFit="1" customWidth="1"/>
    <col min="6750" max="6750" width="16" bestFit="1" customWidth="1"/>
    <col min="6751" max="6751" width="12.85546875" bestFit="1" customWidth="1"/>
    <col min="6752" max="6752" width="16" bestFit="1" customWidth="1"/>
    <col min="6753" max="6753" width="12.85546875" bestFit="1" customWidth="1"/>
    <col min="6754" max="6754" width="16" bestFit="1" customWidth="1"/>
    <col min="6755" max="6755" width="12.85546875" bestFit="1" customWidth="1"/>
    <col min="6756" max="6756" width="16" bestFit="1" customWidth="1"/>
    <col min="6757" max="6757" width="12.85546875" bestFit="1" customWidth="1"/>
    <col min="6758" max="6758" width="16" bestFit="1" customWidth="1"/>
    <col min="6759" max="6759" width="12.85546875" bestFit="1" customWidth="1"/>
    <col min="6760" max="6760" width="16" bestFit="1" customWidth="1"/>
    <col min="6761" max="6761" width="12.85546875" bestFit="1" customWidth="1"/>
    <col min="6762" max="6762" width="16" bestFit="1" customWidth="1"/>
    <col min="6763" max="6763" width="12.85546875" bestFit="1" customWidth="1"/>
    <col min="6764" max="6764" width="16" bestFit="1" customWidth="1"/>
    <col min="6765" max="6765" width="12.85546875" bestFit="1" customWidth="1"/>
    <col min="6766" max="6766" width="16" bestFit="1" customWidth="1"/>
    <col min="6767" max="6767" width="12.85546875" bestFit="1" customWidth="1"/>
    <col min="6768" max="6768" width="16" bestFit="1" customWidth="1"/>
    <col min="6769" max="6769" width="12.85546875" bestFit="1" customWidth="1"/>
    <col min="6770" max="6770" width="16" bestFit="1" customWidth="1"/>
    <col min="6771" max="6771" width="12.85546875" bestFit="1" customWidth="1"/>
    <col min="6772" max="6772" width="16" bestFit="1" customWidth="1"/>
    <col min="6773" max="6773" width="12.85546875" bestFit="1" customWidth="1"/>
    <col min="6774" max="6774" width="16" bestFit="1" customWidth="1"/>
    <col min="6775" max="6775" width="12.85546875" bestFit="1" customWidth="1"/>
    <col min="6776" max="6776" width="16" bestFit="1" customWidth="1"/>
    <col min="6777" max="6777" width="12.85546875" bestFit="1" customWidth="1"/>
    <col min="6778" max="6778" width="16" bestFit="1" customWidth="1"/>
    <col min="6779" max="6779" width="12.85546875" bestFit="1" customWidth="1"/>
    <col min="6780" max="6780" width="16" bestFit="1" customWidth="1"/>
    <col min="6781" max="6781" width="12.85546875" bestFit="1" customWidth="1"/>
    <col min="6782" max="6782" width="16" bestFit="1" customWidth="1"/>
    <col min="6783" max="6783" width="12.85546875" bestFit="1" customWidth="1"/>
    <col min="6784" max="6784" width="16" bestFit="1" customWidth="1"/>
    <col min="6785" max="6785" width="12.85546875" bestFit="1" customWidth="1"/>
    <col min="6786" max="6786" width="16" bestFit="1" customWidth="1"/>
    <col min="6787" max="6787" width="12.85546875" bestFit="1" customWidth="1"/>
    <col min="6788" max="6788" width="16" bestFit="1" customWidth="1"/>
    <col min="6789" max="6789" width="12.85546875" bestFit="1" customWidth="1"/>
    <col min="6790" max="6790" width="16" bestFit="1" customWidth="1"/>
    <col min="6791" max="6791" width="12.85546875" bestFit="1" customWidth="1"/>
    <col min="6792" max="6792" width="16" bestFit="1" customWidth="1"/>
    <col min="6793" max="6793" width="12.85546875" bestFit="1" customWidth="1"/>
    <col min="6794" max="6794" width="16" bestFit="1" customWidth="1"/>
    <col min="6795" max="6795" width="12.85546875" bestFit="1" customWidth="1"/>
    <col min="6796" max="6796" width="16" bestFit="1" customWidth="1"/>
    <col min="6797" max="6797" width="12.85546875" bestFit="1" customWidth="1"/>
    <col min="6798" max="6798" width="16" bestFit="1" customWidth="1"/>
    <col min="6799" max="6799" width="12.85546875" bestFit="1" customWidth="1"/>
    <col min="6800" max="6800" width="16" bestFit="1" customWidth="1"/>
    <col min="6801" max="6801" width="12.85546875" bestFit="1" customWidth="1"/>
    <col min="6802" max="6802" width="16" bestFit="1" customWidth="1"/>
    <col min="6803" max="6803" width="12.85546875" bestFit="1" customWidth="1"/>
    <col min="6804" max="6804" width="16" bestFit="1" customWidth="1"/>
    <col min="6805" max="6805" width="12.85546875" bestFit="1" customWidth="1"/>
    <col min="6806" max="6806" width="16" bestFit="1" customWidth="1"/>
    <col min="6807" max="6807" width="12.85546875" bestFit="1" customWidth="1"/>
    <col min="6808" max="6808" width="16" bestFit="1" customWidth="1"/>
    <col min="6809" max="6809" width="12.85546875" bestFit="1" customWidth="1"/>
    <col min="6810" max="6810" width="16" bestFit="1" customWidth="1"/>
    <col min="6811" max="6811" width="12.85546875" bestFit="1" customWidth="1"/>
    <col min="6812" max="6812" width="16" bestFit="1" customWidth="1"/>
    <col min="6813" max="6813" width="12.85546875" bestFit="1" customWidth="1"/>
    <col min="6814" max="6814" width="16" bestFit="1" customWidth="1"/>
    <col min="6815" max="6815" width="12.85546875" bestFit="1" customWidth="1"/>
    <col min="6816" max="6816" width="16" bestFit="1" customWidth="1"/>
    <col min="6817" max="6817" width="12.85546875" bestFit="1" customWidth="1"/>
    <col min="6818" max="6818" width="16" bestFit="1" customWidth="1"/>
    <col min="6819" max="6819" width="12.85546875" bestFit="1" customWidth="1"/>
    <col min="6820" max="6820" width="16" bestFit="1" customWidth="1"/>
    <col min="6821" max="6821" width="12.85546875" bestFit="1" customWidth="1"/>
    <col min="6822" max="6822" width="16" bestFit="1" customWidth="1"/>
    <col min="6823" max="6823" width="12.85546875" bestFit="1" customWidth="1"/>
    <col min="6824" max="6824" width="16" bestFit="1" customWidth="1"/>
    <col min="6825" max="6825" width="12.85546875" bestFit="1" customWidth="1"/>
    <col min="6826" max="6826" width="16" bestFit="1" customWidth="1"/>
    <col min="6827" max="6827" width="12.85546875" bestFit="1" customWidth="1"/>
    <col min="6828" max="6828" width="16" bestFit="1" customWidth="1"/>
    <col min="6829" max="6829" width="12.85546875" bestFit="1" customWidth="1"/>
    <col min="6830" max="6830" width="16" bestFit="1" customWidth="1"/>
    <col min="6831" max="6831" width="12.85546875" bestFit="1" customWidth="1"/>
    <col min="6832" max="6832" width="16" bestFit="1" customWidth="1"/>
    <col min="6833" max="6833" width="12.85546875" bestFit="1" customWidth="1"/>
    <col min="6834" max="6834" width="16" bestFit="1" customWidth="1"/>
    <col min="6835" max="6835" width="12.85546875" bestFit="1" customWidth="1"/>
    <col min="6836" max="6836" width="16" bestFit="1" customWidth="1"/>
    <col min="6837" max="6837" width="12.85546875" bestFit="1" customWidth="1"/>
    <col min="6838" max="6838" width="16" bestFit="1" customWidth="1"/>
    <col min="6839" max="6839" width="12.85546875" bestFit="1" customWidth="1"/>
    <col min="6840" max="6840" width="16" bestFit="1" customWidth="1"/>
    <col min="6841" max="6841" width="12.85546875" bestFit="1" customWidth="1"/>
    <col min="6842" max="6842" width="16" bestFit="1" customWidth="1"/>
    <col min="6843" max="6843" width="12.85546875" bestFit="1" customWidth="1"/>
    <col min="6844" max="6844" width="16" bestFit="1" customWidth="1"/>
    <col min="6845" max="6845" width="12.85546875" bestFit="1" customWidth="1"/>
    <col min="6846" max="6846" width="16" bestFit="1" customWidth="1"/>
    <col min="6847" max="6847" width="12.85546875" bestFit="1" customWidth="1"/>
    <col min="6848" max="6848" width="16" bestFit="1" customWidth="1"/>
    <col min="6849" max="6849" width="12.85546875" bestFit="1" customWidth="1"/>
    <col min="6850" max="6850" width="16" bestFit="1" customWidth="1"/>
    <col min="6851" max="6851" width="12.85546875" bestFit="1" customWidth="1"/>
    <col min="6852" max="6852" width="16" bestFit="1" customWidth="1"/>
    <col min="6853" max="6853" width="12.85546875" bestFit="1" customWidth="1"/>
    <col min="6854" max="6854" width="16" bestFit="1" customWidth="1"/>
    <col min="6855" max="6855" width="12.85546875" bestFit="1" customWidth="1"/>
    <col min="6856" max="6856" width="16" bestFit="1" customWidth="1"/>
    <col min="6857" max="6857" width="12.85546875" bestFit="1" customWidth="1"/>
    <col min="6858" max="6858" width="16" bestFit="1" customWidth="1"/>
    <col min="6859" max="6859" width="12.85546875" bestFit="1" customWidth="1"/>
    <col min="6860" max="6860" width="16" bestFit="1" customWidth="1"/>
    <col min="6861" max="6861" width="12.85546875" bestFit="1" customWidth="1"/>
    <col min="6862" max="6862" width="16" bestFit="1" customWidth="1"/>
    <col min="6863" max="6863" width="12.85546875" bestFit="1" customWidth="1"/>
    <col min="6864" max="6864" width="16" bestFit="1" customWidth="1"/>
    <col min="6865" max="6865" width="12.85546875" bestFit="1" customWidth="1"/>
    <col min="6866" max="6866" width="16" bestFit="1" customWidth="1"/>
    <col min="6867" max="6867" width="12.85546875" bestFit="1" customWidth="1"/>
    <col min="6868" max="6868" width="16" bestFit="1" customWidth="1"/>
    <col min="6869" max="6869" width="12.85546875" bestFit="1" customWidth="1"/>
    <col min="6870" max="6870" width="16" bestFit="1" customWidth="1"/>
    <col min="6871" max="6871" width="12.85546875" bestFit="1" customWidth="1"/>
    <col min="6872" max="6872" width="16" bestFit="1" customWidth="1"/>
    <col min="6873" max="6873" width="12.85546875" bestFit="1" customWidth="1"/>
    <col min="6874" max="6874" width="16" bestFit="1" customWidth="1"/>
    <col min="6875" max="6875" width="12.85546875" bestFit="1" customWidth="1"/>
    <col min="6876" max="6876" width="16" bestFit="1" customWidth="1"/>
    <col min="6877" max="6877" width="12.85546875" bestFit="1" customWidth="1"/>
    <col min="6878" max="6878" width="16" bestFit="1" customWidth="1"/>
    <col min="6879" max="6879" width="12.85546875" bestFit="1" customWidth="1"/>
    <col min="6880" max="6880" width="16" bestFit="1" customWidth="1"/>
    <col min="6881" max="6881" width="12.85546875" bestFit="1" customWidth="1"/>
    <col min="6882" max="6882" width="16" bestFit="1" customWidth="1"/>
    <col min="6883" max="6883" width="12.85546875" bestFit="1" customWidth="1"/>
    <col min="6884" max="6884" width="16" bestFit="1" customWidth="1"/>
    <col min="6885" max="6885" width="12.85546875" bestFit="1" customWidth="1"/>
    <col min="6886" max="6886" width="16" bestFit="1" customWidth="1"/>
    <col min="6887" max="6887" width="12.85546875" bestFit="1" customWidth="1"/>
    <col min="6888" max="6888" width="16" bestFit="1" customWidth="1"/>
    <col min="6889" max="6889" width="12.85546875" bestFit="1" customWidth="1"/>
    <col min="6890" max="6890" width="16" bestFit="1" customWidth="1"/>
    <col min="6891" max="6891" width="12.85546875" bestFit="1" customWidth="1"/>
    <col min="6892" max="6892" width="16" bestFit="1" customWidth="1"/>
    <col min="6893" max="6893" width="12.85546875" bestFit="1" customWidth="1"/>
    <col min="6894" max="6894" width="16" bestFit="1" customWidth="1"/>
    <col min="6895" max="6895" width="12.85546875" bestFit="1" customWidth="1"/>
    <col min="6896" max="6896" width="16" bestFit="1" customWidth="1"/>
    <col min="6897" max="6897" width="12.85546875" bestFit="1" customWidth="1"/>
    <col min="6898" max="6898" width="16" bestFit="1" customWidth="1"/>
    <col min="6899" max="6899" width="12.85546875" bestFit="1" customWidth="1"/>
    <col min="6900" max="6900" width="16" bestFit="1" customWidth="1"/>
    <col min="6901" max="6901" width="12.85546875" bestFit="1" customWidth="1"/>
    <col min="6902" max="6902" width="16" bestFit="1" customWidth="1"/>
    <col min="6903" max="6903" width="12.85546875" bestFit="1" customWidth="1"/>
    <col min="6904" max="6904" width="16" bestFit="1" customWidth="1"/>
    <col min="6905" max="6905" width="12.85546875" bestFit="1" customWidth="1"/>
    <col min="6906" max="6906" width="16" bestFit="1" customWidth="1"/>
    <col min="6907" max="6907" width="12.85546875" bestFit="1" customWidth="1"/>
    <col min="6908" max="6908" width="16" bestFit="1" customWidth="1"/>
    <col min="6909" max="6909" width="12.85546875" bestFit="1" customWidth="1"/>
    <col min="6910" max="6910" width="16" bestFit="1" customWidth="1"/>
    <col min="6911" max="6911" width="12.85546875" bestFit="1" customWidth="1"/>
    <col min="6912" max="6912" width="16" bestFit="1" customWidth="1"/>
    <col min="6913" max="6913" width="12.85546875" bestFit="1" customWidth="1"/>
    <col min="6914" max="6914" width="16" bestFit="1" customWidth="1"/>
    <col min="6915" max="6915" width="12.85546875" bestFit="1" customWidth="1"/>
    <col min="6916" max="6916" width="16" bestFit="1" customWidth="1"/>
    <col min="6917" max="6917" width="12.85546875" bestFit="1" customWidth="1"/>
    <col min="6918" max="6918" width="16" bestFit="1" customWidth="1"/>
    <col min="6919" max="6919" width="12.85546875" bestFit="1" customWidth="1"/>
    <col min="6920" max="6920" width="16" bestFit="1" customWidth="1"/>
    <col min="6921" max="6921" width="12.85546875" bestFit="1" customWidth="1"/>
    <col min="6922" max="6922" width="16" bestFit="1" customWidth="1"/>
    <col min="6923" max="6923" width="12.85546875" bestFit="1" customWidth="1"/>
    <col min="6924" max="6924" width="16" bestFit="1" customWidth="1"/>
    <col min="6925" max="6925" width="12.85546875" bestFit="1" customWidth="1"/>
    <col min="6926" max="6926" width="16" bestFit="1" customWidth="1"/>
    <col min="6927" max="6927" width="12.85546875" bestFit="1" customWidth="1"/>
    <col min="6928" max="6928" width="16" bestFit="1" customWidth="1"/>
    <col min="6929" max="6929" width="12.85546875" bestFit="1" customWidth="1"/>
    <col min="6930" max="6930" width="16" bestFit="1" customWidth="1"/>
    <col min="6931" max="6931" width="12.85546875" bestFit="1" customWidth="1"/>
    <col min="6932" max="6932" width="16" bestFit="1" customWidth="1"/>
    <col min="6933" max="6933" width="12.85546875" bestFit="1" customWidth="1"/>
    <col min="6934" max="6934" width="16" bestFit="1" customWidth="1"/>
    <col min="6935" max="6935" width="12.85546875" bestFit="1" customWidth="1"/>
    <col min="6936" max="6936" width="16" bestFit="1" customWidth="1"/>
    <col min="6937" max="6937" width="12.85546875" bestFit="1" customWidth="1"/>
    <col min="6938" max="6938" width="16" bestFit="1" customWidth="1"/>
    <col min="6939" max="6939" width="12.85546875" bestFit="1" customWidth="1"/>
    <col min="6940" max="6940" width="16" bestFit="1" customWidth="1"/>
    <col min="6941" max="6941" width="12.85546875" bestFit="1" customWidth="1"/>
    <col min="6942" max="6942" width="16" bestFit="1" customWidth="1"/>
    <col min="6943" max="6943" width="12.85546875" bestFit="1" customWidth="1"/>
    <col min="6944" max="6944" width="16" bestFit="1" customWidth="1"/>
    <col min="6945" max="6945" width="12.85546875" bestFit="1" customWidth="1"/>
    <col min="6946" max="6946" width="16" bestFit="1" customWidth="1"/>
    <col min="6947" max="6947" width="12.85546875" bestFit="1" customWidth="1"/>
    <col min="6948" max="6948" width="16" bestFit="1" customWidth="1"/>
    <col min="6949" max="6949" width="12.85546875" bestFit="1" customWidth="1"/>
    <col min="6950" max="6950" width="16" bestFit="1" customWidth="1"/>
    <col min="6951" max="6951" width="12.85546875" bestFit="1" customWidth="1"/>
    <col min="6952" max="6952" width="16" bestFit="1" customWidth="1"/>
    <col min="6953" max="6953" width="12.85546875" bestFit="1" customWidth="1"/>
    <col min="6954" max="6954" width="16" bestFit="1" customWidth="1"/>
    <col min="6955" max="6955" width="12.85546875" bestFit="1" customWidth="1"/>
    <col min="6956" max="6956" width="16" bestFit="1" customWidth="1"/>
    <col min="6957" max="6957" width="12.85546875" bestFit="1" customWidth="1"/>
    <col min="6958" max="6958" width="16" bestFit="1" customWidth="1"/>
    <col min="6959" max="6959" width="12.85546875" bestFit="1" customWidth="1"/>
    <col min="6960" max="6960" width="16" bestFit="1" customWidth="1"/>
    <col min="6961" max="6961" width="12.85546875" bestFit="1" customWidth="1"/>
    <col min="6962" max="6962" width="16" bestFit="1" customWidth="1"/>
    <col min="6963" max="6963" width="12.85546875" bestFit="1" customWidth="1"/>
    <col min="6964" max="6964" width="16" bestFit="1" customWidth="1"/>
    <col min="6965" max="6965" width="12.85546875" bestFit="1" customWidth="1"/>
    <col min="6966" max="6966" width="16" bestFit="1" customWidth="1"/>
    <col min="6967" max="6967" width="12.85546875" bestFit="1" customWidth="1"/>
    <col min="6968" max="6968" width="16" bestFit="1" customWidth="1"/>
    <col min="6969" max="6969" width="12.85546875" bestFit="1" customWidth="1"/>
    <col min="6970" max="6970" width="16" bestFit="1" customWidth="1"/>
    <col min="6971" max="6971" width="12.85546875" bestFit="1" customWidth="1"/>
    <col min="6972" max="6972" width="16" bestFit="1" customWidth="1"/>
    <col min="6973" max="6973" width="12.85546875" bestFit="1" customWidth="1"/>
    <col min="6974" max="6974" width="16" bestFit="1" customWidth="1"/>
    <col min="6975" max="6975" width="12.85546875" bestFit="1" customWidth="1"/>
    <col min="6976" max="6976" width="16" bestFit="1" customWidth="1"/>
    <col min="6977" max="6977" width="12.85546875" bestFit="1" customWidth="1"/>
    <col min="6978" max="6978" width="16" bestFit="1" customWidth="1"/>
    <col min="6979" max="6979" width="12.85546875" bestFit="1" customWidth="1"/>
    <col min="6980" max="6980" width="16" bestFit="1" customWidth="1"/>
    <col min="6981" max="6981" width="12.85546875" bestFit="1" customWidth="1"/>
    <col min="6982" max="6982" width="16" bestFit="1" customWidth="1"/>
    <col min="6983" max="6983" width="12.85546875" bestFit="1" customWidth="1"/>
    <col min="6984" max="6984" width="16" bestFit="1" customWidth="1"/>
    <col min="6985" max="6985" width="12.85546875" bestFit="1" customWidth="1"/>
    <col min="6986" max="6986" width="16" bestFit="1" customWidth="1"/>
    <col min="6987" max="6987" width="12.85546875" bestFit="1" customWidth="1"/>
    <col min="6988" max="6988" width="16" bestFit="1" customWidth="1"/>
    <col min="6989" max="6989" width="12.85546875" bestFit="1" customWidth="1"/>
    <col min="6990" max="6990" width="16" bestFit="1" customWidth="1"/>
    <col min="6991" max="6991" width="12.85546875" bestFit="1" customWidth="1"/>
    <col min="6992" max="6992" width="16" bestFit="1" customWidth="1"/>
    <col min="6993" max="6993" width="12.85546875" bestFit="1" customWidth="1"/>
    <col min="6994" max="6994" width="16" bestFit="1" customWidth="1"/>
    <col min="6995" max="6995" width="12.85546875" bestFit="1" customWidth="1"/>
    <col min="6996" max="6996" width="16" bestFit="1" customWidth="1"/>
    <col min="6997" max="6997" width="12.85546875" bestFit="1" customWidth="1"/>
    <col min="6998" max="6998" width="16" bestFit="1" customWidth="1"/>
    <col min="6999" max="6999" width="12.85546875" bestFit="1" customWidth="1"/>
    <col min="7000" max="7000" width="16" bestFit="1" customWidth="1"/>
    <col min="7001" max="7001" width="12.85546875" bestFit="1" customWidth="1"/>
    <col min="7002" max="7002" width="16" bestFit="1" customWidth="1"/>
    <col min="7003" max="7003" width="12.85546875" bestFit="1" customWidth="1"/>
    <col min="7004" max="7004" width="16" bestFit="1" customWidth="1"/>
    <col min="7005" max="7005" width="12.85546875" bestFit="1" customWidth="1"/>
    <col min="7006" max="7006" width="16" bestFit="1" customWidth="1"/>
    <col min="7007" max="7007" width="12.85546875" bestFit="1" customWidth="1"/>
    <col min="7008" max="7008" width="16" bestFit="1" customWidth="1"/>
    <col min="7009" max="7009" width="12.85546875" bestFit="1" customWidth="1"/>
    <col min="7010" max="7010" width="16" bestFit="1" customWidth="1"/>
    <col min="7011" max="7011" width="12.85546875" bestFit="1" customWidth="1"/>
    <col min="7012" max="7012" width="16" bestFit="1" customWidth="1"/>
    <col min="7013" max="7013" width="12.85546875" bestFit="1" customWidth="1"/>
    <col min="7014" max="7014" width="16" bestFit="1" customWidth="1"/>
    <col min="7015" max="7015" width="12.85546875" bestFit="1" customWidth="1"/>
    <col min="7016" max="7016" width="16" bestFit="1" customWidth="1"/>
    <col min="7017" max="7017" width="12.85546875" bestFit="1" customWidth="1"/>
    <col min="7018" max="7018" width="16" bestFit="1" customWidth="1"/>
    <col min="7019" max="7019" width="12.85546875" bestFit="1" customWidth="1"/>
    <col min="7020" max="7020" width="16" bestFit="1" customWidth="1"/>
    <col min="7021" max="7021" width="12.85546875" bestFit="1" customWidth="1"/>
    <col min="7022" max="7022" width="16" bestFit="1" customWidth="1"/>
    <col min="7023" max="7023" width="12.85546875" bestFit="1" customWidth="1"/>
    <col min="7024" max="7024" width="16" bestFit="1" customWidth="1"/>
    <col min="7025" max="7025" width="12.85546875" bestFit="1" customWidth="1"/>
    <col min="7026" max="7026" width="16" bestFit="1" customWidth="1"/>
    <col min="7027" max="7027" width="12.85546875" bestFit="1" customWidth="1"/>
    <col min="7028" max="7028" width="16" bestFit="1" customWidth="1"/>
    <col min="7029" max="7029" width="12.85546875" bestFit="1" customWidth="1"/>
    <col min="7030" max="7030" width="16" bestFit="1" customWidth="1"/>
    <col min="7031" max="7031" width="12.85546875" bestFit="1" customWidth="1"/>
    <col min="7032" max="7032" width="16" bestFit="1" customWidth="1"/>
    <col min="7033" max="7033" width="12.85546875" bestFit="1" customWidth="1"/>
    <col min="7034" max="7034" width="16" bestFit="1" customWidth="1"/>
    <col min="7035" max="7035" width="12.85546875" bestFit="1" customWidth="1"/>
    <col min="7036" max="7036" width="16" bestFit="1" customWidth="1"/>
    <col min="7037" max="7037" width="12.85546875" bestFit="1" customWidth="1"/>
    <col min="7038" max="7038" width="16" bestFit="1" customWidth="1"/>
    <col min="7039" max="7039" width="12.85546875" bestFit="1" customWidth="1"/>
    <col min="7040" max="7040" width="16" bestFit="1" customWidth="1"/>
    <col min="7041" max="7041" width="12.85546875" bestFit="1" customWidth="1"/>
    <col min="7042" max="7042" width="16" bestFit="1" customWidth="1"/>
    <col min="7043" max="7043" width="12.85546875" bestFit="1" customWidth="1"/>
    <col min="7044" max="7044" width="16" bestFit="1" customWidth="1"/>
    <col min="7045" max="7045" width="12.85546875" bestFit="1" customWidth="1"/>
    <col min="7046" max="7046" width="16" bestFit="1" customWidth="1"/>
    <col min="7047" max="7047" width="12.85546875" bestFit="1" customWidth="1"/>
    <col min="7048" max="7048" width="16" bestFit="1" customWidth="1"/>
    <col min="7049" max="7049" width="12.85546875" bestFit="1" customWidth="1"/>
    <col min="7050" max="7050" width="16" bestFit="1" customWidth="1"/>
    <col min="7051" max="7051" width="12.85546875" bestFit="1" customWidth="1"/>
    <col min="7052" max="7052" width="16" bestFit="1" customWidth="1"/>
    <col min="7053" max="7053" width="12.85546875" bestFit="1" customWidth="1"/>
    <col min="7054" max="7054" width="16" bestFit="1" customWidth="1"/>
    <col min="7055" max="7055" width="12.85546875" bestFit="1" customWidth="1"/>
    <col min="7056" max="7056" width="16" bestFit="1" customWidth="1"/>
    <col min="7057" max="7057" width="12.85546875" bestFit="1" customWidth="1"/>
    <col min="7058" max="7058" width="16" bestFit="1" customWidth="1"/>
    <col min="7059" max="7059" width="12.85546875" bestFit="1" customWidth="1"/>
    <col min="7060" max="7060" width="16" bestFit="1" customWidth="1"/>
    <col min="7061" max="7061" width="12.85546875" bestFit="1" customWidth="1"/>
    <col min="7062" max="7062" width="16" bestFit="1" customWidth="1"/>
    <col min="7063" max="7063" width="12.85546875" bestFit="1" customWidth="1"/>
    <col min="7064" max="7064" width="16" bestFit="1" customWidth="1"/>
    <col min="7065" max="7065" width="12.85546875" bestFit="1" customWidth="1"/>
    <col min="7066" max="7066" width="16" bestFit="1" customWidth="1"/>
    <col min="7067" max="7067" width="12.85546875" bestFit="1" customWidth="1"/>
    <col min="7068" max="7068" width="16" bestFit="1" customWidth="1"/>
    <col min="7069" max="7069" width="12.85546875" bestFit="1" customWidth="1"/>
    <col min="7070" max="7070" width="16" bestFit="1" customWidth="1"/>
    <col min="7071" max="7071" width="12.85546875" bestFit="1" customWidth="1"/>
    <col min="7072" max="7072" width="16" bestFit="1" customWidth="1"/>
    <col min="7073" max="7073" width="12.85546875" bestFit="1" customWidth="1"/>
    <col min="7074" max="7074" width="16" bestFit="1" customWidth="1"/>
    <col min="7075" max="7075" width="12.85546875" bestFit="1" customWidth="1"/>
    <col min="7076" max="7076" width="16" bestFit="1" customWidth="1"/>
    <col min="7077" max="7077" width="12.85546875" bestFit="1" customWidth="1"/>
    <col min="7078" max="7078" width="16" bestFit="1" customWidth="1"/>
    <col min="7079" max="7079" width="12.85546875" bestFit="1" customWidth="1"/>
    <col min="7080" max="7080" width="16" bestFit="1" customWidth="1"/>
    <col min="7081" max="7081" width="12.85546875" bestFit="1" customWidth="1"/>
    <col min="7082" max="7082" width="16" bestFit="1" customWidth="1"/>
    <col min="7083" max="7083" width="12.85546875" bestFit="1" customWidth="1"/>
    <col min="7084" max="7084" width="16" bestFit="1" customWidth="1"/>
    <col min="7085" max="7085" width="12.85546875" bestFit="1" customWidth="1"/>
    <col min="7086" max="7086" width="16" bestFit="1" customWidth="1"/>
    <col min="7087" max="7087" width="12.85546875" bestFit="1" customWidth="1"/>
    <col min="7088" max="7088" width="16" bestFit="1" customWidth="1"/>
    <col min="7089" max="7089" width="12.85546875" bestFit="1" customWidth="1"/>
    <col min="7090" max="7090" width="16" bestFit="1" customWidth="1"/>
    <col min="7091" max="7091" width="12.85546875" bestFit="1" customWidth="1"/>
    <col min="7092" max="7092" width="16" bestFit="1" customWidth="1"/>
    <col min="7093" max="7093" width="12.85546875" bestFit="1" customWidth="1"/>
    <col min="7094" max="7094" width="16" bestFit="1" customWidth="1"/>
    <col min="7095" max="7095" width="12.85546875" bestFit="1" customWidth="1"/>
    <col min="7096" max="7096" width="16" bestFit="1" customWidth="1"/>
    <col min="7097" max="7097" width="12.85546875" bestFit="1" customWidth="1"/>
    <col min="7098" max="7098" width="16" bestFit="1" customWidth="1"/>
    <col min="7099" max="7099" width="12.85546875" bestFit="1" customWidth="1"/>
    <col min="7100" max="7100" width="16" bestFit="1" customWidth="1"/>
    <col min="7101" max="7101" width="12.85546875" bestFit="1" customWidth="1"/>
    <col min="7102" max="7102" width="16" bestFit="1" customWidth="1"/>
    <col min="7103" max="7103" width="12.85546875" bestFit="1" customWidth="1"/>
    <col min="7104" max="7104" width="16" bestFit="1" customWidth="1"/>
    <col min="7105" max="7105" width="12.85546875" bestFit="1" customWidth="1"/>
    <col min="7106" max="7106" width="16" bestFit="1" customWidth="1"/>
    <col min="7107" max="7107" width="12.85546875" bestFit="1" customWidth="1"/>
    <col min="7108" max="7108" width="16" bestFit="1" customWidth="1"/>
    <col min="7109" max="7109" width="12.85546875" bestFit="1" customWidth="1"/>
    <col min="7110" max="7110" width="16" bestFit="1" customWidth="1"/>
    <col min="7111" max="7111" width="12.85546875" bestFit="1" customWidth="1"/>
    <col min="7112" max="7112" width="16" bestFit="1" customWidth="1"/>
    <col min="7113" max="7113" width="12.85546875" bestFit="1" customWidth="1"/>
    <col min="7114" max="7114" width="16" bestFit="1" customWidth="1"/>
    <col min="7115" max="7115" width="12.85546875" bestFit="1" customWidth="1"/>
    <col min="7116" max="7116" width="16" bestFit="1" customWidth="1"/>
    <col min="7117" max="7117" width="12.85546875" bestFit="1" customWidth="1"/>
    <col min="7118" max="7118" width="16" bestFit="1" customWidth="1"/>
    <col min="7119" max="7119" width="12.85546875" bestFit="1" customWidth="1"/>
    <col min="7120" max="7120" width="16" bestFit="1" customWidth="1"/>
    <col min="7121" max="7121" width="12.85546875" bestFit="1" customWidth="1"/>
    <col min="7122" max="7122" width="16" bestFit="1" customWidth="1"/>
    <col min="7123" max="7123" width="12.85546875" bestFit="1" customWidth="1"/>
    <col min="7124" max="7124" width="16" bestFit="1" customWidth="1"/>
    <col min="7125" max="7125" width="12.85546875" bestFit="1" customWidth="1"/>
    <col min="7126" max="7126" width="16" bestFit="1" customWidth="1"/>
    <col min="7127" max="7127" width="12.85546875" bestFit="1" customWidth="1"/>
    <col min="7128" max="7128" width="16" bestFit="1" customWidth="1"/>
    <col min="7129" max="7129" width="12.85546875" bestFit="1" customWidth="1"/>
    <col min="7130" max="7130" width="16" bestFit="1" customWidth="1"/>
    <col min="7131" max="7131" width="12.85546875" bestFit="1" customWidth="1"/>
    <col min="7132" max="7132" width="16" bestFit="1" customWidth="1"/>
    <col min="7133" max="7133" width="12.85546875" bestFit="1" customWidth="1"/>
    <col min="7134" max="7134" width="16" bestFit="1" customWidth="1"/>
    <col min="7135" max="7135" width="12.85546875" bestFit="1" customWidth="1"/>
    <col min="7136" max="7136" width="16" bestFit="1" customWidth="1"/>
    <col min="7137" max="7137" width="12.85546875" bestFit="1" customWidth="1"/>
    <col min="7138" max="7138" width="16" bestFit="1" customWidth="1"/>
    <col min="7139" max="7139" width="12.85546875" bestFit="1" customWidth="1"/>
    <col min="7140" max="7140" width="16" bestFit="1" customWidth="1"/>
    <col min="7141" max="7141" width="12.85546875" bestFit="1" customWidth="1"/>
    <col min="7142" max="7142" width="16" bestFit="1" customWidth="1"/>
    <col min="7143" max="7143" width="12.85546875" bestFit="1" customWidth="1"/>
    <col min="7144" max="7144" width="16" bestFit="1" customWidth="1"/>
    <col min="7145" max="7145" width="12.85546875" bestFit="1" customWidth="1"/>
    <col min="7146" max="7146" width="16" bestFit="1" customWidth="1"/>
    <col min="7147" max="7147" width="12.85546875" bestFit="1" customWidth="1"/>
    <col min="7148" max="7148" width="16" bestFit="1" customWidth="1"/>
    <col min="7149" max="7149" width="12.85546875" bestFit="1" customWidth="1"/>
    <col min="7150" max="7150" width="16" bestFit="1" customWidth="1"/>
    <col min="7151" max="7151" width="12.85546875" bestFit="1" customWidth="1"/>
    <col min="7152" max="7152" width="16" bestFit="1" customWidth="1"/>
    <col min="7153" max="7153" width="12.85546875" bestFit="1" customWidth="1"/>
    <col min="7154" max="7154" width="16" bestFit="1" customWidth="1"/>
    <col min="7155" max="7155" width="12.85546875" bestFit="1" customWidth="1"/>
    <col min="7156" max="7156" width="16" bestFit="1" customWidth="1"/>
    <col min="7157" max="7157" width="12.85546875" bestFit="1" customWidth="1"/>
    <col min="7158" max="7158" width="16" bestFit="1" customWidth="1"/>
    <col min="7159" max="7159" width="12.85546875" bestFit="1" customWidth="1"/>
    <col min="7160" max="7160" width="16" bestFit="1" customWidth="1"/>
    <col min="7161" max="7161" width="12.85546875" bestFit="1" customWidth="1"/>
    <col min="7162" max="7162" width="16" bestFit="1" customWidth="1"/>
    <col min="7163" max="7163" width="12.85546875" bestFit="1" customWidth="1"/>
    <col min="7164" max="7164" width="16" bestFit="1" customWidth="1"/>
    <col min="7165" max="7165" width="12.85546875" bestFit="1" customWidth="1"/>
    <col min="7166" max="7166" width="16" bestFit="1" customWidth="1"/>
    <col min="7167" max="7167" width="12.85546875" bestFit="1" customWidth="1"/>
    <col min="7168" max="7168" width="16" bestFit="1" customWidth="1"/>
    <col min="7169" max="7169" width="12.85546875" bestFit="1" customWidth="1"/>
    <col min="7170" max="7170" width="16" bestFit="1" customWidth="1"/>
    <col min="7171" max="7171" width="12.85546875" bestFit="1" customWidth="1"/>
    <col min="7172" max="7172" width="16" bestFit="1" customWidth="1"/>
    <col min="7173" max="7173" width="12.85546875" bestFit="1" customWidth="1"/>
    <col min="7174" max="7174" width="16" bestFit="1" customWidth="1"/>
    <col min="7175" max="7175" width="12.85546875" bestFit="1" customWidth="1"/>
    <col min="7176" max="7176" width="16" bestFit="1" customWidth="1"/>
    <col min="7177" max="7177" width="12.85546875" bestFit="1" customWidth="1"/>
    <col min="7178" max="7178" width="16" bestFit="1" customWidth="1"/>
    <col min="7179" max="7179" width="12.85546875" bestFit="1" customWidth="1"/>
    <col min="7180" max="7180" width="16" bestFit="1" customWidth="1"/>
    <col min="7181" max="7181" width="12.85546875" bestFit="1" customWidth="1"/>
    <col min="7182" max="7182" width="16" bestFit="1" customWidth="1"/>
    <col min="7183" max="7183" width="12.85546875" bestFit="1" customWidth="1"/>
    <col min="7184" max="7184" width="16" bestFit="1" customWidth="1"/>
    <col min="7185" max="7185" width="12.85546875" bestFit="1" customWidth="1"/>
    <col min="7186" max="7186" width="16" bestFit="1" customWidth="1"/>
    <col min="7187" max="7187" width="12.85546875" bestFit="1" customWidth="1"/>
    <col min="7188" max="7188" width="16" bestFit="1" customWidth="1"/>
    <col min="7189" max="7189" width="12.85546875" bestFit="1" customWidth="1"/>
    <col min="7190" max="7190" width="16" bestFit="1" customWidth="1"/>
    <col min="7191" max="7191" width="12.85546875" bestFit="1" customWidth="1"/>
    <col min="7192" max="7192" width="16" bestFit="1" customWidth="1"/>
    <col min="7193" max="7193" width="12.85546875" bestFit="1" customWidth="1"/>
    <col min="7194" max="7194" width="16" bestFit="1" customWidth="1"/>
    <col min="7195" max="7195" width="12.85546875" bestFit="1" customWidth="1"/>
    <col min="7196" max="7196" width="16" bestFit="1" customWidth="1"/>
    <col min="7197" max="7197" width="12.85546875" bestFit="1" customWidth="1"/>
    <col min="7198" max="7198" width="16" bestFit="1" customWidth="1"/>
    <col min="7199" max="7199" width="12.85546875" bestFit="1" customWidth="1"/>
    <col min="7200" max="7200" width="16" bestFit="1" customWidth="1"/>
    <col min="7201" max="7201" width="12.85546875" bestFit="1" customWidth="1"/>
    <col min="7202" max="7202" width="16" bestFit="1" customWidth="1"/>
    <col min="7203" max="7203" width="12.85546875" bestFit="1" customWidth="1"/>
    <col min="7204" max="7204" width="16" bestFit="1" customWidth="1"/>
    <col min="7205" max="7205" width="12.85546875" bestFit="1" customWidth="1"/>
    <col min="7206" max="7206" width="16" bestFit="1" customWidth="1"/>
    <col min="7207" max="7207" width="12.85546875" bestFit="1" customWidth="1"/>
    <col min="7208" max="7208" width="16" bestFit="1" customWidth="1"/>
    <col min="7209" max="7209" width="12.85546875" bestFit="1" customWidth="1"/>
    <col min="7210" max="7210" width="16" bestFit="1" customWidth="1"/>
    <col min="7211" max="7211" width="12.85546875" bestFit="1" customWidth="1"/>
    <col min="7212" max="7212" width="16" bestFit="1" customWidth="1"/>
    <col min="7213" max="7213" width="12.85546875" bestFit="1" customWidth="1"/>
    <col min="7214" max="7214" width="16" bestFit="1" customWidth="1"/>
    <col min="7215" max="7215" width="12.85546875" bestFit="1" customWidth="1"/>
    <col min="7216" max="7216" width="16" bestFit="1" customWidth="1"/>
    <col min="7217" max="7217" width="12.85546875" bestFit="1" customWidth="1"/>
    <col min="7218" max="7218" width="16" bestFit="1" customWidth="1"/>
    <col min="7219" max="7219" width="12.85546875" bestFit="1" customWidth="1"/>
    <col min="7220" max="7220" width="16" bestFit="1" customWidth="1"/>
    <col min="7221" max="7221" width="12.85546875" bestFit="1" customWidth="1"/>
    <col min="7222" max="7222" width="16" bestFit="1" customWidth="1"/>
    <col min="7223" max="7223" width="12.85546875" bestFit="1" customWidth="1"/>
    <col min="7224" max="7224" width="16" bestFit="1" customWidth="1"/>
    <col min="7225" max="7225" width="12.85546875" bestFit="1" customWidth="1"/>
    <col min="7226" max="7226" width="16" bestFit="1" customWidth="1"/>
    <col min="7227" max="7227" width="12.85546875" bestFit="1" customWidth="1"/>
    <col min="7228" max="7228" width="16" bestFit="1" customWidth="1"/>
    <col min="7229" max="7229" width="12.85546875" bestFit="1" customWidth="1"/>
    <col min="7230" max="7230" width="16" bestFit="1" customWidth="1"/>
    <col min="7231" max="7231" width="12.85546875" bestFit="1" customWidth="1"/>
    <col min="7232" max="7232" width="16" bestFit="1" customWidth="1"/>
    <col min="7233" max="7233" width="12.85546875" bestFit="1" customWidth="1"/>
    <col min="7234" max="7234" width="16" bestFit="1" customWidth="1"/>
    <col min="7235" max="7235" width="12.85546875" bestFit="1" customWidth="1"/>
    <col min="7236" max="7236" width="16" bestFit="1" customWidth="1"/>
    <col min="7237" max="7237" width="12.85546875" bestFit="1" customWidth="1"/>
    <col min="7238" max="7238" width="16" bestFit="1" customWidth="1"/>
    <col min="7239" max="7239" width="12.85546875" bestFit="1" customWidth="1"/>
    <col min="7240" max="7240" width="16" bestFit="1" customWidth="1"/>
    <col min="7241" max="7241" width="12.85546875" bestFit="1" customWidth="1"/>
    <col min="7242" max="7242" width="16" bestFit="1" customWidth="1"/>
    <col min="7243" max="7243" width="12.85546875" bestFit="1" customWidth="1"/>
    <col min="7244" max="7244" width="16" bestFit="1" customWidth="1"/>
    <col min="7245" max="7245" width="12.85546875" bestFit="1" customWidth="1"/>
    <col min="7246" max="7246" width="16" bestFit="1" customWidth="1"/>
    <col min="7247" max="7247" width="12.85546875" bestFit="1" customWidth="1"/>
    <col min="7248" max="7248" width="16" bestFit="1" customWidth="1"/>
    <col min="7249" max="7249" width="12.85546875" bestFit="1" customWidth="1"/>
    <col min="7250" max="7250" width="16" bestFit="1" customWidth="1"/>
    <col min="7251" max="7251" width="12.85546875" bestFit="1" customWidth="1"/>
    <col min="7252" max="7252" width="16" bestFit="1" customWidth="1"/>
    <col min="7253" max="7253" width="12.85546875" bestFit="1" customWidth="1"/>
    <col min="7254" max="7254" width="16" bestFit="1" customWidth="1"/>
    <col min="7255" max="7255" width="12.85546875" bestFit="1" customWidth="1"/>
    <col min="7256" max="7256" width="16" bestFit="1" customWidth="1"/>
    <col min="7257" max="7257" width="12.85546875" bestFit="1" customWidth="1"/>
    <col min="7258" max="7258" width="16" bestFit="1" customWidth="1"/>
    <col min="7259" max="7259" width="12.85546875" bestFit="1" customWidth="1"/>
    <col min="7260" max="7260" width="16" bestFit="1" customWidth="1"/>
    <col min="7261" max="7261" width="12.85546875" bestFit="1" customWidth="1"/>
    <col min="7262" max="7262" width="16" bestFit="1" customWidth="1"/>
    <col min="7263" max="7263" width="12.85546875" bestFit="1" customWidth="1"/>
    <col min="7264" max="7264" width="16" bestFit="1" customWidth="1"/>
    <col min="7265" max="7265" width="12.85546875" bestFit="1" customWidth="1"/>
    <col min="7266" max="7266" width="16" bestFit="1" customWidth="1"/>
    <col min="7267" max="7267" width="12.85546875" bestFit="1" customWidth="1"/>
    <col min="7268" max="7268" width="16" bestFit="1" customWidth="1"/>
    <col min="7269" max="7269" width="12.85546875" bestFit="1" customWidth="1"/>
    <col min="7270" max="7270" width="16" bestFit="1" customWidth="1"/>
    <col min="7271" max="7271" width="12.85546875" bestFit="1" customWidth="1"/>
    <col min="7272" max="7272" width="16" bestFit="1" customWidth="1"/>
    <col min="7273" max="7273" width="12.85546875" bestFit="1" customWidth="1"/>
    <col min="7274" max="7274" width="16" bestFit="1" customWidth="1"/>
    <col min="7275" max="7275" width="12.85546875" bestFit="1" customWidth="1"/>
    <col min="7276" max="7276" width="16" bestFit="1" customWidth="1"/>
    <col min="7277" max="7277" width="12.85546875" bestFit="1" customWidth="1"/>
    <col min="7278" max="7278" width="16" bestFit="1" customWidth="1"/>
    <col min="7279" max="7279" width="12.85546875" bestFit="1" customWidth="1"/>
    <col min="7280" max="7280" width="16" bestFit="1" customWidth="1"/>
    <col min="7281" max="7281" width="12.85546875" bestFit="1" customWidth="1"/>
    <col min="7282" max="7282" width="16" bestFit="1" customWidth="1"/>
    <col min="7283" max="7283" width="12.85546875" bestFit="1" customWidth="1"/>
    <col min="7284" max="7284" width="16" bestFit="1" customWidth="1"/>
    <col min="7285" max="7285" width="12.85546875" bestFit="1" customWidth="1"/>
    <col min="7286" max="7286" width="16" bestFit="1" customWidth="1"/>
    <col min="7287" max="7287" width="12.85546875" bestFit="1" customWidth="1"/>
    <col min="7288" max="7288" width="16" bestFit="1" customWidth="1"/>
    <col min="7289" max="7289" width="12.85546875" bestFit="1" customWidth="1"/>
    <col min="7290" max="7290" width="16" bestFit="1" customWidth="1"/>
    <col min="7291" max="7291" width="12.85546875" bestFit="1" customWidth="1"/>
    <col min="7292" max="7292" width="16" bestFit="1" customWidth="1"/>
    <col min="7293" max="7293" width="12.85546875" bestFit="1" customWidth="1"/>
    <col min="7294" max="7294" width="16" bestFit="1" customWidth="1"/>
    <col min="7295" max="7295" width="12.85546875" bestFit="1" customWidth="1"/>
    <col min="7296" max="7296" width="16" bestFit="1" customWidth="1"/>
    <col min="7297" max="7297" width="12.85546875" bestFit="1" customWidth="1"/>
    <col min="7298" max="7298" width="16" bestFit="1" customWidth="1"/>
    <col min="7299" max="7299" width="12.85546875" bestFit="1" customWidth="1"/>
    <col min="7300" max="7300" width="16" bestFit="1" customWidth="1"/>
    <col min="7301" max="7301" width="12.85546875" bestFit="1" customWidth="1"/>
    <col min="7302" max="7302" width="16" bestFit="1" customWidth="1"/>
    <col min="7303" max="7303" width="12.85546875" bestFit="1" customWidth="1"/>
    <col min="7304" max="7304" width="16" bestFit="1" customWidth="1"/>
    <col min="7305" max="7305" width="12.85546875" bestFit="1" customWidth="1"/>
    <col min="7306" max="7306" width="16" bestFit="1" customWidth="1"/>
    <col min="7307" max="7307" width="12.85546875" bestFit="1" customWidth="1"/>
    <col min="7308" max="7308" width="16" bestFit="1" customWidth="1"/>
    <col min="7309" max="7309" width="12.85546875" bestFit="1" customWidth="1"/>
    <col min="7310" max="7310" width="16" bestFit="1" customWidth="1"/>
    <col min="7311" max="7311" width="12.85546875" bestFit="1" customWidth="1"/>
    <col min="7312" max="7312" width="16" bestFit="1" customWidth="1"/>
    <col min="7313" max="7313" width="12.85546875" bestFit="1" customWidth="1"/>
    <col min="7314" max="7314" width="16" bestFit="1" customWidth="1"/>
    <col min="7315" max="7315" width="12.85546875" bestFit="1" customWidth="1"/>
    <col min="7316" max="7316" width="16" bestFit="1" customWidth="1"/>
    <col min="7317" max="7317" width="12.85546875" bestFit="1" customWidth="1"/>
    <col min="7318" max="7318" width="16" bestFit="1" customWidth="1"/>
    <col min="7319" max="7319" width="12.85546875" bestFit="1" customWidth="1"/>
    <col min="7320" max="7320" width="16" bestFit="1" customWidth="1"/>
    <col min="7321" max="7321" width="12.85546875" bestFit="1" customWidth="1"/>
    <col min="7322" max="7322" width="16" bestFit="1" customWidth="1"/>
    <col min="7323" max="7323" width="12.85546875" bestFit="1" customWidth="1"/>
    <col min="7324" max="7324" width="16" bestFit="1" customWidth="1"/>
    <col min="7325" max="7325" width="12.85546875" bestFit="1" customWidth="1"/>
    <col min="7326" max="7326" width="16" bestFit="1" customWidth="1"/>
    <col min="7327" max="7327" width="12.85546875" bestFit="1" customWidth="1"/>
    <col min="7328" max="7328" width="16" bestFit="1" customWidth="1"/>
    <col min="7329" max="7329" width="12.85546875" bestFit="1" customWidth="1"/>
    <col min="7330" max="7330" width="16" bestFit="1" customWidth="1"/>
    <col min="7331" max="7331" width="12.85546875" bestFit="1" customWidth="1"/>
    <col min="7332" max="7332" width="16" bestFit="1" customWidth="1"/>
    <col min="7333" max="7333" width="12.85546875" bestFit="1" customWidth="1"/>
    <col min="7334" max="7334" width="16" bestFit="1" customWidth="1"/>
    <col min="7335" max="7335" width="12.85546875" bestFit="1" customWidth="1"/>
    <col min="7336" max="7336" width="16" bestFit="1" customWidth="1"/>
    <col min="7337" max="7337" width="12.85546875" bestFit="1" customWidth="1"/>
    <col min="7338" max="7338" width="16" bestFit="1" customWidth="1"/>
    <col min="7339" max="7339" width="12.85546875" bestFit="1" customWidth="1"/>
    <col min="7340" max="7340" width="16" bestFit="1" customWidth="1"/>
    <col min="7341" max="7341" width="12.85546875" bestFit="1" customWidth="1"/>
    <col min="7342" max="7342" width="16" bestFit="1" customWidth="1"/>
    <col min="7343" max="7343" width="12.85546875" bestFit="1" customWidth="1"/>
    <col min="7344" max="7344" width="16" bestFit="1" customWidth="1"/>
    <col min="7345" max="7345" width="12.85546875" bestFit="1" customWidth="1"/>
    <col min="7346" max="7346" width="16" bestFit="1" customWidth="1"/>
    <col min="7347" max="7347" width="12.85546875" bestFit="1" customWidth="1"/>
    <col min="7348" max="7348" width="16" bestFit="1" customWidth="1"/>
    <col min="7349" max="7349" width="12.85546875" bestFit="1" customWidth="1"/>
    <col min="7350" max="7350" width="16" bestFit="1" customWidth="1"/>
    <col min="7351" max="7351" width="12.85546875" bestFit="1" customWidth="1"/>
    <col min="7352" max="7352" width="16" bestFit="1" customWidth="1"/>
    <col min="7353" max="7353" width="12.85546875" bestFit="1" customWidth="1"/>
    <col min="7354" max="7354" width="16" bestFit="1" customWidth="1"/>
    <col min="7355" max="7355" width="12.85546875" bestFit="1" customWidth="1"/>
    <col min="7356" max="7356" width="16" bestFit="1" customWidth="1"/>
    <col min="7357" max="7357" width="12.85546875" bestFit="1" customWidth="1"/>
    <col min="7358" max="7358" width="16" bestFit="1" customWidth="1"/>
    <col min="7359" max="7359" width="12.85546875" bestFit="1" customWidth="1"/>
    <col min="7360" max="7360" width="16" bestFit="1" customWidth="1"/>
    <col min="7361" max="7361" width="12.85546875" bestFit="1" customWidth="1"/>
    <col min="7362" max="7362" width="16" bestFit="1" customWidth="1"/>
    <col min="7363" max="7363" width="12.85546875" bestFit="1" customWidth="1"/>
    <col min="7364" max="7364" width="16" bestFit="1" customWidth="1"/>
    <col min="7365" max="7365" width="12.85546875" bestFit="1" customWidth="1"/>
    <col min="7366" max="7366" width="16" bestFit="1" customWidth="1"/>
    <col min="7367" max="7367" width="12.85546875" bestFit="1" customWidth="1"/>
    <col min="7368" max="7368" width="16" bestFit="1" customWidth="1"/>
    <col min="7369" max="7369" width="12.85546875" bestFit="1" customWidth="1"/>
    <col min="7370" max="7370" width="16" bestFit="1" customWidth="1"/>
    <col min="7371" max="7371" width="12.85546875" bestFit="1" customWidth="1"/>
    <col min="7372" max="7372" width="16" bestFit="1" customWidth="1"/>
    <col min="7373" max="7373" width="12.85546875" bestFit="1" customWidth="1"/>
    <col min="7374" max="7374" width="16" bestFit="1" customWidth="1"/>
    <col min="7375" max="7375" width="12.85546875" bestFit="1" customWidth="1"/>
    <col min="7376" max="7376" width="16" bestFit="1" customWidth="1"/>
    <col min="7377" max="7377" width="12.85546875" bestFit="1" customWidth="1"/>
    <col min="7378" max="7378" width="16" bestFit="1" customWidth="1"/>
    <col min="7379" max="7379" width="12.85546875" bestFit="1" customWidth="1"/>
    <col min="7380" max="7380" width="16" bestFit="1" customWidth="1"/>
    <col min="7381" max="7381" width="12.85546875" bestFit="1" customWidth="1"/>
    <col min="7382" max="7382" width="16" bestFit="1" customWidth="1"/>
    <col min="7383" max="7383" width="12.85546875" bestFit="1" customWidth="1"/>
    <col min="7384" max="7384" width="16" bestFit="1" customWidth="1"/>
    <col min="7385" max="7385" width="12.85546875" bestFit="1" customWidth="1"/>
    <col min="7386" max="7386" width="16" bestFit="1" customWidth="1"/>
    <col min="7387" max="7387" width="12.85546875" bestFit="1" customWidth="1"/>
    <col min="7388" max="7388" width="16" bestFit="1" customWidth="1"/>
    <col min="7389" max="7389" width="12.85546875" bestFit="1" customWidth="1"/>
    <col min="7390" max="7390" width="16" bestFit="1" customWidth="1"/>
    <col min="7391" max="7391" width="12.85546875" bestFit="1" customWidth="1"/>
    <col min="7392" max="7392" width="16" bestFit="1" customWidth="1"/>
    <col min="7393" max="7393" width="12.85546875" bestFit="1" customWidth="1"/>
    <col min="7394" max="7394" width="16" bestFit="1" customWidth="1"/>
    <col min="7395" max="7395" width="12.85546875" bestFit="1" customWidth="1"/>
    <col min="7396" max="7396" width="16" bestFit="1" customWidth="1"/>
    <col min="7397" max="7397" width="12.85546875" bestFit="1" customWidth="1"/>
    <col min="7398" max="7398" width="16" bestFit="1" customWidth="1"/>
    <col min="7399" max="7399" width="12.85546875" bestFit="1" customWidth="1"/>
    <col min="7400" max="7400" width="16" bestFit="1" customWidth="1"/>
    <col min="7401" max="7401" width="12.85546875" bestFit="1" customWidth="1"/>
    <col min="7402" max="7402" width="16" bestFit="1" customWidth="1"/>
    <col min="7403" max="7403" width="12.85546875" bestFit="1" customWidth="1"/>
    <col min="7404" max="7404" width="16" bestFit="1" customWidth="1"/>
    <col min="7405" max="7405" width="12.85546875" bestFit="1" customWidth="1"/>
    <col min="7406" max="7406" width="16" bestFit="1" customWidth="1"/>
    <col min="7407" max="7407" width="12.85546875" bestFit="1" customWidth="1"/>
    <col min="7408" max="7408" width="16" bestFit="1" customWidth="1"/>
    <col min="7409" max="7409" width="12.85546875" bestFit="1" customWidth="1"/>
    <col min="7410" max="7410" width="16" bestFit="1" customWidth="1"/>
    <col min="7411" max="7411" width="12.85546875" bestFit="1" customWidth="1"/>
    <col min="7412" max="7412" width="16" bestFit="1" customWidth="1"/>
    <col min="7413" max="7413" width="12.85546875" bestFit="1" customWidth="1"/>
    <col min="7414" max="7414" width="16" bestFit="1" customWidth="1"/>
    <col min="7415" max="7415" width="12.85546875" bestFit="1" customWidth="1"/>
    <col min="7416" max="7416" width="16" bestFit="1" customWidth="1"/>
    <col min="7417" max="7417" width="12.85546875" bestFit="1" customWidth="1"/>
    <col min="7418" max="7418" width="16" bestFit="1" customWidth="1"/>
    <col min="7419" max="7419" width="12.85546875" bestFit="1" customWidth="1"/>
    <col min="7420" max="7420" width="16" bestFit="1" customWidth="1"/>
    <col min="7421" max="7421" width="12.85546875" bestFit="1" customWidth="1"/>
    <col min="7422" max="7422" width="16" bestFit="1" customWidth="1"/>
    <col min="7423" max="7423" width="12.85546875" bestFit="1" customWidth="1"/>
    <col min="7424" max="7424" width="16" bestFit="1" customWidth="1"/>
    <col min="7425" max="7425" width="12.85546875" bestFit="1" customWidth="1"/>
    <col min="7426" max="7426" width="16" bestFit="1" customWidth="1"/>
    <col min="7427" max="7427" width="12.85546875" bestFit="1" customWidth="1"/>
    <col min="7428" max="7428" width="16" bestFit="1" customWidth="1"/>
    <col min="7429" max="7429" width="12.85546875" bestFit="1" customWidth="1"/>
    <col min="7430" max="7430" width="16" bestFit="1" customWidth="1"/>
    <col min="7431" max="7431" width="12.85546875" bestFit="1" customWidth="1"/>
    <col min="7432" max="7432" width="16" bestFit="1" customWidth="1"/>
    <col min="7433" max="7433" width="12.85546875" bestFit="1" customWidth="1"/>
    <col min="7434" max="7434" width="16" bestFit="1" customWidth="1"/>
    <col min="7435" max="7435" width="12.85546875" bestFit="1" customWidth="1"/>
    <col min="7436" max="7436" width="16" bestFit="1" customWidth="1"/>
    <col min="7437" max="7437" width="12.85546875" bestFit="1" customWidth="1"/>
    <col min="7438" max="7438" width="16" bestFit="1" customWidth="1"/>
    <col min="7439" max="7439" width="12.85546875" bestFit="1" customWidth="1"/>
    <col min="7440" max="7440" width="16" bestFit="1" customWidth="1"/>
    <col min="7441" max="7441" width="12.85546875" bestFit="1" customWidth="1"/>
    <col min="7442" max="7442" width="16" bestFit="1" customWidth="1"/>
    <col min="7443" max="7443" width="12.85546875" bestFit="1" customWidth="1"/>
    <col min="7444" max="7444" width="16" bestFit="1" customWidth="1"/>
    <col min="7445" max="7445" width="12.85546875" bestFit="1" customWidth="1"/>
    <col min="7446" max="7446" width="16" bestFit="1" customWidth="1"/>
    <col min="7447" max="7447" width="12.85546875" bestFit="1" customWidth="1"/>
    <col min="7448" max="7448" width="16" bestFit="1" customWidth="1"/>
    <col min="7449" max="7449" width="12.85546875" bestFit="1" customWidth="1"/>
    <col min="7450" max="7450" width="16" bestFit="1" customWidth="1"/>
    <col min="7451" max="7451" width="12.85546875" bestFit="1" customWidth="1"/>
    <col min="7452" max="7452" width="16" bestFit="1" customWidth="1"/>
    <col min="7453" max="7453" width="12.85546875" bestFit="1" customWidth="1"/>
    <col min="7454" max="7454" width="16" bestFit="1" customWidth="1"/>
    <col min="7455" max="7455" width="12.85546875" bestFit="1" customWidth="1"/>
    <col min="7456" max="7456" width="16" bestFit="1" customWidth="1"/>
    <col min="7457" max="7457" width="12.85546875" bestFit="1" customWidth="1"/>
    <col min="7458" max="7458" width="16" bestFit="1" customWidth="1"/>
    <col min="7459" max="7459" width="12.85546875" bestFit="1" customWidth="1"/>
    <col min="7460" max="7460" width="16" bestFit="1" customWidth="1"/>
    <col min="7461" max="7461" width="12.85546875" bestFit="1" customWidth="1"/>
    <col min="7462" max="7462" width="16" bestFit="1" customWidth="1"/>
    <col min="7463" max="7463" width="12.85546875" bestFit="1" customWidth="1"/>
    <col min="7464" max="7464" width="16" bestFit="1" customWidth="1"/>
    <col min="7465" max="7465" width="12.85546875" bestFit="1" customWidth="1"/>
    <col min="7466" max="7466" width="16" bestFit="1" customWidth="1"/>
    <col min="7467" max="7467" width="12.85546875" bestFit="1" customWidth="1"/>
    <col min="7468" max="7468" width="16" bestFit="1" customWidth="1"/>
    <col min="7469" max="7469" width="12.85546875" bestFit="1" customWidth="1"/>
    <col min="7470" max="7470" width="16" bestFit="1" customWidth="1"/>
    <col min="7471" max="7471" width="12.85546875" bestFit="1" customWidth="1"/>
    <col min="7472" max="7472" width="16" bestFit="1" customWidth="1"/>
    <col min="7473" max="7473" width="12.85546875" bestFit="1" customWidth="1"/>
    <col min="7474" max="7474" width="16" bestFit="1" customWidth="1"/>
    <col min="7475" max="7475" width="12.85546875" bestFit="1" customWidth="1"/>
    <col min="7476" max="7476" width="16" bestFit="1" customWidth="1"/>
    <col min="7477" max="7477" width="12.85546875" bestFit="1" customWidth="1"/>
    <col min="7478" max="7478" width="16" bestFit="1" customWidth="1"/>
    <col min="7479" max="7479" width="12.85546875" bestFit="1" customWidth="1"/>
    <col min="7480" max="7480" width="16" bestFit="1" customWidth="1"/>
    <col min="7481" max="7481" width="12.85546875" bestFit="1" customWidth="1"/>
    <col min="7482" max="7482" width="16" bestFit="1" customWidth="1"/>
    <col min="7483" max="7483" width="12.85546875" bestFit="1" customWidth="1"/>
    <col min="7484" max="7484" width="16" bestFit="1" customWidth="1"/>
    <col min="7485" max="7485" width="12.85546875" bestFit="1" customWidth="1"/>
    <col min="7486" max="7486" width="16" bestFit="1" customWidth="1"/>
    <col min="7487" max="7487" width="12.85546875" bestFit="1" customWidth="1"/>
    <col min="7488" max="7488" width="16" bestFit="1" customWidth="1"/>
    <col min="7489" max="7489" width="12.85546875" bestFit="1" customWidth="1"/>
    <col min="7490" max="7490" width="16" bestFit="1" customWidth="1"/>
    <col min="7491" max="7491" width="12.85546875" bestFit="1" customWidth="1"/>
    <col min="7492" max="7492" width="16" bestFit="1" customWidth="1"/>
    <col min="7493" max="7493" width="12.85546875" bestFit="1" customWidth="1"/>
    <col min="7494" max="7494" width="16" bestFit="1" customWidth="1"/>
    <col min="7495" max="7495" width="12.85546875" bestFit="1" customWidth="1"/>
    <col min="7496" max="7496" width="16" bestFit="1" customWidth="1"/>
    <col min="7497" max="7497" width="12.85546875" bestFit="1" customWidth="1"/>
    <col min="7498" max="7498" width="16" bestFit="1" customWidth="1"/>
    <col min="7499" max="7499" width="12.85546875" bestFit="1" customWidth="1"/>
    <col min="7500" max="7500" width="16" bestFit="1" customWidth="1"/>
    <col min="7501" max="7501" width="12.85546875" bestFit="1" customWidth="1"/>
    <col min="7502" max="7502" width="16" bestFit="1" customWidth="1"/>
    <col min="7503" max="7503" width="12.85546875" bestFit="1" customWidth="1"/>
    <col min="7504" max="7504" width="16" bestFit="1" customWidth="1"/>
    <col min="7505" max="7505" width="12.85546875" bestFit="1" customWidth="1"/>
    <col min="7506" max="7506" width="16" bestFit="1" customWidth="1"/>
    <col min="7507" max="7507" width="12.85546875" bestFit="1" customWidth="1"/>
    <col min="7508" max="7508" width="16" bestFit="1" customWidth="1"/>
    <col min="7509" max="7509" width="12.85546875" bestFit="1" customWidth="1"/>
    <col min="7510" max="7510" width="16" bestFit="1" customWidth="1"/>
    <col min="7511" max="7511" width="12.85546875" bestFit="1" customWidth="1"/>
    <col min="7512" max="7512" width="16" bestFit="1" customWidth="1"/>
    <col min="7513" max="7513" width="12.85546875" bestFit="1" customWidth="1"/>
    <col min="7514" max="7514" width="16" bestFit="1" customWidth="1"/>
    <col min="7515" max="7515" width="12.85546875" bestFit="1" customWidth="1"/>
    <col min="7516" max="7516" width="16" bestFit="1" customWidth="1"/>
    <col min="7517" max="7517" width="12.85546875" bestFit="1" customWidth="1"/>
    <col min="7518" max="7518" width="16" bestFit="1" customWidth="1"/>
    <col min="7519" max="7519" width="12.85546875" bestFit="1" customWidth="1"/>
    <col min="7520" max="7520" width="16" bestFit="1" customWidth="1"/>
    <col min="7521" max="7521" width="12.85546875" bestFit="1" customWidth="1"/>
    <col min="7522" max="7522" width="16" bestFit="1" customWidth="1"/>
    <col min="7523" max="7523" width="12.85546875" bestFit="1" customWidth="1"/>
    <col min="7524" max="7524" width="16" bestFit="1" customWidth="1"/>
    <col min="7525" max="7525" width="12.85546875" bestFit="1" customWidth="1"/>
    <col min="7526" max="7526" width="16" bestFit="1" customWidth="1"/>
    <col min="7527" max="7527" width="12.85546875" bestFit="1" customWidth="1"/>
    <col min="7528" max="7528" width="16" bestFit="1" customWidth="1"/>
    <col min="7529" max="7529" width="12.85546875" bestFit="1" customWidth="1"/>
    <col min="7530" max="7530" width="16" bestFit="1" customWidth="1"/>
    <col min="7531" max="7531" width="12.85546875" bestFit="1" customWidth="1"/>
    <col min="7532" max="7532" width="16" bestFit="1" customWidth="1"/>
    <col min="7533" max="7533" width="12.85546875" bestFit="1" customWidth="1"/>
    <col min="7534" max="7534" width="16" bestFit="1" customWidth="1"/>
    <col min="7535" max="7535" width="12.85546875" bestFit="1" customWidth="1"/>
    <col min="7536" max="7536" width="16" bestFit="1" customWidth="1"/>
    <col min="7537" max="7537" width="12.85546875" bestFit="1" customWidth="1"/>
    <col min="7538" max="7538" width="16" bestFit="1" customWidth="1"/>
    <col min="7539" max="7539" width="12.85546875" bestFit="1" customWidth="1"/>
    <col min="7540" max="7540" width="16" bestFit="1" customWidth="1"/>
    <col min="7541" max="7541" width="12.85546875" bestFit="1" customWidth="1"/>
    <col min="7542" max="7542" width="16" bestFit="1" customWidth="1"/>
    <col min="7543" max="7543" width="12.85546875" bestFit="1" customWidth="1"/>
    <col min="7544" max="7544" width="16" bestFit="1" customWidth="1"/>
    <col min="7545" max="7545" width="12.85546875" bestFit="1" customWidth="1"/>
    <col min="7546" max="7546" width="16" bestFit="1" customWidth="1"/>
    <col min="7547" max="7547" width="12.85546875" bestFit="1" customWidth="1"/>
    <col min="7548" max="7548" width="16" bestFit="1" customWidth="1"/>
    <col min="7549" max="7549" width="12.85546875" bestFit="1" customWidth="1"/>
    <col min="7550" max="7550" width="16" bestFit="1" customWidth="1"/>
    <col min="7551" max="7551" width="12.85546875" bestFit="1" customWidth="1"/>
    <col min="7552" max="7552" width="16" bestFit="1" customWidth="1"/>
    <col min="7553" max="7553" width="12.85546875" bestFit="1" customWidth="1"/>
    <col min="7554" max="7554" width="16" bestFit="1" customWidth="1"/>
    <col min="7555" max="7555" width="12.85546875" bestFit="1" customWidth="1"/>
    <col min="7556" max="7556" width="16" bestFit="1" customWidth="1"/>
    <col min="7557" max="7557" width="12.85546875" bestFit="1" customWidth="1"/>
    <col min="7558" max="7558" width="16" bestFit="1" customWidth="1"/>
    <col min="7559" max="7559" width="12.85546875" bestFit="1" customWidth="1"/>
    <col min="7560" max="7560" width="16" bestFit="1" customWidth="1"/>
    <col min="7561" max="7561" width="12.85546875" bestFit="1" customWidth="1"/>
    <col min="7562" max="7562" width="16" bestFit="1" customWidth="1"/>
    <col min="7563" max="7563" width="12.85546875" bestFit="1" customWidth="1"/>
    <col min="7564" max="7564" width="16" bestFit="1" customWidth="1"/>
    <col min="7565" max="7565" width="12.85546875" bestFit="1" customWidth="1"/>
    <col min="7566" max="7566" width="16" bestFit="1" customWidth="1"/>
    <col min="7567" max="7567" width="12.85546875" bestFit="1" customWidth="1"/>
    <col min="7568" max="7568" width="16" bestFit="1" customWidth="1"/>
    <col min="7569" max="7569" width="12.85546875" bestFit="1" customWidth="1"/>
    <col min="7570" max="7570" width="16" bestFit="1" customWidth="1"/>
    <col min="7571" max="7571" width="12.85546875" bestFit="1" customWidth="1"/>
    <col min="7572" max="7572" width="16" bestFit="1" customWidth="1"/>
    <col min="7573" max="7573" width="12.85546875" bestFit="1" customWidth="1"/>
    <col min="7574" max="7574" width="16" bestFit="1" customWidth="1"/>
    <col min="7575" max="7575" width="12.85546875" bestFit="1" customWidth="1"/>
    <col min="7576" max="7576" width="16" bestFit="1" customWidth="1"/>
    <col min="7577" max="7577" width="12.85546875" bestFit="1" customWidth="1"/>
    <col min="7578" max="7578" width="16" bestFit="1" customWidth="1"/>
    <col min="7579" max="7579" width="12.85546875" bestFit="1" customWidth="1"/>
    <col min="7580" max="7580" width="16" bestFit="1" customWidth="1"/>
    <col min="7581" max="7581" width="12.85546875" bestFit="1" customWidth="1"/>
    <col min="7582" max="7582" width="16" bestFit="1" customWidth="1"/>
    <col min="7583" max="7583" width="12.85546875" bestFit="1" customWidth="1"/>
    <col min="7584" max="7584" width="16" bestFit="1" customWidth="1"/>
    <col min="7585" max="7585" width="12.85546875" bestFit="1" customWidth="1"/>
    <col min="7586" max="7586" width="16" bestFit="1" customWidth="1"/>
    <col min="7587" max="7587" width="12.85546875" bestFit="1" customWidth="1"/>
    <col min="7588" max="7588" width="16" bestFit="1" customWidth="1"/>
    <col min="7589" max="7589" width="12.85546875" bestFit="1" customWidth="1"/>
    <col min="7590" max="7590" width="16" bestFit="1" customWidth="1"/>
    <col min="7591" max="7591" width="12.85546875" bestFit="1" customWidth="1"/>
    <col min="7592" max="7592" width="16" bestFit="1" customWidth="1"/>
    <col min="7593" max="7593" width="12.85546875" bestFit="1" customWidth="1"/>
    <col min="7594" max="7594" width="16" bestFit="1" customWidth="1"/>
    <col min="7595" max="7595" width="12.85546875" bestFit="1" customWidth="1"/>
    <col min="7596" max="7596" width="16" bestFit="1" customWidth="1"/>
    <col min="7597" max="7597" width="12.85546875" bestFit="1" customWidth="1"/>
    <col min="7598" max="7598" width="16" bestFit="1" customWidth="1"/>
    <col min="7599" max="7599" width="12.85546875" bestFit="1" customWidth="1"/>
    <col min="7600" max="7600" width="16" bestFit="1" customWidth="1"/>
    <col min="7601" max="7601" width="12.85546875" bestFit="1" customWidth="1"/>
    <col min="7602" max="7602" width="16" bestFit="1" customWidth="1"/>
    <col min="7603" max="7603" width="12.85546875" bestFit="1" customWidth="1"/>
    <col min="7604" max="7604" width="16" bestFit="1" customWidth="1"/>
    <col min="7605" max="7605" width="12.85546875" bestFit="1" customWidth="1"/>
    <col min="7606" max="7606" width="16" bestFit="1" customWidth="1"/>
    <col min="7607" max="7607" width="12.85546875" bestFit="1" customWidth="1"/>
    <col min="7608" max="7608" width="16" bestFit="1" customWidth="1"/>
    <col min="7609" max="7609" width="12.85546875" bestFit="1" customWidth="1"/>
    <col min="7610" max="7610" width="16" bestFit="1" customWidth="1"/>
    <col min="7611" max="7611" width="12.85546875" bestFit="1" customWidth="1"/>
    <col min="7612" max="7612" width="16" bestFit="1" customWidth="1"/>
    <col min="7613" max="7613" width="12.85546875" bestFit="1" customWidth="1"/>
    <col min="7614" max="7614" width="16" bestFit="1" customWidth="1"/>
    <col min="7615" max="7615" width="12.85546875" bestFit="1" customWidth="1"/>
    <col min="7616" max="7616" width="16" bestFit="1" customWidth="1"/>
    <col min="7617" max="7617" width="12.85546875" bestFit="1" customWidth="1"/>
    <col min="7618" max="7618" width="16" bestFit="1" customWidth="1"/>
    <col min="7619" max="7619" width="12.85546875" bestFit="1" customWidth="1"/>
    <col min="7620" max="7620" width="16" bestFit="1" customWidth="1"/>
    <col min="7621" max="7621" width="12.85546875" bestFit="1" customWidth="1"/>
    <col min="7622" max="7622" width="16" bestFit="1" customWidth="1"/>
    <col min="7623" max="7623" width="12.85546875" bestFit="1" customWidth="1"/>
    <col min="7624" max="7624" width="16" bestFit="1" customWidth="1"/>
    <col min="7625" max="7625" width="12.85546875" bestFit="1" customWidth="1"/>
    <col min="7626" max="7626" width="16" bestFit="1" customWidth="1"/>
    <col min="7627" max="7627" width="12.85546875" bestFit="1" customWidth="1"/>
    <col min="7628" max="7628" width="16" bestFit="1" customWidth="1"/>
    <col min="7629" max="7629" width="12.85546875" bestFit="1" customWidth="1"/>
    <col min="7630" max="7630" width="16" bestFit="1" customWidth="1"/>
    <col min="7631" max="7631" width="12.85546875" bestFit="1" customWidth="1"/>
    <col min="7632" max="7632" width="16" bestFit="1" customWidth="1"/>
    <col min="7633" max="7633" width="12.85546875" bestFit="1" customWidth="1"/>
    <col min="7634" max="7634" width="16" bestFit="1" customWidth="1"/>
    <col min="7635" max="7635" width="12.85546875" bestFit="1" customWidth="1"/>
    <col min="7636" max="7636" width="16" bestFit="1" customWidth="1"/>
    <col min="7637" max="7637" width="12.85546875" bestFit="1" customWidth="1"/>
    <col min="7638" max="7638" width="16" bestFit="1" customWidth="1"/>
    <col min="7639" max="7639" width="12.85546875" bestFit="1" customWidth="1"/>
    <col min="7640" max="7640" width="16" bestFit="1" customWidth="1"/>
    <col min="7641" max="7641" width="12.85546875" bestFit="1" customWidth="1"/>
    <col min="7642" max="7642" width="16" bestFit="1" customWidth="1"/>
    <col min="7643" max="7643" width="12.85546875" bestFit="1" customWidth="1"/>
    <col min="7644" max="7644" width="16" bestFit="1" customWidth="1"/>
    <col min="7645" max="7645" width="12.85546875" bestFit="1" customWidth="1"/>
    <col min="7646" max="7646" width="16" bestFit="1" customWidth="1"/>
    <col min="7647" max="7647" width="12.85546875" bestFit="1" customWidth="1"/>
    <col min="7648" max="7648" width="16" bestFit="1" customWidth="1"/>
    <col min="7649" max="7649" width="12.85546875" bestFit="1" customWidth="1"/>
    <col min="7650" max="7650" width="16" bestFit="1" customWidth="1"/>
    <col min="7651" max="7651" width="12.85546875" bestFit="1" customWidth="1"/>
    <col min="7652" max="7652" width="16" bestFit="1" customWidth="1"/>
    <col min="7653" max="7653" width="12.85546875" bestFit="1" customWidth="1"/>
    <col min="7654" max="7654" width="16" bestFit="1" customWidth="1"/>
    <col min="7655" max="7655" width="12.85546875" bestFit="1" customWidth="1"/>
    <col min="7656" max="7656" width="16" bestFit="1" customWidth="1"/>
    <col min="7657" max="7657" width="12.85546875" bestFit="1" customWidth="1"/>
    <col min="7658" max="7658" width="16" bestFit="1" customWidth="1"/>
    <col min="7659" max="7659" width="12.85546875" bestFit="1" customWidth="1"/>
    <col min="7660" max="7660" width="16" bestFit="1" customWidth="1"/>
    <col min="7661" max="7661" width="12.85546875" bestFit="1" customWidth="1"/>
    <col min="7662" max="7662" width="16" bestFit="1" customWidth="1"/>
    <col min="7663" max="7663" width="12.85546875" bestFit="1" customWidth="1"/>
    <col min="7664" max="7664" width="16" bestFit="1" customWidth="1"/>
    <col min="7665" max="7665" width="12.85546875" bestFit="1" customWidth="1"/>
    <col min="7666" max="7666" width="16" bestFit="1" customWidth="1"/>
    <col min="7667" max="7667" width="12.85546875" bestFit="1" customWidth="1"/>
    <col min="7668" max="7668" width="16" bestFit="1" customWidth="1"/>
    <col min="7669" max="7669" width="12.85546875" bestFit="1" customWidth="1"/>
    <col min="7670" max="7670" width="16" bestFit="1" customWidth="1"/>
    <col min="7671" max="7671" width="12.85546875" bestFit="1" customWidth="1"/>
    <col min="7672" max="7672" width="16" bestFit="1" customWidth="1"/>
    <col min="7673" max="7673" width="12.85546875" bestFit="1" customWidth="1"/>
    <col min="7674" max="7674" width="16" bestFit="1" customWidth="1"/>
    <col min="7675" max="7675" width="12.85546875" bestFit="1" customWidth="1"/>
    <col min="7676" max="7676" width="16" bestFit="1" customWidth="1"/>
    <col min="7677" max="7677" width="12.85546875" bestFit="1" customWidth="1"/>
    <col min="7678" max="7678" width="16" bestFit="1" customWidth="1"/>
    <col min="7679" max="7679" width="12.85546875" bestFit="1" customWidth="1"/>
    <col min="7680" max="7680" width="16" bestFit="1" customWidth="1"/>
    <col min="7681" max="7681" width="12.85546875" bestFit="1" customWidth="1"/>
    <col min="7682" max="7682" width="16" bestFit="1" customWidth="1"/>
    <col min="7683" max="7683" width="12.85546875" bestFit="1" customWidth="1"/>
    <col min="7684" max="7684" width="16" bestFit="1" customWidth="1"/>
    <col min="7685" max="7685" width="12.85546875" bestFit="1" customWidth="1"/>
    <col min="7686" max="7686" width="16" bestFit="1" customWidth="1"/>
    <col min="7687" max="7687" width="12.85546875" bestFit="1" customWidth="1"/>
    <col min="7688" max="7688" width="16" bestFit="1" customWidth="1"/>
    <col min="7689" max="7689" width="12.85546875" bestFit="1" customWidth="1"/>
    <col min="7690" max="7690" width="16" bestFit="1" customWidth="1"/>
    <col min="7691" max="7691" width="12.85546875" bestFit="1" customWidth="1"/>
    <col min="7692" max="7692" width="16" bestFit="1" customWidth="1"/>
    <col min="7693" max="7693" width="12.85546875" bestFit="1" customWidth="1"/>
    <col min="7694" max="7694" width="16" bestFit="1" customWidth="1"/>
    <col min="7695" max="7695" width="12.85546875" bestFit="1" customWidth="1"/>
    <col min="7696" max="7696" width="16" bestFit="1" customWidth="1"/>
    <col min="7697" max="7697" width="12.85546875" bestFit="1" customWidth="1"/>
    <col min="7698" max="7698" width="16" bestFit="1" customWidth="1"/>
    <col min="7699" max="7699" width="12.85546875" bestFit="1" customWidth="1"/>
    <col min="7700" max="7700" width="16" bestFit="1" customWidth="1"/>
    <col min="7701" max="7701" width="12.85546875" bestFit="1" customWidth="1"/>
    <col min="7702" max="7702" width="16" bestFit="1" customWidth="1"/>
    <col min="7703" max="7703" width="12.85546875" bestFit="1" customWidth="1"/>
    <col min="7704" max="7704" width="16" bestFit="1" customWidth="1"/>
    <col min="7705" max="7705" width="12.85546875" bestFit="1" customWidth="1"/>
    <col min="7706" max="7706" width="16" bestFit="1" customWidth="1"/>
    <col min="7707" max="7707" width="12.85546875" bestFit="1" customWidth="1"/>
    <col min="7708" max="7708" width="16" bestFit="1" customWidth="1"/>
    <col min="7709" max="7709" width="12.85546875" bestFit="1" customWidth="1"/>
    <col min="7710" max="7710" width="16" bestFit="1" customWidth="1"/>
    <col min="7711" max="7711" width="12.85546875" bestFit="1" customWidth="1"/>
    <col min="7712" max="7712" width="16" bestFit="1" customWidth="1"/>
    <col min="7713" max="7713" width="12.85546875" bestFit="1" customWidth="1"/>
    <col min="7714" max="7714" width="16" bestFit="1" customWidth="1"/>
    <col min="7715" max="7715" width="12.85546875" bestFit="1" customWidth="1"/>
    <col min="7716" max="7716" width="16" bestFit="1" customWidth="1"/>
    <col min="7717" max="7717" width="12.85546875" bestFit="1" customWidth="1"/>
    <col min="7718" max="7718" width="16" bestFit="1" customWidth="1"/>
    <col min="7719" max="7719" width="12.85546875" bestFit="1" customWidth="1"/>
    <col min="7720" max="7720" width="16" bestFit="1" customWidth="1"/>
    <col min="7721" max="7721" width="12.85546875" bestFit="1" customWidth="1"/>
    <col min="7722" max="7722" width="16" bestFit="1" customWidth="1"/>
    <col min="7723" max="7723" width="12.85546875" bestFit="1" customWidth="1"/>
    <col min="7724" max="7724" width="16" bestFit="1" customWidth="1"/>
    <col min="7725" max="7725" width="12.85546875" bestFit="1" customWidth="1"/>
    <col min="7726" max="7726" width="16" bestFit="1" customWidth="1"/>
    <col min="7727" max="7727" width="12.85546875" bestFit="1" customWidth="1"/>
    <col min="7728" max="7728" width="16" bestFit="1" customWidth="1"/>
    <col min="7729" max="7729" width="12.85546875" bestFit="1" customWidth="1"/>
    <col min="7730" max="7730" width="16" bestFit="1" customWidth="1"/>
    <col min="7731" max="7731" width="12.85546875" bestFit="1" customWidth="1"/>
    <col min="7732" max="7732" width="16" bestFit="1" customWidth="1"/>
    <col min="7733" max="7733" width="12.85546875" bestFit="1" customWidth="1"/>
    <col min="7734" max="7734" width="16" bestFit="1" customWidth="1"/>
    <col min="7735" max="7735" width="12.85546875" bestFit="1" customWidth="1"/>
    <col min="7736" max="7736" width="16" bestFit="1" customWidth="1"/>
    <col min="7737" max="7737" width="12.85546875" bestFit="1" customWidth="1"/>
    <col min="7738" max="7738" width="16" bestFit="1" customWidth="1"/>
    <col min="7739" max="7739" width="12.85546875" bestFit="1" customWidth="1"/>
    <col min="7740" max="7740" width="16" bestFit="1" customWidth="1"/>
    <col min="7741" max="7741" width="12.85546875" bestFit="1" customWidth="1"/>
    <col min="7742" max="7742" width="16" bestFit="1" customWidth="1"/>
    <col min="7743" max="7743" width="12.85546875" bestFit="1" customWidth="1"/>
    <col min="7744" max="7744" width="16" bestFit="1" customWidth="1"/>
    <col min="7745" max="7745" width="12.85546875" bestFit="1" customWidth="1"/>
    <col min="7746" max="7746" width="16" bestFit="1" customWidth="1"/>
    <col min="7747" max="7747" width="12.85546875" bestFit="1" customWidth="1"/>
    <col min="7748" max="7748" width="16" bestFit="1" customWidth="1"/>
    <col min="7749" max="7749" width="12.85546875" bestFit="1" customWidth="1"/>
    <col min="7750" max="7750" width="16" bestFit="1" customWidth="1"/>
    <col min="7751" max="7751" width="12.85546875" bestFit="1" customWidth="1"/>
    <col min="7752" max="7752" width="16" bestFit="1" customWidth="1"/>
    <col min="7753" max="7753" width="12.85546875" bestFit="1" customWidth="1"/>
    <col min="7754" max="7754" width="16" bestFit="1" customWidth="1"/>
    <col min="7755" max="7755" width="12.85546875" bestFit="1" customWidth="1"/>
    <col min="7756" max="7756" width="16" bestFit="1" customWidth="1"/>
    <col min="7757" max="7757" width="12.85546875" bestFit="1" customWidth="1"/>
    <col min="7758" max="7758" width="16" bestFit="1" customWidth="1"/>
    <col min="7759" max="7759" width="12.85546875" bestFit="1" customWidth="1"/>
    <col min="7760" max="7760" width="16" bestFit="1" customWidth="1"/>
    <col min="7761" max="7761" width="12.85546875" bestFit="1" customWidth="1"/>
    <col min="7762" max="7762" width="16" bestFit="1" customWidth="1"/>
    <col min="7763" max="7763" width="12.85546875" bestFit="1" customWidth="1"/>
    <col min="7764" max="7764" width="16" bestFit="1" customWidth="1"/>
    <col min="7765" max="7765" width="12.85546875" bestFit="1" customWidth="1"/>
    <col min="7766" max="7766" width="16" bestFit="1" customWidth="1"/>
    <col min="7767" max="7767" width="12.85546875" bestFit="1" customWidth="1"/>
    <col min="7768" max="7768" width="16" bestFit="1" customWidth="1"/>
    <col min="7769" max="7769" width="12.85546875" bestFit="1" customWidth="1"/>
    <col min="7770" max="7770" width="16" bestFit="1" customWidth="1"/>
    <col min="7771" max="7771" width="12.85546875" bestFit="1" customWidth="1"/>
    <col min="7772" max="7772" width="16" bestFit="1" customWidth="1"/>
    <col min="7773" max="7773" width="12.85546875" bestFit="1" customWidth="1"/>
    <col min="7774" max="7774" width="16" bestFit="1" customWidth="1"/>
    <col min="7775" max="7775" width="12.85546875" bestFit="1" customWidth="1"/>
    <col min="7776" max="7776" width="16" bestFit="1" customWidth="1"/>
    <col min="7777" max="7777" width="12.85546875" bestFit="1" customWidth="1"/>
    <col min="7778" max="7778" width="16" bestFit="1" customWidth="1"/>
    <col min="7779" max="7779" width="12.85546875" bestFit="1" customWidth="1"/>
    <col min="7780" max="7780" width="16" bestFit="1" customWidth="1"/>
    <col min="7781" max="7781" width="12.85546875" bestFit="1" customWidth="1"/>
    <col min="7782" max="7782" width="16" bestFit="1" customWidth="1"/>
    <col min="7783" max="7783" width="12.85546875" bestFit="1" customWidth="1"/>
    <col min="7784" max="7784" width="16" bestFit="1" customWidth="1"/>
    <col min="7785" max="7785" width="12.85546875" bestFit="1" customWidth="1"/>
    <col min="7786" max="7786" width="16" bestFit="1" customWidth="1"/>
    <col min="7787" max="7787" width="12.85546875" bestFit="1" customWidth="1"/>
    <col min="7788" max="7788" width="16" bestFit="1" customWidth="1"/>
    <col min="7789" max="7789" width="12.85546875" bestFit="1" customWidth="1"/>
    <col min="7790" max="7790" width="16" bestFit="1" customWidth="1"/>
    <col min="7791" max="7791" width="12.85546875" bestFit="1" customWidth="1"/>
    <col min="7792" max="7792" width="16" bestFit="1" customWidth="1"/>
    <col min="7793" max="7793" width="12.85546875" bestFit="1" customWidth="1"/>
    <col min="7794" max="7794" width="16" bestFit="1" customWidth="1"/>
    <col min="7795" max="7795" width="12.85546875" bestFit="1" customWidth="1"/>
    <col min="7796" max="7796" width="16" bestFit="1" customWidth="1"/>
    <col min="7797" max="7797" width="12.85546875" bestFit="1" customWidth="1"/>
    <col min="7798" max="7798" width="16" bestFit="1" customWidth="1"/>
    <col min="7799" max="7799" width="12.85546875" bestFit="1" customWidth="1"/>
    <col min="7800" max="7800" width="16" bestFit="1" customWidth="1"/>
    <col min="7801" max="7801" width="12.85546875" bestFit="1" customWidth="1"/>
    <col min="7802" max="7802" width="16" bestFit="1" customWidth="1"/>
    <col min="7803" max="7803" width="12.85546875" bestFit="1" customWidth="1"/>
    <col min="7804" max="7804" width="16" bestFit="1" customWidth="1"/>
    <col min="7805" max="7805" width="12.85546875" bestFit="1" customWidth="1"/>
    <col min="7806" max="7806" width="16" bestFit="1" customWidth="1"/>
    <col min="7807" max="7807" width="12.85546875" bestFit="1" customWidth="1"/>
    <col min="7808" max="7808" width="16" bestFit="1" customWidth="1"/>
    <col min="7809" max="7809" width="12.85546875" bestFit="1" customWidth="1"/>
    <col min="7810" max="7810" width="16" bestFit="1" customWidth="1"/>
    <col min="7811" max="7811" width="12.85546875" bestFit="1" customWidth="1"/>
    <col min="7812" max="7812" width="16" bestFit="1" customWidth="1"/>
    <col min="7813" max="7813" width="12.85546875" bestFit="1" customWidth="1"/>
    <col min="7814" max="7814" width="16" bestFit="1" customWidth="1"/>
    <col min="7815" max="7815" width="12.85546875" bestFit="1" customWidth="1"/>
    <col min="7816" max="7816" width="16" bestFit="1" customWidth="1"/>
    <col min="7817" max="7817" width="12.85546875" bestFit="1" customWidth="1"/>
    <col min="7818" max="7818" width="16" bestFit="1" customWidth="1"/>
    <col min="7819" max="7819" width="12.85546875" bestFit="1" customWidth="1"/>
    <col min="7820" max="7820" width="16" bestFit="1" customWidth="1"/>
    <col min="7821" max="7821" width="12.85546875" bestFit="1" customWidth="1"/>
    <col min="7822" max="7822" width="16" bestFit="1" customWidth="1"/>
    <col min="7823" max="7823" width="12.85546875" bestFit="1" customWidth="1"/>
    <col min="7824" max="7824" width="16" bestFit="1" customWidth="1"/>
    <col min="7825" max="7825" width="12.85546875" bestFit="1" customWidth="1"/>
    <col min="7826" max="7826" width="16" bestFit="1" customWidth="1"/>
    <col min="7827" max="7827" width="12.85546875" bestFit="1" customWidth="1"/>
    <col min="7828" max="7828" width="16" bestFit="1" customWidth="1"/>
    <col min="7829" max="7829" width="12.85546875" bestFit="1" customWidth="1"/>
    <col min="7830" max="7830" width="16" bestFit="1" customWidth="1"/>
    <col min="7831" max="7831" width="12.85546875" bestFit="1" customWidth="1"/>
    <col min="7832" max="7832" width="16" bestFit="1" customWidth="1"/>
    <col min="7833" max="7833" width="12.85546875" bestFit="1" customWidth="1"/>
    <col min="7834" max="7834" width="16" bestFit="1" customWidth="1"/>
    <col min="7835" max="7835" width="12.85546875" bestFit="1" customWidth="1"/>
    <col min="7836" max="7836" width="16" bestFit="1" customWidth="1"/>
    <col min="7837" max="7837" width="12.85546875" bestFit="1" customWidth="1"/>
    <col min="7838" max="7838" width="16" bestFit="1" customWidth="1"/>
    <col min="7839" max="7839" width="12.85546875" bestFit="1" customWidth="1"/>
    <col min="7840" max="7840" width="16" bestFit="1" customWidth="1"/>
    <col min="7841" max="7841" width="12.85546875" bestFit="1" customWidth="1"/>
    <col min="7842" max="7842" width="16" bestFit="1" customWidth="1"/>
    <col min="7843" max="7843" width="12.85546875" bestFit="1" customWidth="1"/>
    <col min="7844" max="7844" width="16" bestFit="1" customWidth="1"/>
    <col min="7845" max="7845" width="12.85546875" bestFit="1" customWidth="1"/>
    <col min="7846" max="7846" width="16" bestFit="1" customWidth="1"/>
    <col min="7847" max="7847" width="12.85546875" bestFit="1" customWidth="1"/>
    <col min="7848" max="7848" width="16" bestFit="1" customWidth="1"/>
    <col min="7849" max="7849" width="12.85546875" bestFit="1" customWidth="1"/>
    <col min="7850" max="7850" width="16" bestFit="1" customWidth="1"/>
    <col min="7851" max="7851" width="12.85546875" bestFit="1" customWidth="1"/>
    <col min="7852" max="7852" width="16" bestFit="1" customWidth="1"/>
    <col min="7853" max="7853" width="12.85546875" bestFit="1" customWidth="1"/>
    <col min="7854" max="7854" width="16" bestFit="1" customWidth="1"/>
    <col min="7855" max="7855" width="12.85546875" bestFit="1" customWidth="1"/>
    <col min="7856" max="7856" width="16" bestFit="1" customWidth="1"/>
    <col min="7857" max="7857" width="12.85546875" bestFit="1" customWidth="1"/>
    <col min="7858" max="7858" width="16" bestFit="1" customWidth="1"/>
    <col min="7859" max="7859" width="12.85546875" bestFit="1" customWidth="1"/>
    <col min="7860" max="7860" width="16" bestFit="1" customWidth="1"/>
    <col min="7861" max="7861" width="12.85546875" bestFit="1" customWidth="1"/>
    <col min="7862" max="7862" width="16" bestFit="1" customWidth="1"/>
    <col min="7863" max="7863" width="12.85546875" bestFit="1" customWidth="1"/>
    <col min="7864" max="7864" width="16" bestFit="1" customWidth="1"/>
    <col min="7865" max="7865" width="12.85546875" bestFit="1" customWidth="1"/>
    <col min="7866" max="7866" width="16" bestFit="1" customWidth="1"/>
    <col min="7867" max="7867" width="12.85546875" bestFit="1" customWidth="1"/>
    <col min="7868" max="7868" width="16" bestFit="1" customWidth="1"/>
    <col min="7869" max="7869" width="12.85546875" bestFit="1" customWidth="1"/>
    <col min="7870" max="7870" width="16" bestFit="1" customWidth="1"/>
    <col min="7871" max="7871" width="12.85546875" bestFit="1" customWidth="1"/>
    <col min="7872" max="7872" width="16" bestFit="1" customWidth="1"/>
    <col min="7873" max="7873" width="12.85546875" bestFit="1" customWidth="1"/>
    <col min="7874" max="7874" width="16" bestFit="1" customWidth="1"/>
    <col min="7875" max="7875" width="12.85546875" bestFit="1" customWidth="1"/>
    <col min="7876" max="7876" width="16" bestFit="1" customWidth="1"/>
    <col min="7877" max="7877" width="12.85546875" bestFit="1" customWidth="1"/>
    <col min="7878" max="7878" width="16" bestFit="1" customWidth="1"/>
    <col min="7879" max="7879" width="12.85546875" bestFit="1" customWidth="1"/>
    <col min="7880" max="7880" width="16" bestFit="1" customWidth="1"/>
    <col min="7881" max="7881" width="12.85546875" bestFit="1" customWidth="1"/>
    <col min="7882" max="7882" width="16" bestFit="1" customWidth="1"/>
    <col min="7883" max="7883" width="12.85546875" bestFit="1" customWidth="1"/>
    <col min="7884" max="7884" width="16" bestFit="1" customWidth="1"/>
    <col min="7885" max="7885" width="12.85546875" bestFit="1" customWidth="1"/>
    <col min="7886" max="7886" width="16" bestFit="1" customWidth="1"/>
    <col min="7887" max="7887" width="12.85546875" bestFit="1" customWidth="1"/>
    <col min="7888" max="7888" width="16" bestFit="1" customWidth="1"/>
    <col min="7889" max="7889" width="12.85546875" bestFit="1" customWidth="1"/>
    <col min="7890" max="7890" width="16" bestFit="1" customWidth="1"/>
    <col min="7891" max="7891" width="12.85546875" bestFit="1" customWidth="1"/>
    <col min="7892" max="7892" width="16" bestFit="1" customWidth="1"/>
    <col min="7893" max="7893" width="12.85546875" bestFit="1" customWidth="1"/>
    <col min="7894" max="7894" width="16" bestFit="1" customWidth="1"/>
    <col min="7895" max="7895" width="12.85546875" bestFit="1" customWidth="1"/>
    <col min="7896" max="7896" width="16" bestFit="1" customWidth="1"/>
    <col min="7897" max="7897" width="12.85546875" bestFit="1" customWidth="1"/>
    <col min="7898" max="7898" width="16" bestFit="1" customWidth="1"/>
    <col min="7899" max="7899" width="12.85546875" bestFit="1" customWidth="1"/>
    <col min="7900" max="7900" width="16" bestFit="1" customWidth="1"/>
    <col min="7901" max="7901" width="12.85546875" bestFit="1" customWidth="1"/>
    <col min="7902" max="7902" width="16" bestFit="1" customWidth="1"/>
    <col min="7903" max="7903" width="12.85546875" bestFit="1" customWidth="1"/>
    <col min="7904" max="7904" width="16" bestFit="1" customWidth="1"/>
    <col min="7905" max="7905" width="12.85546875" bestFit="1" customWidth="1"/>
    <col min="7906" max="7906" width="16" bestFit="1" customWidth="1"/>
    <col min="7907" max="7907" width="12.85546875" bestFit="1" customWidth="1"/>
    <col min="7908" max="7908" width="16" bestFit="1" customWidth="1"/>
    <col min="7909" max="7909" width="12.85546875" bestFit="1" customWidth="1"/>
    <col min="7910" max="7910" width="16" bestFit="1" customWidth="1"/>
    <col min="7911" max="7911" width="12.85546875" bestFit="1" customWidth="1"/>
    <col min="7912" max="7912" width="16" bestFit="1" customWidth="1"/>
    <col min="7913" max="7913" width="12.85546875" bestFit="1" customWidth="1"/>
    <col min="7914" max="7914" width="16" bestFit="1" customWidth="1"/>
    <col min="7915" max="7915" width="12.85546875" bestFit="1" customWidth="1"/>
    <col min="7916" max="7916" width="16" bestFit="1" customWidth="1"/>
    <col min="7917" max="7917" width="12.85546875" bestFit="1" customWidth="1"/>
    <col min="7918" max="7918" width="16" bestFit="1" customWidth="1"/>
    <col min="7919" max="7919" width="12.85546875" bestFit="1" customWidth="1"/>
    <col min="7920" max="7920" width="16" bestFit="1" customWidth="1"/>
    <col min="7921" max="7921" width="12.85546875" bestFit="1" customWidth="1"/>
    <col min="7922" max="7922" width="16" bestFit="1" customWidth="1"/>
    <col min="7923" max="7923" width="12.85546875" bestFit="1" customWidth="1"/>
    <col min="7924" max="7924" width="16" bestFit="1" customWidth="1"/>
    <col min="7925" max="7925" width="12.85546875" bestFit="1" customWidth="1"/>
    <col min="7926" max="7926" width="16" bestFit="1" customWidth="1"/>
    <col min="7927" max="7927" width="12.85546875" bestFit="1" customWidth="1"/>
    <col min="7928" max="7928" width="16" bestFit="1" customWidth="1"/>
    <col min="7929" max="7929" width="12.85546875" bestFit="1" customWidth="1"/>
    <col min="7930" max="7930" width="16" bestFit="1" customWidth="1"/>
    <col min="7931" max="7931" width="12.85546875" bestFit="1" customWidth="1"/>
    <col min="7932" max="7932" width="16" bestFit="1" customWidth="1"/>
    <col min="7933" max="7933" width="12.85546875" bestFit="1" customWidth="1"/>
    <col min="7934" max="7934" width="16" bestFit="1" customWidth="1"/>
    <col min="7935" max="7935" width="12.85546875" bestFit="1" customWidth="1"/>
    <col min="7936" max="7936" width="16" bestFit="1" customWidth="1"/>
    <col min="7937" max="7937" width="12.85546875" bestFit="1" customWidth="1"/>
    <col min="7938" max="7938" width="16" bestFit="1" customWidth="1"/>
    <col min="7939" max="7939" width="12.85546875" bestFit="1" customWidth="1"/>
    <col min="7940" max="7940" width="16" bestFit="1" customWidth="1"/>
    <col min="7941" max="7941" width="12.85546875" bestFit="1" customWidth="1"/>
    <col min="7942" max="7942" width="16" bestFit="1" customWidth="1"/>
    <col min="7943" max="7943" width="12.85546875" bestFit="1" customWidth="1"/>
    <col min="7944" max="7944" width="16" bestFit="1" customWidth="1"/>
    <col min="7945" max="7945" width="12.85546875" bestFit="1" customWidth="1"/>
    <col min="7946" max="7946" width="16" bestFit="1" customWidth="1"/>
    <col min="7947" max="7947" width="12.85546875" bestFit="1" customWidth="1"/>
    <col min="7948" max="7948" width="16" bestFit="1" customWidth="1"/>
    <col min="7949" max="7949" width="12.85546875" bestFit="1" customWidth="1"/>
    <col min="7950" max="7950" width="16" bestFit="1" customWidth="1"/>
    <col min="7951" max="7951" width="12.85546875" bestFit="1" customWidth="1"/>
    <col min="7952" max="7952" width="16" bestFit="1" customWidth="1"/>
    <col min="7953" max="7953" width="12.85546875" bestFit="1" customWidth="1"/>
    <col min="7954" max="7954" width="16" bestFit="1" customWidth="1"/>
    <col min="7955" max="7955" width="12.85546875" bestFit="1" customWidth="1"/>
    <col min="7956" max="7956" width="16" bestFit="1" customWidth="1"/>
    <col min="7957" max="7957" width="12.85546875" bestFit="1" customWidth="1"/>
    <col min="7958" max="7958" width="16" bestFit="1" customWidth="1"/>
    <col min="7959" max="7959" width="12.85546875" bestFit="1" customWidth="1"/>
    <col min="7960" max="7960" width="16" bestFit="1" customWidth="1"/>
    <col min="7961" max="7961" width="12.85546875" bestFit="1" customWidth="1"/>
    <col min="7962" max="7962" width="16" bestFit="1" customWidth="1"/>
    <col min="7963" max="7963" width="12.85546875" bestFit="1" customWidth="1"/>
    <col min="7964" max="7964" width="16" bestFit="1" customWidth="1"/>
    <col min="7965" max="7965" width="12.85546875" bestFit="1" customWidth="1"/>
    <col min="7966" max="7966" width="16" bestFit="1" customWidth="1"/>
    <col min="7967" max="7967" width="12.85546875" bestFit="1" customWidth="1"/>
    <col min="7968" max="7968" width="16" bestFit="1" customWidth="1"/>
    <col min="7969" max="7969" width="12.85546875" bestFit="1" customWidth="1"/>
    <col min="7970" max="7970" width="16" bestFit="1" customWidth="1"/>
    <col min="7971" max="7971" width="12.85546875" bestFit="1" customWidth="1"/>
    <col min="7972" max="7972" width="16" bestFit="1" customWidth="1"/>
    <col min="7973" max="7973" width="12.85546875" bestFit="1" customWidth="1"/>
    <col min="7974" max="7974" width="16" bestFit="1" customWidth="1"/>
    <col min="7975" max="7975" width="12.85546875" bestFit="1" customWidth="1"/>
    <col min="7976" max="7976" width="16" bestFit="1" customWidth="1"/>
    <col min="7977" max="7977" width="12.85546875" bestFit="1" customWidth="1"/>
    <col min="7978" max="7978" width="16" bestFit="1" customWidth="1"/>
    <col min="7979" max="7979" width="12.85546875" bestFit="1" customWidth="1"/>
    <col min="7980" max="7980" width="16" bestFit="1" customWidth="1"/>
    <col min="7981" max="7981" width="12.85546875" bestFit="1" customWidth="1"/>
    <col min="7982" max="7982" width="16" bestFit="1" customWidth="1"/>
    <col min="7983" max="7983" width="12.85546875" bestFit="1" customWidth="1"/>
    <col min="7984" max="7984" width="16" bestFit="1" customWidth="1"/>
    <col min="7985" max="7985" width="12.85546875" bestFit="1" customWidth="1"/>
    <col min="7986" max="7986" width="16" bestFit="1" customWidth="1"/>
    <col min="7987" max="7987" width="12.85546875" bestFit="1" customWidth="1"/>
    <col min="7988" max="7988" width="16" bestFit="1" customWidth="1"/>
    <col min="7989" max="7989" width="12.85546875" bestFit="1" customWidth="1"/>
    <col min="7990" max="7990" width="16" bestFit="1" customWidth="1"/>
    <col min="7991" max="7991" width="12.85546875" bestFit="1" customWidth="1"/>
    <col min="7992" max="7992" width="16" bestFit="1" customWidth="1"/>
    <col min="7993" max="7993" width="12.85546875" bestFit="1" customWidth="1"/>
    <col min="7994" max="7994" width="16" bestFit="1" customWidth="1"/>
    <col min="7995" max="7995" width="12.85546875" bestFit="1" customWidth="1"/>
    <col min="7996" max="7996" width="16" bestFit="1" customWidth="1"/>
    <col min="7997" max="7997" width="12.85546875" bestFit="1" customWidth="1"/>
    <col min="7998" max="7998" width="16" bestFit="1" customWidth="1"/>
    <col min="7999" max="7999" width="12.85546875" bestFit="1" customWidth="1"/>
    <col min="8000" max="8000" width="16" bestFit="1" customWidth="1"/>
    <col min="8001" max="8001" width="12.85546875" bestFit="1" customWidth="1"/>
    <col min="8002" max="8002" width="16" bestFit="1" customWidth="1"/>
    <col min="8003" max="8003" width="12.85546875" bestFit="1" customWidth="1"/>
    <col min="8004" max="8004" width="16" bestFit="1" customWidth="1"/>
    <col min="8005" max="8005" width="12.85546875" bestFit="1" customWidth="1"/>
    <col min="8006" max="8006" width="16" bestFit="1" customWidth="1"/>
    <col min="8007" max="8007" width="12.85546875" bestFit="1" customWidth="1"/>
    <col min="8008" max="8008" width="16" bestFit="1" customWidth="1"/>
    <col min="8009" max="8009" width="12.85546875" bestFit="1" customWidth="1"/>
    <col min="8010" max="8010" width="16" bestFit="1" customWidth="1"/>
    <col min="8011" max="8011" width="12.85546875" bestFit="1" customWidth="1"/>
    <col min="8012" max="8012" width="16" bestFit="1" customWidth="1"/>
    <col min="8013" max="8013" width="12.85546875" bestFit="1" customWidth="1"/>
    <col min="8014" max="8014" width="16" bestFit="1" customWidth="1"/>
    <col min="8015" max="8015" width="12.85546875" bestFit="1" customWidth="1"/>
    <col min="8016" max="8016" width="16" bestFit="1" customWidth="1"/>
    <col min="8017" max="8017" width="12.85546875" bestFit="1" customWidth="1"/>
    <col min="8018" max="8018" width="16" bestFit="1" customWidth="1"/>
    <col min="8019" max="8019" width="12.85546875" bestFit="1" customWidth="1"/>
    <col min="8020" max="8020" width="16" bestFit="1" customWidth="1"/>
    <col min="8021" max="8021" width="12.85546875" bestFit="1" customWidth="1"/>
    <col min="8022" max="8022" width="16" bestFit="1" customWidth="1"/>
    <col min="8023" max="8023" width="12.85546875" bestFit="1" customWidth="1"/>
    <col min="8024" max="8024" width="16" bestFit="1" customWidth="1"/>
    <col min="8025" max="8025" width="12.85546875" bestFit="1" customWidth="1"/>
    <col min="8026" max="8026" width="16" bestFit="1" customWidth="1"/>
    <col min="8027" max="8027" width="12.85546875" bestFit="1" customWidth="1"/>
    <col min="8028" max="8028" width="16" bestFit="1" customWidth="1"/>
    <col min="8029" max="8029" width="12.85546875" bestFit="1" customWidth="1"/>
    <col min="8030" max="8030" width="16" bestFit="1" customWidth="1"/>
    <col min="8031" max="8031" width="12.85546875" bestFit="1" customWidth="1"/>
    <col min="8032" max="8032" width="16" bestFit="1" customWidth="1"/>
    <col min="8033" max="8033" width="12.85546875" bestFit="1" customWidth="1"/>
    <col min="8034" max="8034" width="16" bestFit="1" customWidth="1"/>
    <col min="8035" max="8035" width="12.85546875" bestFit="1" customWidth="1"/>
    <col min="8036" max="8036" width="16" bestFit="1" customWidth="1"/>
    <col min="8037" max="8037" width="12.85546875" bestFit="1" customWidth="1"/>
    <col min="8038" max="8038" width="16" bestFit="1" customWidth="1"/>
    <col min="8039" max="8039" width="12.85546875" bestFit="1" customWidth="1"/>
    <col min="8040" max="8040" width="16" bestFit="1" customWidth="1"/>
    <col min="8041" max="8041" width="12.85546875" bestFit="1" customWidth="1"/>
    <col min="8042" max="8042" width="16" bestFit="1" customWidth="1"/>
    <col min="8043" max="8043" width="12.85546875" bestFit="1" customWidth="1"/>
    <col min="8044" max="8044" width="16" bestFit="1" customWidth="1"/>
    <col min="8045" max="8045" width="12.85546875" bestFit="1" customWidth="1"/>
    <col min="8046" max="8046" width="16" bestFit="1" customWidth="1"/>
    <col min="8047" max="8047" width="12.85546875" bestFit="1" customWidth="1"/>
    <col min="8048" max="8048" width="16" bestFit="1" customWidth="1"/>
    <col min="8049" max="8049" width="12.85546875" bestFit="1" customWidth="1"/>
    <col min="8050" max="8050" width="16" bestFit="1" customWidth="1"/>
    <col min="8051" max="8051" width="12.85546875" bestFit="1" customWidth="1"/>
    <col min="8052" max="8052" width="16" bestFit="1" customWidth="1"/>
    <col min="8053" max="8053" width="12.85546875" bestFit="1" customWidth="1"/>
    <col min="8054" max="8054" width="16" bestFit="1" customWidth="1"/>
    <col min="8055" max="8055" width="12.85546875" bestFit="1" customWidth="1"/>
    <col min="8056" max="8056" width="16" bestFit="1" customWidth="1"/>
    <col min="8057" max="8057" width="12.85546875" bestFit="1" customWidth="1"/>
    <col min="8058" max="8058" width="16" bestFit="1" customWidth="1"/>
    <col min="8059" max="8059" width="12.85546875" bestFit="1" customWidth="1"/>
    <col min="8060" max="8060" width="16" bestFit="1" customWidth="1"/>
    <col min="8061" max="8061" width="12.85546875" bestFit="1" customWidth="1"/>
    <col min="8062" max="8062" width="16" bestFit="1" customWidth="1"/>
    <col min="8063" max="8063" width="12.85546875" bestFit="1" customWidth="1"/>
    <col min="8064" max="8064" width="16" bestFit="1" customWidth="1"/>
    <col min="8065" max="8065" width="12.85546875" bestFit="1" customWidth="1"/>
    <col min="8066" max="8066" width="16" bestFit="1" customWidth="1"/>
    <col min="8067" max="8067" width="12.85546875" bestFit="1" customWidth="1"/>
    <col min="8068" max="8068" width="16" bestFit="1" customWidth="1"/>
    <col min="8069" max="8069" width="12.85546875" bestFit="1" customWidth="1"/>
    <col min="8070" max="8070" width="16" bestFit="1" customWidth="1"/>
    <col min="8071" max="8071" width="12.85546875" bestFit="1" customWidth="1"/>
    <col min="8072" max="8072" width="16" bestFit="1" customWidth="1"/>
    <col min="8073" max="8073" width="12.85546875" bestFit="1" customWidth="1"/>
    <col min="8074" max="8074" width="16" bestFit="1" customWidth="1"/>
    <col min="8075" max="8075" width="12.85546875" bestFit="1" customWidth="1"/>
    <col min="8076" max="8076" width="16" bestFit="1" customWidth="1"/>
    <col min="8077" max="8077" width="12.85546875" bestFit="1" customWidth="1"/>
    <col min="8078" max="8078" width="16" bestFit="1" customWidth="1"/>
    <col min="8079" max="8079" width="12.85546875" bestFit="1" customWidth="1"/>
    <col min="8080" max="8080" width="16" bestFit="1" customWidth="1"/>
    <col min="8081" max="8081" width="12.85546875" bestFit="1" customWidth="1"/>
    <col min="8082" max="8082" width="16" bestFit="1" customWidth="1"/>
    <col min="8083" max="8083" width="12.85546875" bestFit="1" customWidth="1"/>
    <col min="8084" max="8084" width="16" bestFit="1" customWidth="1"/>
    <col min="8085" max="8085" width="12.85546875" bestFit="1" customWidth="1"/>
    <col min="8086" max="8086" width="16" bestFit="1" customWidth="1"/>
    <col min="8087" max="8087" width="12.85546875" bestFit="1" customWidth="1"/>
    <col min="8088" max="8088" width="16" bestFit="1" customWidth="1"/>
    <col min="8089" max="8089" width="12.85546875" bestFit="1" customWidth="1"/>
    <col min="8090" max="8090" width="16" bestFit="1" customWidth="1"/>
    <col min="8091" max="8091" width="12.85546875" bestFit="1" customWidth="1"/>
    <col min="8092" max="8092" width="16" bestFit="1" customWidth="1"/>
    <col min="8093" max="8093" width="12.85546875" bestFit="1" customWidth="1"/>
    <col min="8094" max="8094" width="16" bestFit="1" customWidth="1"/>
    <col min="8095" max="8095" width="12.85546875" bestFit="1" customWidth="1"/>
    <col min="8096" max="8096" width="16" bestFit="1" customWidth="1"/>
    <col min="8097" max="8097" width="12.85546875" bestFit="1" customWidth="1"/>
    <col min="8098" max="8098" width="16" bestFit="1" customWidth="1"/>
    <col min="8099" max="8099" width="12.85546875" bestFit="1" customWidth="1"/>
    <col min="8100" max="8100" width="16" bestFit="1" customWidth="1"/>
    <col min="8101" max="8101" width="12.85546875" bestFit="1" customWidth="1"/>
    <col min="8102" max="8102" width="16" bestFit="1" customWidth="1"/>
    <col min="8103" max="8103" width="12.85546875" bestFit="1" customWidth="1"/>
    <col min="8104" max="8104" width="16" bestFit="1" customWidth="1"/>
    <col min="8105" max="8105" width="12.85546875" bestFit="1" customWidth="1"/>
    <col min="8106" max="8106" width="16" bestFit="1" customWidth="1"/>
    <col min="8107" max="8107" width="12.85546875" bestFit="1" customWidth="1"/>
    <col min="8108" max="8108" width="16" bestFit="1" customWidth="1"/>
    <col min="8109" max="8109" width="12.85546875" bestFit="1" customWidth="1"/>
    <col min="8110" max="8110" width="16" bestFit="1" customWidth="1"/>
    <col min="8111" max="8111" width="12.85546875" bestFit="1" customWidth="1"/>
    <col min="8112" max="8112" width="16" bestFit="1" customWidth="1"/>
    <col min="8113" max="8113" width="12.85546875" bestFit="1" customWidth="1"/>
    <col min="8114" max="8114" width="16" bestFit="1" customWidth="1"/>
    <col min="8115" max="8115" width="12.85546875" bestFit="1" customWidth="1"/>
    <col min="8116" max="8116" width="16" bestFit="1" customWidth="1"/>
    <col min="8117" max="8117" width="12.85546875" bestFit="1" customWidth="1"/>
    <col min="8118" max="8118" width="16" bestFit="1" customWidth="1"/>
    <col min="8119" max="8119" width="12.85546875" bestFit="1" customWidth="1"/>
    <col min="8120" max="8120" width="16" bestFit="1" customWidth="1"/>
    <col min="8121" max="8121" width="12.85546875" bestFit="1" customWidth="1"/>
    <col min="8122" max="8122" width="16" bestFit="1" customWidth="1"/>
    <col min="8123" max="8123" width="12.85546875" bestFit="1" customWidth="1"/>
    <col min="8124" max="8124" width="16" bestFit="1" customWidth="1"/>
    <col min="8125" max="8125" width="12.85546875" bestFit="1" customWidth="1"/>
    <col min="8126" max="8126" width="16" bestFit="1" customWidth="1"/>
    <col min="8127" max="8127" width="12.85546875" bestFit="1" customWidth="1"/>
    <col min="8128" max="8128" width="16" bestFit="1" customWidth="1"/>
    <col min="8129" max="8129" width="11.28515625" bestFit="1" customWidth="1"/>
  </cols>
  <sheetData>
    <row r="1" spans="1:5" x14ac:dyDescent="0.25">
      <c r="A1" s="11" t="s">
        <v>8364</v>
      </c>
      <c r="B1" t="s">
        <v>8315</v>
      </c>
    </row>
    <row r="2" spans="1:5" x14ac:dyDescent="0.25">
      <c r="A2" s="11" t="s">
        <v>8384</v>
      </c>
      <c r="B2" t="s">
        <v>8385</v>
      </c>
    </row>
    <row r="4" spans="1:5" x14ac:dyDescent="0.25">
      <c r="A4" s="11" t="s">
        <v>8386</v>
      </c>
      <c r="B4" s="11" t="s">
        <v>8358</v>
      </c>
    </row>
    <row r="5" spans="1:5" x14ac:dyDescent="0.25">
      <c r="A5" s="11" t="s">
        <v>8360</v>
      </c>
      <c r="B5" t="s">
        <v>8217</v>
      </c>
      <c r="C5" t="s">
        <v>8219</v>
      </c>
      <c r="D5" t="s">
        <v>8218</v>
      </c>
      <c r="E5" t="s">
        <v>8359</v>
      </c>
    </row>
    <row r="6" spans="1:5" x14ac:dyDescent="0.25">
      <c r="A6" s="16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205C5-7448-4552-84AB-F4FC957F6A9B}">
  <dimension ref="A5:D18"/>
  <sheetViews>
    <sheetView tabSelected="1" topLeftCell="A13" workbookViewId="0">
      <selection activeCell="U31" sqref="U31"/>
    </sheetView>
  </sheetViews>
  <sheetFormatPr defaultRowHeight="15" x14ac:dyDescent="0.25"/>
  <cols>
    <col min="1" max="1" width="17.5703125" bestFit="1" customWidth="1"/>
    <col min="2" max="2" width="27.7109375" bestFit="1" customWidth="1"/>
    <col min="3" max="3" width="23.85546875" bestFit="1" customWidth="1"/>
    <col min="4" max="4" width="26.7109375" bestFit="1" customWidth="1"/>
    <col min="5" max="9" width="3" bestFit="1" customWidth="1"/>
    <col min="10" max="12" width="4" bestFit="1" customWidth="1"/>
    <col min="13" max="13" width="5" bestFit="1" customWidth="1"/>
    <col min="14" max="14" width="11.28515625" bestFit="1" customWidth="1"/>
    <col min="15" max="15" width="15.7109375" bestFit="1" customWidth="1"/>
    <col min="16" max="16" width="18.85546875" bestFit="1" customWidth="1"/>
    <col min="17" max="17" width="15.7109375" bestFit="1" customWidth="1"/>
    <col min="18" max="18" width="18.85546875" bestFit="1" customWidth="1"/>
    <col min="19" max="19" width="13.5703125" bestFit="1" customWidth="1"/>
    <col min="20" max="20" width="16.7109375" bestFit="1" customWidth="1"/>
    <col min="21" max="21" width="15.42578125" bestFit="1" customWidth="1"/>
    <col min="22" max="22" width="18.5703125" bestFit="1" customWidth="1"/>
    <col min="23" max="23" width="15.28515625" bestFit="1" customWidth="1"/>
    <col min="24" max="24" width="18.42578125" bestFit="1" customWidth="1"/>
    <col min="25" max="25" width="11.28515625" bestFit="1" customWidth="1"/>
    <col min="26" max="26" width="13.28515625" bestFit="1" customWidth="1"/>
    <col min="27" max="32" width="3" bestFit="1" customWidth="1"/>
    <col min="33" max="37" width="4" bestFit="1" customWidth="1"/>
    <col min="38" max="38" width="22" bestFit="1" customWidth="1"/>
    <col min="39" max="39" width="20.85546875" bestFit="1" customWidth="1"/>
    <col min="40" max="40" width="18.28515625" bestFit="1" customWidth="1"/>
    <col min="41" max="46" width="13.85546875" bestFit="1" customWidth="1"/>
    <col min="47" max="47" width="11.7109375" bestFit="1" customWidth="1"/>
    <col min="48" max="48" width="13.5703125" bestFit="1" customWidth="1"/>
    <col min="49" max="49" width="13.42578125" bestFit="1" customWidth="1"/>
    <col min="50" max="50" width="32.7109375" bestFit="1" customWidth="1"/>
    <col min="51" max="51" width="18.5703125" bestFit="1" customWidth="1"/>
    <col min="52" max="52" width="22" bestFit="1" customWidth="1"/>
    <col min="53" max="53" width="20.85546875" bestFit="1" customWidth="1"/>
    <col min="54" max="54" width="31.140625" bestFit="1" customWidth="1"/>
    <col min="55" max="55" width="33.42578125" bestFit="1" customWidth="1"/>
    <col min="56" max="56" width="16.85546875" bestFit="1" customWidth="1"/>
    <col min="57" max="57" width="13.5703125" bestFit="1" customWidth="1"/>
    <col min="58" max="58" width="15.85546875" bestFit="1" customWidth="1"/>
    <col min="59" max="59" width="34.5703125" bestFit="1" customWidth="1"/>
    <col min="60" max="60" width="31.140625" bestFit="1" customWidth="1"/>
    <col min="61" max="61" width="33.42578125" bestFit="1" customWidth="1"/>
    <col min="62" max="62" width="16.85546875" bestFit="1" customWidth="1"/>
    <col min="63" max="63" width="13.5703125" bestFit="1" customWidth="1"/>
    <col min="64" max="64" width="15.85546875" bestFit="1" customWidth="1"/>
    <col min="65" max="65" width="34.5703125" bestFit="1" customWidth="1"/>
    <col min="66" max="66" width="31.140625" bestFit="1" customWidth="1"/>
    <col min="67" max="67" width="33.42578125" bestFit="1" customWidth="1"/>
    <col min="68" max="68" width="16.85546875" bestFit="1" customWidth="1"/>
    <col min="69" max="69" width="13.5703125" bestFit="1" customWidth="1"/>
    <col min="70" max="70" width="15.85546875" bestFit="1" customWidth="1"/>
    <col min="71" max="71" width="34.5703125" bestFit="1" customWidth="1"/>
    <col min="72" max="72" width="31.140625" bestFit="1" customWidth="1"/>
    <col min="73" max="73" width="33.42578125" bestFit="1" customWidth="1"/>
    <col min="74" max="74" width="22" bestFit="1" customWidth="1"/>
    <col min="75" max="75" width="18.5703125" bestFit="1" customWidth="1"/>
    <col min="76" max="76" width="20.85546875" bestFit="1" customWidth="1"/>
    <col min="77" max="77" width="34.5703125" bestFit="1" customWidth="1"/>
    <col min="78" max="78" width="31.140625" bestFit="1" customWidth="1"/>
    <col min="79" max="80" width="33.42578125" bestFit="1" customWidth="1"/>
    <col min="81" max="81" width="30.140625" bestFit="1" customWidth="1"/>
    <col min="82" max="82" width="32.42578125" bestFit="1" customWidth="1"/>
    <col min="83" max="83" width="16.85546875" bestFit="1" customWidth="1"/>
    <col min="84" max="84" width="13.5703125" bestFit="1" customWidth="1"/>
    <col min="85" max="85" width="15.85546875" bestFit="1" customWidth="1"/>
    <col min="86" max="86" width="34.5703125" bestFit="1" customWidth="1"/>
    <col min="87" max="87" width="31.140625" bestFit="1" customWidth="1"/>
    <col min="88" max="89" width="33.42578125" bestFit="1" customWidth="1"/>
    <col min="90" max="90" width="30.140625" bestFit="1" customWidth="1"/>
    <col min="91" max="91" width="32.42578125" bestFit="1" customWidth="1"/>
    <col min="92" max="92" width="16.85546875" bestFit="1" customWidth="1"/>
    <col min="93" max="93" width="13.5703125" bestFit="1" customWidth="1"/>
    <col min="94" max="94" width="15.85546875" bestFit="1" customWidth="1"/>
    <col min="95" max="95" width="34.5703125" bestFit="1" customWidth="1"/>
    <col min="96" max="96" width="31.140625" bestFit="1" customWidth="1"/>
    <col min="97" max="98" width="33.42578125" bestFit="1" customWidth="1"/>
    <col min="99" max="99" width="30.140625" bestFit="1" customWidth="1"/>
    <col min="100" max="100" width="32.42578125" bestFit="1" customWidth="1"/>
    <col min="101" max="101" width="16.85546875" bestFit="1" customWidth="1"/>
    <col min="102" max="102" width="13.5703125" bestFit="1" customWidth="1"/>
    <col min="103" max="103" width="15.85546875" bestFit="1" customWidth="1"/>
    <col min="104" max="104" width="34.5703125" bestFit="1" customWidth="1"/>
    <col min="105" max="105" width="31.140625" bestFit="1" customWidth="1"/>
    <col min="106" max="107" width="33.42578125" bestFit="1" customWidth="1"/>
    <col min="108" max="108" width="30.140625" bestFit="1" customWidth="1"/>
    <col min="109" max="109" width="32.42578125" bestFit="1" customWidth="1"/>
    <col min="110" max="110" width="22" bestFit="1" customWidth="1"/>
    <col min="111" max="111" width="18.5703125" bestFit="1" customWidth="1"/>
    <col min="112" max="112" width="20.85546875" bestFit="1" customWidth="1"/>
  </cols>
  <sheetData>
    <row r="5" spans="1:4" x14ac:dyDescent="0.25">
      <c r="A5" s="11" t="s">
        <v>8360</v>
      </c>
      <c r="B5" t="s">
        <v>8405</v>
      </c>
      <c r="C5" t="s">
        <v>8406</v>
      </c>
      <c r="D5" t="s">
        <v>8407</v>
      </c>
    </row>
    <row r="6" spans="1:4" x14ac:dyDescent="0.25">
      <c r="A6" s="12" t="s">
        <v>8404</v>
      </c>
      <c r="B6" s="13">
        <v>89.772727272727266</v>
      </c>
      <c r="C6" s="13">
        <v>10.227272727272728</v>
      </c>
      <c r="D6" s="13">
        <v>0</v>
      </c>
    </row>
    <row r="7" spans="1:4" x14ac:dyDescent="0.25">
      <c r="A7" s="12" t="s">
        <v>8391</v>
      </c>
      <c r="B7" s="13">
        <v>72.659176029962552</v>
      </c>
      <c r="C7" s="13">
        <v>27.340823970037455</v>
      </c>
      <c r="D7" s="13">
        <v>0</v>
      </c>
    </row>
    <row r="8" spans="1:4" x14ac:dyDescent="0.25">
      <c r="A8" s="12" t="s">
        <v>8392</v>
      </c>
      <c r="B8" s="13">
        <v>24.73404255319149</v>
      </c>
      <c r="C8" s="13">
        <v>75.2659574468085</v>
      </c>
      <c r="D8" s="13">
        <v>0</v>
      </c>
    </row>
    <row r="9" spans="1:4" x14ac:dyDescent="0.25">
      <c r="A9" s="12" t="s">
        <v>8393</v>
      </c>
      <c r="B9" s="13">
        <v>54.166666666666664</v>
      </c>
      <c r="C9" s="13">
        <v>45.833333333333329</v>
      </c>
      <c r="D9" s="13">
        <v>0</v>
      </c>
    </row>
    <row r="10" spans="1:4" x14ac:dyDescent="0.25">
      <c r="A10" s="12" t="s">
        <v>8394</v>
      </c>
      <c r="B10" s="13">
        <v>51.086956521739133</v>
      </c>
      <c r="C10" s="13">
        <v>48.913043478260867</v>
      </c>
      <c r="D10" s="13">
        <v>0</v>
      </c>
    </row>
    <row r="11" spans="1:4" x14ac:dyDescent="0.25">
      <c r="A11" s="12" t="s">
        <v>8395</v>
      </c>
      <c r="B11" s="13">
        <v>45</v>
      </c>
      <c r="C11" s="13">
        <v>55.000000000000007</v>
      </c>
      <c r="D11" s="13">
        <v>0</v>
      </c>
    </row>
    <row r="12" spans="1:4" x14ac:dyDescent="0.25">
      <c r="A12" s="12" t="s">
        <v>8396</v>
      </c>
      <c r="B12" s="13">
        <v>20</v>
      </c>
      <c r="C12" s="13">
        <v>80</v>
      </c>
      <c r="D12" s="13">
        <v>0</v>
      </c>
    </row>
    <row r="13" spans="1:4" x14ac:dyDescent="0.25">
      <c r="A13" s="12" t="s">
        <v>8397</v>
      </c>
      <c r="B13" s="13">
        <v>27.27272727272727</v>
      </c>
      <c r="C13" s="13">
        <v>72.727272727272734</v>
      </c>
      <c r="D13" s="13">
        <v>0</v>
      </c>
    </row>
    <row r="14" spans="1:4" x14ac:dyDescent="0.25">
      <c r="A14" s="12" t="s">
        <v>8398</v>
      </c>
      <c r="B14" s="13">
        <v>15.384615384615385</v>
      </c>
      <c r="C14" s="13">
        <v>84.615384615384613</v>
      </c>
      <c r="D14" s="13">
        <v>0</v>
      </c>
    </row>
    <row r="15" spans="1:4" x14ac:dyDescent="0.25">
      <c r="A15" s="12" t="s">
        <v>8399</v>
      </c>
      <c r="B15" s="13">
        <v>95.454545454545453</v>
      </c>
      <c r="C15" s="13">
        <v>4.5454545454545459</v>
      </c>
      <c r="D15" s="13">
        <v>0</v>
      </c>
    </row>
    <row r="16" spans="1:4" x14ac:dyDescent="0.25">
      <c r="A16" s="12" t="s">
        <v>8400</v>
      </c>
      <c r="B16" s="13">
        <v>0</v>
      </c>
      <c r="C16" s="13">
        <v>100</v>
      </c>
      <c r="D16" s="13">
        <v>0</v>
      </c>
    </row>
    <row r="17" spans="1:4" x14ac:dyDescent="0.25">
      <c r="A17" s="12" t="s">
        <v>8408</v>
      </c>
      <c r="B17" s="13">
        <v>20</v>
      </c>
      <c r="C17" s="13">
        <v>80</v>
      </c>
      <c r="D17" s="13">
        <v>0</v>
      </c>
    </row>
    <row r="18" spans="1:4" x14ac:dyDescent="0.25">
      <c r="A18" s="12" t="s">
        <v>8359</v>
      </c>
      <c r="B18" s="13">
        <v>515.53145715617518</v>
      </c>
      <c r="C18" s="13">
        <v>684.46854284382471</v>
      </c>
      <c r="D18" s="13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8CC0A-70D0-416C-852D-47B929DA85BF}">
  <dimension ref="A1:H14"/>
  <sheetViews>
    <sheetView workbookViewId="0">
      <selection activeCell="D19" sqref="D19"/>
    </sheetView>
  </sheetViews>
  <sheetFormatPr defaultRowHeight="15" x14ac:dyDescent="0.25"/>
  <cols>
    <col min="1" max="1" width="17.5703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5.425781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7" t="s">
        <v>8380</v>
      </c>
      <c r="B1" s="17" t="s">
        <v>8401</v>
      </c>
      <c r="C1" s="17" t="s">
        <v>8402</v>
      </c>
      <c r="D1" s="17" t="s">
        <v>8403</v>
      </c>
      <c r="E1" s="17" t="s">
        <v>8387</v>
      </c>
      <c r="F1" s="17" t="s">
        <v>8388</v>
      </c>
      <c r="G1" s="17" t="s">
        <v>8389</v>
      </c>
      <c r="H1" s="17" t="s">
        <v>8390</v>
      </c>
    </row>
    <row r="2" spans="1:8" x14ac:dyDescent="0.25">
      <c r="A2" s="8" t="s">
        <v>8404</v>
      </c>
      <c r="B2">
        <f>COUNTIFS(Kickstarter!F:F, "successful",Kickstarter!D:D, "&gt;=1000",Kickstarter!R:R, "plays")</f>
        <v>553</v>
      </c>
      <c r="C2">
        <f>COUNTIFS(Kickstarter!F:F, "failed", Kickstarter!D:D, "&lt;=1000",Kickstarter!R:R, "plays")</f>
        <v>63</v>
      </c>
      <c r="D2">
        <f>COUNTIFS(Kickstarter!F:F, "canceled", Kickstarter!E:E, "&lt;=1000",Kickstarter!R:R, "plays")</f>
        <v>0</v>
      </c>
      <c r="E2">
        <f>SUM(B2+C2+D2)</f>
        <v>616</v>
      </c>
      <c r="F2" s="23">
        <f>(B2/E2)*100</f>
        <v>89.772727272727266</v>
      </c>
      <c r="G2" s="23">
        <f>(C2/E2)*100</f>
        <v>10.227272727272728</v>
      </c>
      <c r="H2" s="23">
        <f>(D2/E2)*100</f>
        <v>0</v>
      </c>
    </row>
    <row r="3" spans="1:8" x14ac:dyDescent="0.25">
      <c r="A3" s="8" t="s">
        <v>8391</v>
      </c>
      <c r="B3">
        <f>COUNTIFS(Kickstarter!F:F, "successful",Kickstarter!D:D,"&gt;=1000",Kickstarter!D:D,"&lt;=4999",Kickstarter!R:R, "plays")</f>
        <v>388</v>
      </c>
      <c r="C3">
        <f>COUNTIFS(Kickstarter!F:F, "failed",Kickstarter!D:D,"&gt;=1000",Kickstarter!D:D,"&lt;=4999",Kickstarter!R:R, "plays")</f>
        <v>146</v>
      </c>
      <c r="D3">
        <f>COUNTIFS(Kickstarter!F:F, "Canceled",Kickstarter!D:D,"&gt;=1000",Kickstarter!D:D,"&lt;=4999",Kickstarter!R:R, "plays")</f>
        <v>0</v>
      </c>
      <c r="E3">
        <f>SUM(B3+C3+D3)</f>
        <v>534</v>
      </c>
      <c r="F3" s="23">
        <f t="shared" ref="F3:F13" si="0">(B3/E3)*100</f>
        <v>72.659176029962552</v>
      </c>
      <c r="G3" s="23">
        <f t="shared" ref="G3:G13" si="1">(C3/E3)*100</f>
        <v>27.340823970037455</v>
      </c>
      <c r="H3" s="23">
        <f t="shared" ref="H3:H14" si="2">(D3/E3)*100</f>
        <v>0</v>
      </c>
    </row>
    <row r="4" spans="1:8" x14ac:dyDescent="0.25">
      <c r="A4" s="8" t="s">
        <v>8392</v>
      </c>
      <c r="B4">
        <f>COUNTIFS(Kickstarter!F:F, "successful",Kickstarter!D:D,"&gt;=5000",Kickstarter!D:D,"&lt;=9999",Kickstarter!R:R, "plays")</f>
        <v>93</v>
      </c>
      <c r="C4">
        <f>COUNTIFS(Kickstarter!F:F, "failed",Kickstarter!D:D,"&gt;=5000",Kickstarter!D:D,"&lt;=9999")</f>
        <v>283</v>
      </c>
      <c r="D4">
        <f>COUNTIFS(Kickstarter!F:F, "Canceled",Kickstarter!D:D,"&gt;=5000",Kickstarter!D:D,"&lt;=9999",Kickstarter!R:R, "plays")</f>
        <v>0</v>
      </c>
      <c r="E4">
        <f t="shared" ref="E4:E13" si="3">SUM(B4+C4+D4)</f>
        <v>376</v>
      </c>
      <c r="F4" s="23">
        <f t="shared" si="0"/>
        <v>24.73404255319149</v>
      </c>
      <c r="G4" s="23">
        <f t="shared" si="1"/>
        <v>75.2659574468085</v>
      </c>
      <c r="H4" s="23">
        <f t="shared" si="2"/>
        <v>0</v>
      </c>
    </row>
    <row r="5" spans="1:8" x14ac:dyDescent="0.25">
      <c r="A5" s="8" t="s">
        <v>8393</v>
      </c>
      <c r="B5">
        <f>COUNTIFS(Kickstarter!F:F, "successful",Kickstarter!D:D,"&gt;=10000",Kickstarter!D:D,"&lt;=14999",Kickstarter!R:R, "plays")</f>
        <v>39</v>
      </c>
      <c r="C5">
        <f>COUNTIFS(Kickstarter!F:F, "failed",Kickstarter!D:D,"&gt;=10000",Kickstarter!D:D,"&lt;=14999",Kickstarter!R:R, "plays")</f>
        <v>33</v>
      </c>
      <c r="D5">
        <f>COUNTIFS(Kickstarter!F:F, "Canceled",Kickstarter!D:D,"&gt;=10000",Kickstarter!D:D,"&lt;=14999",Kickstarter!R:R, "plays")</f>
        <v>0</v>
      </c>
      <c r="E5">
        <f t="shared" si="3"/>
        <v>72</v>
      </c>
      <c r="F5" s="23">
        <f t="shared" si="0"/>
        <v>54.166666666666664</v>
      </c>
      <c r="G5" s="23">
        <f t="shared" si="1"/>
        <v>45.833333333333329</v>
      </c>
      <c r="H5" s="23">
        <f t="shared" si="2"/>
        <v>0</v>
      </c>
    </row>
    <row r="6" spans="1:8" x14ac:dyDescent="0.25">
      <c r="A6" s="8" t="s">
        <v>8394</v>
      </c>
      <c r="B6">
        <f>COUNTIFS(Kickstarter!F:F, "successful",Kickstarter!D:D,"&gt;=15000",Kickstarter!D:D,"&lt;=19999")</f>
        <v>94</v>
      </c>
      <c r="C6">
        <f>COUNTIFS(Kickstarter!F:F, "failed",Kickstarter!D:D,"&gt;=15000",Kickstarter!D:D,"&lt;=19999")</f>
        <v>90</v>
      </c>
      <c r="D6">
        <f>COUNTIFS(Kickstarter!F:F, "Canceled",Kickstarter!D:D,"&gt;=15000",Kickstarter!D:D,"&lt;=19999",Kickstarter!R:R, "plays")</f>
        <v>0</v>
      </c>
      <c r="E6">
        <f t="shared" si="3"/>
        <v>184</v>
      </c>
      <c r="F6" s="23">
        <f t="shared" si="0"/>
        <v>51.086956521739133</v>
      </c>
      <c r="G6" s="23">
        <f t="shared" si="1"/>
        <v>48.913043478260867</v>
      </c>
      <c r="H6" s="23">
        <f t="shared" si="2"/>
        <v>0</v>
      </c>
    </row>
    <row r="7" spans="1:8" x14ac:dyDescent="0.25">
      <c r="A7" s="8" t="s">
        <v>8395</v>
      </c>
      <c r="B7">
        <f>COUNTIFS(Kickstarter!F:F, "successful",Kickstarter!D:D,"&gt;=20000",Kickstarter!D:D,"&lt;=24999",Kickstarter!R:R, "plays")</f>
        <v>9</v>
      </c>
      <c r="C7">
        <f>COUNTIFS(Kickstarter!F:F, "failed",Kickstarter!D:D,"&gt;=20000",Kickstarter!D:D,"&lt;=24999",Kickstarter!R:R, "plays")</f>
        <v>11</v>
      </c>
      <c r="D7">
        <f>COUNTIFS(Kickstarter!F:F, "Canceled",Kickstarter!D:D,"&gt;=20000",Kickstarter!D:D,"&lt;=24999",Kickstarter!R:R, "plays")</f>
        <v>0</v>
      </c>
      <c r="E7">
        <f t="shared" si="3"/>
        <v>20</v>
      </c>
      <c r="F7" s="23">
        <f t="shared" si="0"/>
        <v>45</v>
      </c>
      <c r="G7" s="23">
        <f t="shared" si="1"/>
        <v>55.000000000000007</v>
      </c>
      <c r="H7" s="23">
        <f t="shared" si="2"/>
        <v>0</v>
      </c>
    </row>
    <row r="8" spans="1:8" x14ac:dyDescent="0.25">
      <c r="A8" s="8" t="s">
        <v>8396</v>
      </c>
      <c r="B8">
        <f>COUNTIFS(Kickstarter!F:F, "successful",Kickstarter!D:D,"&gt;=25000",Kickstarter!D:D,"&lt;=29999",Kickstarter!R:R, "plays")</f>
        <v>1</v>
      </c>
      <c r="C8">
        <f>COUNTIFS(Kickstarter!F:F, "failed",Kickstarter!D:D,"&gt;=25000",Kickstarter!D:D,"&lt;=29999",Kickstarter!R:R, "plays")</f>
        <v>4</v>
      </c>
      <c r="D8">
        <f>COUNTIFS(Kickstarter!F:F, "Canceled",Kickstarter!D:D,"&gt;=25000",Kickstarter!D:D,"&lt;=29999",Kickstarter!R:R, "plays")</f>
        <v>0</v>
      </c>
      <c r="E8">
        <f t="shared" si="3"/>
        <v>5</v>
      </c>
      <c r="F8" s="23">
        <f t="shared" si="0"/>
        <v>20</v>
      </c>
      <c r="G8" s="23">
        <f t="shared" si="1"/>
        <v>80</v>
      </c>
      <c r="H8" s="23">
        <f t="shared" si="2"/>
        <v>0</v>
      </c>
    </row>
    <row r="9" spans="1:8" x14ac:dyDescent="0.25">
      <c r="A9" s="8" t="s">
        <v>8397</v>
      </c>
      <c r="B9">
        <f>COUNTIFS(Kickstarter!F:F, "successful",Kickstarter!D:D,"&gt;=30000",Kickstarter!D:D,"&lt;=34999", Kickstarter!R:R, "plays")</f>
        <v>3</v>
      </c>
      <c r="C9">
        <f>COUNTIFS(Kickstarter!F:F, "failed",Kickstarter!D:D,"&gt;=30000",Kickstarter!D:D,"&lt;=34999",Kickstarter!R:R, "plays")</f>
        <v>8</v>
      </c>
      <c r="D9">
        <f>COUNTIFS(Kickstarter!F:F, "Canceled",Kickstarter!D:D,"&gt;=30000",Kickstarter!D:D,"&lt;=34999",Kickstarter!R:R, "plays")</f>
        <v>0</v>
      </c>
      <c r="E9">
        <f t="shared" si="3"/>
        <v>11</v>
      </c>
      <c r="F9" s="23">
        <f t="shared" si="0"/>
        <v>27.27272727272727</v>
      </c>
      <c r="G9" s="23">
        <f t="shared" si="1"/>
        <v>72.727272727272734</v>
      </c>
      <c r="H9" s="23">
        <f t="shared" si="2"/>
        <v>0</v>
      </c>
    </row>
    <row r="10" spans="1:8" x14ac:dyDescent="0.25">
      <c r="A10" s="8" t="s">
        <v>8398</v>
      </c>
      <c r="B10">
        <f>COUNTIFS(Kickstarter!F:F, "successful",Kickstarter!D:D,"&gt;=35000",Kickstarter!D:D,"&lt;=39999", Kickstarter!R:R, "plays")</f>
        <v>4</v>
      </c>
      <c r="C10">
        <f>COUNTIFS(Kickstarter!F:F, "failed",Kickstarter!D:D,"&gt;=35000",Kickstarter!D:D,"&lt;=39999")</f>
        <v>22</v>
      </c>
      <c r="D10">
        <f>COUNTIFS(Kickstarter!F:F, "Canceled",Kickstarter!D:D,"&gt;=35000",Kickstarter!D:D,"&lt;=39999",Kickstarter!R:R, "plays")</f>
        <v>0</v>
      </c>
      <c r="E10">
        <f t="shared" si="3"/>
        <v>26</v>
      </c>
      <c r="F10" s="23">
        <f t="shared" si="0"/>
        <v>15.384615384615385</v>
      </c>
      <c r="G10" s="23">
        <f t="shared" si="1"/>
        <v>84.615384615384613</v>
      </c>
      <c r="H10" s="23">
        <f t="shared" si="2"/>
        <v>0</v>
      </c>
    </row>
    <row r="11" spans="1:8" x14ac:dyDescent="0.25">
      <c r="A11" s="8" t="s">
        <v>8399</v>
      </c>
      <c r="B11">
        <f>COUNTIFS(Kickstarter!F:F, "successful",Kickstarter!D:D,"&gt;=40000",Kickstarter!D:D,"&lt;=44999")</f>
        <v>21</v>
      </c>
      <c r="C11">
        <f>COUNTIFS(Kickstarter!F:F, "failed",Kickstarter!D:D,"&gt;=40000",Kickstarter!D:D,"&lt;=44999",Kickstarter!R:R, "plays")</f>
        <v>1</v>
      </c>
      <c r="D11">
        <f>COUNTIFS(Kickstarter!F:F, "Canceled",Kickstarter!D:D,"&gt;=40000",Kickstarter!D:D,"&lt;=44999",Kickstarter!R:R, "plays")</f>
        <v>0</v>
      </c>
      <c r="E11">
        <f t="shared" si="3"/>
        <v>22</v>
      </c>
      <c r="F11" s="23">
        <f t="shared" si="0"/>
        <v>95.454545454545453</v>
      </c>
      <c r="G11" s="23">
        <f t="shared" si="1"/>
        <v>4.5454545454545459</v>
      </c>
      <c r="H11" s="23">
        <f t="shared" si="2"/>
        <v>0</v>
      </c>
    </row>
    <row r="12" spans="1:8" x14ac:dyDescent="0.25">
      <c r="A12" s="8" t="s">
        <v>8400</v>
      </c>
      <c r="B12">
        <f>COUNTIFS(Kickstarter!F:F, "successful",Kickstarter!D:D,"&gt;=45000",Kickstarter!D:D,"&lt;=49999",Kickstarter!R:R, "plays")</f>
        <v>0</v>
      </c>
      <c r="C12">
        <f>COUNTIFS(Kickstarter!F:F, "failed",Kickstarter!D:D,"&gt;=45000",Kickstarter!D:D,"&lt;=49999",Kickstarter!R:R, "plays")</f>
        <v>1</v>
      </c>
      <c r="D12">
        <f>COUNTIFS(Kickstarter!F:F, "Canceled",Kickstarter!D:D,"&gt;=45000",Kickstarter!D:D,"&lt;=49999",Kickstarter!R:R, "plays")</f>
        <v>0</v>
      </c>
      <c r="E12">
        <f t="shared" si="3"/>
        <v>1</v>
      </c>
      <c r="F12" s="23">
        <f t="shared" si="0"/>
        <v>0</v>
      </c>
      <c r="G12" s="23">
        <f t="shared" si="1"/>
        <v>100</v>
      </c>
      <c r="H12" s="23">
        <f t="shared" si="2"/>
        <v>0</v>
      </c>
    </row>
    <row r="13" spans="1:8" x14ac:dyDescent="0.25">
      <c r="A13" s="8" t="s">
        <v>8408</v>
      </c>
      <c r="B13">
        <f>COUNTIFS(Kickstarter!F:F, "successful",Kickstarter!D:D,"&gt;=50000",Kickstarter!D:D,"&lt;=100000",Kickstarter!R:R, "plays")</f>
        <v>2</v>
      </c>
      <c r="C13">
        <f>COUNTIFS(Kickstarter!F:F, "failed",Kickstarter!D:D,"&gt;=50000",Kickstarter!D:D,"&lt;=99999",Kickstarter!R:R, "plays")</f>
        <v>8</v>
      </c>
      <c r="D13">
        <f>COUNTIFS(Kickstarter!F:F, "Canceled",Kickstarter!D:D,"&gt;=50000",Kickstarter!D:D,"&lt;=99999",Kickstarter!R:R, "plays")</f>
        <v>0</v>
      </c>
      <c r="E13">
        <f t="shared" si="3"/>
        <v>10</v>
      </c>
      <c r="F13" s="23">
        <f t="shared" si="0"/>
        <v>20</v>
      </c>
      <c r="G13" s="23">
        <f t="shared" si="1"/>
        <v>80</v>
      </c>
      <c r="H13" s="23">
        <f t="shared" si="2"/>
        <v>0</v>
      </c>
    </row>
    <row r="14" spans="1:8" x14ac:dyDescent="0.25">
      <c r="F14" s="24"/>
      <c r="H14" s="22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H1" zoomScale="95" zoomScaleNormal="95" workbookViewId="0">
      <pane ySplit="1" topLeftCell="A522" activePane="bottomLeft" state="frozen"/>
      <selection pane="bottomLeft" activeCell="H1" sqref="H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140625" bestFit="1" customWidth="1"/>
    <col min="17" max="17" width="12.28515625" bestFit="1" customWidth="1"/>
    <col min="18" max="18" width="16.85546875" bestFit="1" customWidth="1"/>
    <col min="19" max="19" width="23.5703125" style="14" bestFit="1" customWidth="1"/>
    <col min="20" max="20" width="12.5703125" style="14" bestFit="1" customWidth="1"/>
  </cols>
  <sheetData>
    <row r="1" spans="1:21" x14ac:dyDescent="0.25">
      <c r="A1" s="1" t="s">
        <v>8305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8306</v>
      </c>
      <c r="P1" s="1" t="s">
        <v>8307</v>
      </c>
      <c r="Q1" s="9" t="s">
        <v>8364</v>
      </c>
      <c r="R1" s="1" t="s">
        <v>8365</v>
      </c>
      <c r="S1" s="15" t="s">
        <v>8362</v>
      </c>
      <c r="T1" s="15" t="s">
        <v>8363</v>
      </c>
      <c r="U1" t="s">
        <v>8384</v>
      </c>
    </row>
    <row r="2" spans="1:21" ht="60" x14ac:dyDescent="0.25">
      <c r="A2">
        <v>0</v>
      </c>
      <c r="B2" s="3" t="s">
        <v>1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 cm="1">
        <f t="array" ref="U2:U4115">YEAR(S2:S4115)</f>
        <v>2015</v>
      </c>
    </row>
    <row r="3" spans="1:21" ht="30" x14ac:dyDescent="0.25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v>2017</v>
      </c>
    </row>
    <row r="4" spans="1:21" ht="45" x14ac:dyDescent="0.25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v>2016</v>
      </c>
    </row>
    <row r="5" spans="1:21" ht="30" x14ac:dyDescent="0.25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v>2014</v>
      </c>
    </row>
    <row r="6" spans="1:21" ht="60" x14ac:dyDescent="0.25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v>2015</v>
      </c>
    </row>
    <row r="7" spans="1:21" ht="45" x14ac:dyDescent="0.25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v>2016</v>
      </c>
    </row>
    <row r="8" spans="1:21" ht="60" x14ac:dyDescent="0.25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v>2014</v>
      </c>
    </row>
    <row r="9" spans="1:21" ht="60" x14ac:dyDescent="0.25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v>2016</v>
      </c>
    </row>
    <row r="10" spans="1:21" ht="30" x14ac:dyDescent="0.25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v>2016</v>
      </c>
    </row>
    <row r="11" spans="1:21" ht="45" x14ac:dyDescent="0.25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v>2016</v>
      </c>
    </row>
    <row r="12" spans="1:21" ht="60" x14ac:dyDescent="0.25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v>2014</v>
      </c>
    </row>
    <row r="13" spans="1:21" ht="60" x14ac:dyDescent="0.25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v>2016</v>
      </c>
    </row>
    <row r="14" spans="1:21" ht="60" x14ac:dyDescent="0.25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v>2014</v>
      </c>
    </row>
    <row r="15" spans="1:21" ht="45" x14ac:dyDescent="0.25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v>2016</v>
      </c>
    </row>
    <row r="16" spans="1:21" ht="30" x14ac:dyDescent="0.25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v>2014</v>
      </c>
    </row>
    <row r="17" spans="1:21" ht="45" x14ac:dyDescent="0.25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v>2015</v>
      </c>
    </row>
    <row r="18" spans="1:21" ht="60" x14ac:dyDescent="0.25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v>2014</v>
      </c>
    </row>
    <row r="19" spans="1:21" ht="60" x14ac:dyDescent="0.25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v>2014</v>
      </c>
    </row>
    <row r="20" spans="1:21" ht="45" x14ac:dyDescent="0.25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v>2014</v>
      </c>
    </row>
    <row r="21" spans="1:21" ht="60" x14ac:dyDescent="0.25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v>2015</v>
      </c>
    </row>
    <row r="22" spans="1:21" ht="45" x14ac:dyDescent="0.25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v>2015</v>
      </c>
    </row>
    <row r="23" spans="1:21" ht="45" x14ac:dyDescent="0.25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v>2014</v>
      </c>
    </row>
    <row r="24" spans="1:21" ht="30" x14ac:dyDescent="0.25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v>2014</v>
      </c>
    </row>
    <row r="25" spans="1:21" ht="45" x14ac:dyDescent="0.25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v>2015</v>
      </c>
    </row>
    <row r="26" spans="1:21" ht="30" x14ac:dyDescent="0.25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v>2015</v>
      </c>
    </row>
    <row r="27" spans="1:21" ht="60" x14ac:dyDescent="0.25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v>2015</v>
      </c>
    </row>
    <row r="28" spans="1:21" ht="45" x14ac:dyDescent="0.25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v>2014</v>
      </c>
    </row>
    <row r="29" spans="1:21" ht="45" x14ac:dyDescent="0.25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v>2014</v>
      </c>
    </row>
    <row r="30" spans="1:21" ht="30" x14ac:dyDescent="0.25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v>2015</v>
      </c>
    </row>
    <row r="31" spans="1:21" ht="60" x14ac:dyDescent="0.25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v>2014</v>
      </c>
    </row>
    <row r="32" spans="1:21" ht="45" x14ac:dyDescent="0.25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v>2014</v>
      </c>
    </row>
    <row r="33" spans="1:21" ht="45" x14ac:dyDescent="0.25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v>2016</v>
      </c>
    </row>
    <row r="34" spans="1:21" ht="60" x14ac:dyDescent="0.25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v>2016</v>
      </c>
    </row>
    <row r="35" spans="1:21" ht="60" x14ac:dyDescent="0.25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v>2015</v>
      </c>
    </row>
    <row r="36" spans="1:21" ht="60" x14ac:dyDescent="0.25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v>2014</v>
      </c>
    </row>
    <row r="37" spans="1:21" ht="45" x14ac:dyDescent="0.25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v>2015</v>
      </c>
    </row>
    <row r="38" spans="1:21" ht="30" x14ac:dyDescent="0.25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v>2015</v>
      </c>
    </row>
    <row r="39" spans="1:21" ht="60" x14ac:dyDescent="0.25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v>2015</v>
      </c>
    </row>
    <row r="40" spans="1:21" ht="45" x14ac:dyDescent="0.25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v>2013</v>
      </c>
    </row>
    <row r="41" spans="1:21" ht="60" x14ac:dyDescent="0.25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v>2014</v>
      </c>
    </row>
    <row r="42" spans="1:21" ht="60" x14ac:dyDescent="0.25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v>2014</v>
      </c>
    </row>
    <row r="43" spans="1:21" ht="60" x14ac:dyDescent="0.25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v>2014</v>
      </c>
    </row>
    <row r="44" spans="1:21" ht="60" x14ac:dyDescent="0.25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v>2014</v>
      </c>
    </row>
    <row r="45" spans="1:21" ht="60" x14ac:dyDescent="0.25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v>2014</v>
      </c>
    </row>
    <row r="46" spans="1:21" ht="60" x14ac:dyDescent="0.25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v>2014</v>
      </c>
    </row>
    <row r="47" spans="1:21" ht="45" x14ac:dyDescent="0.25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v>2016</v>
      </c>
    </row>
    <row r="48" spans="1:21" ht="45" x14ac:dyDescent="0.25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v>2015</v>
      </c>
    </row>
    <row r="49" spans="1:21" ht="60" x14ac:dyDescent="0.25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v>2014</v>
      </c>
    </row>
    <row r="50" spans="1:21" ht="60" x14ac:dyDescent="0.25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v>2015</v>
      </c>
    </row>
    <row r="51" spans="1:21" ht="30" x14ac:dyDescent="0.25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v>2015</v>
      </c>
    </row>
    <row r="52" spans="1:21" ht="45" x14ac:dyDescent="0.25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v>2014</v>
      </c>
    </row>
    <row r="53" spans="1:21" ht="60" x14ac:dyDescent="0.25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v>2015</v>
      </c>
    </row>
    <row r="54" spans="1:21" ht="45" x14ac:dyDescent="0.25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v>2014</v>
      </c>
    </row>
    <row r="55" spans="1:21" ht="30" x14ac:dyDescent="0.25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v>2014</v>
      </c>
    </row>
    <row r="56" spans="1:21" ht="60" x14ac:dyDescent="0.25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v>2015</v>
      </c>
    </row>
    <row r="57" spans="1:21" ht="45" x14ac:dyDescent="0.25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v>2016</v>
      </c>
    </row>
    <row r="58" spans="1:21" ht="45" x14ac:dyDescent="0.25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v>2015</v>
      </c>
    </row>
    <row r="59" spans="1:21" ht="60" x14ac:dyDescent="0.25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v>2015</v>
      </c>
    </row>
    <row r="60" spans="1:21" ht="45" x14ac:dyDescent="0.25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v>2014</v>
      </c>
    </row>
    <row r="61" spans="1:21" ht="60" x14ac:dyDescent="0.25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v>2015</v>
      </c>
    </row>
    <row r="62" spans="1:21" ht="45" x14ac:dyDescent="0.25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v>2014</v>
      </c>
    </row>
    <row r="63" spans="1:21" ht="60" x14ac:dyDescent="0.25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v>2013</v>
      </c>
    </row>
    <row r="64" spans="1:21" ht="60" x14ac:dyDescent="0.25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v>2013</v>
      </c>
    </row>
    <row r="65" spans="1:21" ht="45" x14ac:dyDescent="0.25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v>2013</v>
      </c>
    </row>
    <row r="66" spans="1:21" ht="60" x14ac:dyDescent="0.25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v>2013</v>
      </c>
    </row>
    <row r="67" spans="1:21" ht="45" x14ac:dyDescent="0.25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4"/>
        <v>108</v>
      </c>
      <c r="P67">
        <f t="shared" si="5"/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  <c r="U67">
        <v>2014</v>
      </c>
    </row>
    <row r="68" spans="1:21" ht="30" x14ac:dyDescent="0.25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  <c r="U68">
        <v>2016</v>
      </c>
    </row>
    <row r="69" spans="1:21" ht="45" x14ac:dyDescent="0.25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  <c r="U69">
        <v>2012</v>
      </c>
    </row>
    <row r="70" spans="1:21" ht="60" x14ac:dyDescent="0.25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  <c r="U70">
        <v>2014</v>
      </c>
    </row>
    <row r="71" spans="1:21" ht="60" x14ac:dyDescent="0.25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  <c r="U71">
        <v>2011</v>
      </c>
    </row>
    <row r="72" spans="1:21" ht="60" x14ac:dyDescent="0.25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  <c r="U72">
        <v>2011</v>
      </c>
    </row>
    <row r="73" spans="1:21" ht="45" x14ac:dyDescent="0.25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  <c r="U73">
        <v>2012</v>
      </c>
    </row>
    <row r="74" spans="1:21" ht="60" x14ac:dyDescent="0.25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  <c r="U74">
        <v>2012</v>
      </c>
    </row>
    <row r="75" spans="1:21" ht="60" x14ac:dyDescent="0.25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  <c r="U75">
        <v>2011</v>
      </c>
    </row>
    <row r="76" spans="1:21" ht="60" x14ac:dyDescent="0.25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  <c r="U76">
        <v>2015</v>
      </c>
    </row>
    <row r="77" spans="1:21" ht="45" x14ac:dyDescent="0.25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  <c r="U77">
        <v>2013</v>
      </c>
    </row>
    <row r="78" spans="1:21" ht="60" x14ac:dyDescent="0.25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  <c r="U78">
        <v>2011</v>
      </c>
    </row>
    <row r="79" spans="1:21" ht="45" x14ac:dyDescent="0.25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  <c r="U79">
        <v>2012</v>
      </c>
    </row>
    <row r="80" spans="1:21" ht="105" x14ac:dyDescent="0.25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  <c r="U80">
        <v>2016</v>
      </c>
    </row>
    <row r="81" spans="1:21" ht="45" x14ac:dyDescent="0.25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  <c r="U81">
        <v>2014</v>
      </c>
    </row>
    <row r="82" spans="1:21" ht="45" x14ac:dyDescent="0.25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  <c r="U82">
        <v>2013</v>
      </c>
    </row>
    <row r="83" spans="1:21" ht="60" x14ac:dyDescent="0.25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  <c r="U83">
        <v>2012</v>
      </c>
    </row>
    <row r="84" spans="1:21" ht="60" x14ac:dyDescent="0.25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  <c r="U84">
        <v>2011</v>
      </c>
    </row>
    <row r="85" spans="1:21" ht="60" x14ac:dyDescent="0.25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  <c r="U85">
        <v>2015</v>
      </c>
    </row>
    <row r="86" spans="1:21" ht="45" x14ac:dyDescent="0.25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  <c r="U86">
        <v>2011</v>
      </c>
    </row>
    <row r="87" spans="1:21" ht="60" x14ac:dyDescent="0.25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  <c r="U87">
        <v>2011</v>
      </c>
    </row>
    <row r="88" spans="1:21" ht="75" x14ac:dyDescent="0.25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  <c r="U88">
        <v>2015</v>
      </c>
    </row>
    <row r="89" spans="1:21" ht="45" x14ac:dyDescent="0.25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  <c r="U89">
        <v>2010</v>
      </c>
    </row>
    <row r="90" spans="1:21" ht="60" x14ac:dyDescent="0.25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  <c r="U90">
        <v>2014</v>
      </c>
    </row>
    <row r="91" spans="1:21" ht="45" x14ac:dyDescent="0.25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  <c r="U91">
        <v>2013</v>
      </c>
    </row>
    <row r="92" spans="1:21" ht="30" x14ac:dyDescent="0.25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  <c r="U92">
        <v>2011</v>
      </c>
    </row>
    <row r="93" spans="1:21" ht="45" x14ac:dyDescent="0.25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  <c r="U93">
        <v>2011</v>
      </c>
    </row>
    <row r="94" spans="1:21" ht="60" x14ac:dyDescent="0.25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  <c r="U94">
        <v>2016</v>
      </c>
    </row>
    <row r="95" spans="1:21" ht="60" x14ac:dyDescent="0.25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  <c r="U95">
        <v>2012</v>
      </c>
    </row>
    <row r="96" spans="1:21" ht="45" x14ac:dyDescent="0.25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  <c r="U96">
        <v>2014</v>
      </c>
    </row>
    <row r="97" spans="1:21" ht="60" x14ac:dyDescent="0.25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  <c r="U97">
        <v>2012</v>
      </c>
    </row>
    <row r="98" spans="1:21" ht="60" x14ac:dyDescent="0.25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  <c r="U98">
        <v>2010</v>
      </c>
    </row>
    <row r="99" spans="1:21" ht="45" x14ac:dyDescent="0.25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  <c r="U99">
        <v>2011</v>
      </c>
    </row>
    <row r="100" spans="1:21" ht="45" x14ac:dyDescent="0.25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  <c r="U100">
        <v>2012</v>
      </c>
    </row>
    <row r="101" spans="1:21" ht="45" x14ac:dyDescent="0.25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  <c r="U101">
        <v>2013</v>
      </c>
    </row>
    <row r="102" spans="1:21" ht="60" x14ac:dyDescent="0.25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  <c r="U102">
        <v>2012</v>
      </c>
    </row>
    <row r="103" spans="1:21" ht="60" x14ac:dyDescent="0.25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  <c r="U103">
        <v>2012</v>
      </c>
    </row>
    <row r="104" spans="1:21" ht="60" x14ac:dyDescent="0.25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  <c r="U104">
        <v>2010</v>
      </c>
    </row>
    <row r="105" spans="1:21" ht="45" x14ac:dyDescent="0.25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  <c r="U105">
        <v>2014</v>
      </c>
    </row>
    <row r="106" spans="1:21" ht="30" x14ac:dyDescent="0.25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  <c r="U106">
        <v>2011</v>
      </c>
    </row>
    <row r="107" spans="1:21" ht="45" x14ac:dyDescent="0.25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  <c r="U107">
        <v>2016</v>
      </c>
    </row>
    <row r="108" spans="1:21" x14ac:dyDescent="0.25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  <c r="U108">
        <v>2012</v>
      </c>
    </row>
    <row r="109" spans="1:21" ht="60" x14ac:dyDescent="0.25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  <c r="U109">
        <v>2011</v>
      </c>
    </row>
    <row r="110" spans="1:21" ht="45" x14ac:dyDescent="0.25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  <c r="U110">
        <v>2013</v>
      </c>
    </row>
    <row r="111" spans="1:21" ht="45" x14ac:dyDescent="0.25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  <c r="U111">
        <v>2011</v>
      </c>
    </row>
    <row r="112" spans="1:21" ht="45" x14ac:dyDescent="0.25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  <c r="U112">
        <v>2013</v>
      </c>
    </row>
    <row r="113" spans="1:21" ht="45" x14ac:dyDescent="0.25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  <c r="U113">
        <v>2015</v>
      </c>
    </row>
    <row r="114" spans="1:21" ht="60" x14ac:dyDescent="0.25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  <c r="U114">
        <v>2014</v>
      </c>
    </row>
    <row r="115" spans="1:21" ht="30" x14ac:dyDescent="0.25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  <c r="U115">
        <v>2011</v>
      </c>
    </row>
    <row r="116" spans="1:21" ht="60" x14ac:dyDescent="0.25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  <c r="U116">
        <v>2011</v>
      </c>
    </row>
    <row r="117" spans="1:21" ht="30" x14ac:dyDescent="0.25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  <c r="U117">
        <v>2012</v>
      </c>
    </row>
    <row r="118" spans="1:21" ht="60" x14ac:dyDescent="0.25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  <c r="U118">
        <v>2011</v>
      </c>
    </row>
    <row r="119" spans="1:21" ht="60" x14ac:dyDescent="0.25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  <c r="U119">
        <v>2010</v>
      </c>
    </row>
    <row r="120" spans="1:21" ht="45" x14ac:dyDescent="0.25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  <c r="U120">
        <v>2011</v>
      </c>
    </row>
    <row r="121" spans="1:21" ht="60" x14ac:dyDescent="0.25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  <c r="U121">
        <v>2011</v>
      </c>
    </row>
    <row r="122" spans="1:21" ht="60" x14ac:dyDescent="0.25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  <c r="U122">
        <v>2016</v>
      </c>
    </row>
    <row r="123" spans="1:21" ht="60" x14ac:dyDescent="0.25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  <c r="U123">
        <v>2015</v>
      </c>
    </row>
    <row r="124" spans="1:21" ht="45" x14ac:dyDescent="0.25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  <c r="U124">
        <v>2016</v>
      </c>
    </row>
    <row r="125" spans="1:21" ht="60" x14ac:dyDescent="0.25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  <c r="U125">
        <v>2014</v>
      </c>
    </row>
    <row r="126" spans="1:21" ht="45" x14ac:dyDescent="0.25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  <c r="U126">
        <v>2015</v>
      </c>
    </row>
    <row r="127" spans="1:21" ht="60" x14ac:dyDescent="0.25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  <c r="U127">
        <v>2016</v>
      </c>
    </row>
    <row r="128" spans="1:21" ht="60" x14ac:dyDescent="0.25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  <c r="U128">
        <v>2015</v>
      </c>
    </row>
    <row r="129" spans="1:21" ht="60" x14ac:dyDescent="0.25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  <c r="U129">
        <v>2015</v>
      </c>
    </row>
    <row r="130" spans="1:21" ht="30" x14ac:dyDescent="0.25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  <c r="U130">
        <v>2016</v>
      </c>
    </row>
    <row r="131" spans="1:21" ht="60" x14ac:dyDescent="0.25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8"/>
        <v>0</v>
      </c>
      <c r="P131">
        <f t="shared" si="9"/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  <c r="U131">
        <v>2014</v>
      </c>
    </row>
    <row r="132" spans="1:21" ht="60" x14ac:dyDescent="0.25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  <c r="U132">
        <v>2014</v>
      </c>
    </row>
    <row r="133" spans="1:21" x14ac:dyDescent="0.25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  <c r="U133">
        <v>2016</v>
      </c>
    </row>
    <row r="134" spans="1:21" ht="60" x14ac:dyDescent="0.25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  <c r="U134">
        <v>2014</v>
      </c>
    </row>
    <row r="135" spans="1:21" ht="45" x14ac:dyDescent="0.25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  <c r="U135">
        <v>2016</v>
      </c>
    </row>
    <row r="136" spans="1:21" ht="30" x14ac:dyDescent="0.25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  <c r="U136">
        <v>2015</v>
      </c>
    </row>
    <row r="137" spans="1:21" ht="45" x14ac:dyDescent="0.25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  <c r="U137">
        <v>2014</v>
      </c>
    </row>
    <row r="138" spans="1:21" ht="60" x14ac:dyDescent="0.25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  <c r="U138">
        <v>2015</v>
      </c>
    </row>
    <row r="139" spans="1:21" ht="60" x14ac:dyDescent="0.25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  <c r="U139">
        <v>2015</v>
      </c>
    </row>
    <row r="140" spans="1:21" ht="60" x14ac:dyDescent="0.25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  <c r="U140">
        <v>2015</v>
      </c>
    </row>
    <row r="141" spans="1:21" ht="45" x14ac:dyDescent="0.25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  <c r="U141">
        <v>2015</v>
      </c>
    </row>
    <row r="142" spans="1:21" ht="60" x14ac:dyDescent="0.25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  <c r="U142">
        <v>2015</v>
      </c>
    </row>
    <row r="143" spans="1:21" ht="45" x14ac:dyDescent="0.25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  <c r="U143">
        <v>2015</v>
      </c>
    </row>
    <row r="144" spans="1:21" ht="60" x14ac:dyDescent="0.25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  <c r="U144">
        <v>2014</v>
      </c>
    </row>
    <row r="145" spans="1:21" ht="60" x14ac:dyDescent="0.25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  <c r="U145">
        <v>2016</v>
      </c>
    </row>
    <row r="146" spans="1:21" ht="45" x14ac:dyDescent="0.25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  <c r="U146">
        <v>2015</v>
      </c>
    </row>
    <row r="147" spans="1:21" ht="60" x14ac:dyDescent="0.25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  <c r="U147">
        <v>2015</v>
      </c>
    </row>
    <row r="148" spans="1:21" ht="60" x14ac:dyDescent="0.25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  <c r="U148">
        <v>2016</v>
      </c>
    </row>
    <row r="149" spans="1:21" ht="30" x14ac:dyDescent="0.25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  <c r="U149">
        <v>2014</v>
      </c>
    </row>
    <row r="150" spans="1:21" ht="60" x14ac:dyDescent="0.25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  <c r="U150">
        <v>2016</v>
      </c>
    </row>
    <row r="151" spans="1:21" ht="60" x14ac:dyDescent="0.25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  <c r="U151">
        <v>2014</v>
      </c>
    </row>
    <row r="152" spans="1:21" ht="45" x14ac:dyDescent="0.25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  <c r="U152">
        <v>2015</v>
      </c>
    </row>
    <row r="153" spans="1:21" ht="60" x14ac:dyDescent="0.25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  <c r="U153">
        <v>2015</v>
      </c>
    </row>
    <row r="154" spans="1:21" ht="30" x14ac:dyDescent="0.25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  <c r="U154">
        <v>2014</v>
      </c>
    </row>
    <row r="155" spans="1:21" ht="45" x14ac:dyDescent="0.25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  <c r="U155">
        <v>2014</v>
      </c>
    </row>
    <row r="156" spans="1:21" ht="45" x14ac:dyDescent="0.25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  <c r="U156">
        <v>2015</v>
      </c>
    </row>
    <row r="157" spans="1:21" ht="60" x14ac:dyDescent="0.25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  <c r="U157">
        <v>2015</v>
      </c>
    </row>
    <row r="158" spans="1:21" ht="60" x14ac:dyDescent="0.25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  <c r="U158">
        <v>2014</v>
      </c>
    </row>
    <row r="159" spans="1:21" ht="45" x14ac:dyDescent="0.25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  <c r="U159">
        <v>2016</v>
      </c>
    </row>
    <row r="160" spans="1:21" ht="60" x14ac:dyDescent="0.25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  <c r="U160">
        <v>2014</v>
      </c>
    </row>
    <row r="161" spans="1:21" ht="60" x14ac:dyDescent="0.25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  <c r="U161">
        <v>2016</v>
      </c>
    </row>
    <row r="162" spans="1:21" ht="60" x14ac:dyDescent="0.25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  <c r="U162">
        <v>2015</v>
      </c>
    </row>
    <row r="163" spans="1:21" ht="60" x14ac:dyDescent="0.25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  <c r="U163">
        <v>2014</v>
      </c>
    </row>
    <row r="164" spans="1:21" ht="45" x14ac:dyDescent="0.25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  <c r="U164">
        <v>2014</v>
      </c>
    </row>
    <row r="165" spans="1:21" ht="60" x14ac:dyDescent="0.25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  <c r="U165">
        <v>2015</v>
      </c>
    </row>
    <row r="166" spans="1:21" ht="60" x14ac:dyDescent="0.25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  <c r="U166">
        <v>2014</v>
      </c>
    </row>
    <row r="167" spans="1:21" ht="30" x14ac:dyDescent="0.25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  <c r="U167">
        <v>2015</v>
      </c>
    </row>
    <row r="168" spans="1:21" ht="45" x14ac:dyDescent="0.25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  <c r="U168">
        <v>2016</v>
      </c>
    </row>
    <row r="169" spans="1:21" ht="45" x14ac:dyDescent="0.25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  <c r="U169">
        <v>2015</v>
      </c>
    </row>
    <row r="170" spans="1:21" ht="60" x14ac:dyDescent="0.25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  <c r="U170">
        <v>2015</v>
      </c>
    </row>
    <row r="171" spans="1:21" ht="60" x14ac:dyDescent="0.25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  <c r="U171">
        <v>2014</v>
      </c>
    </row>
    <row r="172" spans="1:21" ht="60" x14ac:dyDescent="0.25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  <c r="U172">
        <v>2015</v>
      </c>
    </row>
    <row r="173" spans="1:21" ht="45" x14ac:dyDescent="0.25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  <c r="U173">
        <v>2016</v>
      </c>
    </row>
    <row r="174" spans="1:21" ht="45" x14ac:dyDescent="0.25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  <c r="U174">
        <v>2015</v>
      </c>
    </row>
    <row r="175" spans="1:21" ht="45" x14ac:dyDescent="0.25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  <c r="U175">
        <v>2015</v>
      </c>
    </row>
    <row r="176" spans="1:21" ht="60" x14ac:dyDescent="0.25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  <c r="U176">
        <v>2015</v>
      </c>
    </row>
    <row r="177" spans="1:21" ht="60" x14ac:dyDescent="0.25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  <c r="U177">
        <v>2014</v>
      </c>
    </row>
    <row r="178" spans="1:21" ht="60" x14ac:dyDescent="0.25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  <c r="U178">
        <v>2015</v>
      </c>
    </row>
    <row r="179" spans="1:21" ht="30" x14ac:dyDescent="0.25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  <c r="U179">
        <v>2015</v>
      </c>
    </row>
    <row r="180" spans="1:21" ht="45" x14ac:dyDescent="0.25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  <c r="U180">
        <v>2015</v>
      </c>
    </row>
    <row r="181" spans="1:21" ht="30" x14ac:dyDescent="0.25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  <c r="U181">
        <v>2016</v>
      </c>
    </row>
    <row r="182" spans="1:21" ht="45" x14ac:dyDescent="0.25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  <c r="U182">
        <v>2015</v>
      </c>
    </row>
    <row r="183" spans="1:21" ht="60" x14ac:dyDescent="0.25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  <c r="U183">
        <v>2015</v>
      </c>
    </row>
    <row r="184" spans="1:21" ht="60" x14ac:dyDescent="0.25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  <c r="U184">
        <v>2016</v>
      </c>
    </row>
    <row r="185" spans="1:21" x14ac:dyDescent="0.25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  <c r="U185">
        <v>2014</v>
      </c>
    </row>
    <row r="186" spans="1:21" ht="60" x14ac:dyDescent="0.25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  <c r="U186">
        <v>2014</v>
      </c>
    </row>
    <row r="187" spans="1:21" x14ac:dyDescent="0.25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  <c r="U187">
        <v>2016</v>
      </c>
    </row>
    <row r="188" spans="1:21" ht="60" x14ac:dyDescent="0.25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  <c r="U188">
        <v>2017</v>
      </c>
    </row>
    <row r="189" spans="1:21" ht="45" x14ac:dyDescent="0.25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  <c r="U189">
        <v>2015</v>
      </c>
    </row>
    <row r="190" spans="1:21" ht="60" x14ac:dyDescent="0.25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  <c r="U190">
        <v>2014</v>
      </c>
    </row>
    <row r="191" spans="1:21" ht="60" x14ac:dyDescent="0.25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  <c r="U191">
        <v>2016</v>
      </c>
    </row>
    <row r="192" spans="1:21" x14ac:dyDescent="0.25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  <c r="U192">
        <v>2016</v>
      </c>
    </row>
    <row r="193" spans="1:21" ht="45" x14ac:dyDescent="0.25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  <c r="U193">
        <v>2015</v>
      </c>
    </row>
    <row r="194" spans="1:21" ht="60" x14ac:dyDescent="0.25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  <c r="U194">
        <v>2014</v>
      </c>
    </row>
    <row r="195" spans="1:21" ht="60" x14ac:dyDescent="0.25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2"/>
        <v>0</v>
      </c>
      <c r="P195">
        <f t="shared" si="13"/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  <c r="U195">
        <v>2014</v>
      </c>
    </row>
    <row r="196" spans="1:21" ht="45" x14ac:dyDescent="0.25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  <c r="U196">
        <v>2016</v>
      </c>
    </row>
    <row r="197" spans="1:21" ht="45" x14ac:dyDescent="0.25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  <c r="U197">
        <v>2015</v>
      </c>
    </row>
    <row r="198" spans="1:21" ht="45" x14ac:dyDescent="0.25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  <c r="U198">
        <v>2015</v>
      </c>
    </row>
    <row r="199" spans="1:21" ht="60" x14ac:dyDescent="0.25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  <c r="U199">
        <v>2017</v>
      </c>
    </row>
    <row r="200" spans="1:21" ht="60" x14ac:dyDescent="0.25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  <c r="U200">
        <v>2014</v>
      </c>
    </row>
    <row r="201" spans="1:21" ht="60" x14ac:dyDescent="0.25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  <c r="U201">
        <v>2016</v>
      </c>
    </row>
    <row r="202" spans="1:21" ht="45" x14ac:dyDescent="0.25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  <c r="U202">
        <v>2014</v>
      </c>
    </row>
    <row r="203" spans="1:21" ht="60" x14ac:dyDescent="0.25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  <c r="U203">
        <v>2015</v>
      </c>
    </row>
    <row r="204" spans="1:21" x14ac:dyDescent="0.25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  <c r="U204">
        <v>2015</v>
      </c>
    </row>
    <row r="205" spans="1:21" ht="60" x14ac:dyDescent="0.25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  <c r="U205">
        <v>2014</v>
      </c>
    </row>
    <row r="206" spans="1:21" ht="60" x14ac:dyDescent="0.25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  <c r="U206">
        <v>2016</v>
      </c>
    </row>
    <row r="207" spans="1:21" ht="45" x14ac:dyDescent="0.25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  <c r="U207">
        <v>2015</v>
      </c>
    </row>
    <row r="208" spans="1:21" ht="45" x14ac:dyDescent="0.25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  <c r="U208">
        <v>2016</v>
      </c>
    </row>
    <row r="209" spans="1:21" ht="45" x14ac:dyDescent="0.25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  <c r="U209">
        <v>2014</v>
      </c>
    </row>
    <row r="210" spans="1:21" ht="60" x14ac:dyDescent="0.25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  <c r="U210">
        <v>2014</v>
      </c>
    </row>
    <row r="211" spans="1:21" ht="60" x14ac:dyDescent="0.25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  <c r="U211">
        <v>2015</v>
      </c>
    </row>
    <row r="212" spans="1:21" ht="60" x14ac:dyDescent="0.25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  <c r="U212">
        <v>2015</v>
      </c>
    </row>
    <row r="213" spans="1:21" ht="60" x14ac:dyDescent="0.25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  <c r="U213">
        <v>2015</v>
      </c>
    </row>
    <row r="214" spans="1:21" ht="45" x14ac:dyDescent="0.25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  <c r="U214">
        <v>2016</v>
      </c>
    </row>
    <row r="215" spans="1:21" ht="45" x14ac:dyDescent="0.25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  <c r="U215">
        <v>2015</v>
      </c>
    </row>
    <row r="216" spans="1:21" ht="60" x14ac:dyDescent="0.25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  <c r="U216">
        <v>2015</v>
      </c>
    </row>
    <row r="217" spans="1:21" ht="60" x14ac:dyDescent="0.25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  <c r="U217">
        <v>2016</v>
      </c>
    </row>
    <row r="218" spans="1:21" ht="60" x14ac:dyDescent="0.25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  <c r="U218">
        <v>2015</v>
      </c>
    </row>
    <row r="219" spans="1:21" x14ac:dyDescent="0.25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  <c r="U219">
        <v>2014</v>
      </c>
    </row>
    <row r="220" spans="1:21" ht="60" x14ac:dyDescent="0.25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  <c r="U220">
        <v>2015</v>
      </c>
    </row>
    <row r="221" spans="1:21" ht="45" x14ac:dyDescent="0.25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  <c r="U221">
        <v>2016</v>
      </c>
    </row>
    <row r="222" spans="1:21" ht="45" x14ac:dyDescent="0.25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  <c r="U222">
        <v>2015</v>
      </c>
    </row>
    <row r="223" spans="1:21" ht="30" x14ac:dyDescent="0.25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  <c r="U223">
        <v>2015</v>
      </c>
    </row>
    <row r="224" spans="1:21" ht="60" x14ac:dyDescent="0.25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  <c r="U224">
        <v>2015</v>
      </c>
    </row>
    <row r="225" spans="1:21" ht="60" x14ac:dyDescent="0.25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  <c r="U225">
        <v>2016</v>
      </c>
    </row>
    <row r="226" spans="1:21" ht="60" x14ac:dyDescent="0.25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  <c r="U226">
        <v>2015</v>
      </c>
    </row>
    <row r="227" spans="1:21" ht="45" x14ac:dyDescent="0.25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  <c r="U227">
        <v>2016</v>
      </c>
    </row>
    <row r="228" spans="1:21" ht="45" x14ac:dyDescent="0.25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  <c r="U228">
        <v>2015</v>
      </c>
    </row>
    <row r="229" spans="1:21" ht="45" x14ac:dyDescent="0.25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  <c r="U229">
        <v>2015</v>
      </c>
    </row>
    <row r="230" spans="1:21" ht="30" x14ac:dyDescent="0.25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  <c r="U230">
        <v>2015</v>
      </c>
    </row>
    <row r="231" spans="1:21" ht="60" x14ac:dyDescent="0.25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  <c r="U231">
        <v>2016</v>
      </c>
    </row>
    <row r="232" spans="1:21" ht="60" x14ac:dyDescent="0.25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  <c r="U232">
        <v>2015</v>
      </c>
    </row>
    <row r="233" spans="1:21" ht="60" x14ac:dyDescent="0.25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  <c r="U233">
        <v>2015</v>
      </c>
    </row>
    <row r="234" spans="1:21" ht="60" x14ac:dyDescent="0.25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  <c r="U234">
        <v>2015</v>
      </c>
    </row>
    <row r="235" spans="1:21" ht="45" x14ac:dyDescent="0.25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  <c r="U235">
        <v>2016</v>
      </c>
    </row>
    <row r="236" spans="1:21" ht="60" x14ac:dyDescent="0.25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  <c r="U236">
        <v>2015</v>
      </c>
    </row>
    <row r="237" spans="1:21" ht="45" x14ac:dyDescent="0.25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  <c r="U237">
        <v>2015</v>
      </c>
    </row>
    <row r="238" spans="1:21" ht="60" x14ac:dyDescent="0.25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  <c r="U238">
        <v>2015</v>
      </c>
    </row>
    <row r="239" spans="1:21" ht="30" x14ac:dyDescent="0.25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  <c r="U239">
        <v>2016</v>
      </c>
    </row>
    <row r="240" spans="1:21" ht="60" x14ac:dyDescent="0.25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  <c r="U240">
        <v>2016</v>
      </c>
    </row>
    <row r="241" spans="1:21" ht="45" x14ac:dyDescent="0.25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  <c r="U241">
        <v>2015</v>
      </c>
    </row>
    <row r="242" spans="1:21" ht="60" x14ac:dyDescent="0.25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  <c r="U242">
        <v>2013</v>
      </c>
    </row>
    <row r="243" spans="1:21" ht="60" x14ac:dyDescent="0.25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  <c r="U243">
        <v>2014</v>
      </c>
    </row>
    <row r="244" spans="1:21" ht="45" x14ac:dyDescent="0.25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  <c r="U244">
        <v>2011</v>
      </c>
    </row>
    <row r="245" spans="1:21" ht="45" x14ac:dyDescent="0.25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  <c r="U245">
        <v>2014</v>
      </c>
    </row>
    <row r="246" spans="1:21" ht="60" x14ac:dyDescent="0.2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  <c r="U246">
        <v>2010</v>
      </c>
    </row>
    <row r="247" spans="1:21" ht="60" x14ac:dyDescent="0.25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  <c r="U247">
        <v>2012</v>
      </c>
    </row>
    <row r="248" spans="1:21" ht="45" x14ac:dyDescent="0.25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  <c r="U248">
        <v>2010</v>
      </c>
    </row>
    <row r="249" spans="1:21" ht="60" x14ac:dyDescent="0.25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  <c r="U249">
        <v>2010</v>
      </c>
    </row>
    <row r="250" spans="1:21" ht="60" x14ac:dyDescent="0.25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  <c r="U250">
        <v>2011</v>
      </c>
    </row>
    <row r="251" spans="1:21" ht="60" x14ac:dyDescent="0.25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  <c r="U251">
        <v>2010</v>
      </c>
    </row>
    <row r="252" spans="1:21" ht="60" x14ac:dyDescent="0.25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  <c r="U252">
        <v>2013</v>
      </c>
    </row>
    <row r="253" spans="1:21" ht="45" x14ac:dyDescent="0.25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  <c r="U253">
        <v>2012</v>
      </c>
    </row>
    <row r="254" spans="1:21" ht="45" x14ac:dyDescent="0.25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  <c r="U254">
        <v>2010</v>
      </c>
    </row>
    <row r="255" spans="1:21" ht="60" x14ac:dyDescent="0.25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  <c r="U255">
        <v>2012</v>
      </c>
    </row>
    <row r="256" spans="1:21" ht="45" x14ac:dyDescent="0.25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  <c r="U256">
        <v>2015</v>
      </c>
    </row>
    <row r="257" spans="1:21" ht="30" x14ac:dyDescent="0.25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  <c r="U257">
        <v>2011</v>
      </c>
    </row>
    <row r="258" spans="1:21" ht="60" x14ac:dyDescent="0.25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  <c r="U258">
        <v>2013</v>
      </c>
    </row>
    <row r="259" spans="1:21" ht="60" x14ac:dyDescent="0.25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16"/>
        <v>107</v>
      </c>
      <c r="P259">
        <f t="shared" si="17"/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  <c r="U259">
        <v>2016</v>
      </c>
    </row>
    <row r="260" spans="1:21" ht="60" x14ac:dyDescent="0.25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  <c r="U260">
        <v>2011</v>
      </c>
    </row>
    <row r="261" spans="1:21" ht="60" x14ac:dyDescent="0.25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  <c r="U261">
        <v>2015</v>
      </c>
    </row>
    <row r="262" spans="1:21" ht="45" x14ac:dyDescent="0.25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  <c r="U262">
        <v>2010</v>
      </c>
    </row>
    <row r="263" spans="1:21" ht="45" x14ac:dyDescent="0.25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  <c r="U263">
        <v>2012</v>
      </c>
    </row>
    <row r="264" spans="1:21" ht="30" x14ac:dyDescent="0.25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  <c r="U264">
        <v>2011</v>
      </c>
    </row>
    <row r="265" spans="1:21" ht="60" x14ac:dyDescent="0.25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  <c r="U265">
        <v>2012</v>
      </c>
    </row>
    <row r="266" spans="1:21" ht="60" x14ac:dyDescent="0.25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  <c r="U266">
        <v>2012</v>
      </c>
    </row>
    <row r="267" spans="1:21" ht="60" x14ac:dyDescent="0.25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  <c r="U267">
        <v>2010</v>
      </c>
    </row>
    <row r="268" spans="1:21" ht="60" x14ac:dyDescent="0.25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  <c r="U268">
        <v>2010</v>
      </c>
    </row>
    <row r="269" spans="1:21" ht="45" x14ac:dyDescent="0.25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  <c r="U269">
        <v>2014</v>
      </c>
    </row>
    <row r="270" spans="1:21" ht="60" x14ac:dyDescent="0.25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  <c r="U270">
        <v>2011</v>
      </c>
    </row>
    <row r="271" spans="1:21" ht="60" x14ac:dyDescent="0.25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  <c r="U271">
        <v>2017</v>
      </c>
    </row>
    <row r="272" spans="1:21" ht="45" x14ac:dyDescent="0.25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  <c r="U272">
        <v>2011</v>
      </c>
    </row>
    <row r="273" spans="1:21" ht="60" x14ac:dyDescent="0.25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  <c r="U273">
        <v>2013</v>
      </c>
    </row>
    <row r="274" spans="1:21" ht="60" x14ac:dyDescent="0.25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  <c r="U274">
        <v>2010</v>
      </c>
    </row>
    <row r="275" spans="1:21" ht="60" x14ac:dyDescent="0.25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  <c r="U275">
        <v>2011</v>
      </c>
    </row>
    <row r="276" spans="1:21" ht="60" x14ac:dyDescent="0.25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  <c r="U276">
        <v>2012</v>
      </c>
    </row>
    <row r="277" spans="1:21" ht="45" x14ac:dyDescent="0.25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  <c r="U277">
        <v>2012</v>
      </c>
    </row>
    <row r="278" spans="1:21" ht="60" x14ac:dyDescent="0.25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  <c r="U278">
        <v>2012</v>
      </c>
    </row>
    <row r="279" spans="1:21" ht="60" x14ac:dyDescent="0.25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  <c r="U279">
        <v>2015</v>
      </c>
    </row>
    <row r="280" spans="1:21" ht="45" x14ac:dyDescent="0.25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  <c r="U280">
        <v>2012</v>
      </c>
    </row>
    <row r="281" spans="1:21" ht="60" x14ac:dyDescent="0.25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  <c r="U281">
        <v>2017</v>
      </c>
    </row>
    <row r="282" spans="1:21" ht="60" x14ac:dyDescent="0.25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  <c r="U282">
        <v>2014</v>
      </c>
    </row>
    <row r="283" spans="1:21" ht="60" x14ac:dyDescent="0.25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  <c r="U283">
        <v>2009</v>
      </c>
    </row>
    <row r="284" spans="1:21" ht="45" x14ac:dyDescent="0.25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  <c r="U284">
        <v>2010</v>
      </c>
    </row>
    <row r="285" spans="1:21" ht="30" x14ac:dyDescent="0.25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  <c r="U285">
        <v>2011</v>
      </c>
    </row>
    <row r="286" spans="1:21" ht="60" x14ac:dyDescent="0.25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  <c r="U286">
        <v>2011</v>
      </c>
    </row>
    <row r="287" spans="1:21" ht="45" x14ac:dyDescent="0.25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  <c r="U287">
        <v>2013</v>
      </c>
    </row>
    <row r="288" spans="1:21" ht="60" x14ac:dyDescent="0.25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  <c r="U288">
        <v>2013</v>
      </c>
    </row>
    <row r="289" spans="1:21" ht="30" x14ac:dyDescent="0.25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  <c r="U289">
        <v>2012</v>
      </c>
    </row>
    <row r="290" spans="1:21" ht="60" x14ac:dyDescent="0.25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  <c r="U290">
        <v>2012</v>
      </c>
    </row>
    <row r="291" spans="1:21" ht="60" x14ac:dyDescent="0.25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  <c r="U291">
        <v>2013</v>
      </c>
    </row>
    <row r="292" spans="1:21" ht="45" x14ac:dyDescent="0.25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  <c r="U292">
        <v>2010</v>
      </c>
    </row>
    <row r="293" spans="1:21" ht="45" x14ac:dyDescent="0.25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  <c r="U293">
        <v>2013</v>
      </c>
    </row>
    <row r="294" spans="1:21" ht="60" x14ac:dyDescent="0.25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  <c r="U294">
        <v>2011</v>
      </c>
    </row>
    <row r="295" spans="1:21" ht="60" x14ac:dyDescent="0.25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  <c r="U295">
        <v>2014</v>
      </c>
    </row>
    <row r="296" spans="1:21" ht="90" x14ac:dyDescent="0.25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  <c r="U296">
        <v>2010</v>
      </c>
    </row>
    <row r="297" spans="1:21" ht="60" x14ac:dyDescent="0.25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  <c r="U297">
        <v>2013</v>
      </c>
    </row>
    <row r="298" spans="1:21" ht="45" x14ac:dyDescent="0.25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  <c r="U298">
        <v>2012</v>
      </c>
    </row>
    <row r="299" spans="1:21" ht="60" x14ac:dyDescent="0.25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  <c r="U299">
        <v>2015</v>
      </c>
    </row>
    <row r="300" spans="1:21" ht="30" x14ac:dyDescent="0.25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  <c r="U300">
        <v>2014</v>
      </c>
    </row>
    <row r="301" spans="1:21" ht="60" x14ac:dyDescent="0.25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  <c r="U301">
        <v>2010</v>
      </c>
    </row>
    <row r="302" spans="1:21" ht="60" x14ac:dyDescent="0.25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  <c r="U302">
        <v>2011</v>
      </c>
    </row>
    <row r="303" spans="1:21" ht="45" x14ac:dyDescent="0.25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  <c r="U303">
        <v>2013</v>
      </c>
    </row>
    <row r="304" spans="1:21" ht="60" x14ac:dyDescent="0.25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  <c r="U304">
        <v>2012</v>
      </c>
    </row>
    <row r="305" spans="1:21" ht="45" x14ac:dyDescent="0.25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  <c r="U305">
        <v>2012</v>
      </c>
    </row>
    <row r="306" spans="1:21" ht="30" x14ac:dyDescent="0.25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  <c r="U306">
        <v>2012</v>
      </c>
    </row>
    <row r="307" spans="1:21" ht="45" x14ac:dyDescent="0.25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  <c r="U307">
        <v>2012</v>
      </c>
    </row>
    <row r="308" spans="1:21" ht="30" x14ac:dyDescent="0.25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  <c r="U308">
        <v>2013</v>
      </c>
    </row>
    <row r="309" spans="1:21" x14ac:dyDescent="0.25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  <c r="U309">
        <v>2013</v>
      </c>
    </row>
    <row r="310" spans="1:21" ht="60" x14ac:dyDescent="0.25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  <c r="U310">
        <v>2011</v>
      </c>
    </row>
    <row r="311" spans="1:21" ht="60" x14ac:dyDescent="0.25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  <c r="U311">
        <v>2012</v>
      </c>
    </row>
    <row r="312" spans="1:21" ht="45" x14ac:dyDescent="0.25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  <c r="U312">
        <v>2011</v>
      </c>
    </row>
    <row r="313" spans="1:21" ht="45" x14ac:dyDescent="0.25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  <c r="U313">
        <v>2011</v>
      </c>
    </row>
    <row r="314" spans="1:21" ht="60" x14ac:dyDescent="0.25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  <c r="U314">
        <v>2013</v>
      </c>
    </row>
    <row r="315" spans="1:21" ht="60" x14ac:dyDescent="0.25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  <c r="U315">
        <v>2010</v>
      </c>
    </row>
    <row r="316" spans="1:21" ht="60" x14ac:dyDescent="0.25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  <c r="U316">
        <v>2013</v>
      </c>
    </row>
    <row r="317" spans="1:21" ht="45" x14ac:dyDescent="0.25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  <c r="U317">
        <v>2012</v>
      </c>
    </row>
    <row r="318" spans="1:21" ht="45" x14ac:dyDescent="0.25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  <c r="U318">
        <v>2014</v>
      </c>
    </row>
    <row r="319" spans="1:21" ht="45" x14ac:dyDescent="0.25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  <c r="U319">
        <v>2013</v>
      </c>
    </row>
    <row r="320" spans="1:21" ht="45" x14ac:dyDescent="0.25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  <c r="U320">
        <v>2013</v>
      </c>
    </row>
    <row r="321" spans="1:21" ht="60" x14ac:dyDescent="0.25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  <c r="U321">
        <v>2009</v>
      </c>
    </row>
    <row r="322" spans="1:21" ht="60" x14ac:dyDescent="0.25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  <c r="U322">
        <v>2015</v>
      </c>
    </row>
    <row r="323" spans="1:21" ht="45" x14ac:dyDescent="0.25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0"/>
        <v>103</v>
      </c>
      <c r="P323">
        <f t="shared" si="21"/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  <c r="U323">
        <v>2016</v>
      </c>
    </row>
    <row r="324" spans="1:21" ht="45" x14ac:dyDescent="0.25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  <c r="U324">
        <v>2016</v>
      </c>
    </row>
    <row r="325" spans="1:21" ht="60" x14ac:dyDescent="0.25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  <c r="U325">
        <v>2016</v>
      </c>
    </row>
    <row r="326" spans="1:21" ht="45" x14ac:dyDescent="0.25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  <c r="U326">
        <v>2015</v>
      </c>
    </row>
    <row r="327" spans="1:21" ht="45" x14ac:dyDescent="0.25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  <c r="U327">
        <v>2016</v>
      </c>
    </row>
    <row r="328" spans="1:21" ht="45" x14ac:dyDescent="0.25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  <c r="U328">
        <v>2017</v>
      </c>
    </row>
    <row r="329" spans="1:21" ht="60" x14ac:dyDescent="0.25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  <c r="U329">
        <v>2015</v>
      </c>
    </row>
    <row r="330" spans="1:21" ht="45" x14ac:dyDescent="0.25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  <c r="U330">
        <v>2015</v>
      </c>
    </row>
    <row r="331" spans="1:21" ht="45" x14ac:dyDescent="0.25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  <c r="U331">
        <v>2015</v>
      </c>
    </row>
    <row r="332" spans="1:21" ht="60" x14ac:dyDescent="0.25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  <c r="U332">
        <v>2013</v>
      </c>
    </row>
    <row r="333" spans="1:21" ht="45" x14ac:dyDescent="0.25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  <c r="U333">
        <v>2016</v>
      </c>
    </row>
    <row r="334" spans="1:21" ht="60" x14ac:dyDescent="0.25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  <c r="U334">
        <v>2015</v>
      </c>
    </row>
    <row r="335" spans="1:21" ht="60" x14ac:dyDescent="0.25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  <c r="U335">
        <v>2016</v>
      </c>
    </row>
    <row r="336" spans="1:21" ht="60" x14ac:dyDescent="0.25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  <c r="U336">
        <v>2015</v>
      </c>
    </row>
    <row r="337" spans="1:21" ht="60" x14ac:dyDescent="0.25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  <c r="U337">
        <v>2015</v>
      </c>
    </row>
    <row r="338" spans="1:21" ht="45" x14ac:dyDescent="0.25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  <c r="U338">
        <v>2015</v>
      </c>
    </row>
    <row r="339" spans="1:21" ht="60" x14ac:dyDescent="0.25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  <c r="U339">
        <v>2015</v>
      </c>
    </row>
    <row r="340" spans="1:21" ht="60" x14ac:dyDescent="0.25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  <c r="U340">
        <v>2016</v>
      </c>
    </row>
    <row r="341" spans="1:21" ht="45" x14ac:dyDescent="0.25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  <c r="U341">
        <v>2015</v>
      </c>
    </row>
    <row r="342" spans="1:21" ht="45" x14ac:dyDescent="0.25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  <c r="U342">
        <v>2017</v>
      </c>
    </row>
    <row r="343" spans="1:21" ht="60" x14ac:dyDescent="0.25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  <c r="U343">
        <v>2014</v>
      </c>
    </row>
    <row r="344" spans="1:21" ht="30" x14ac:dyDescent="0.25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  <c r="U344">
        <v>2016</v>
      </c>
    </row>
    <row r="345" spans="1:21" ht="60" x14ac:dyDescent="0.25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  <c r="U345">
        <v>2014</v>
      </c>
    </row>
    <row r="346" spans="1:21" ht="60" x14ac:dyDescent="0.25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  <c r="U346">
        <v>2015</v>
      </c>
    </row>
    <row r="347" spans="1:21" ht="45" x14ac:dyDescent="0.25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  <c r="U347">
        <v>2015</v>
      </c>
    </row>
    <row r="348" spans="1:21" ht="60" x14ac:dyDescent="0.25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  <c r="U348">
        <v>2015</v>
      </c>
    </row>
    <row r="349" spans="1:21" ht="60" x14ac:dyDescent="0.25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  <c r="U349">
        <v>2015</v>
      </c>
    </row>
    <row r="350" spans="1:21" ht="60" x14ac:dyDescent="0.25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  <c r="U350">
        <v>2015</v>
      </c>
    </row>
    <row r="351" spans="1:21" ht="45" x14ac:dyDescent="0.25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  <c r="U351">
        <v>2017</v>
      </c>
    </row>
    <row r="352" spans="1:21" ht="45" x14ac:dyDescent="0.25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  <c r="U352">
        <v>2016</v>
      </c>
    </row>
    <row r="353" spans="1:21" ht="60" x14ac:dyDescent="0.25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  <c r="U353">
        <v>2016</v>
      </c>
    </row>
    <row r="354" spans="1:21" ht="60" x14ac:dyDescent="0.25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  <c r="U354">
        <v>2014</v>
      </c>
    </row>
    <row r="355" spans="1:21" ht="60" x14ac:dyDescent="0.25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  <c r="U355">
        <v>2015</v>
      </c>
    </row>
    <row r="356" spans="1:21" ht="60" x14ac:dyDescent="0.25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  <c r="U356">
        <v>2016</v>
      </c>
    </row>
    <row r="357" spans="1:21" ht="45" x14ac:dyDescent="0.25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  <c r="U357">
        <v>2014</v>
      </c>
    </row>
    <row r="358" spans="1:21" ht="45" x14ac:dyDescent="0.25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  <c r="U358">
        <v>2016</v>
      </c>
    </row>
    <row r="359" spans="1:21" ht="60" x14ac:dyDescent="0.25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  <c r="U359">
        <v>2015</v>
      </c>
    </row>
    <row r="360" spans="1:21" ht="45" x14ac:dyDescent="0.25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  <c r="U360">
        <v>2016</v>
      </c>
    </row>
    <row r="361" spans="1:21" ht="45" x14ac:dyDescent="0.25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  <c r="U361">
        <v>2014</v>
      </c>
    </row>
    <row r="362" spans="1:21" ht="60" x14ac:dyDescent="0.25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  <c r="U362">
        <v>2015</v>
      </c>
    </row>
    <row r="363" spans="1:21" ht="60" x14ac:dyDescent="0.25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  <c r="U363">
        <v>2014</v>
      </c>
    </row>
    <row r="364" spans="1:21" ht="60" x14ac:dyDescent="0.25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  <c r="U364">
        <v>2014</v>
      </c>
    </row>
    <row r="365" spans="1:21" ht="60" x14ac:dyDescent="0.25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  <c r="U365">
        <v>2010</v>
      </c>
    </row>
    <row r="366" spans="1:21" ht="60" x14ac:dyDescent="0.25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  <c r="U366">
        <v>2014</v>
      </c>
    </row>
    <row r="367" spans="1:21" ht="45" x14ac:dyDescent="0.25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  <c r="U367">
        <v>2014</v>
      </c>
    </row>
    <row r="368" spans="1:21" ht="45" x14ac:dyDescent="0.25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  <c r="U368">
        <v>2012</v>
      </c>
    </row>
    <row r="369" spans="1:21" ht="60" x14ac:dyDescent="0.25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  <c r="U369">
        <v>2013</v>
      </c>
    </row>
    <row r="370" spans="1:21" ht="60" x14ac:dyDescent="0.25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  <c r="U370">
        <v>2015</v>
      </c>
    </row>
    <row r="371" spans="1:21" ht="60" x14ac:dyDescent="0.25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  <c r="U371">
        <v>2011</v>
      </c>
    </row>
    <row r="372" spans="1:21" ht="60" x14ac:dyDescent="0.25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  <c r="U372">
        <v>2016</v>
      </c>
    </row>
    <row r="373" spans="1:21" ht="60" x14ac:dyDescent="0.25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  <c r="U373">
        <v>2012</v>
      </c>
    </row>
    <row r="374" spans="1:21" ht="30" x14ac:dyDescent="0.25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  <c r="U374">
        <v>2016</v>
      </c>
    </row>
    <row r="375" spans="1:21" ht="45" x14ac:dyDescent="0.25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  <c r="U375">
        <v>2012</v>
      </c>
    </row>
    <row r="376" spans="1:21" ht="60" x14ac:dyDescent="0.25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  <c r="U376">
        <v>2011</v>
      </c>
    </row>
    <row r="377" spans="1:21" ht="60" x14ac:dyDescent="0.25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  <c r="U377">
        <v>2014</v>
      </c>
    </row>
    <row r="378" spans="1:21" ht="60" x14ac:dyDescent="0.25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  <c r="U378">
        <v>2016</v>
      </c>
    </row>
    <row r="379" spans="1:21" ht="45" x14ac:dyDescent="0.25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  <c r="U379">
        <v>2015</v>
      </c>
    </row>
    <row r="380" spans="1:21" ht="60" x14ac:dyDescent="0.25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  <c r="U380">
        <v>2016</v>
      </c>
    </row>
    <row r="381" spans="1:21" ht="60" x14ac:dyDescent="0.25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  <c r="U381">
        <v>2012</v>
      </c>
    </row>
    <row r="382" spans="1:21" ht="60" x14ac:dyDescent="0.25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  <c r="U382">
        <v>2015</v>
      </c>
    </row>
    <row r="383" spans="1:21" ht="45" x14ac:dyDescent="0.25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  <c r="U383">
        <v>2012</v>
      </c>
    </row>
    <row r="384" spans="1:21" ht="60" x14ac:dyDescent="0.25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  <c r="U384">
        <v>2012</v>
      </c>
    </row>
    <row r="385" spans="1:21" ht="60" x14ac:dyDescent="0.25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  <c r="U385">
        <v>2014</v>
      </c>
    </row>
    <row r="386" spans="1:21" ht="60" x14ac:dyDescent="0.25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  <c r="U386">
        <v>2014</v>
      </c>
    </row>
    <row r="387" spans="1:21" ht="60" x14ac:dyDescent="0.25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24"/>
        <v>106</v>
      </c>
      <c r="P387">
        <f t="shared" si="25"/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  <c r="U387">
        <v>2014</v>
      </c>
    </row>
    <row r="388" spans="1:21" ht="60" x14ac:dyDescent="0.25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  <c r="U388">
        <v>2015</v>
      </c>
    </row>
    <row r="389" spans="1:21" ht="60" x14ac:dyDescent="0.25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  <c r="U389">
        <v>2015</v>
      </c>
    </row>
    <row r="390" spans="1:21" ht="45" x14ac:dyDescent="0.25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  <c r="U390">
        <v>2016</v>
      </c>
    </row>
    <row r="391" spans="1:21" ht="60" x14ac:dyDescent="0.25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  <c r="U391">
        <v>2014</v>
      </c>
    </row>
    <row r="392" spans="1:21" ht="45" x14ac:dyDescent="0.25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  <c r="U392">
        <v>2015</v>
      </c>
    </row>
    <row r="393" spans="1:21" ht="45" x14ac:dyDescent="0.25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  <c r="U393">
        <v>2011</v>
      </c>
    </row>
    <row r="394" spans="1:21" ht="60" x14ac:dyDescent="0.25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  <c r="U394">
        <v>2011</v>
      </c>
    </row>
    <row r="395" spans="1:21" ht="45" x14ac:dyDescent="0.25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  <c r="U395">
        <v>2013</v>
      </c>
    </row>
    <row r="396" spans="1:21" ht="60" x14ac:dyDescent="0.25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  <c r="U396">
        <v>2016</v>
      </c>
    </row>
    <row r="397" spans="1:21" ht="45" x14ac:dyDescent="0.25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  <c r="U397">
        <v>2012</v>
      </c>
    </row>
    <row r="398" spans="1:21" ht="45" x14ac:dyDescent="0.25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  <c r="U398">
        <v>2012</v>
      </c>
    </row>
    <row r="399" spans="1:21" ht="60" x14ac:dyDescent="0.25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  <c r="U399">
        <v>2010</v>
      </c>
    </row>
    <row r="400" spans="1:21" ht="45" x14ac:dyDescent="0.25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  <c r="U400">
        <v>2015</v>
      </c>
    </row>
    <row r="401" spans="1:21" ht="60" x14ac:dyDescent="0.25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  <c r="U401">
        <v>2016</v>
      </c>
    </row>
    <row r="402" spans="1:21" ht="45" x14ac:dyDescent="0.25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  <c r="U402">
        <v>2014</v>
      </c>
    </row>
    <row r="403" spans="1:21" ht="60" x14ac:dyDescent="0.25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  <c r="U403">
        <v>2011</v>
      </c>
    </row>
    <row r="404" spans="1:21" ht="60" x14ac:dyDescent="0.25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  <c r="U404">
        <v>2015</v>
      </c>
    </row>
    <row r="405" spans="1:21" ht="45" x14ac:dyDescent="0.25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  <c r="U405">
        <v>2011</v>
      </c>
    </row>
    <row r="406" spans="1:21" ht="45" x14ac:dyDescent="0.25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  <c r="U406">
        <v>2014</v>
      </c>
    </row>
    <row r="407" spans="1:21" ht="45" x14ac:dyDescent="0.25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  <c r="U407">
        <v>2014</v>
      </c>
    </row>
    <row r="408" spans="1:21" ht="60" x14ac:dyDescent="0.25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  <c r="U408">
        <v>2011</v>
      </c>
    </row>
    <row r="409" spans="1:21" ht="45" x14ac:dyDescent="0.25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  <c r="U409">
        <v>2011</v>
      </c>
    </row>
    <row r="410" spans="1:21" ht="45" x14ac:dyDescent="0.25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  <c r="U410">
        <v>2013</v>
      </c>
    </row>
    <row r="411" spans="1:21" ht="45" x14ac:dyDescent="0.25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  <c r="U411">
        <v>2016</v>
      </c>
    </row>
    <row r="412" spans="1:21" ht="45" x14ac:dyDescent="0.25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  <c r="U412">
        <v>2015</v>
      </c>
    </row>
    <row r="413" spans="1:21" ht="60" x14ac:dyDescent="0.25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  <c r="U413">
        <v>2013</v>
      </c>
    </row>
    <row r="414" spans="1:21" ht="60" x14ac:dyDescent="0.25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  <c r="U414">
        <v>2012</v>
      </c>
    </row>
    <row r="415" spans="1:21" ht="45" x14ac:dyDescent="0.25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  <c r="U415">
        <v>2012</v>
      </c>
    </row>
    <row r="416" spans="1:21" ht="60" x14ac:dyDescent="0.25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  <c r="U416">
        <v>2013</v>
      </c>
    </row>
    <row r="417" spans="1:21" ht="60" x14ac:dyDescent="0.25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  <c r="U417">
        <v>2014</v>
      </c>
    </row>
    <row r="418" spans="1:21" ht="45" x14ac:dyDescent="0.25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  <c r="U418">
        <v>2014</v>
      </c>
    </row>
    <row r="419" spans="1:21" ht="60" x14ac:dyDescent="0.25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  <c r="U419">
        <v>2013</v>
      </c>
    </row>
    <row r="420" spans="1:21" ht="60" x14ac:dyDescent="0.25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  <c r="U420">
        <v>2015</v>
      </c>
    </row>
    <row r="421" spans="1:21" ht="45" x14ac:dyDescent="0.25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  <c r="U421">
        <v>2013</v>
      </c>
    </row>
    <row r="422" spans="1:21" ht="60" x14ac:dyDescent="0.25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  <c r="U422">
        <v>2014</v>
      </c>
    </row>
    <row r="423" spans="1:21" ht="60" x14ac:dyDescent="0.25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  <c r="U423">
        <v>2015</v>
      </c>
    </row>
    <row r="424" spans="1:21" ht="60" x14ac:dyDescent="0.25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  <c r="U424">
        <v>2014</v>
      </c>
    </row>
    <row r="425" spans="1:21" ht="45" x14ac:dyDescent="0.25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  <c r="U425">
        <v>2013</v>
      </c>
    </row>
    <row r="426" spans="1:21" ht="45" x14ac:dyDescent="0.25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  <c r="U426">
        <v>2012</v>
      </c>
    </row>
    <row r="427" spans="1:21" ht="60" x14ac:dyDescent="0.25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  <c r="U427">
        <v>2015</v>
      </c>
    </row>
    <row r="428" spans="1:21" ht="60" x14ac:dyDescent="0.25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  <c r="U428">
        <v>2016</v>
      </c>
    </row>
    <row r="429" spans="1:21" ht="60" x14ac:dyDescent="0.25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  <c r="U429">
        <v>2015</v>
      </c>
    </row>
    <row r="430" spans="1:21" ht="30" x14ac:dyDescent="0.25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  <c r="U430">
        <v>2014</v>
      </c>
    </row>
    <row r="431" spans="1:21" ht="60" x14ac:dyDescent="0.25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  <c r="U431">
        <v>2009</v>
      </c>
    </row>
    <row r="432" spans="1:21" ht="45" x14ac:dyDescent="0.25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  <c r="U432">
        <v>2013</v>
      </c>
    </row>
    <row r="433" spans="1:21" ht="45" x14ac:dyDescent="0.25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  <c r="U433">
        <v>2016</v>
      </c>
    </row>
    <row r="434" spans="1:21" ht="60" x14ac:dyDescent="0.25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  <c r="U434">
        <v>2015</v>
      </c>
    </row>
    <row r="435" spans="1:21" ht="60" x14ac:dyDescent="0.25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  <c r="U435">
        <v>2015</v>
      </c>
    </row>
    <row r="436" spans="1:21" ht="60" x14ac:dyDescent="0.25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  <c r="U436">
        <v>2013</v>
      </c>
    </row>
    <row r="437" spans="1:21" ht="60" x14ac:dyDescent="0.25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  <c r="U437">
        <v>2013</v>
      </c>
    </row>
    <row r="438" spans="1:21" ht="45" x14ac:dyDescent="0.25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  <c r="U438">
        <v>2013</v>
      </c>
    </row>
    <row r="439" spans="1:21" ht="45" x14ac:dyDescent="0.25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  <c r="U439">
        <v>2016</v>
      </c>
    </row>
    <row r="440" spans="1:21" ht="45" x14ac:dyDescent="0.25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  <c r="U440">
        <v>2015</v>
      </c>
    </row>
    <row r="441" spans="1:21" ht="60" x14ac:dyDescent="0.25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  <c r="U441">
        <v>2014</v>
      </c>
    </row>
    <row r="442" spans="1:21" ht="45" x14ac:dyDescent="0.25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  <c r="U442">
        <v>2016</v>
      </c>
    </row>
    <row r="443" spans="1:21" ht="60" x14ac:dyDescent="0.25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  <c r="U443">
        <v>2013</v>
      </c>
    </row>
    <row r="444" spans="1:21" x14ac:dyDescent="0.25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  <c r="U444">
        <v>2015</v>
      </c>
    </row>
    <row r="445" spans="1:21" ht="45" x14ac:dyDescent="0.25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  <c r="U445">
        <v>2014</v>
      </c>
    </row>
    <row r="446" spans="1:21" ht="45" x14ac:dyDescent="0.25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  <c r="U446">
        <v>2011</v>
      </c>
    </row>
    <row r="447" spans="1:21" ht="45" x14ac:dyDescent="0.25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  <c r="U447">
        <v>2015</v>
      </c>
    </row>
    <row r="448" spans="1:21" ht="60" x14ac:dyDescent="0.25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  <c r="U448">
        <v>2015</v>
      </c>
    </row>
    <row r="449" spans="1:21" ht="60" x14ac:dyDescent="0.25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  <c r="U449">
        <v>2013</v>
      </c>
    </row>
    <row r="450" spans="1:21" ht="60" x14ac:dyDescent="0.25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  <c r="U450">
        <v>2014</v>
      </c>
    </row>
    <row r="451" spans="1:21" ht="60" x14ac:dyDescent="0.25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28"/>
        <v>2</v>
      </c>
      <c r="P451">
        <f t="shared" si="29"/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  <c r="U451">
        <v>2013</v>
      </c>
    </row>
    <row r="452" spans="1:21" ht="60" x14ac:dyDescent="0.25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  <c r="U452">
        <v>2014</v>
      </c>
    </row>
    <row r="453" spans="1:21" ht="60" x14ac:dyDescent="0.25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  <c r="U453">
        <v>2013</v>
      </c>
    </row>
    <row r="454" spans="1:21" ht="45" x14ac:dyDescent="0.25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  <c r="U454">
        <v>2015</v>
      </c>
    </row>
    <row r="455" spans="1:21" ht="60" x14ac:dyDescent="0.25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  <c r="U455">
        <v>2015</v>
      </c>
    </row>
    <row r="456" spans="1:21" ht="45" x14ac:dyDescent="0.25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  <c r="U456">
        <v>2014</v>
      </c>
    </row>
    <row r="457" spans="1:21" ht="60" x14ac:dyDescent="0.25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  <c r="U457">
        <v>2012</v>
      </c>
    </row>
    <row r="458" spans="1:21" ht="60" x14ac:dyDescent="0.25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  <c r="U458">
        <v>2013</v>
      </c>
    </row>
    <row r="459" spans="1:21" ht="60" x14ac:dyDescent="0.25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  <c r="U459">
        <v>2014</v>
      </c>
    </row>
    <row r="460" spans="1:21" ht="45" x14ac:dyDescent="0.25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  <c r="U460">
        <v>2013</v>
      </c>
    </row>
    <row r="461" spans="1:21" ht="60" x14ac:dyDescent="0.25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  <c r="U461">
        <v>2011</v>
      </c>
    </row>
    <row r="462" spans="1:21" ht="30" x14ac:dyDescent="0.25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  <c r="U462">
        <v>2014</v>
      </c>
    </row>
    <row r="463" spans="1:21" ht="60" x14ac:dyDescent="0.25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  <c r="U463">
        <v>2013</v>
      </c>
    </row>
    <row r="464" spans="1:21" ht="60" x14ac:dyDescent="0.25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  <c r="U464">
        <v>2011</v>
      </c>
    </row>
    <row r="465" spans="1:21" ht="45" x14ac:dyDescent="0.25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  <c r="U465">
        <v>2011</v>
      </c>
    </row>
    <row r="466" spans="1:21" ht="45" x14ac:dyDescent="0.25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  <c r="U466">
        <v>2016</v>
      </c>
    </row>
    <row r="467" spans="1:21" ht="30" x14ac:dyDescent="0.25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  <c r="U467">
        <v>2014</v>
      </c>
    </row>
    <row r="468" spans="1:21" ht="45" x14ac:dyDescent="0.25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  <c r="U468">
        <v>2012</v>
      </c>
    </row>
    <row r="469" spans="1:21" ht="60" x14ac:dyDescent="0.25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  <c r="U469">
        <v>2012</v>
      </c>
    </row>
    <row r="470" spans="1:21" ht="60" x14ac:dyDescent="0.25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  <c r="U470">
        <v>2012</v>
      </c>
    </row>
    <row r="471" spans="1:21" ht="30" x14ac:dyDescent="0.25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  <c r="U471">
        <v>2014</v>
      </c>
    </row>
    <row r="472" spans="1:21" ht="60" x14ac:dyDescent="0.25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  <c r="U472">
        <v>2013</v>
      </c>
    </row>
    <row r="473" spans="1:21" ht="60" x14ac:dyDescent="0.25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  <c r="U473">
        <v>2014</v>
      </c>
    </row>
    <row r="474" spans="1:21" ht="60" x14ac:dyDescent="0.25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  <c r="U474">
        <v>2014</v>
      </c>
    </row>
    <row r="475" spans="1:21" ht="45" x14ac:dyDescent="0.25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  <c r="U475">
        <v>2014</v>
      </c>
    </row>
    <row r="476" spans="1:21" ht="45" x14ac:dyDescent="0.25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  <c r="U476">
        <v>2017</v>
      </c>
    </row>
    <row r="477" spans="1:21" ht="60" x14ac:dyDescent="0.25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  <c r="U477">
        <v>2015</v>
      </c>
    </row>
    <row r="478" spans="1:21" ht="30" x14ac:dyDescent="0.25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  <c r="U478">
        <v>2014</v>
      </c>
    </row>
    <row r="479" spans="1:21" ht="60" x14ac:dyDescent="0.25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  <c r="U479">
        <v>2012</v>
      </c>
    </row>
    <row r="480" spans="1:21" ht="45" x14ac:dyDescent="0.25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  <c r="U480">
        <v>2015</v>
      </c>
    </row>
    <row r="481" spans="1:21" ht="45" x14ac:dyDescent="0.25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  <c r="U481">
        <v>2014</v>
      </c>
    </row>
    <row r="482" spans="1:21" ht="60" x14ac:dyDescent="0.25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  <c r="U482">
        <v>2013</v>
      </c>
    </row>
    <row r="483" spans="1:21" ht="60" x14ac:dyDescent="0.25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  <c r="U483">
        <v>2012</v>
      </c>
    </row>
    <row r="484" spans="1:21" ht="45" x14ac:dyDescent="0.25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  <c r="U484">
        <v>2016</v>
      </c>
    </row>
    <row r="485" spans="1:21" ht="60" x14ac:dyDescent="0.25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  <c r="U485">
        <v>2012</v>
      </c>
    </row>
    <row r="486" spans="1:21" ht="60" x14ac:dyDescent="0.25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  <c r="U486">
        <v>2015</v>
      </c>
    </row>
    <row r="487" spans="1:21" ht="45" x14ac:dyDescent="0.25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  <c r="U487">
        <v>2013</v>
      </c>
    </row>
    <row r="488" spans="1:21" ht="60" x14ac:dyDescent="0.25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  <c r="U488">
        <v>2014</v>
      </c>
    </row>
    <row r="489" spans="1:21" ht="60" x14ac:dyDescent="0.25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  <c r="U489">
        <v>2016</v>
      </c>
    </row>
    <row r="490" spans="1:21" ht="45" x14ac:dyDescent="0.25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  <c r="U490">
        <v>2016</v>
      </c>
    </row>
    <row r="491" spans="1:21" ht="45" x14ac:dyDescent="0.25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  <c r="U491">
        <v>2011</v>
      </c>
    </row>
    <row r="492" spans="1:21" x14ac:dyDescent="0.25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  <c r="U492">
        <v>2012</v>
      </c>
    </row>
    <row r="493" spans="1:21" ht="45" x14ac:dyDescent="0.25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  <c r="U493">
        <v>2015</v>
      </c>
    </row>
    <row r="494" spans="1:21" ht="60" x14ac:dyDescent="0.25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  <c r="U494">
        <v>2016</v>
      </c>
    </row>
    <row r="495" spans="1:21" ht="45" x14ac:dyDescent="0.25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  <c r="U495">
        <v>2015</v>
      </c>
    </row>
    <row r="496" spans="1:21" ht="60" x14ac:dyDescent="0.25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  <c r="U496">
        <v>2014</v>
      </c>
    </row>
    <row r="497" spans="1:21" ht="45" x14ac:dyDescent="0.25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  <c r="U497">
        <v>2015</v>
      </c>
    </row>
    <row r="498" spans="1:21" ht="45" x14ac:dyDescent="0.25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  <c r="U498">
        <v>2013</v>
      </c>
    </row>
    <row r="499" spans="1:21" x14ac:dyDescent="0.25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  <c r="U499">
        <v>2014</v>
      </c>
    </row>
    <row r="500" spans="1:21" ht="45" x14ac:dyDescent="0.25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  <c r="U500">
        <v>2011</v>
      </c>
    </row>
    <row r="501" spans="1:21" ht="60" x14ac:dyDescent="0.25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  <c r="U501">
        <v>2009</v>
      </c>
    </row>
    <row r="502" spans="1:21" ht="60" x14ac:dyDescent="0.25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  <c r="U502">
        <v>2010</v>
      </c>
    </row>
    <row r="503" spans="1:21" ht="60" x14ac:dyDescent="0.25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  <c r="U503">
        <v>2011</v>
      </c>
    </row>
    <row r="504" spans="1:21" ht="60" x14ac:dyDescent="0.25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  <c r="U504">
        <v>2012</v>
      </c>
    </row>
    <row r="505" spans="1:21" ht="60" x14ac:dyDescent="0.25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  <c r="U505">
        <v>2014</v>
      </c>
    </row>
    <row r="506" spans="1:21" ht="60" x14ac:dyDescent="0.25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  <c r="U506">
        <v>2012</v>
      </c>
    </row>
    <row r="507" spans="1:21" ht="45" x14ac:dyDescent="0.25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  <c r="U507">
        <v>2015</v>
      </c>
    </row>
    <row r="508" spans="1:21" ht="45" x14ac:dyDescent="0.25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  <c r="U508">
        <v>2013</v>
      </c>
    </row>
    <row r="509" spans="1:21" ht="60" x14ac:dyDescent="0.25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  <c r="U509">
        <v>2012</v>
      </c>
    </row>
    <row r="510" spans="1:21" ht="60" x14ac:dyDescent="0.25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  <c r="U510">
        <v>2012</v>
      </c>
    </row>
    <row r="511" spans="1:21" ht="45" x14ac:dyDescent="0.25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  <c r="U511">
        <v>2015</v>
      </c>
    </row>
    <row r="512" spans="1:21" ht="45" x14ac:dyDescent="0.25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  <c r="U512">
        <v>2016</v>
      </c>
    </row>
    <row r="513" spans="1:21" ht="45" x14ac:dyDescent="0.25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  <c r="U513">
        <v>2013</v>
      </c>
    </row>
    <row r="514" spans="1:21" ht="60" x14ac:dyDescent="0.25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  <c r="U514">
        <v>2016</v>
      </c>
    </row>
    <row r="515" spans="1:21" ht="45" x14ac:dyDescent="0.25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32"/>
        <v>14</v>
      </c>
      <c r="P515">
        <f t="shared" si="33"/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  <c r="U515">
        <v>2016</v>
      </c>
    </row>
    <row r="516" spans="1:21" ht="45" x14ac:dyDescent="0.25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  <c r="U516">
        <v>2014</v>
      </c>
    </row>
    <row r="517" spans="1:21" ht="45" x14ac:dyDescent="0.25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  <c r="U517">
        <v>2015</v>
      </c>
    </row>
    <row r="518" spans="1:21" ht="30" x14ac:dyDescent="0.25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  <c r="U518">
        <v>2015</v>
      </c>
    </row>
    <row r="519" spans="1:21" ht="60" x14ac:dyDescent="0.25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  <c r="U519">
        <v>2017</v>
      </c>
    </row>
    <row r="520" spans="1:21" ht="60" x14ac:dyDescent="0.25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  <c r="U520">
        <v>2015</v>
      </c>
    </row>
    <row r="521" spans="1:21" ht="45" x14ac:dyDescent="0.25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  <c r="U521">
        <v>2012</v>
      </c>
    </row>
    <row r="522" spans="1:21" ht="60" x14ac:dyDescent="0.25">
      <c r="A522">
        <v>520</v>
      </c>
      <c r="B522" s="3" t="s">
        <v>520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  <c r="U522">
        <v>2015</v>
      </c>
    </row>
    <row r="523" spans="1:21" ht="60" x14ac:dyDescent="0.25">
      <c r="A523">
        <v>521</v>
      </c>
      <c r="B523" s="3" t="s">
        <v>521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  <c r="U523">
        <v>2016</v>
      </c>
    </row>
    <row r="524" spans="1:21" ht="45" x14ac:dyDescent="0.25">
      <c r="A524">
        <v>522</v>
      </c>
      <c r="B524" s="3" t="s">
        <v>522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  <c r="U524">
        <v>2016</v>
      </c>
    </row>
    <row r="525" spans="1:21" ht="60" x14ac:dyDescent="0.25">
      <c r="A525">
        <v>523</v>
      </c>
      <c r="B525" s="3" t="s">
        <v>523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  <c r="U525">
        <v>2015</v>
      </c>
    </row>
    <row r="526" spans="1:21" ht="60" x14ac:dyDescent="0.25">
      <c r="A526">
        <v>524</v>
      </c>
      <c r="B526" s="3" t="s">
        <v>524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  <c r="U526">
        <v>2016</v>
      </c>
    </row>
    <row r="527" spans="1:21" ht="60" x14ac:dyDescent="0.25">
      <c r="A527">
        <v>525</v>
      </c>
      <c r="B527" s="3" t="s">
        <v>525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  <c r="U527">
        <v>2014</v>
      </c>
    </row>
    <row r="528" spans="1:21" ht="45" x14ac:dyDescent="0.25">
      <c r="A528">
        <v>526</v>
      </c>
      <c r="B528" s="3" t="s">
        <v>526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  <c r="U528">
        <v>2015</v>
      </c>
    </row>
    <row r="529" spans="1:21" ht="60" x14ac:dyDescent="0.25">
      <c r="A529">
        <v>527</v>
      </c>
      <c r="B529" s="3" t="s">
        <v>527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  <c r="U529">
        <v>2017</v>
      </c>
    </row>
    <row r="530" spans="1:21" ht="30" x14ac:dyDescent="0.25">
      <c r="A530">
        <v>528</v>
      </c>
      <c r="B530" s="3" t="s">
        <v>528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  <c r="U530">
        <v>2015</v>
      </c>
    </row>
    <row r="531" spans="1:21" ht="60" x14ac:dyDescent="0.25">
      <c r="A531">
        <v>529</v>
      </c>
      <c r="B531" s="3" t="s">
        <v>529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  <c r="U531">
        <v>2016</v>
      </c>
    </row>
    <row r="532" spans="1:21" ht="60" x14ac:dyDescent="0.25">
      <c r="A532">
        <v>530</v>
      </c>
      <c r="B532" s="3" t="s">
        <v>530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  <c r="U532">
        <v>2015</v>
      </c>
    </row>
    <row r="533" spans="1:21" ht="60" x14ac:dyDescent="0.25">
      <c r="A533">
        <v>531</v>
      </c>
      <c r="B533" s="3" t="s">
        <v>531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  <c r="U533">
        <v>2016</v>
      </c>
    </row>
    <row r="534" spans="1:21" ht="60" x14ac:dyDescent="0.25">
      <c r="A534">
        <v>532</v>
      </c>
      <c r="B534" s="3" t="s">
        <v>532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  <c r="U534">
        <v>2016</v>
      </c>
    </row>
    <row r="535" spans="1:21" ht="60" x14ac:dyDescent="0.25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  <c r="U535">
        <v>2016</v>
      </c>
    </row>
    <row r="536" spans="1:21" ht="60" x14ac:dyDescent="0.25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  <c r="U536">
        <v>2015</v>
      </c>
    </row>
    <row r="537" spans="1:21" ht="45" x14ac:dyDescent="0.25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  <c r="U537">
        <v>2016</v>
      </c>
    </row>
    <row r="538" spans="1:21" ht="60" x14ac:dyDescent="0.25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  <c r="U538">
        <v>2015</v>
      </c>
    </row>
    <row r="539" spans="1:21" ht="60" x14ac:dyDescent="0.25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  <c r="U539">
        <v>2015</v>
      </c>
    </row>
    <row r="540" spans="1:21" ht="60" x14ac:dyDescent="0.25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  <c r="U540">
        <v>2016</v>
      </c>
    </row>
    <row r="541" spans="1:21" ht="45" x14ac:dyDescent="0.25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  <c r="U541">
        <v>2016</v>
      </c>
    </row>
    <row r="542" spans="1:21" ht="60" x14ac:dyDescent="0.25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  <c r="U542">
        <v>2015</v>
      </c>
    </row>
    <row r="543" spans="1:21" ht="45" x14ac:dyDescent="0.25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  <c r="U543">
        <v>2015</v>
      </c>
    </row>
    <row r="544" spans="1:21" ht="45" x14ac:dyDescent="0.25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  <c r="U544">
        <v>2016</v>
      </c>
    </row>
    <row r="545" spans="1:21" ht="60" x14ac:dyDescent="0.25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  <c r="U545">
        <v>2014</v>
      </c>
    </row>
    <row r="546" spans="1:21" ht="60" x14ac:dyDescent="0.25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  <c r="U546">
        <v>2016</v>
      </c>
    </row>
    <row r="547" spans="1:21" ht="60" x14ac:dyDescent="0.25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  <c r="U547">
        <v>2015</v>
      </c>
    </row>
    <row r="548" spans="1:21" ht="60" x14ac:dyDescent="0.25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  <c r="U548">
        <v>2015</v>
      </c>
    </row>
    <row r="549" spans="1:21" ht="60" x14ac:dyDescent="0.25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  <c r="U549">
        <v>2016</v>
      </c>
    </row>
    <row r="550" spans="1:21" ht="45" x14ac:dyDescent="0.25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  <c r="U550">
        <v>2015</v>
      </c>
    </row>
    <row r="551" spans="1:21" ht="60" x14ac:dyDescent="0.25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  <c r="U551">
        <v>2015</v>
      </c>
    </row>
    <row r="552" spans="1:21" ht="60" x14ac:dyDescent="0.25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  <c r="U552">
        <v>2017</v>
      </c>
    </row>
    <row r="553" spans="1:21" ht="60" x14ac:dyDescent="0.25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  <c r="U553">
        <v>2015</v>
      </c>
    </row>
    <row r="554" spans="1:21" ht="45" x14ac:dyDescent="0.25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  <c r="U554">
        <v>2015</v>
      </c>
    </row>
    <row r="555" spans="1:21" ht="45" x14ac:dyDescent="0.25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  <c r="U555">
        <v>2014</v>
      </c>
    </row>
    <row r="556" spans="1:21" ht="60" x14ac:dyDescent="0.25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  <c r="U556">
        <v>2014</v>
      </c>
    </row>
    <row r="557" spans="1:21" ht="60" x14ac:dyDescent="0.25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  <c r="U557">
        <v>2016</v>
      </c>
    </row>
    <row r="558" spans="1:21" ht="30" x14ac:dyDescent="0.25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  <c r="U558">
        <v>2015</v>
      </c>
    </row>
    <row r="559" spans="1:21" ht="60" x14ac:dyDescent="0.25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  <c r="U559">
        <v>2016</v>
      </c>
    </row>
    <row r="560" spans="1:21" ht="60" x14ac:dyDescent="0.25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  <c r="U560">
        <v>2015</v>
      </c>
    </row>
    <row r="561" spans="1:21" ht="60" x14ac:dyDescent="0.25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  <c r="U561">
        <v>2015</v>
      </c>
    </row>
    <row r="562" spans="1:21" ht="45" x14ac:dyDescent="0.25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  <c r="U562">
        <v>2014</v>
      </c>
    </row>
    <row r="563" spans="1:21" ht="60" x14ac:dyDescent="0.25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  <c r="U563">
        <v>2015</v>
      </c>
    </row>
    <row r="564" spans="1:21" ht="60" x14ac:dyDescent="0.25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  <c r="U564">
        <v>2016</v>
      </c>
    </row>
    <row r="565" spans="1:21" ht="60" x14ac:dyDescent="0.25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  <c r="U565">
        <v>2015</v>
      </c>
    </row>
    <row r="566" spans="1:21" ht="60" x14ac:dyDescent="0.25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  <c r="U566">
        <v>2016</v>
      </c>
    </row>
    <row r="567" spans="1:21" ht="60" x14ac:dyDescent="0.25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  <c r="U567">
        <v>2015</v>
      </c>
    </row>
    <row r="568" spans="1:21" ht="60" x14ac:dyDescent="0.25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  <c r="U568">
        <v>2016</v>
      </c>
    </row>
    <row r="569" spans="1:21" ht="60" x14ac:dyDescent="0.25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  <c r="U569">
        <v>2014</v>
      </c>
    </row>
    <row r="570" spans="1:21" ht="75" x14ac:dyDescent="0.25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  <c r="U570">
        <v>2015</v>
      </c>
    </row>
    <row r="571" spans="1:21" ht="45" x14ac:dyDescent="0.25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  <c r="U571">
        <v>2015</v>
      </c>
    </row>
    <row r="572" spans="1:21" ht="30" x14ac:dyDescent="0.25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  <c r="U572">
        <v>2016</v>
      </c>
    </row>
    <row r="573" spans="1:21" ht="60" x14ac:dyDescent="0.25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  <c r="U573">
        <v>2015</v>
      </c>
    </row>
    <row r="574" spans="1:21" ht="60" x14ac:dyDescent="0.25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  <c r="U574">
        <v>2015</v>
      </c>
    </row>
    <row r="575" spans="1:21" ht="60" x14ac:dyDescent="0.25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  <c r="U575">
        <v>2014</v>
      </c>
    </row>
    <row r="576" spans="1:21" ht="60" x14ac:dyDescent="0.25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  <c r="U576">
        <v>2016</v>
      </c>
    </row>
    <row r="577" spans="1:21" ht="60" x14ac:dyDescent="0.25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  <c r="U577">
        <v>2015</v>
      </c>
    </row>
    <row r="578" spans="1:21" ht="45" x14ac:dyDescent="0.25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  <c r="U578">
        <v>2015</v>
      </c>
    </row>
    <row r="579" spans="1:21" ht="60" x14ac:dyDescent="0.25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36"/>
        <v>0</v>
      </c>
      <c r="P579">
        <f t="shared" si="37"/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  <c r="U579">
        <v>2016</v>
      </c>
    </row>
    <row r="580" spans="1:21" ht="30" x14ac:dyDescent="0.25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  <c r="U580">
        <v>2015</v>
      </c>
    </row>
    <row r="581" spans="1:21" ht="45" x14ac:dyDescent="0.25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  <c r="U581">
        <v>2014</v>
      </c>
    </row>
    <row r="582" spans="1:21" ht="60" x14ac:dyDescent="0.25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  <c r="U582">
        <v>2016</v>
      </c>
    </row>
    <row r="583" spans="1:21" ht="60" x14ac:dyDescent="0.25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  <c r="U583">
        <v>2015</v>
      </c>
    </row>
    <row r="584" spans="1:21" ht="60" x14ac:dyDescent="0.25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  <c r="U584">
        <v>2015</v>
      </c>
    </row>
    <row r="585" spans="1:21" ht="45" x14ac:dyDescent="0.25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  <c r="U585">
        <v>2015</v>
      </c>
    </row>
    <row r="586" spans="1:21" ht="45" x14ac:dyDescent="0.25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  <c r="U586">
        <v>2015</v>
      </c>
    </row>
    <row r="587" spans="1:21" ht="45" x14ac:dyDescent="0.25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  <c r="U587">
        <v>2015</v>
      </c>
    </row>
    <row r="588" spans="1:21" ht="45" x14ac:dyDescent="0.25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  <c r="U588">
        <v>2015</v>
      </c>
    </row>
    <row r="589" spans="1:21" ht="75" x14ac:dyDescent="0.25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  <c r="U589">
        <v>2015</v>
      </c>
    </row>
    <row r="590" spans="1:21" ht="60" x14ac:dyDescent="0.25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  <c r="U590">
        <v>2016</v>
      </c>
    </row>
    <row r="591" spans="1:21" x14ac:dyDescent="0.25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  <c r="U591">
        <v>2015</v>
      </c>
    </row>
    <row r="592" spans="1:21" ht="60" x14ac:dyDescent="0.25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  <c r="U592">
        <v>2016</v>
      </c>
    </row>
    <row r="593" spans="1:21" ht="45" x14ac:dyDescent="0.25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  <c r="U593">
        <v>2015</v>
      </c>
    </row>
    <row r="594" spans="1:21" ht="60" x14ac:dyDescent="0.25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  <c r="U594">
        <v>2014</v>
      </c>
    </row>
    <row r="595" spans="1:21" ht="60" x14ac:dyDescent="0.25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  <c r="U595">
        <v>2015</v>
      </c>
    </row>
    <row r="596" spans="1:21" ht="30" x14ac:dyDescent="0.25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  <c r="U596">
        <v>2016</v>
      </c>
    </row>
    <row r="597" spans="1:21" ht="60" x14ac:dyDescent="0.25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  <c r="U597">
        <v>2015</v>
      </c>
    </row>
    <row r="598" spans="1:21" ht="45" x14ac:dyDescent="0.25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  <c r="U598">
        <v>2016</v>
      </c>
    </row>
    <row r="599" spans="1:21" ht="45" x14ac:dyDescent="0.25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  <c r="U599">
        <v>2016</v>
      </c>
    </row>
    <row r="600" spans="1:21" ht="30" x14ac:dyDescent="0.25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  <c r="U600">
        <v>2014</v>
      </c>
    </row>
    <row r="601" spans="1:21" ht="60" x14ac:dyDescent="0.25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  <c r="U601">
        <v>2015</v>
      </c>
    </row>
    <row r="602" spans="1:21" ht="30" x14ac:dyDescent="0.25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  <c r="U602">
        <v>2015</v>
      </c>
    </row>
    <row r="603" spans="1:21" ht="60" x14ac:dyDescent="0.25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  <c r="U603">
        <v>2014</v>
      </c>
    </row>
    <row r="604" spans="1:21" ht="45" x14ac:dyDescent="0.25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  <c r="U604">
        <v>2015</v>
      </c>
    </row>
    <row r="605" spans="1:21" ht="45" x14ac:dyDescent="0.25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  <c r="U605">
        <v>2014</v>
      </c>
    </row>
    <row r="606" spans="1:21" ht="60" x14ac:dyDescent="0.25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  <c r="U606">
        <v>2014</v>
      </c>
    </row>
    <row r="607" spans="1:21" ht="30" x14ac:dyDescent="0.25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  <c r="U607">
        <v>2015</v>
      </c>
    </row>
    <row r="608" spans="1:21" ht="60" x14ac:dyDescent="0.25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  <c r="U608">
        <v>2015</v>
      </c>
    </row>
    <row r="609" spans="1:21" ht="60" x14ac:dyDescent="0.25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  <c r="U609">
        <v>2015</v>
      </c>
    </row>
    <row r="610" spans="1:21" ht="60" x14ac:dyDescent="0.25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  <c r="U610">
        <v>2015</v>
      </c>
    </row>
    <row r="611" spans="1:21" ht="60" x14ac:dyDescent="0.25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  <c r="U611">
        <v>2015</v>
      </c>
    </row>
    <row r="612" spans="1:21" ht="45" x14ac:dyDescent="0.25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  <c r="U612">
        <v>2015</v>
      </c>
    </row>
    <row r="613" spans="1:21" ht="60" x14ac:dyDescent="0.25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  <c r="U613">
        <v>2015</v>
      </c>
    </row>
    <row r="614" spans="1:21" ht="30" x14ac:dyDescent="0.25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  <c r="U614">
        <v>2016</v>
      </c>
    </row>
    <row r="615" spans="1:21" ht="60" x14ac:dyDescent="0.25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  <c r="U615">
        <v>2015</v>
      </c>
    </row>
    <row r="616" spans="1:21" ht="45" x14ac:dyDescent="0.25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  <c r="U616">
        <v>2016</v>
      </c>
    </row>
    <row r="617" spans="1:21" ht="45" x14ac:dyDescent="0.25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  <c r="U617">
        <v>2015</v>
      </c>
    </row>
    <row r="618" spans="1:21" ht="60" x14ac:dyDescent="0.25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  <c r="U618">
        <v>2017</v>
      </c>
    </row>
    <row r="619" spans="1:21" ht="60" x14ac:dyDescent="0.25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  <c r="U619">
        <v>2015</v>
      </c>
    </row>
    <row r="620" spans="1:21" ht="60" x14ac:dyDescent="0.25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  <c r="U620">
        <v>2015</v>
      </c>
    </row>
    <row r="621" spans="1:21" ht="30" x14ac:dyDescent="0.25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  <c r="U621">
        <v>2014</v>
      </c>
    </row>
    <row r="622" spans="1:21" ht="45" x14ac:dyDescent="0.25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  <c r="U622">
        <v>2014</v>
      </c>
    </row>
    <row r="623" spans="1:21" ht="60" x14ac:dyDescent="0.25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  <c r="U623">
        <v>2016</v>
      </c>
    </row>
    <row r="624" spans="1:21" ht="60" x14ac:dyDescent="0.25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  <c r="U624">
        <v>2016</v>
      </c>
    </row>
    <row r="625" spans="1:21" ht="60" x14ac:dyDescent="0.25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  <c r="U625">
        <v>2015</v>
      </c>
    </row>
    <row r="626" spans="1:21" ht="45" x14ac:dyDescent="0.25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  <c r="U626">
        <v>2015</v>
      </c>
    </row>
    <row r="627" spans="1:21" ht="60" x14ac:dyDescent="0.25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  <c r="U627">
        <v>2017</v>
      </c>
    </row>
    <row r="628" spans="1:21" ht="60" x14ac:dyDescent="0.25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  <c r="U628">
        <v>2015</v>
      </c>
    </row>
    <row r="629" spans="1:21" ht="60" x14ac:dyDescent="0.25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  <c r="U629">
        <v>2016</v>
      </c>
    </row>
    <row r="630" spans="1:21" ht="45" x14ac:dyDescent="0.25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  <c r="U630">
        <v>2014</v>
      </c>
    </row>
    <row r="631" spans="1:21" ht="60" x14ac:dyDescent="0.25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  <c r="U631">
        <v>2016</v>
      </c>
    </row>
    <row r="632" spans="1:21" ht="60" x14ac:dyDescent="0.25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  <c r="U632">
        <v>2015</v>
      </c>
    </row>
    <row r="633" spans="1:21" ht="45" x14ac:dyDescent="0.25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  <c r="U633">
        <v>2016</v>
      </c>
    </row>
    <row r="634" spans="1:21" ht="45" x14ac:dyDescent="0.25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  <c r="U634">
        <v>2015</v>
      </c>
    </row>
    <row r="635" spans="1:21" ht="45" x14ac:dyDescent="0.25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  <c r="U635">
        <v>2016</v>
      </c>
    </row>
    <row r="636" spans="1:21" ht="45" x14ac:dyDescent="0.25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  <c r="U636">
        <v>2015</v>
      </c>
    </row>
    <row r="637" spans="1:21" ht="30" x14ac:dyDescent="0.25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  <c r="U637">
        <v>2015</v>
      </c>
    </row>
    <row r="638" spans="1:21" ht="45" x14ac:dyDescent="0.25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  <c r="U638">
        <v>2015</v>
      </c>
    </row>
    <row r="639" spans="1:21" ht="60" x14ac:dyDescent="0.25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  <c r="U639">
        <v>2017</v>
      </c>
    </row>
    <row r="640" spans="1:21" x14ac:dyDescent="0.25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  <c r="U640">
        <v>2017</v>
      </c>
    </row>
    <row r="641" spans="1:21" ht="30" x14ac:dyDescent="0.25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  <c r="U641">
        <v>2014</v>
      </c>
    </row>
    <row r="642" spans="1:21" ht="60" x14ac:dyDescent="0.25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  <c r="U642">
        <v>2016</v>
      </c>
    </row>
    <row r="643" spans="1:21" ht="60" x14ac:dyDescent="0.25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40"/>
        <v>119</v>
      </c>
      <c r="P643">
        <f t="shared" si="41"/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  <c r="U643">
        <v>2015</v>
      </c>
    </row>
    <row r="644" spans="1:21" ht="60" x14ac:dyDescent="0.25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  <c r="U644">
        <v>2015</v>
      </c>
    </row>
    <row r="645" spans="1:21" ht="45" x14ac:dyDescent="0.25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  <c r="U645">
        <v>2015</v>
      </c>
    </row>
    <row r="646" spans="1:21" ht="60" x14ac:dyDescent="0.25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  <c r="U646">
        <v>2014</v>
      </c>
    </row>
    <row r="647" spans="1:21" ht="30" x14ac:dyDescent="0.25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  <c r="U647">
        <v>2016</v>
      </c>
    </row>
    <row r="648" spans="1:21" ht="60" x14ac:dyDescent="0.25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  <c r="U648">
        <v>2014</v>
      </c>
    </row>
    <row r="649" spans="1:21" ht="60" x14ac:dyDescent="0.25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  <c r="U649">
        <v>2016</v>
      </c>
    </row>
    <row r="650" spans="1:21" ht="30" x14ac:dyDescent="0.25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  <c r="U650">
        <v>2014</v>
      </c>
    </row>
    <row r="651" spans="1:21" ht="60" x14ac:dyDescent="0.25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  <c r="U651">
        <v>2014</v>
      </c>
    </row>
    <row r="652" spans="1:21" ht="60" x14ac:dyDescent="0.25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  <c r="U652">
        <v>2014</v>
      </c>
    </row>
    <row r="653" spans="1:21" ht="60" x14ac:dyDescent="0.25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  <c r="U653">
        <v>2014</v>
      </c>
    </row>
    <row r="654" spans="1:21" ht="60" x14ac:dyDescent="0.25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  <c r="U654">
        <v>2016</v>
      </c>
    </row>
    <row r="655" spans="1:21" ht="60" x14ac:dyDescent="0.25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  <c r="U655">
        <v>2015</v>
      </c>
    </row>
    <row r="656" spans="1:21" ht="60" x14ac:dyDescent="0.25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  <c r="U656">
        <v>2015</v>
      </c>
    </row>
    <row r="657" spans="1:21" ht="45" x14ac:dyDescent="0.25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  <c r="U657">
        <v>2015</v>
      </c>
    </row>
    <row r="658" spans="1:21" ht="60" x14ac:dyDescent="0.25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  <c r="U658">
        <v>2016</v>
      </c>
    </row>
    <row r="659" spans="1:21" ht="60" x14ac:dyDescent="0.25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  <c r="U659">
        <v>2015</v>
      </c>
    </row>
    <row r="660" spans="1:21" ht="60" x14ac:dyDescent="0.25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  <c r="U660">
        <v>2015</v>
      </c>
    </row>
    <row r="661" spans="1:21" x14ac:dyDescent="0.25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  <c r="U661">
        <v>2015</v>
      </c>
    </row>
    <row r="662" spans="1:21" ht="60" x14ac:dyDescent="0.25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  <c r="U662">
        <v>2014</v>
      </c>
    </row>
    <row r="663" spans="1:21" ht="45" x14ac:dyDescent="0.25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  <c r="U663">
        <v>2016</v>
      </c>
    </row>
    <row r="664" spans="1:21" ht="45" x14ac:dyDescent="0.25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  <c r="U664">
        <v>2014</v>
      </c>
    </row>
    <row r="665" spans="1:21" ht="60" x14ac:dyDescent="0.25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  <c r="U665">
        <v>2015</v>
      </c>
    </row>
    <row r="666" spans="1:21" ht="60" x14ac:dyDescent="0.25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  <c r="U666">
        <v>2015</v>
      </c>
    </row>
    <row r="667" spans="1:21" ht="60" x14ac:dyDescent="0.25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  <c r="U667">
        <v>2016</v>
      </c>
    </row>
    <row r="668" spans="1:21" ht="60" x14ac:dyDescent="0.25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  <c r="U668">
        <v>2014</v>
      </c>
    </row>
    <row r="669" spans="1:21" ht="60" x14ac:dyDescent="0.25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  <c r="U669">
        <v>2016</v>
      </c>
    </row>
    <row r="670" spans="1:21" ht="45" x14ac:dyDescent="0.25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  <c r="U670">
        <v>2015</v>
      </c>
    </row>
    <row r="671" spans="1:21" ht="60" x14ac:dyDescent="0.25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  <c r="U671">
        <v>2016</v>
      </c>
    </row>
    <row r="672" spans="1:21" ht="60" x14ac:dyDescent="0.25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  <c r="U672">
        <v>2016</v>
      </c>
    </row>
    <row r="673" spans="1:21" ht="60" x14ac:dyDescent="0.25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  <c r="U673">
        <v>2014</v>
      </c>
    </row>
    <row r="674" spans="1:21" ht="60" x14ac:dyDescent="0.25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  <c r="U674">
        <v>2014</v>
      </c>
    </row>
    <row r="675" spans="1:21" ht="60" x14ac:dyDescent="0.25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  <c r="U675">
        <v>2014</v>
      </c>
    </row>
    <row r="676" spans="1:21" ht="30" x14ac:dyDescent="0.25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  <c r="U676">
        <v>2014</v>
      </c>
    </row>
    <row r="677" spans="1:21" ht="60" x14ac:dyDescent="0.25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  <c r="U677">
        <v>2014</v>
      </c>
    </row>
    <row r="678" spans="1:21" ht="60" x14ac:dyDescent="0.25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  <c r="U678">
        <v>2015</v>
      </c>
    </row>
    <row r="679" spans="1:21" ht="75" x14ac:dyDescent="0.25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  <c r="U679">
        <v>2016</v>
      </c>
    </row>
    <row r="680" spans="1:21" ht="60" x14ac:dyDescent="0.25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  <c r="U680">
        <v>2016</v>
      </c>
    </row>
    <row r="681" spans="1:21" ht="60" x14ac:dyDescent="0.25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  <c r="U681">
        <v>2016</v>
      </c>
    </row>
    <row r="682" spans="1:21" ht="60" x14ac:dyDescent="0.25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  <c r="U682">
        <v>2014</v>
      </c>
    </row>
    <row r="683" spans="1:21" ht="60" x14ac:dyDescent="0.25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  <c r="U683">
        <v>2016</v>
      </c>
    </row>
    <row r="684" spans="1:21" ht="45" x14ac:dyDescent="0.25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  <c r="U684">
        <v>2017</v>
      </c>
    </row>
    <row r="685" spans="1:21" ht="60" x14ac:dyDescent="0.25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  <c r="U685">
        <v>2016</v>
      </c>
    </row>
    <row r="686" spans="1:21" ht="30" x14ac:dyDescent="0.25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  <c r="U686">
        <v>2014</v>
      </c>
    </row>
    <row r="687" spans="1:21" ht="60" x14ac:dyDescent="0.25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  <c r="U687">
        <v>2014</v>
      </c>
    </row>
    <row r="688" spans="1:21" ht="60" x14ac:dyDescent="0.25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  <c r="U688">
        <v>2015</v>
      </c>
    </row>
    <row r="689" spans="1:21" ht="60" x14ac:dyDescent="0.25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  <c r="U689">
        <v>2016</v>
      </c>
    </row>
    <row r="690" spans="1:21" ht="60" x14ac:dyDescent="0.25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  <c r="U690">
        <v>2015</v>
      </c>
    </row>
    <row r="691" spans="1:21" ht="60" x14ac:dyDescent="0.25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  <c r="U691">
        <v>2016</v>
      </c>
    </row>
    <row r="692" spans="1:21" ht="30" x14ac:dyDescent="0.25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  <c r="U692">
        <v>2016</v>
      </c>
    </row>
    <row r="693" spans="1:21" ht="45" x14ac:dyDescent="0.25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  <c r="U693">
        <v>2015</v>
      </c>
    </row>
    <row r="694" spans="1:21" ht="60" x14ac:dyDescent="0.25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  <c r="U694">
        <v>2016</v>
      </c>
    </row>
    <row r="695" spans="1:21" ht="45" x14ac:dyDescent="0.25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  <c r="U695">
        <v>2015</v>
      </c>
    </row>
    <row r="696" spans="1:21" ht="60" x14ac:dyDescent="0.25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  <c r="U696">
        <v>2017</v>
      </c>
    </row>
    <row r="697" spans="1:21" ht="60" x14ac:dyDescent="0.25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  <c r="U697">
        <v>2014</v>
      </c>
    </row>
    <row r="698" spans="1:21" ht="30" x14ac:dyDescent="0.25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  <c r="U698">
        <v>2014</v>
      </c>
    </row>
    <row r="699" spans="1:21" ht="60" x14ac:dyDescent="0.25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  <c r="U699">
        <v>2016</v>
      </c>
    </row>
    <row r="700" spans="1:21" ht="60" x14ac:dyDescent="0.25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  <c r="U700">
        <v>2014</v>
      </c>
    </row>
    <row r="701" spans="1:21" ht="60" x14ac:dyDescent="0.25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  <c r="U701">
        <v>2013</v>
      </c>
    </row>
    <row r="702" spans="1:21" ht="60" x14ac:dyDescent="0.25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  <c r="U702">
        <v>2016</v>
      </c>
    </row>
    <row r="703" spans="1:21" ht="60" x14ac:dyDescent="0.25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  <c r="U703">
        <v>2014</v>
      </c>
    </row>
    <row r="704" spans="1:21" ht="60" x14ac:dyDescent="0.25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  <c r="U704">
        <v>2016</v>
      </c>
    </row>
    <row r="705" spans="1:21" ht="45" x14ac:dyDescent="0.25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  <c r="U705">
        <v>2016</v>
      </c>
    </row>
    <row r="706" spans="1:21" ht="45" x14ac:dyDescent="0.25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  <c r="U706">
        <v>2016</v>
      </c>
    </row>
    <row r="707" spans="1:21" ht="30" x14ac:dyDescent="0.25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44"/>
        <v>1</v>
      </c>
      <c r="P707">
        <f t="shared" si="45"/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  <c r="U707">
        <v>2016</v>
      </c>
    </row>
    <row r="708" spans="1:21" ht="60" x14ac:dyDescent="0.25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  <c r="U708">
        <v>2016</v>
      </c>
    </row>
    <row r="709" spans="1:21" ht="60" x14ac:dyDescent="0.25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  <c r="U709">
        <v>2016</v>
      </c>
    </row>
    <row r="710" spans="1:21" ht="60" x14ac:dyDescent="0.25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  <c r="U710">
        <v>2014</v>
      </c>
    </row>
    <row r="711" spans="1:21" ht="30" x14ac:dyDescent="0.25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  <c r="U711">
        <v>2014</v>
      </c>
    </row>
    <row r="712" spans="1:21" ht="45" x14ac:dyDescent="0.25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  <c r="U712">
        <v>2014</v>
      </c>
    </row>
    <row r="713" spans="1:21" ht="60" x14ac:dyDescent="0.25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  <c r="U713">
        <v>2016</v>
      </c>
    </row>
    <row r="714" spans="1:21" ht="60" x14ac:dyDescent="0.25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  <c r="U714">
        <v>2016</v>
      </c>
    </row>
    <row r="715" spans="1:21" ht="60" x14ac:dyDescent="0.25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  <c r="U715">
        <v>2016</v>
      </c>
    </row>
    <row r="716" spans="1:21" ht="45" x14ac:dyDescent="0.25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  <c r="U716">
        <v>2016</v>
      </c>
    </row>
    <row r="717" spans="1:21" ht="60" x14ac:dyDescent="0.25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  <c r="U717">
        <v>2015</v>
      </c>
    </row>
    <row r="718" spans="1:21" ht="45" x14ac:dyDescent="0.25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  <c r="U718">
        <v>2014</v>
      </c>
    </row>
    <row r="719" spans="1:21" ht="30" x14ac:dyDescent="0.25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  <c r="U719">
        <v>2014</v>
      </c>
    </row>
    <row r="720" spans="1:21" ht="60" x14ac:dyDescent="0.25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  <c r="U720">
        <v>2017</v>
      </c>
    </row>
    <row r="721" spans="1:21" ht="60" x14ac:dyDescent="0.25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  <c r="U721">
        <v>2016</v>
      </c>
    </row>
    <row r="722" spans="1:21" ht="45" x14ac:dyDescent="0.25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  <c r="U722">
        <v>2012</v>
      </c>
    </row>
    <row r="723" spans="1:21" ht="60" x14ac:dyDescent="0.25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  <c r="U723">
        <v>2014</v>
      </c>
    </row>
    <row r="724" spans="1:21" ht="60" x14ac:dyDescent="0.25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  <c r="U724">
        <v>2012</v>
      </c>
    </row>
    <row r="725" spans="1:21" ht="45" x14ac:dyDescent="0.25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  <c r="U725">
        <v>2015</v>
      </c>
    </row>
    <row r="726" spans="1:21" ht="60" x14ac:dyDescent="0.25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  <c r="U726">
        <v>2011</v>
      </c>
    </row>
    <row r="727" spans="1:21" ht="45" x14ac:dyDescent="0.25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  <c r="U727">
        <v>2015</v>
      </c>
    </row>
    <row r="728" spans="1:21" ht="60" x14ac:dyDescent="0.25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  <c r="U728">
        <v>2013</v>
      </c>
    </row>
    <row r="729" spans="1:21" ht="60" x14ac:dyDescent="0.25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  <c r="U729">
        <v>2012</v>
      </c>
    </row>
    <row r="730" spans="1:21" ht="45" x14ac:dyDescent="0.25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  <c r="U730">
        <v>2011</v>
      </c>
    </row>
    <row r="731" spans="1:21" ht="60" x14ac:dyDescent="0.25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  <c r="U731">
        <v>2012</v>
      </c>
    </row>
    <row r="732" spans="1:21" ht="30" x14ac:dyDescent="0.25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  <c r="U732">
        <v>2011</v>
      </c>
    </row>
    <row r="733" spans="1:21" ht="45" x14ac:dyDescent="0.25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  <c r="U733">
        <v>2011</v>
      </c>
    </row>
    <row r="734" spans="1:21" ht="60" x14ac:dyDescent="0.25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  <c r="U734">
        <v>2013</v>
      </c>
    </row>
    <row r="735" spans="1:21" ht="60" x14ac:dyDescent="0.25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  <c r="U735">
        <v>2013</v>
      </c>
    </row>
    <row r="736" spans="1:21" ht="45" x14ac:dyDescent="0.25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  <c r="U736">
        <v>2015</v>
      </c>
    </row>
    <row r="737" spans="1:21" ht="45" x14ac:dyDescent="0.25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  <c r="U737">
        <v>2014</v>
      </c>
    </row>
    <row r="738" spans="1:21" ht="60" x14ac:dyDescent="0.25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  <c r="U738">
        <v>2013</v>
      </c>
    </row>
    <row r="739" spans="1:21" ht="60" x14ac:dyDescent="0.25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  <c r="U739">
        <v>2014</v>
      </c>
    </row>
    <row r="740" spans="1:21" ht="30" x14ac:dyDescent="0.25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  <c r="U740">
        <v>2014</v>
      </c>
    </row>
    <row r="741" spans="1:21" ht="60" x14ac:dyDescent="0.25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  <c r="U741">
        <v>2014</v>
      </c>
    </row>
    <row r="742" spans="1:21" ht="60" x14ac:dyDescent="0.25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  <c r="U742">
        <v>2015</v>
      </c>
    </row>
    <row r="743" spans="1:21" ht="30" x14ac:dyDescent="0.25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  <c r="U743">
        <v>2013</v>
      </c>
    </row>
    <row r="744" spans="1:21" ht="60" x14ac:dyDescent="0.25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  <c r="U744">
        <v>2014</v>
      </c>
    </row>
    <row r="745" spans="1:21" ht="60" x14ac:dyDescent="0.25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  <c r="U745">
        <v>2012</v>
      </c>
    </row>
    <row r="746" spans="1:21" ht="45" x14ac:dyDescent="0.25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  <c r="U746">
        <v>2012</v>
      </c>
    </row>
    <row r="747" spans="1:21" ht="60" x14ac:dyDescent="0.25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  <c r="U747">
        <v>2013</v>
      </c>
    </row>
    <row r="748" spans="1:21" ht="30" x14ac:dyDescent="0.25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  <c r="U748">
        <v>2012</v>
      </c>
    </row>
    <row r="749" spans="1:21" ht="60" x14ac:dyDescent="0.25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  <c r="U749">
        <v>2014</v>
      </c>
    </row>
    <row r="750" spans="1:21" ht="45" x14ac:dyDescent="0.25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  <c r="U750">
        <v>2014</v>
      </c>
    </row>
    <row r="751" spans="1:21" ht="60" x14ac:dyDescent="0.25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  <c r="U751">
        <v>2016</v>
      </c>
    </row>
    <row r="752" spans="1:21" ht="60" x14ac:dyDescent="0.25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  <c r="U752">
        <v>2013</v>
      </c>
    </row>
    <row r="753" spans="1:21" ht="45" x14ac:dyDescent="0.25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  <c r="U753">
        <v>2011</v>
      </c>
    </row>
    <row r="754" spans="1:21" ht="60" x14ac:dyDescent="0.25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  <c r="U754">
        <v>2016</v>
      </c>
    </row>
    <row r="755" spans="1:21" ht="60" x14ac:dyDescent="0.25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  <c r="U755">
        <v>2015</v>
      </c>
    </row>
    <row r="756" spans="1:21" ht="60" x14ac:dyDescent="0.25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  <c r="U756">
        <v>2012</v>
      </c>
    </row>
    <row r="757" spans="1:21" ht="45" x14ac:dyDescent="0.25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  <c r="U757">
        <v>2013</v>
      </c>
    </row>
    <row r="758" spans="1:21" ht="45" x14ac:dyDescent="0.25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  <c r="U758">
        <v>2011</v>
      </c>
    </row>
    <row r="759" spans="1:21" ht="60" x14ac:dyDescent="0.25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  <c r="U759">
        <v>2012</v>
      </c>
    </row>
    <row r="760" spans="1:21" ht="45" x14ac:dyDescent="0.25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  <c r="U760">
        <v>2010</v>
      </c>
    </row>
    <row r="761" spans="1:21" ht="45" x14ac:dyDescent="0.25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  <c r="U761">
        <v>2014</v>
      </c>
    </row>
    <row r="762" spans="1:21" ht="60" x14ac:dyDescent="0.25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  <c r="U762">
        <v>2016</v>
      </c>
    </row>
    <row r="763" spans="1:21" ht="45" x14ac:dyDescent="0.25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  <c r="U763">
        <v>2014</v>
      </c>
    </row>
    <row r="764" spans="1:21" ht="45" x14ac:dyDescent="0.25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  <c r="U764">
        <v>2016</v>
      </c>
    </row>
    <row r="765" spans="1:21" ht="45" x14ac:dyDescent="0.25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  <c r="U765">
        <v>2013</v>
      </c>
    </row>
    <row r="766" spans="1:21" ht="45" x14ac:dyDescent="0.25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  <c r="U766">
        <v>2015</v>
      </c>
    </row>
    <row r="767" spans="1:21" ht="60" x14ac:dyDescent="0.25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  <c r="U767">
        <v>2014</v>
      </c>
    </row>
    <row r="768" spans="1:21" ht="60" x14ac:dyDescent="0.25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  <c r="U768">
        <v>2015</v>
      </c>
    </row>
    <row r="769" spans="1:21" ht="75" x14ac:dyDescent="0.25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  <c r="U769">
        <v>2015</v>
      </c>
    </row>
    <row r="770" spans="1:21" ht="60" x14ac:dyDescent="0.25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  <c r="U770">
        <v>2013</v>
      </c>
    </row>
    <row r="771" spans="1:21" ht="60" x14ac:dyDescent="0.25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48"/>
        <v>41</v>
      </c>
      <c r="P771">
        <f t="shared" si="49"/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  <c r="U771">
        <v>2013</v>
      </c>
    </row>
    <row r="772" spans="1:21" ht="60" x14ac:dyDescent="0.25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  <c r="U772">
        <v>2013</v>
      </c>
    </row>
    <row r="773" spans="1:21" ht="45" x14ac:dyDescent="0.25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  <c r="U773">
        <v>2015</v>
      </c>
    </row>
    <row r="774" spans="1:21" ht="60" x14ac:dyDescent="0.25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  <c r="U774">
        <v>2009</v>
      </c>
    </row>
    <row r="775" spans="1:21" ht="60" x14ac:dyDescent="0.25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  <c r="U775">
        <v>2015</v>
      </c>
    </row>
    <row r="776" spans="1:21" ht="60" x14ac:dyDescent="0.25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  <c r="U776">
        <v>2014</v>
      </c>
    </row>
    <row r="777" spans="1:21" ht="45" x14ac:dyDescent="0.25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  <c r="U777">
        <v>2011</v>
      </c>
    </row>
    <row r="778" spans="1:21" ht="60" x14ac:dyDescent="0.25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  <c r="U778">
        <v>2015</v>
      </c>
    </row>
    <row r="779" spans="1:21" ht="60" x14ac:dyDescent="0.25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  <c r="U779">
        <v>2013</v>
      </c>
    </row>
    <row r="780" spans="1:21" ht="45" x14ac:dyDescent="0.25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  <c r="U780">
        <v>2014</v>
      </c>
    </row>
    <row r="781" spans="1:21" ht="60" x14ac:dyDescent="0.25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  <c r="U781">
        <v>2010</v>
      </c>
    </row>
    <row r="782" spans="1:21" ht="45" x14ac:dyDescent="0.25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  <c r="U782">
        <v>2011</v>
      </c>
    </row>
    <row r="783" spans="1:21" ht="45" x14ac:dyDescent="0.25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  <c r="U783">
        <v>2013</v>
      </c>
    </row>
    <row r="784" spans="1:21" ht="45" x14ac:dyDescent="0.25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  <c r="U784">
        <v>2012</v>
      </c>
    </row>
    <row r="785" spans="1:21" ht="60" x14ac:dyDescent="0.25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  <c r="U785">
        <v>2012</v>
      </c>
    </row>
    <row r="786" spans="1:21" ht="60" x14ac:dyDescent="0.25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  <c r="U786">
        <v>2014</v>
      </c>
    </row>
    <row r="787" spans="1:21" ht="60" x14ac:dyDescent="0.25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  <c r="U787">
        <v>2013</v>
      </c>
    </row>
    <row r="788" spans="1:21" ht="45" x14ac:dyDescent="0.25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  <c r="U788">
        <v>2012</v>
      </c>
    </row>
    <row r="789" spans="1:21" ht="60" x14ac:dyDescent="0.25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  <c r="U789">
        <v>2013</v>
      </c>
    </row>
    <row r="790" spans="1:21" ht="60" x14ac:dyDescent="0.25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  <c r="U790">
        <v>2012</v>
      </c>
    </row>
    <row r="791" spans="1:21" ht="45" x14ac:dyDescent="0.25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  <c r="U791">
        <v>2013</v>
      </c>
    </row>
    <row r="792" spans="1:21" ht="60" x14ac:dyDescent="0.25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  <c r="U792">
        <v>2013</v>
      </c>
    </row>
    <row r="793" spans="1:21" ht="60" x14ac:dyDescent="0.25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  <c r="U793">
        <v>2013</v>
      </c>
    </row>
    <row r="794" spans="1:21" ht="30" x14ac:dyDescent="0.25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  <c r="U794">
        <v>2013</v>
      </c>
    </row>
    <row r="795" spans="1:21" ht="60" x14ac:dyDescent="0.25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  <c r="U795">
        <v>2013</v>
      </c>
    </row>
    <row r="796" spans="1:21" ht="60" x14ac:dyDescent="0.25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  <c r="U796">
        <v>2011</v>
      </c>
    </row>
    <row r="797" spans="1:21" ht="60" x14ac:dyDescent="0.25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  <c r="U797">
        <v>2012</v>
      </c>
    </row>
    <row r="798" spans="1:21" ht="60" x14ac:dyDescent="0.25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  <c r="U798">
        <v>2013</v>
      </c>
    </row>
    <row r="799" spans="1:21" ht="60" x14ac:dyDescent="0.25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  <c r="U799">
        <v>2012</v>
      </c>
    </row>
    <row r="800" spans="1:21" ht="45" x14ac:dyDescent="0.25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  <c r="U800">
        <v>2014</v>
      </c>
    </row>
    <row r="801" spans="1:21" ht="60" x14ac:dyDescent="0.25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  <c r="U801">
        <v>2012</v>
      </c>
    </row>
    <row r="802" spans="1:21" ht="45" x14ac:dyDescent="0.25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  <c r="U802">
        <v>2014</v>
      </c>
    </row>
    <row r="803" spans="1:21" ht="45" x14ac:dyDescent="0.25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  <c r="U803">
        <v>2011</v>
      </c>
    </row>
    <row r="804" spans="1:21" ht="60" x14ac:dyDescent="0.25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  <c r="U804">
        <v>2012</v>
      </c>
    </row>
    <row r="805" spans="1:21" ht="60" x14ac:dyDescent="0.25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  <c r="U805">
        <v>2011</v>
      </c>
    </row>
    <row r="806" spans="1:21" ht="60" x14ac:dyDescent="0.25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  <c r="U806">
        <v>2011</v>
      </c>
    </row>
    <row r="807" spans="1:21" ht="45" x14ac:dyDescent="0.25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  <c r="U807">
        <v>2011</v>
      </c>
    </row>
    <row r="808" spans="1:21" ht="30" x14ac:dyDescent="0.25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  <c r="U808">
        <v>2011</v>
      </c>
    </row>
    <row r="809" spans="1:21" ht="30" x14ac:dyDescent="0.25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  <c r="U809">
        <v>2017</v>
      </c>
    </row>
    <row r="810" spans="1:21" ht="60" x14ac:dyDescent="0.25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  <c r="U810">
        <v>2014</v>
      </c>
    </row>
    <row r="811" spans="1:21" ht="45" x14ac:dyDescent="0.25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  <c r="U811">
        <v>2013</v>
      </c>
    </row>
    <row r="812" spans="1:21" ht="60" x14ac:dyDescent="0.25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  <c r="U812">
        <v>2012</v>
      </c>
    </row>
    <row r="813" spans="1:21" ht="45" x14ac:dyDescent="0.25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  <c r="U813">
        <v>2013</v>
      </c>
    </row>
    <row r="814" spans="1:21" ht="60" x14ac:dyDescent="0.25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  <c r="U814">
        <v>2013</v>
      </c>
    </row>
    <row r="815" spans="1:21" ht="30" x14ac:dyDescent="0.25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  <c r="U815">
        <v>2012</v>
      </c>
    </row>
    <row r="816" spans="1:21" ht="60" x14ac:dyDescent="0.25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  <c r="U816">
        <v>2011</v>
      </c>
    </row>
    <row r="817" spans="1:21" ht="30" x14ac:dyDescent="0.25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  <c r="U817">
        <v>2014</v>
      </c>
    </row>
    <row r="818" spans="1:21" ht="45" x14ac:dyDescent="0.25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  <c r="U818">
        <v>2013</v>
      </c>
    </row>
    <row r="819" spans="1:21" ht="45" x14ac:dyDescent="0.25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  <c r="U819">
        <v>2012</v>
      </c>
    </row>
    <row r="820" spans="1:21" ht="60" x14ac:dyDescent="0.25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  <c r="U820">
        <v>2012</v>
      </c>
    </row>
    <row r="821" spans="1:21" ht="30" x14ac:dyDescent="0.25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  <c r="U821">
        <v>2013</v>
      </c>
    </row>
    <row r="822" spans="1:21" ht="45" x14ac:dyDescent="0.25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  <c r="U822">
        <v>2014</v>
      </c>
    </row>
    <row r="823" spans="1:21" ht="45" x14ac:dyDescent="0.25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  <c r="U823">
        <v>2015</v>
      </c>
    </row>
    <row r="824" spans="1:21" ht="45" x14ac:dyDescent="0.25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  <c r="U824">
        <v>2012</v>
      </c>
    </row>
    <row r="825" spans="1:21" ht="45" x14ac:dyDescent="0.25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  <c r="U825">
        <v>2015</v>
      </c>
    </row>
    <row r="826" spans="1:21" ht="60" x14ac:dyDescent="0.25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  <c r="U826">
        <v>2010</v>
      </c>
    </row>
    <row r="827" spans="1:21" ht="45" x14ac:dyDescent="0.25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  <c r="U827">
        <v>2012</v>
      </c>
    </row>
    <row r="828" spans="1:21" ht="45" x14ac:dyDescent="0.25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  <c r="U828">
        <v>2012</v>
      </c>
    </row>
    <row r="829" spans="1:21" ht="60" x14ac:dyDescent="0.25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  <c r="U829">
        <v>2012</v>
      </c>
    </row>
    <row r="830" spans="1:21" ht="60" x14ac:dyDescent="0.25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  <c r="U830">
        <v>2012</v>
      </c>
    </row>
    <row r="831" spans="1:21" ht="60" x14ac:dyDescent="0.25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  <c r="U831">
        <v>2016</v>
      </c>
    </row>
    <row r="832" spans="1:21" ht="45" x14ac:dyDescent="0.25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  <c r="U832">
        <v>2013</v>
      </c>
    </row>
    <row r="833" spans="1:21" ht="45" x14ac:dyDescent="0.25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  <c r="U833">
        <v>2012</v>
      </c>
    </row>
    <row r="834" spans="1:21" ht="60" x14ac:dyDescent="0.25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  <c r="U834">
        <v>2011</v>
      </c>
    </row>
    <row r="835" spans="1:21" x14ac:dyDescent="0.25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52"/>
        <v>102</v>
      </c>
      <c r="P835">
        <f t="shared" si="53"/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  <c r="U835">
        <v>2014</v>
      </c>
    </row>
    <row r="836" spans="1:21" ht="60" x14ac:dyDescent="0.25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  <c r="U836">
        <v>2013</v>
      </c>
    </row>
    <row r="837" spans="1:21" ht="60" x14ac:dyDescent="0.25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  <c r="U837">
        <v>2012</v>
      </c>
    </row>
    <row r="838" spans="1:21" x14ac:dyDescent="0.25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  <c r="U838">
        <v>2013</v>
      </c>
    </row>
    <row r="839" spans="1:21" ht="45" x14ac:dyDescent="0.25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  <c r="U839">
        <v>2014</v>
      </c>
    </row>
    <row r="840" spans="1:21" ht="60" x14ac:dyDescent="0.25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  <c r="U840">
        <v>2011</v>
      </c>
    </row>
    <row r="841" spans="1:21" ht="45" x14ac:dyDescent="0.25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  <c r="U841">
        <v>2012</v>
      </c>
    </row>
    <row r="842" spans="1:21" ht="45" x14ac:dyDescent="0.25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  <c r="U842">
        <v>2016</v>
      </c>
    </row>
    <row r="843" spans="1:21" ht="60" x14ac:dyDescent="0.25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  <c r="U843">
        <v>2014</v>
      </c>
    </row>
    <row r="844" spans="1:21" ht="45" x14ac:dyDescent="0.25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  <c r="U844">
        <v>2013</v>
      </c>
    </row>
    <row r="845" spans="1:21" ht="60" x14ac:dyDescent="0.25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  <c r="U845">
        <v>2016</v>
      </c>
    </row>
    <row r="846" spans="1:21" ht="60" x14ac:dyDescent="0.25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  <c r="U846">
        <v>2014</v>
      </c>
    </row>
    <row r="847" spans="1:21" ht="45" x14ac:dyDescent="0.25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  <c r="U847">
        <v>2016</v>
      </c>
    </row>
    <row r="848" spans="1:21" ht="45" x14ac:dyDescent="0.25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  <c r="U848">
        <v>2014</v>
      </c>
    </row>
    <row r="849" spans="1:21" ht="30" x14ac:dyDescent="0.25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  <c r="U849">
        <v>2015</v>
      </c>
    </row>
    <row r="850" spans="1:21" ht="45" x14ac:dyDescent="0.25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  <c r="U850">
        <v>2015</v>
      </c>
    </row>
    <row r="851" spans="1:21" ht="60" x14ac:dyDescent="0.25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  <c r="U851">
        <v>2015</v>
      </c>
    </row>
    <row r="852" spans="1:21" ht="45" x14ac:dyDescent="0.25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  <c r="U852">
        <v>2016</v>
      </c>
    </row>
    <row r="853" spans="1:21" ht="45" x14ac:dyDescent="0.25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  <c r="U853">
        <v>2016</v>
      </c>
    </row>
    <row r="854" spans="1:21" ht="30" x14ac:dyDescent="0.25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  <c r="U854">
        <v>2016</v>
      </c>
    </row>
    <row r="855" spans="1:21" ht="45" x14ac:dyDescent="0.25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  <c r="U855">
        <v>2015</v>
      </c>
    </row>
    <row r="856" spans="1:21" ht="45" x14ac:dyDescent="0.25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  <c r="U856">
        <v>2016</v>
      </c>
    </row>
    <row r="857" spans="1:21" ht="45" x14ac:dyDescent="0.25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  <c r="U857">
        <v>2016</v>
      </c>
    </row>
    <row r="858" spans="1:21" ht="60" x14ac:dyDescent="0.25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  <c r="U858">
        <v>2016</v>
      </c>
    </row>
    <row r="859" spans="1:21" ht="45" x14ac:dyDescent="0.25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  <c r="U859">
        <v>2015</v>
      </c>
    </row>
    <row r="860" spans="1:21" ht="60" x14ac:dyDescent="0.25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  <c r="U860">
        <v>2015</v>
      </c>
    </row>
    <row r="861" spans="1:21" ht="45" x14ac:dyDescent="0.25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  <c r="U861">
        <v>2015</v>
      </c>
    </row>
    <row r="862" spans="1:21" ht="60" x14ac:dyDescent="0.25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  <c r="U862">
        <v>2013</v>
      </c>
    </row>
    <row r="863" spans="1:21" ht="45" x14ac:dyDescent="0.25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  <c r="U863">
        <v>2016</v>
      </c>
    </row>
    <row r="864" spans="1:21" ht="45" x14ac:dyDescent="0.25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  <c r="U864">
        <v>2013</v>
      </c>
    </row>
    <row r="865" spans="1:21" ht="45" x14ac:dyDescent="0.25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  <c r="U865">
        <v>2012</v>
      </c>
    </row>
    <row r="866" spans="1:21" ht="45" x14ac:dyDescent="0.25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  <c r="U866">
        <v>2013</v>
      </c>
    </row>
    <row r="867" spans="1:21" ht="60" x14ac:dyDescent="0.25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  <c r="U867">
        <v>2012</v>
      </c>
    </row>
    <row r="868" spans="1:21" ht="45" x14ac:dyDescent="0.25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  <c r="U868">
        <v>2015</v>
      </c>
    </row>
    <row r="869" spans="1:21" ht="60" x14ac:dyDescent="0.25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  <c r="U869">
        <v>2009</v>
      </c>
    </row>
    <row r="870" spans="1:21" ht="60" x14ac:dyDescent="0.25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  <c r="U870">
        <v>2013</v>
      </c>
    </row>
    <row r="871" spans="1:21" ht="60" x14ac:dyDescent="0.25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  <c r="U871">
        <v>2013</v>
      </c>
    </row>
    <row r="872" spans="1:21" ht="60" x14ac:dyDescent="0.25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  <c r="U872">
        <v>2013</v>
      </c>
    </row>
    <row r="873" spans="1:21" ht="60" x14ac:dyDescent="0.25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  <c r="U873">
        <v>2013</v>
      </c>
    </row>
    <row r="874" spans="1:21" ht="45" x14ac:dyDescent="0.25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  <c r="U874">
        <v>2011</v>
      </c>
    </row>
    <row r="875" spans="1:21" ht="45" x14ac:dyDescent="0.25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  <c r="U875">
        <v>2012</v>
      </c>
    </row>
    <row r="876" spans="1:21" ht="60" x14ac:dyDescent="0.25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  <c r="U876">
        <v>2013</v>
      </c>
    </row>
    <row r="877" spans="1:21" ht="60" x14ac:dyDescent="0.25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  <c r="U877">
        <v>2015</v>
      </c>
    </row>
    <row r="878" spans="1:21" ht="30" x14ac:dyDescent="0.25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  <c r="U878">
        <v>2013</v>
      </c>
    </row>
    <row r="879" spans="1:21" ht="60" x14ac:dyDescent="0.25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  <c r="U879">
        <v>2013</v>
      </c>
    </row>
    <row r="880" spans="1:21" ht="60" x14ac:dyDescent="0.25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  <c r="U880">
        <v>2010</v>
      </c>
    </row>
    <row r="881" spans="1:21" ht="60" x14ac:dyDescent="0.25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  <c r="U881">
        <v>2012</v>
      </c>
    </row>
    <row r="882" spans="1:21" ht="60" x14ac:dyDescent="0.25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  <c r="U882">
        <v>2012</v>
      </c>
    </row>
    <row r="883" spans="1:21" ht="45" x14ac:dyDescent="0.25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  <c r="U883">
        <v>2011</v>
      </c>
    </row>
    <row r="884" spans="1:21" ht="60" x14ac:dyDescent="0.25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  <c r="U884">
        <v>2011</v>
      </c>
    </row>
    <row r="885" spans="1:21" ht="60" x14ac:dyDescent="0.25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  <c r="U885">
        <v>2016</v>
      </c>
    </row>
    <row r="886" spans="1:21" ht="45" x14ac:dyDescent="0.25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  <c r="U886">
        <v>2012</v>
      </c>
    </row>
    <row r="887" spans="1:21" ht="45" x14ac:dyDescent="0.25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  <c r="U887">
        <v>2016</v>
      </c>
    </row>
    <row r="888" spans="1:21" ht="60" x14ac:dyDescent="0.25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  <c r="U888">
        <v>2016</v>
      </c>
    </row>
    <row r="889" spans="1:21" ht="60" x14ac:dyDescent="0.25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  <c r="U889">
        <v>2012</v>
      </c>
    </row>
    <row r="890" spans="1:21" ht="60" x14ac:dyDescent="0.25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  <c r="U890">
        <v>2011</v>
      </c>
    </row>
    <row r="891" spans="1:21" ht="45" x14ac:dyDescent="0.25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  <c r="U891">
        <v>2014</v>
      </c>
    </row>
    <row r="892" spans="1:21" ht="60" x14ac:dyDescent="0.25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  <c r="U892">
        <v>2013</v>
      </c>
    </row>
    <row r="893" spans="1:21" ht="60" x14ac:dyDescent="0.25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  <c r="U893">
        <v>2014</v>
      </c>
    </row>
    <row r="894" spans="1:21" ht="60" x14ac:dyDescent="0.25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  <c r="U894">
        <v>2010</v>
      </c>
    </row>
    <row r="895" spans="1:21" ht="45" x14ac:dyDescent="0.25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  <c r="U895">
        <v>2015</v>
      </c>
    </row>
    <row r="896" spans="1:21" ht="60" x14ac:dyDescent="0.25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  <c r="U896">
        <v>2016</v>
      </c>
    </row>
    <row r="897" spans="1:21" ht="60" x14ac:dyDescent="0.25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  <c r="U897">
        <v>2010</v>
      </c>
    </row>
    <row r="898" spans="1:21" ht="60" x14ac:dyDescent="0.25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  <c r="U898">
        <v>2015</v>
      </c>
    </row>
    <row r="899" spans="1:21" ht="60" x14ac:dyDescent="0.25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56"/>
        <v>0</v>
      </c>
      <c r="P899">
        <f t="shared" si="57"/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  <c r="U899">
        <v>2012</v>
      </c>
    </row>
    <row r="900" spans="1:21" ht="60" x14ac:dyDescent="0.25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  <c r="U900">
        <v>2011</v>
      </c>
    </row>
    <row r="901" spans="1:21" ht="45" x14ac:dyDescent="0.25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  <c r="U901">
        <v>2011</v>
      </c>
    </row>
    <row r="902" spans="1:21" ht="45" x14ac:dyDescent="0.25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  <c r="U902">
        <v>2016</v>
      </c>
    </row>
    <row r="903" spans="1:21" ht="60" x14ac:dyDescent="0.25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  <c r="U903">
        <v>2010</v>
      </c>
    </row>
    <row r="904" spans="1:21" ht="60" x14ac:dyDescent="0.25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  <c r="U904">
        <v>2014</v>
      </c>
    </row>
    <row r="905" spans="1:21" ht="45" x14ac:dyDescent="0.25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  <c r="U905">
        <v>2012</v>
      </c>
    </row>
    <row r="906" spans="1:21" ht="45" x14ac:dyDescent="0.25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  <c r="U906">
        <v>2015</v>
      </c>
    </row>
    <row r="907" spans="1:21" ht="45" x14ac:dyDescent="0.25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  <c r="U907">
        <v>2010</v>
      </c>
    </row>
    <row r="908" spans="1:21" ht="30" x14ac:dyDescent="0.25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  <c r="U908">
        <v>2014</v>
      </c>
    </row>
    <row r="909" spans="1:21" ht="45" x14ac:dyDescent="0.25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  <c r="U909">
        <v>2011</v>
      </c>
    </row>
    <row r="910" spans="1:21" ht="45" x14ac:dyDescent="0.25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  <c r="U910">
        <v>2010</v>
      </c>
    </row>
    <row r="911" spans="1:21" ht="60" x14ac:dyDescent="0.25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  <c r="U911">
        <v>2012</v>
      </c>
    </row>
    <row r="912" spans="1:21" ht="45" x14ac:dyDescent="0.25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  <c r="U912">
        <v>2017</v>
      </c>
    </row>
    <row r="913" spans="1:21" ht="60" x14ac:dyDescent="0.25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  <c r="U913">
        <v>2014</v>
      </c>
    </row>
    <row r="914" spans="1:21" ht="45" x14ac:dyDescent="0.25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  <c r="U914">
        <v>2012</v>
      </c>
    </row>
    <row r="915" spans="1:21" ht="60" x14ac:dyDescent="0.25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  <c r="U915">
        <v>2012</v>
      </c>
    </row>
    <row r="916" spans="1:21" ht="45" x14ac:dyDescent="0.25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  <c r="U916">
        <v>2012</v>
      </c>
    </row>
    <row r="917" spans="1:21" ht="45" x14ac:dyDescent="0.25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  <c r="U917">
        <v>2012</v>
      </c>
    </row>
    <row r="918" spans="1:21" ht="45" x14ac:dyDescent="0.25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  <c r="U918">
        <v>2010</v>
      </c>
    </row>
    <row r="919" spans="1:21" ht="60" x14ac:dyDescent="0.25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  <c r="U919">
        <v>2014</v>
      </c>
    </row>
    <row r="920" spans="1:21" ht="60" x14ac:dyDescent="0.25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  <c r="U920">
        <v>2014</v>
      </c>
    </row>
    <row r="921" spans="1:21" x14ac:dyDescent="0.25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  <c r="U921">
        <v>2012</v>
      </c>
    </row>
    <row r="922" spans="1:21" ht="45" x14ac:dyDescent="0.25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  <c r="U922">
        <v>2013</v>
      </c>
    </row>
    <row r="923" spans="1:21" ht="60" x14ac:dyDescent="0.25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  <c r="U923">
        <v>2011</v>
      </c>
    </row>
    <row r="924" spans="1:21" ht="45" x14ac:dyDescent="0.25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  <c r="U924">
        <v>2014</v>
      </c>
    </row>
    <row r="925" spans="1:21" ht="60" x14ac:dyDescent="0.25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  <c r="U925">
        <v>2014</v>
      </c>
    </row>
    <row r="926" spans="1:21" ht="60" x14ac:dyDescent="0.25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  <c r="U926">
        <v>2013</v>
      </c>
    </row>
    <row r="927" spans="1:21" ht="45" x14ac:dyDescent="0.25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  <c r="U927">
        <v>2013</v>
      </c>
    </row>
    <row r="928" spans="1:21" ht="60" x14ac:dyDescent="0.25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  <c r="U928">
        <v>2010</v>
      </c>
    </row>
    <row r="929" spans="1:21" ht="30" x14ac:dyDescent="0.25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  <c r="U929">
        <v>2012</v>
      </c>
    </row>
    <row r="930" spans="1:21" ht="45" x14ac:dyDescent="0.25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  <c r="U930">
        <v>2012</v>
      </c>
    </row>
    <row r="931" spans="1:21" ht="45" x14ac:dyDescent="0.25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  <c r="U931">
        <v>2012</v>
      </c>
    </row>
    <row r="932" spans="1:21" ht="60" x14ac:dyDescent="0.25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  <c r="U932">
        <v>2010</v>
      </c>
    </row>
    <row r="933" spans="1:21" ht="45" x14ac:dyDescent="0.25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  <c r="U933">
        <v>2014</v>
      </c>
    </row>
    <row r="934" spans="1:21" ht="45" x14ac:dyDescent="0.25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  <c r="U934">
        <v>2013</v>
      </c>
    </row>
    <row r="935" spans="1:21" ht="60" x14ac:dyDescent="0.25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  <c r="U935">
        <v>2014</v>
      </c>
    </row>
    <row r="936" spans="1:21" ht="60" x14ac:dyDescent="0.25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  <c r="U936">
        <v>2014</v>
      </c>
    </row>
    <row r="937" spans="1:21" ht="60" x14ac:dyDescent="0.25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  <c r="U937">
        <v>2015</v>
      </c>
    </row>
    <row r="938" spans="1:21" ht="45" x14ac:dyDescent="0.25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  <c r="U938">
        <v>2011</v>
      </c>
    </row>
    <row r="939" spans="1:21" ht="45" x14ac:dyDescent="0.25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  <c r="U939">
        <v>2013</v>
      </c>
    </row>
    <row r="940" spans="1:21" ht="45" x14ac:dyDescent="0.25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  <c r="U940">
        <v>2012</v>
      </c>
    </row>
    <row r="941" spans="1:21" ht="60" x14ac:dyDescent="0.25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  <c r="U941">
        <v>2013</v>
      </c>
    </row>
    <row r="942" spans="1:21" ht="45" x14ac:dyDescent="0.25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  <c r="U942">
        <v>2015</v>
      </c>
    </row>
    <row r="943" spans="1:21" ht="60" x14ac:dyDescent="0.25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  <c r="U943">
        <v>2017</v>
      </c>
    </row>
    <row r="944" spans="1:21" ht="60" x14ac:dyDescent="0.25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  <c r="U944">
        <v>2016</v>
      </c>
    </row>
    <row r="945" spans="1:21" ht="30" x14ac:dyDescent="0.25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  <c r="U945">
        <v>2016</v>
      </c>
    </row>
    <row r="946" spans="1:21" ht="45" x14ac:dyDescent="0.25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  <c r="U946">
        <v>2016</v>
      </c>
    </row>
    <row r="947" spans="1:21" ht="45" x14ac:dyDescent="0.25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  <c r="U947">
        <v>2016</v>
      </c>
    </row>
    <row r="948" spans="1:21" ht="45" x14ac:dyDescent="0.25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  <c r="U948">
        <v>2016</v>
      </c>
    </row>
    <row r="949" spans="1:21" ht="60" x14ac:dyDescent="0.25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  <c r="U949">
        <v>2016</v>
      </c>
    </row>
    <row r="950" spans="1:21" ht="60" x14ac:dyDescent="0.25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  <c r="U950">
        <v>2016</v>
      </c>
    </row>
    <row r="951" spans="1:21" ht="45" x14ac:dyDescent="0.25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  <c r="U951">
        <v>2015</v>
      </c>
    </row>
    <row r="952" spans="1:21" ht="45" x14ac:dyDescent="0.25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  <c r="U952">
        <v>2015</v>
      </c>
    </row>
    <row r="953" spans="1:21" x14ac:dyDescent="0.25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  <c r="U953">
        <v>2016</v>
      </c>
    </row>
    <row r="954" spans="1:21" ht="30" x14ac:dyDescent="0.25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  <c r="U954">
        <v>2016</v>
      </c>
    </row>
    <row r="955" spans="1:21" ht="45" x14ac:dyDescent="0.25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  <c r="U955">
        <v>2014</v>
      </c>
    </row>
    <row r="956" spans="1:21" ht="45" x14ac:dyDescent="0.25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  <c r="U956">
        <v>2015</v>
      </c>
    </row>
    <row r="957" spans="1:21" ht="45" x14ac:dyDescent="0.25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  <c r="U957">
        <v>2016</v>
      </c>
    </row>
    <row r="958" spans="1:21" ht="60" x14ac:dyDescent="0.25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  <c r="U958">
        <v>2015</v>
      </c>
    </row>
    <row r="959" spans="1:21" ht="30" x14ac:dyDescent="0.25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  <c r="U959">
        <v>2016</v>
      </c>
    </row>
    <row r="960" spans="1:21" ht="60" x14ac:dyDescent="0.25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  <c r="U960">
        <v>2015</v>
      </c>
    </row>
    <row r="961" spans="1:21" ht="60" x14ac:dyDescent="0.25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  <c r="U961">
        <v>2014</v>
      </c>
    </row>
    <row r="962" spans="1:21" ht="45" x14ac:dyDescent="0.25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  <c r="U962">
        <v>2017</v>
      </c>
    </row>
    <row r="963" spans="1:21" ht="45" x14ac:dyDescent="0.25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60"/>
        <v>42</v>
      </c>
      <c r="P963">
        <f t="shared" si="61"/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  <c r="U963">
        <v>2017</v>
      </c>
    </row>
    <row r="964" spans="1:21" ht="60" x14ac:dyDescent="0.25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  <c r="U964">
        <v>2016</v>
      </c>
    </row>
    <row r="965" spans="1:21" ht="30" x14ac:dyDescent="0.25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  <c r="U965">
        <v>2016</v>
      </c>
    </row>
    <row r="966" spans="1:21" ht="60" x14ac:dyDescent="0.25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  <c r="U966">
        <v>2015</v>
      </c>
    </row>
    <row r="967" spans="1:21" ht="60" x14ac:dyDescent="0.25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  <c r="U967">
        <v>2016</v>
      </c>
    </row>
    <row r="968" spans="1:21" ht="45" x14ac:dyDescent="0.25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  <c r="U968">
        <v>2016</v>
      </c>
    </row>
    <row r="969" spans="1:21" ht="45" x14ac:dyDescent="0.25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  <c r="U969">
        <v>2016</v>
      </c>
    </row>
    <row r="970" spans="1:21" ht="60" x14ac:dyDescent="0.25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  <c r="U970">
        <v>2014</v>
      </c>
    </row>
    <row r="971" spans="1:21" ht="30" x14ac:dyDescent="0.25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  <c r="U971">
        <v>2017</v>
      </c>
    </row>
    <row r="972" spans="1:21" ht="60" x14ac:dyDescent="0.25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  <c r="U972">
        <v>2016</v>
      </c>
    </row>
    <row r="973" spans="1:21" ht="60" x14ac:dyDescent="0.25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  <c r="U973">
        <v>2015</v>
      </c>
    </row>
    <row r="974" spans="1:21" ht="45" x14ac:dyDescent="0.25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  <c r="U974">
        <v>2014</v>
      </c>
    </row>
    <row r="975" spans="1:21" ht="60" x14ac:dyDescent="0.25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  <c r="U975">
        <v>2015</v>
      </c>
    </row>
    <row r="976" spans="1:21" ht="45" x14ac:dyDescent="0.25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  <c r="U976">
        <v>2016</v>
      </c>
    </row>
    <row r="977" spans="1:21" ht="60" x14ac:dyDescent="0.25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  <c r="U977">
        <v>2016</v>
      </c>
    </row>
    <row r="978" spans="1:21" ht="60" x14ac:dyDescent="0.25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  <c r="U978">
        <v>2015</v>
      </c>
    </row>
    <row r="979" spans="1:21" ht="60" x14ac:dyDescent="0.25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  <c r="U979">
        <v>2016</v>
      </c>
    </row>
    <row r="980" spans="1:21" ht="45" x14ac:dyDescent="0.25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  <c r="U980">
        <v>2016</v>
      </c>
    </row>
    <row r="981" spans="1:21" ht="60" x14ac:dyDescent="0.25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  <c r="U981">
        <v>2016</v>
      </c>
    </row>
    <row r="982" spans="1:21" ht="60" x14ac:dyDescent="0.25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  <c r="U982">
        <v>2014</v>
      </c>
    </row>
    <row r="983" spans="1:21" ht="60" x14ac:dyDescent="0.25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  <c r="U983">
        <v>2014</v>
      </c>
    </row>
    <row r="984" spans="1:21" ht="45" x14ac:dyDescent="0.25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  <c r="U984">
        <v>2016</v>
      </c>
    </row>
    <row r="985" spans="1:21" ht="60" x14ac:dyDescent="0.25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  <c r="U985">
        <v>2016</v>
      </c>
    </row>
    <row r="986" spans="1:21" ht="90" x14ac:dyDescent="0.25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  <c r="U986">
        <v>2015</v>
      </c>
    </row>
    <row r="987" spans="1:21" ht="60" x14ac:dyDescent="0.25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  <c r="U987">
        <v>2015</v>
      </c>
    </row>
    <row r="988" spans="1:21" ht="60" x14ac:dyDescent="0.25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  <c r="U988">
        <v>2015</v>
      </c>
    </row>
    <row r="989" spans="1:21" ht="45" x14ac:dyDescent="0.25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  <c r="U989">
        <v>2014</v>
      </c>
    </row>
    <row r="990" spans="1:21" ht="60" x14ac:dyDescent="0.25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  <c r="U990">
        <v>2016</v>
      </c>
    </row>
    <row r="991" spans="1:21" ht="30" x14ac:dyDescent="0.25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  <c r="U991">
        <v>2016</v>
      </c>
    </row>
    <row r="992" spans="1:21" ht="60" x14ac:dyDescent="0.25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  <c r="U992">
        <v>2014</v>
      </c>
    </row>
    <row r="993" spans="1:21" ht="75" x14ac:dyDescent="0.25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  <c r="U993">
        <v>2016</v>
      </c>
    </row>
    <row r="994" spans="1:21" ht="45" x14ac:dyDescent="0.25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  <c r="U994">
        <v>2016</v>
      </c>
    </row>
    <row r="995" spans="1:21" ht="45" x14ac:dyDescent="0.25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  <c r="U995">
        <v>2016</v>
      </c>
    </row>
    <row r="996" spans="1:21" ht="60" x14ac:dyDescent="0.25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  <c r="U996">
        <v>2014</v>
      </c>
    </row>
    <row r="997" spans="1:21" ht="60" x14ac:dyDescent="0.25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  <c r="U997">
        <v>2014</v>
      </c>
    </row>
    <row r="998" spans="1:21" ht="45" x14ac:dyDescent="0.25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  <c r="U998">
        <v>2014</v>
      </c>
    </row>
    <row r="999" spans="1:21" ht="30" x14ac:dyDescent="0.25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  <c r="U999">
        <v>2014</v>
      </c>
    </row>
    <row r="1000" spans="1:21" ht="45" x14ac:dyDescent="0.25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  <c r="U1000">
        <v>2015</v>
      </c>
    </row>
    <row r="1001" spans="1:21" ht="45" x14ac:dyDescent="0.25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  <c r="U1001">
        <v>2014</v>
      </c>
    </row>
    <row r="1002" spans="1:21" ht="45" x14ac:dyDescent="0.25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  <c r="U1002">
        <v>2017</v>
      </c>
    </row>
    <row r="1003" spans="1:21" ht="60" x14ac:dyDescent="0.25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  <c r="U1003">
        <v>2016</v>
      </c>
    </row>
    <row r="1004" spans="1:21" ht="60" x14ac:dyDescent="0.25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  <c r="U1004">
        <v>2015</v>
      </c>
    </row>
    <row r="1005" spans="1:21" ht="45" x14ac:dyDescent="0.25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  <c r="U1005">
        <v>2017</v>
      </c>
    </row>
    <row r="1006" spans="1:21" ht="45" x14ac:dyDescent="0.25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  <c r="U1006">
        <v>2016</v>
      </c>
    </row>
    <row r="1007" spans="1:21" ht="45" x14ac:dyDescent="0.25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  <c r="U1007">
        <v>2015</v>
      </c>
    </row>
    <row r="1008" spans="1:21" ht="45" x14ac:dyDescent="0.25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  <c r="U1008">
        <v>2014</v>
      </c>
    </row>
    <row r="1009" spans="1:21" ht="45" x14ac:dyDescent="0.25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  <c r="U1009">
        <v>2016</v>
      </c>
    </row>
    <row r="1010" spans="1:21" ht="60" x14ac:dyDescent="0.25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  <c r="U1010">
        <v>2016</v>
      </c>
    </row>
    <row r="1011" spans="1:21" ht="60" x14ac:dyDescent="0.25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  <c r="U1011">
        <v>2016</v>
      </c>
    </row>
    <row r="1012" spans="1:21" ht="60" x14ac:dyDescent="0.25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  <c r="U1012">
        <v>2016</v>
      </c>
    </row>
    <row r="1013" spans="1:21" ht="45" x14ac:dyDescent="0.25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  <c r="U1013">
        <v>2014</v>
      </c>
    </row>
    <row r="1014" spans="1:21" ht="60" x14ac:dyDescent="0.25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  <c r="U1014">
        <v>2016</v>
      </c>
    </row>
    <row r="1015" spans="1:21" ht="60" x14ac:dyDescent="0.25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  <c r="U1015">
        <v>2015</v>
      </c>
    </row>
    <row r="1016" spans="1:21" ht="30" x14ac:dyDescent="0.25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  <c r="U1016">
        <v>2014</v>
      </c>
    </row>
    <row r="1017" spans="1:21" ht="45" x14ac:dyDescent="0.25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  <c r="U1017">
        <v>2015</v>
      </c>
    </row>
    <row r="1018" spans="1:21" ht="45" x14ac:dyDescent="0.25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  <c r="U1018">
        <v>2016</v>
      </c>
    </row>
    <row r="1019" spans="1:21" ht="60" x14ac:dyDescent="0.25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  <c r="U1019">
        <v>2015</v>
      </c>
    </row>
    <row r="1020" spans="1:21" ht="45" x14ac:dyDescent="0.25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  <c r="U1020">
        <v>2016</v>
      </c>
    </row>
    <row r="1021" spans="1:21" ht="45" x14ac:dyDescent="0.25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  <c r="U1021">
        <v>2015</v>
      </c>
    </row>
    <row r="1022" spans="1:21" ht="60" x14ac:dyDescent="0.25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  <c r="U1022">
        <v>2015</v>
      </c>
    </row>
    <row r="1023" spans="1:21" ht="45" x14ac:dyDescent="0.25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  <c r="U1023">
        <v>2015</v>
      </c>
    </row>
    <row r="1024" spans="1:21" ht="30" x14ac:dyDescent="0.25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  <c r="U1024">
        <v>2015</v>
      </c>
    </row>
    <row r="1025" spans="1:21" ht="45" x14ac:dyDescent="0.25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  <c r="U1025">
        <v>2015</v>
      </c>
    </row>
    <row r="1026" spans="1:21" ht="45" x14ac:dyDescent="0.25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  <c r="U1026">
        <v>2016</v>
      </c>
    </row>
    <row r="1027" spans="1:21" ht="45" x14ac:dyDescent="0.25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64"/>
        <v>110</v>
      </c>
      <c r="P1027">
        <f t="shared" si="65"/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  <c r="U1027">
        <v>2015</v>
      </c>
    </row>
    <row r="1028" spans="1:21" ht="60" x14ac:dyDescent="0.25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  <c r="U1028">
        <v>2016</v>
      </c>
    </row>
    <row r="1029" spans="1:21" ht="60" x14ac:dyDescent="0.25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  <c r="U1029">
        <v>2014</v>
      </c>
    </row>
    <row r="1030" spans="1:21" ht="45" x14ac:dyDescent="0.25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  <c r="U1030">
        <v>2017</v>
      </c>
    </row>
    <row r="1031" spans="1:21" ht="45" x14ac:dyDescent="0.25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  <c r="U1031">
        <v>2015</v>
      </c>
    </row>
    <row r="1032" spans="1:21" ht="30" x14ac:dyDescent="0.25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  <c r="U1032">
        <v>2016</v>
      </c>
    </row>
    <row r="1033" spans="1:21" ht="60" x14ac:dyDescent="0.25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  <c r="U1033">
        <v>2015</v>
      </c>
    </row>
    <row r="1034" spans="1:21" x14ac:dyDescent="0.25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  <c r="U1034">
        <v>2016</v>
      </c>
    </row>
    <row r="1035" spans="1:21" ht="60" x14ac:dyDescent="0.25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  <c r="U1035">
        <v>2016</v>
      </c>
    </row>
    <row r="1036" spans="1:21" ht="45" x14ac:dyDescent="0.25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  <c r="U1036">
        <v>2016</v>
      </c>
    </row>
    <row r="1037" spans="1:21" ht="60" x14ac:dyDescent="0.25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  <c r="U1037">
        <v>2015</v>
      </c>
    </row>
    <row r="1038" spans="1:21" ht="45" x14ac:dyDescent="0.25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  <c r="U1038">
        <v>2012</v>
      </c>
    </row>
    <row r="1039" spans="1:21" ht="60" x14ac:dyDescent="0.25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  <c r="U1039">
        <v>2015</v>
      </c>
    </row>
    <row r="1040" spans="1:21" ht="45" x14ac:dyDescent="0.25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  <c r="U1040">
        <v>2016</v>
      </c>
    </row>
    <row r="1041" spans="1:21" ht="60" x14ac:dyDescent="0.25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  <c r="U1041">
        <v>2016</v>
      </c>
    </row>
    <row r="1042" spans="1:21" ht="60" x14ac:dyDescent="0.25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  <c r="U1042">
        <v>2016</v>
      </c>
    </row>
    <row r="1043" spans="1:21" ht="45" x14ac:dyDescent="0.25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  <c r="U1043">
        <v>2014</v>
      </c>
    </row>
    <row r="1044" spans="1:21" ht="60" x14ac:dyDescent="0.25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  <c r="U1044">
        <v>2014</v>
      </c>
    </row>
    <row r="1045" spans="1:21" ht="45" x14ac:dyDescent="0.25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  <c r="U1045">
        <v>2015</v>
      </c>
    </row>
    <row r="1046" spans="1:21" ht="60" x14ac:dyDescent="0.25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  <c r="U1046">
        <v>2015</v>
      </c>
    </row>
    <row r="1047" spans="1:21" ht="45" x14ac:dyDescent="0.25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  <c r="U1047">
        <v>2014</v>
      </c>
    </row>
    <row r="1048" spans="1:21" ht="60" x14ac:dyDescent="0.25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  <c r="U1048">
        <v>2015</v>
      </c>
    </row>
    <row r="1049" spans="1:21" ht="45" x14ac:dyDescent="0.25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  <c r="U1049">
        <v>2014</v>
      </c>
    </row>
    <row r="1050" spans="1:21" ht="60" x14ac:dyDescent="0.25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  <c r="U1050">
        <v>2016</v>
      </c>
    </row>
    <row r="1051" spans="1:21" x14ac:dyDescent="0.25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  <c r="U1051">
        <v>2016</v>
      </c>
    </row>
    <row r="1052" spans="1:21" ht="30" x14ac:dyDescent="0.25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  <c r="U1052">
        <v>2015</v>
      </c>
    </row>
    <row r="1053" spans="1:21" ht="60" x14ac:dyDescent="0.25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  <c r="U1053">
        <v>2014</v>
      </c>
    </row>
    <row r="1054" spans="1:21" ht="75" x14ac:dyDescent="0.25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  <c r="U1054">
        <v>2016</v>
      </c>
    </row>
    <row r="1055" spans="1:21" ht="60" x14ac:dyDescent="0.25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  <c r="U1055">
        <v>2017</v>
      </c>
    </row>
    <row r="1056" spans="1:21" ht="60" x14ac:dyDescent="0.25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  <c r="U1056">
        <v>2014</v>
      </c>
    </row>
    <row r="1057" spans="1:21" ht="60" x14ac:dyDescent="0.25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  <c r="U1057">
        <v>2016</v>
      </c>
    </row>
    <row r="1058" spans="1:21" ht="60" x14ac:dyDescent="0.25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  <c r="U1058">
        <v>2015</v>
      </c>
    </row>
    <row r="1059" spans="1:21" ht="45" x14ac:dyDescent="0.25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  <c r="U1059">
        <v>2016</v>
      </c>
    </row>
    <row r="1060" spans="1:21" ht="60" x14ac:dyDescent="0.25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  <c r="U1060">
        <v>2015</v>
      </c>
    </row>
    <row r="1061" spans="1:21" x14ac:dyDescent="0.25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  <c r="U1061">
        <v>2015</v>
      </c>
    </row>
    <row r="1062" spans="1:21" ht="60" x14ac:dyDescent="0.25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  <c r="U1062">
        <v>2015</v>
      </c>
    </row>
    <row r="1063" spans="1:21" ht="45" x14ac:dyDescent="0.25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  <c r="U1063">
        <v>2016</v>
      </c>
    </row>
    <row r="1064" spans="1:21" ht="30" x14ac:dyDescent="0.25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  <c r="U1064">
        <v>2016</v>
      </c>
    </row>
    <row r="1065" spans="1:21" ht="60" x14ac:dyDescent="0.25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  <c r="U1065">
        <v>2016</v>
      </c>
    </row>
    <row r="1066" spans="1:21" ht="60" x14ac:dyDescent="0.25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  <c r="U1066">
        <v>2013</v>
      </c>
    </row>
    <row r="1067" spans="1:21" ht="60" x14ac:dyDescent="0.25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  <c r="U1067">
        <v>2014</v>
      </c>
    </row>
    <row r="1068" spans="1:21" ht="45" x14ac:dyDescent="0.25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  <c r="U1068">
        <v>2013</v>
      </c>
    </row>
    <row r="1069" spans="1:21" ht="60" x14ac:dyDescent="0.25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  <c r="U1069">
        <v>2013</v>
      </c>
    </row>
    <row r="1070" spans="1:21" ht="60" x14ac:dyDescent="0.25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  <c r="U1070">
        <v>2016</v>
      </c>
    </row>
    <row r="1071" spans="1:21" ht="45" x14ac:dyDescent="0.25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  <c r="U1071">
        <v>2013</v>
      </c>
    </row>
    <row r="1072" spans="1:21" ht="45" x14ac:dyDescent="0.25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  <c r="U1072">
        <v>2012</v>
      </c>
    </row>
    <row r="1073" spans="1:21" ht="60" x14ac:dyDescent="0.25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  <c r="U1073">
        <v>2015</v>
      </c>
    </row>
    <row r="1074" spans="1:21" ht="60" x14ac:dyDescent="0.25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  <c r="U1074">
        <v>2014</v>
      </c>
    </row>
    <row r="1075" spans="1:21" ht="45" x14ac:dyDescent="0.25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  <c r="U1075">
        <v>2011</v>
      </c>
    </row>
    <row r="1076" spans="1:21" ht="60" x14ac:dyDescent="0.25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  <c r="U1076">
        <v>2013</v>
      </c>
    </row>
    <row r="1077" spans="1:21" ht="45" x14ac:dyDescent="0.25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  <c r="U1077">
        <v>2012</v>
      </c>
    </row>
    <row r="1078" spans="1:21" ht="45" x14ac:dyDescent="0.25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  <c r="U1078">
        <v>2014</v>
      </c>
    </row>
    <row r="1079" spans="1:21" ht="45" x14ac:dyDescent="0.25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  <c r="U1079">
        <v>2015</v>
      </c>
    </row>
    <row r="1080" spans="1:21" ht="60" x14ac:dyDescent="0.25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  <c r="U1080">
        <v>2011</v>
      </c>
    </row>
    <row r="1081" spans="1:21" ht="60" x14ac:dyDescent="0.25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  <c r="U1081">
        <v>2016</v>
      </c>
    </row>
    <row r="1082" spans="1:21" ht="45" x14ac:dyDescent="0.25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  <c r="U1082">
        <v>2014</v>
      </c>
    </row>
    <row r="1083" spans="1:21" ht="45" x14ac:dyDescent="0.25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  <c r="U1083">
        <v>2014</v>
      </c>
    </row>
    <row r="1084" spans="1:21" ht="45" x14ac:dyDescent="0.25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  <c r="U1084">
        <v>2012</v>
      </c>
    </row>
    <row r="1085" spans="1:21" ht="60" x14ac:dyDescent="0.25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  <c r="U1085">
        <v>2014</v>
      </c>
    </row>
    <row r="1086" spans="1:21" x14ac:dyDescent="0.25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  <c r="U1086">
        <v>2014</v>
      </c>
    </row>
    <row r="1087" spans="1:21" ht="45" x14ac:dyDescent="0.25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  <c r="U1087">
        <v>2016</v>
      </c>
    </row>
    <row r="1088" spans="1:21" x14ac:dyDescent="0.25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  <c r="U1088">
        <v>2014</v>
      </c>
    </row>
    <row r="1089" spans="1:21" ht="60" x14ac:dyDescent="0.25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  <c r="U1089">
        <v>2014</v>
      </c>
    </row>
    <row r="1090" spans="1:21" ht="45" x14ac:dyDescent="0.25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  <c r="U1090">
        <v>2014</v>
      </c>
    </row>
    <row r="1091" spans="1:21" ht="30" x14ac:dyDescent="0.25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68"/>
        <v>8</v>
      </c>
      <c r="P1091">
        <f t="shared" si="69"/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  <c r="U1091">
        <v>2015</v>
      </c>
    </row>
    <row r="1092" spans="1:21" ht="60" x14ac:dyDescent="0.25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  <c r="U1092">
        <v>2015</v>
      </c>
    </row>
    <row r="1093" spans="1:21" ht="60" x14ac:dyDescent="0.25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  <c r="U1093">
        <v>2016</v>
      </c>
    </row>
    <row r="1094" spans="1:21" ht="60" x14ac:dyDescent="0.25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  <c r="U1094">
        <v>2012</v>
      </c>
    </row>
    <row r="1095" spans="1:21" ht="45" x14ac:dyDescent="0.25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  <c r="U1095">
        <v>2016</v>
      </c>
    </row>
    <row r="1096" spans="1:21" ht="60" x14ac:dyDescent="0.25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  <c r="U1096">
        <v>2011</v>
      </c>
    </row>
    <row r="1097" spans="1:21" ht="60" x14ac:dyDescent="0.25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  <c r="U1097">
        <v>2013</v>
      </c>
    </row>
    <row r="1098" spans="1:21" ht="60" x14ac:dyDescent="0.25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  <c r="U1098">
        <v>2014</v>
      </c>
    </row>
    <row r="1099" spans="1:21" ht="45" x14ac:dyDescent="0.25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  <c r="U1099">
        <v>2014</v>
      </c>
    </row>
    <row r="1100" spans="1:21" ht="30" x14ac:dyDescent="0.25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  <c r="U1100">
        <v>2014</v>
      </c>
    </row>
    <row r="1101" spans="1:21" ht="60" x14ac:dyDescent="0.25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  <c r="U1101">
        <v>2015</v>
      </c>
    </row>
    <row r="1102" spans="1:21" ht="45" x14ac:dyDescent="0.25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  <c r="U1102">
        <v>2016</v>
      </c>
    </row>
    <row r="1103" spans="1:21" ht="45" x14ac:dyDescent="0.25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  <c r="U1103">
        <v>2016</v>
      </c>
    </row>
    <row r="1104" spans="1:21" ht="60" x14ac:dyDescent="0.25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  <c r="U1104">
        <v>2013</v>
      </c>
    </row>
    <row r="1105" spans="1:21" ht="45" x14ac:dyDescent="0.25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  <c r="U1105">
        <v>2016</v>
      </c>
    </row>
    <row r="1106" spans="1:21" ht="60" x14ac:dyDescent="0.25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  <c r="U1106">
        <v>2014</v>
      </c>
    </row>
    <row r="1107" spans="1:21" ht="60" x14ac:dyDescent="0.25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  <c r="U1107">
        <v>2014</v>
      </c>
    </row>
    <row r="1108" spans="1:21" ht="45" x14ac:dyDescent="0.25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  <c r="U1108">
        <v>2012</v>
      </c>
    </row>
    <row r="1109" spans="1:21" ht="60" x14ac:dyDescent="0.25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  <c r="U1109">
        <v>2014</v>
      </c>
    </row>
    <row r="1110" spans="1:21" ht="60" x14ac:dyDescent="0.25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  <c r="U1110">
        <v>2012</v>
      </c>
    </row>
    <row r="1111" spans="1:21" ht="60" x14ac:dyDescent="0.25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  <c r="U1111">
        <v>2016</v>
      </c>
    </row>
    <row r="1112" spans="1:21" ht="60" x14ac:dyDescent="0.25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  <c r="U1112">
        <v>2012</v>
      </c>
    </row>
    <row r="1113" spans="1:21" ht="60" x14ac:dyDescent="0.25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  <c r="U1113">
        <v>2015</v>
      </c>
    </row>
    <row r="1114" spans="1:21" ht="45" x14ac:dyDescent="0.25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  <c r="U1114">
        <v>2014</v>
      </c>
    </row>
    <row r="1115" spans="1:21" ht="60" x14ac:dyDescent="0.25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  <c r="U1115">
        <v>2014</v>
      </c>
    </row>
    <row r="1116" spans="1:21" ht="60" x14ac:dyDescent="0.25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  <c r="U1116">
        <v>2013</v>
      </c>
    </row>
    <row r="1117" spans="1:21" ht="60" x14ac:dyDescent="0.25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  <c r="U1117">
        <v>2016</v>
      </c>
    </row>
    <row r="1118" spans="1:21" ht="45" x14ac:dyDescent="0.25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  <c r="U1118">
        <v>2012</v>
      </c>
    </row>
    <row r="1119" spans="1:21" ht="45" x14ac:dyDescent="0.25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  <c r="U1119">
        <v>2015</v>
      </c>
    </row>
    <row r="1120" spans="1:21" ht="60" x14ac:dyDescent="0.25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  <c r="U1120">
        <v>2014</v>
      </c>
    </row>
    <row r="1121" spans="1:21" ht="60" x14ac:dyDescent="0.25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  <c r="U1121">
        <v>2014</v>
      </c>
    </row>
    <row r="1122" spans="1:21" ht="45" x14ac:dyDescent="0.25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  <c r="U1122">
        <v>2011</v>
      </c>
    </row>
    <row r="1123" spans="1:21" ht="45" x14ac:dyDescent="0.25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  <c r="U1123">
        <v>2016</v>
      </c>
    </row>
    <row r="1124" spans="1:21" ht="60" x14ac:dyDescent="0.25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  <c r="U1124">
        <v>2013</v>
      </c>
    </row>
    <row r="1125" spans="1:21" ht="60" x14ac:dyDescent="0.25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  <c r="U1125">
        <v>2014</v>
      </c>
    </row>
    <row r="1126" spans="1:21" ht="60" x14ac:dyDescent="0.25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  <c r="U1126">
        <v>2015</v>
      </c>
    </row>
    <row r="1127" spans="1:21" ht="60" x14ac:dyDescent="0.25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  <c r="U1127">
        <v>2015</v>
      </c>
    </row>
    <row r="1128" spans="1:21" ht="45" x14ac:dyDescent="0.25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  <c r="U1128">
        <v>2016</v>
      </c>
    </row>
    <row r="1129" spans="1:21" ht="60" x14ac:dyDescent="0.25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  <c r="U1129">
        <v>2014</v>
      </c>
    </row>
    <row r="1130" spans="1:21" x14ac:dyDescent="0.25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  <c r="U1130">
        <v>2014</v>
      </c>
    </row>
    <row r="1131" spans="1:21" ht="45" x14ac:dyDescent="0.25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  <c r="U1131">
        <v>2016</v>
      </c>
    </row>
    <row r="1132" spans="1:21" ht="60" x14ac:dyDescent="0.25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  <c r="U1132">
        <v>2014</v>
      </c>
    </row>
    <row r="1133" spans="1:21" ht="60" x14ac:dyDescent="0.25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  <c r="U1133">
        <v>2015</v>
      </c>
    </row>
    <row r="1134" spans="1:21" ht="45" x14ac:dyDescent="0.25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  <c r="U1134">
        <v>2016</v>
      </c>
    </row>
    <row r="1135" spans="1:21" ht="60" x14ac:dyDescent="0.25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  <c r="U1135">
        <v>2014</v>
      </c>
    </row>
    <row r="1136" spans="1:21" ht="45" x14ac:dyDescent="0.25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  <c r="U1136">
        <v>2014</v>
      </c>
    </row>
    <row r="1137" spans="1:21" ht="60" x14ac:dyDescent="0.25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  <c r="U1137">
        <v>2016</v>
      </c>
    </row>
    <row r="1138" spans="1:21" ht="45" x14ac:dyDescent="0.25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  <c r="U1138">
        <v>2015</v>
      </c>
    </row>
    <row r="1139" spans="1:21" ht="60" x14ac:dyDescent="0.25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  <c r="U1139">
        <v>2016</v>
      </c>
    </row>
    <row r="1140" spans="1:21" ht="60" x14ac:dyDescent="0.25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  <c r="U1140">
        <v>2017</v>
      </c>
    </row>
    <row r="1141" spans="1:21" ht="60" x14ac:dyDescent="0.25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  <c r="U1141">
        <v>2014</v>
      </c>
    </row>
    <row r="1142" spans="1:21" ht="45" x14ac:dyDescent="0.25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  <c r="U1142">
        <v>2015</v>
      </c>
    </row>
    <row r="1143" spans="1:21" x14ac:dyDescent="0.25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  <c r="U1143">
        <v>2015</v>
      </c>
    </row>
    <row r="1144" spans="1:21" ht="45" x14ac:dyDescent="0.25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  <c r="U1144">
        <v>2015</v>
      </c>
    </row>
    <row r="1145" spans="1:21" ht="60" x14ac:dyDescent="0.25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  <c r="U1145">
        <v>2015</v>
      </c>
    </row>
    <row r="1146" spans="1:21" ht="45" x14ac:dyDescent="0.25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  <c r="U1146">
        <v>2015</v>
      </c>
    </row>
    <row r="1147" spans="1:21" ht="45" x14ac:dyDescent="0.25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  <c r="U1147">
        <v>2014</v>
      </c>
    </row>
    <row r="1148" spans="1:21" ht="45" x14ac:dyDescent="0.25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  <c r="U1148">
        <v>2014</v>
      </c>
    </row>
    <row r="1149" spans="1:21" ht="60" x14ac:dyDescent="0.25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  <c r="U1149">
        <v>2014</v>
      </c>
    </row>
    <row r="1150" spans="1:21" ht="30" x14ac:dyDescent="0.25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  <c r="U1150">
        <v>2016</v>
      </c>
    </row>
    <row r="1151" spans="1:21" ht="30" x14ac:dyDescent="0.25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  <c r="U1151">
        <v>2016</v>
      </c>
    </row>
    <row r="1152" spans="1:21" ht="30" x14ac:dyDescent="0.25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  <c r="U1152">
        <v>2015</v>
      </c>
    </row>
    <row r="1153" spans="1:21" ht="60" x14ac:dyDescent="0.25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  <c r="U1153">
        <v>2015</v>
      </c>
    </row>
    <row r="1154" spans="1:21" x14ac:dyDescent="0.25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  <c r="U1154">
        <v>2015</v>
      </c>
    </row>
    <row r="1155" spans="1:21" ht="30" x14ac:dyDescent="0.25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72"/>
        <v>1</v>
      </c>
      <c r="P1155">
        <f t="shared" si="73"/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  <c r="U1155">
        <v>2015</v>
      </c>
    </row>
    <row r="1156" spans="1:21" ht="45" x14ac:dyDescent="0.25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  <c r="U1156">
        <v>2015</v>
      </c>
    </row>
    <row r="1157" spans="1:21" ht="60" x14ac:dyDescent="0.25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  <c r="U1157">
        <v>2014</v>
      </c>
    </row>
    <row r="1158" spans="1:21" ht="45" x14ac:dyDescent="0.25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  <c r="U1158">
        <v>2015</v>
      </c>
    </row>
    <row r="1159" spans="1:21" ht="60" x14ac:dyDescent="0.25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  <c r="U1159">
        <v>2014</v>
      </c>
    </row>
    <row r="1160" spans="1:21" ht="60" x14ac:dyDescent="0.25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  <c r="U1160">
        <v>2014</v>
      </c>
    </row>
    <row r="1161" spans="1:21" ht="60" x14ac:dyDescent="0.25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  <c r="U1161">
        <v>2015</v>
      </c>
    </row>
    <row r="1162" spans="1:21" ht="45" x14ac:dyDescent="0.25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  <c r="U1162">
        <v>2015</v>
      </c>
    </row>
    <row r="1163" spans="1:21" ht="60" x14ac:dyDescent="0.25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  <c r="U1163">
        <v>2015</v>
      </c>
    </row>
    <row r="1164" spans="1:21" ht="60" x14ac:dyDescent="0.25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  <c r="U1164">
        <v>2014</v>
      </c>
    </row>
    <row r="1165" spans="1:21" ht="60" x14ac:dyDescent="0.25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  <c r="U1165">
        <v>2014</v>
      </c>
    </row>
    <row r="1166" spans="1:21" ht="60" x14ac:dyDescent="0.25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  <c r="U1166">
        <v>2016</v>
      </c>
    </row>
    <row r="1167" spans="1:21" ht="60" x14ac:dyDescent="0.25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  <c r="U1167">
        <v>2014</v>
      </c>
    </row>
    <row r="1168" spans="1:21" ht="60" x14ac:dyDescent="0.25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  <c r="U1168">
        <v>2015</v>
      </c>
    </row>
    <row r="1169" spans="1:21" ht="45" x14ac:dyDescent="0.25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  <c r="U1169">
        <v>2014</v>
      </c>
    </row>
    <row r="1170" spans="1:21" ht="45" x14ac:dyDescent="0.25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  <c r="U1170">
        <v>2016</v>
      </c>
    </row>
    <row r="1171" spans="1:21" ht="45" x14ac:dyDescent="0.25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  <c r="U1171">
        <v>2015</v>
      </c>
    </row>
    <row r="1172" spans="1:21" ht="45" x14ac:dyDescent="0.25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  <c r="U1172">
        <v>2015</v>
      </c>
    </row>
    <row r="1173" spans="1:21" ht="45" x14ac:dyDescent="0.25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  <c r="U1173">
        <v>2014</v>
      </c>
    </row>
    <row r="1174" spans="1:21" ht="30" x14ac:dyDescent="0.25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  <c r="U1174">
        <v>2014</v>
      </c>
    </row>
    <row r="1175" spans="1:21" ht="60" x14ac:dyDescent="0.25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  <c r="U1175">
        <v>2015</v>
      </c>
    </row>
    <row r="1176" spans="1:21" ht="45" x14ac:dyDescent="0.25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  <c r="U1176">
        <v>2016</v>
      </c>
    </row>
    <row r="1177" spans="1:21" ht="45" x14ac:dyDescent="0.25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  <c r="U1177">
        <v>2015</v>
      </c>
    </row>
    <row r="1178" spans="1:21" ht="60" x14ac:dyDescent="0.25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  <c r="U1178">
        <v>2017</v>
      </c>
    </row>
    <row r="1179" spans="1:21" ht="60" x14ac:dyDescent="0.25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  <c r="U1179">
        <v>2014</v>
      </c>
    </row>
    <row r="1180" spans="1:21" ht="60" x14ac:dyDescent="0.25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  <c r="U1180">
        <v>2014</v>
      </c>
    </row>
    <row r="1181" spans="1:21" ht="45" x14ac:dyDescent="0.25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  <c r="U1181">
        <v>2015</v>
      </c>
    </row>
    <row r="1182" spans="1:21" ht="45" x14ac:dyDescent="0.25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  <c r="U1182">
        <v>2014</v>
      </c>
    </row>
    <row r="1183" spans="1:21" ht="30" x14ac:dyDescent="0.25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  <c r="U1183">
        <v>2015</v>
      </c>
    </row>
    <row r="1184" spans="1:21" ht="60" x14ac:dyDescent="0.25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  <c r="U1184">
        <v>2016</v>
      </c>
    </row>
    <row r="1185" spans="1:21" ht="60" x14ac:dyDescent="0.25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  <c r="U1185">
        <v>2016</v>
      </c>
    </row>
    <row r="1186" spans="1:21" ht="60" x14ac:dyDescent="0.25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  <c r="U1186">
        <v>2017</v>
      </c>
    </row>
    <row r="1187" spans="1:21" ht="60" x14ac:dyDescent="0.25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  <c r="U1187">
        <v>2015</v>
      </c>
    </row>
    <row r="1188" spans="1:21" ht="60" x14ac:dyDescent="0.25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  <c r="U1188">
        <v>2015</v>
      </c>
    </row>
    <row r="1189" spans="1:21" ht="60" x14ac:dyDescent="0.25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  <c r="U1189">
        <v>2015</v>
      </c>
    </row>
    <row r="1190" spans="1:21" ht="45" x14ac:dyDescent="0.25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  <c r="U1190">
        <v>2016</v>
      </c>
    </row>
    <row r="1191" spans="1:21" ht="60" x14ac:dyDescent="0.25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  <c r="U1191">
        <v>2016</v>
      </c>
    </row>
    <row r="1192" spans="1:21" ht="45" x14ac:dyDescent="0.25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  <c r="U1192">
        <v>2014</v>
      </c>
    </row>
    <row r="1193" spans="1:21" ht="60" x14ac:dyDescent="0.25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  <c r="U1193">
        <v>2016</v>
      </c>
    </row>
    <row r="1194" spans="1:21" ht="30" x14ac:dyDescent="0.25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  <c r="U1194">
        <v>2017</v>
      </c>
    </row>
    <row r="1195" spans="1:21" ht="60" x14ac:dyDescent="0.25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  <c r="U1195">
        <v>2016</v>
      </c>
    </row>
    <row r="1196" spans="1:21" ht="60" x14ac:dyDescent="0.25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  <c r="U1196">
        <v>2015</v>
      </c>
    </row>
    <row r="1197" spans="1:21" ht="60" x14ac:dyDescent="0.25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  <c r="U1197">
        <v>2015</v>
      </c>
    </row>
    <row r="1198" spans="1:21" ht="30" x14ac:dyDescent="0.25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  <c r="U1198">
        <v>2015</v>
      </c>
    </row>
    <row r="1199" spans="1:21" ht="60" x14ac:dyDescent="0.25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  <c r="U1199">
        <v>2016</v>
      </c>
    </row>
    <row r="1200" spans="1:21" ht="60" x14ac:dyDescent="0.25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  <c r="U1200">
        <v>2015</v>
      </c>
    </row>
    <row r="1201" spans="1:21" ht="60" x14ac:dyDescent="0.25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  <c r="U1201">
        <v>2015</v>
      </c>
    </row>
    <row r="1202" spans="1:21" ht="60" x14ac:dyDescent="0.25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  <c r="U1202">
        <v>2015</v>
      </c>
    </row>
    <row r="1203" spans="1:21" ht="60" x14ac:dyDescent="0.25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  <c r="U1203">
        <v>2016</v>
      </c>
    </row>
    <row r="1204" spans="1:21" ht="60" x14ac:dyDescent="0.25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  <c r="U1204">
        <v>2015</v>
      </c>
    </row>
    <row r="1205" spans="1:21" ht="45" x14ac:dyDescent="0.25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  <c r="U1205">
        <v>2015</v>
      </c>
    </row>
    <row r="1206" spans="1:21" ht="45" x14ac:dyDescent="0.25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  <c r="U1206">
        <v>2015</v>
      </c>
    </row>
    <row r="1207" spans="1:21" ht="60" x14ac:dyDescent="0.25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  <c r="U1207">
        <v>2015</v>
      </c>
    </row>
    <row r="1208" spans="1:21" ht="60" x14ac:dyDescent="0.25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  <c r="U1208">
        <v>2017</v>
      </c>
    </row>
    <row r="1209" spans="1:21" ht="30" x14ac:dyDescent="0.25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  <c r="U1209">
        <v>2016</v>
      </c>
    </row>
    <row r="1210" spans="1:21" ht="60" x14ac:dyDescent="0.25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  <c r="U1210">
        <v>2016</v>
      </c>
    </row>
    <row r="1211" spans="1:21" ht="60" x14ac:dyDescent="0.25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  <c r="U1211">
        <v>2017</v>
      </c>
    </row>
    <row r="1212" spans="1:21" ht="30" x14ac:dyDescent="0.25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  <c r="U1212">
        <v>2015</v>
      </c>
    </row>
    <row r="1213" spans="1:21" ht="60" x14ac:dyDescent="0.25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  <c r="U1213">
        <v>2016</v>
      </c>
    </row>
    <row r="1214" spans="1:21" ht="60" x14ac:dyDescent="0.25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  <c r="U1214">
        <v>2015</v>
      </c>
    </row>
    <row r="1215" spans="1:21" ht="60" x14ac:dyDescent="0.25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  <c r="U1215">
        <v>2016</v>
      </c>
    </row>
    <row r="1216" spans="1:21" ht="60" x14ac:dyDescent="0.25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  <c r="U1216">
        <v>2015</v>
      </c>
    </row>
    <row r="1217" spans="1:21" ht="60" x14ac:dyDescent="0.25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  <c r="U1217">
        <v>2014</v>
      </c>
    </row>
    <row r="1218" spans="1:21" ht="30" x14ac:dyDescent="0.25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  <c r="U1218">
        <v>2015</v>
      </c>
    </row>
    <row r="1219" spans="1:21" ht="45" x14ac:dyDescent="0.25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76"/>
        <v>103</v>
      </c>
      <c r="P1219">
        <f t="shared" si="77"/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  <c r="U1219">
        <v>2016</v>
      </c>
    </row>
    <row r="1220" spans="1:21" ht="60" x14ac:dyDescent="0.25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  <c r="U1220">
        <v>2015</v>
      </c>
    </row>
    <row r="1221" spans="1:21" ht="45" x14ac:dyDescent="0.25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  <c r="U1221">
        <v>2016</v>
      </c>
    </row>
    <row r="1222" spans="1:21" ht="45" x14ac:dyDescent="0.25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  <c r="U1222">
        <v>2015</v>
      </c>
    </row>
    <row r="1223" spans="1:21" ht="60" x14ac:dyDescent="0.25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  <c r="U1223">
        <v>2016</v>
      </c>
    </row>
    <row r="1224" spans="1:21" ht="30" x14ac:dyDescent="0.25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  <c r="U1224">
        <v>2016</v>
      </c>
    </row>
    <row r="1225" spans="1:21" ht="45" x14ac:dyDescent="0.25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  <c r="U1225">
        <v>2016</v>
      </c>
    </row>
    <row r="1226" spans="1:21" ht="30" x14ac:dyDescent="0.25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  <c r="U1226">
        <v>2014</v>
      </c>
    </row>
    <row r="1227" spans="1:21" ht="60" x14ac:dyDescent="0.25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  <c r="U1227">
        <v>2013</v>
      </c>
    </row>
    <row r="1228" spans="1:21" ht="45" x14ac:dyDescent="0.25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  <c r="U1228">
        <v>2014</v>
      </c>
    </row>
    <row r="1229" spans="1:21" ht="60" x14ac:dyDescent="0.25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  <c r="U1229">
        <v>2014</v>
      </c>
    </row>
    <row r="1230" spans="1:21" ht="45" x14ac:dyDescent="0.25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  <c r="U1230">
        <v>2011</v>
      </c>
    </row>
    <row r="1231" spans="1:21" ht="60" x14ac:dyDescent="0.25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  <c r="U1231">
        <v>2012</v>
      </c>
    </row>
    <row r="1232" spans="1:21" ht="45" x14ac:dyDescent="0.25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  <c r="U1232">
        <v>2011</v>
      </c>
    </row>
    <row r="1233" spans="1:21" ht="45" x14ac:dyDescent="0.25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  <c r="U1233">
        <v>2015</v>
      </c>
    </row>
    <row r="1234" spans="1:21" ht="60" x14ac:dyDescent="0.25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  <c r="U1234">
        <v>2013</v>
      </c>
    </row>
    <row r="1235" spans="1:21" ht="60" x14ac:dyDescent="0.25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  <c r="U1235">
        <v>2012</v>
      </c>
    </row>
    <row r="1236" spans="1:21" ht="45" x14ac:dyDescent="0.25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  <c r="U1236">
        <v>2015</v>
      </c>
    </row>
    <row r="1237" spans="1:21" ht="60" x14ac:dyDescent="0.25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  <c r="U1237">
        <v>2013</v>
      </c>
    </row>
    <row r="1238" spans="1:21" ht="30" x14ac:dyDescent="0.25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  <c r="U1238">
        <v>2012</v>
      </c>
    </row>
    <row r="1239" spans="1:21" ht="60" x14ac:dyDescent="0.25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  <c r="U1239">
        <v>2012</v>
      </c>
    </row>
    <row r="1240" spans="1:21" ht="60" x14ac:dyDescent="0.25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  <c r="U1240">
        <v>2011</v>
      </c>
    </row>
    <row r="1241" spans="1:21" ht="30" x14ac:dyDescent="0.25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  <c r="U1241">
        <v>2011</v>
      </c>
    </row>
    <row r="1242" spans="1:21" ht="45" x14ac:dyDescent="0.25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  <c r="U1242">
        <v>2013</v>
      </c>
    </row>
    <row r="1243" spans="1:21" ht="60" x14ac:dyDescent="0.25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  <c r="U1243">
        <v>2014</v>
      </c>
    </row>
    <row r="1244" spans="1:21" ht="60" x14ac:dyDescent="0.25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  <c r="U1244">
        <v>2011</v>
      </c>
    </row>
    <row r="1245" spans="1:21" ht="45" x14ac:dyDescent="0.25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  <c r="U1245">
        <v>2011</v>
      </c>
    </row>
    <row r="1246" spans="1:21" ht="45" x14ac:dyDescent="0.25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  <c r="U1246">
        <v>2013</v>
      </c>
    </row>
    <row r="1247" spans="1:21" ht="45" x14ac:dyDescent="0.25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  <c r="U1247">
        <v>2014</v>
      </c>
    </row>
    <row r="1248" spans="1:21" ht="60" x14ac:dyDescent="0.25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  <c r="U1248">
        <v>2011</v>
      </c>
    </row>
    <row r="1249" spans="1:21" ht="30" x14ac:dyDescent="0.25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  <c r="U1249">
        <v>2013</v>
      </c>
    </row>
    <row r="1250" spans="1:21" ht="45" x14ac:dyDescent="0.25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  <c r="U1250">
        <v>2014</v>
      </c>
    </row>
    <row r="1251" spans="1:21" ht="45" x14ac:dyDescent="0.25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  <c r="U1251">
        <v>2012</v>
      </c>
    </row>
    <row r="1252" spans="1:21" ht="60" x14ac:dyDescent="0.25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  <c r="U1252">
        <v>2014</v>
      </c>
    </row>
    <row r="1253" spans="1:21" ht="45" x14ac:dyDescent="0.25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  <c r="U1253">
        <v>2011</v>
      </c>
    </row>
    <row r="1254" spans="1:21" ht="45" x14ac:dyDescent="0.25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  <c r="U1254">
        <v>2013</v>
      </c>
    </row>
    <row r="1255" spans="1:21" ht="60" x14ac:dyDescent="0.25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  <c r="U1255">
        <v>2014</v>
      </c>
    </row>
    <row r="1256" spans="1:21" ht="60" x14ac:dyDescent="0.25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  <c r="U1256">
        <v>2010</v>
      </c>
    </row>
    <row r="1257" spans="1:21" ht="45" x14ac:dyDescent="0.25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  <c r="U1257">
        <v>2013</v>
      </c>
    </row>
    <row r="1258" spans="1:21" ht="60" x14ac:dyDescent="0.25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  <c r="U1258">
        <v>2012</v>
      </c>
    </row>
    <row r="1259" spans="1:21" ht="60" x14ac:dyDescent="0.25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  <c r="U1259">
        <v>2011</v>
      </c>
    </row>
    <row r="1260" spans="1:21" ht="45" x14ac:dyDescent="0.25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  <c r="U1260">
        <v>2013</v>
      </c>
    </row>
    <row r="1261" spans="1:21" ht="45" x14ac:dyDescent="0.25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  <c r="U1261">
        <v>2014</v>
      </c>
    </row>
    <row r="1262" spans="1:21" ht="45" x14ac:dyDescent="0.25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  <c r="U1262">
        <v>2014</v>
      </c>
    </row>
    <row r="1263" spans="1:21" ht="45" x14ac:dyDescent="0.25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  <c r="U1263">
        <v>2013</v>
      </c>
    </row>
    <row r="1264" spans="1:21" ht="60" x14ac:dyDescent="0.25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  <c r="U1264">
        <v>2014</v>
      </c>
    </row>
    <row r="1265" spans="1:21" ht="30" x14ac:dyDescent="0.25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  <c r="U1265">
        <v>2014</v>
      </c>
    </row>
    <row r="1266" spans="1:21" ht="60" x14ac:dyDescent="0.25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  <c r="U1266">
        <v>2013</v>
      </c>
    </row>
    <row r="1267" spans="1:21" ht="60" x14ac:dyDescent="0.25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  <c r="U1267">
        <v>2010</v>
      </c>
    </row>
    <row r="1268" spans="1:21" ht="45" x14ac:dyDescent="0.25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  <c r="U1268">
        <v>2013</v>
      </c>
    </row>
    <row r="1269" spans="1:21" ht="60" x14ac:dyDescent="0.25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  <c r="U1269">
        <v>2013</v>
      </c>
    </row>
    <row r="1270" spans="1:21" ht="45" x14ac:dyDescent="0.25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  <c r="U1270">
        <v>2013</v>
      </c>
    </row>
    <row r="1271" spans="1:21" ht="60" x14ac:dyDescent="0.25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  <c r="U1271">
        <v>2016</v>
      </c>
    </row>
    <row r="1272" spans="1:21" ht="45" x14ac:dyDescent="0.25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  <c r="U1272">
        <v>2012</v>
      </c>
    </row>
    <row r="1273" spans="1:21" ht="60" x14ac:dyDescent="0.25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  <c r="U1273">
        <v>2013</v>
      </c>
    </row>
    <row r="1274" spans="1:21" ht="60" x14ac:dyDescent="0.25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  <c r="U1274">
        <v>2010</v>
      </c>
    </row>
    <row r="1275" spans="1:21" ht="45" x14ac:dyDescent="0.25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  <c r="U1275">
        <v>2014</v>
      </c>
    </row>
    <row r="1276" spans="1:21" ht="45" x14ac:dyDescent="0.25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  <c r="U1276">
        <v>2012</v>
      </c>
    </row>
    <row r="1277" spans="1:21" ht="45" x14ac:dyDescent="0.25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  <c r="U1277">
        <v>2013</v>
      </c>
    </row>
    <row r="1278" spans="1:21" ht="30" x14ac:dyDescent="0.25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  <c r="U1278">
        <v>2009</v>
      </c>
    </row>
    <row r="1279" spans="1:21" ht="60" x14ac:dyDescent="0.25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  <c r="U1279">
        <v>2012</v>
      </c>
    </row>
    <row r="1280" spans="1:21" ht="60" x14ac:dyDescent="0.25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  <c r="U1280">
        <v>2014</v>
      </c>
    </row>
    <row r="1281" spans="1:21" ht="60" x14ac:dyDescent="0.25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  <c r="U1281">
        <v>2014</v>
      </c>
    </row>
    <row r="1282" spans="1:21" ht="45" x14ac:dyDescent="0.25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  <c r="U1282">
        <v>2010</v>
      </c>
    </row>
    <row r="1283" spans="1:21" ht="60" x14ac:dyDescent="0.25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80"/>
        <v>111</v>
      </c>
      <c r="P1283">
        <f t="shared" si="81"/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  <c r="U1283">
        <v>2013</v>
      </c>
    </row>
    <row r="1284" spans="1:21" ht="60" x14ac:dyDescent="0.25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  <c r="U1284">
        <v>2013</v>
      </c>
    </row>
    <row r="1285" spans="1:21" ht="45" x14ac:dyDescent="0.25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  <c r="U1285">
        <v>2013</v>
      </c>
    </row>
    <row r="1286" spans="1:21" ht="60" x14ac:dyDescent="0.25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  <c r="U1286">
        <v>2016</v>
      </c>
    </row>
    <row r="1287" spans="1:21" ht="60" x14ac:dyDescent="0.25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  <c r="U1287">
        <v>2015</v>
      </c>
    </row>
    <row r="1288" spans="1:21" ht="45" x14ac:dyDescent="0.25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  <c r="U1288">
        <v>2015</v>
      </c>
    </row>
    <row r="1289" spans="1:21" ht="90" x14ac:dyDescent="0.25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  <c r="U1289">
        <v>2015</v>
      </c>
    </row>
    <row r="1290" spans="1:21" ht="60" x14ac:dyDescent="0.25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  <c r="U1290">
        <v>2016</v>
      </c>
    </row>
    <row r="1291" spans="1:21" ht="45" x14ac:dyDescent="0.25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  <c r="U1291">
        <v>2016</v>
      </c>
    </row>
    <row r="1292" spans="1:21" ht="30" x14ac:dyDescent="0.25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  <c r="U1292">
        <v>2015</v>
      </c>
    </row>
    <row r="1293" spans="1:21" ht="60" x14ac:dyDescent="0.25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  <c r="U1293">
        <v>2015</v>
      </c>
    </row>
    <row r="1294" spans="1:21" ht="60" x14ac:dyDescent="0.25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  <c r="U1294">
        <v>2015</v>
      </c>
    </row>
    <row r="1295" spans="1:21" ht="60" x14ac:dyDescent="0.25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  <c r="U1295">
        <v>2015</v>
      </c>
    </row>
    <row r="1296" spans="1:21" ht="60" x14ac:dyDescent="0.25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  <c r="U1296">
        <v>2015</v>
      </c>
    </row>
    <row r="1297" spans="1:21" ht="60" x14ac:dyDescent="0.25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  <c r="U1297">
        <v>2015</v>
      </c>
    </row>
    <row r="1298" spans="1:21" ht="60" x14ac:dyDescent="0.25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  <c r="U1298">
        <v>2016</v>
      </c>
    </row>
    <row r="1299" spans="1:21" ht="60" x14ac:dyDescent="0.25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  <c r="U1299">
        <v>2016</v>
      </c>
    </row>
    <row r="1300" spans="1:21" ht="60" x14ac:dyDescent="0.25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  <c r="U1300">
        <v>2016</v>
      </c>
    </row>
    <row r="1301" spans="1:21" ht="45" x14ac:dyDescent="0.25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  <c r="U1301">
        <v>2015</v>
      </c>
    </row>
    <row r="1302" spans="1:21" ht="60" x14ac:dyDescent="0.25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  <c r="U1302">
        <v>2016</v>
      </c>
    </row>
    <row r="1303" spans="1:21" ht="60" x14ac:dyDescent="0.25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  <c r="U1303">
        <v>2015</v>
      </c>
    </row>
    <row r="1304" spans="1:21" ht="45" x14ac:dyDescent="0.25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  <c r="U1304">
        <v>2016</v>
      </c>
    </row>
    <row r="1305" spans="1:21" ht="30" x14ac:dyDescent="0.25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  <c r="U1305">
        <v>2016</v>
      </c>
    </row>
    <row r="1306" spans="1:21" ht="45" x14ac:dyDescent="0.25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  <c r="U1306">
        <v>2017</v>
      </c>
    </row>
    <row r="1307" spans="1:21" ht="60" x14ac:dyDescent="0.25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  <c r="U1307">
        <v>2016</v>
      </c>
    </row>
    <row r="1308" spans="1:21" ht="60" x14ac:dyDescent="0.25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  <c r="U1308">
        <v>2014</v>
      </c>
    </row>
    <row r="1309" spans="1:21" ht="30" x14ac:dyDescent="0.25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  <c r="U1309">
        <v>2016</v>
      </c>
    </row>
    <row r="1310" spans="1:21" ht="30" x14ac:dyDescent="0.25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  <c r="U1310">
        <v>2016</v>
      </c>
    </row>
    <row r="1311" spans="1:21" ht="45" x14ac:dyDescent="0.25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  <c r="U1311">
        <v>2015</v>
      </c>
    </row>
    <row r="1312" spans="1:21" ht="45" x14ac:dyDescent="0.25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  <c r="U1312">
        <v>2016</v>
      </c>
    </row>
    <row r="1313" spans="1:21" ht="60" x14ac:dyDescent="0.25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  <c r="U1313">
        <v>2016</v>
      </c>
    </row>
    <row r="1314" spans="1:21" ht="45" x14ac:dyDescent="0.25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  <c r="U1314">
        <v>2015</v>
      </c>
    </row>
    <row r="1315" spans="1:21" ht="60" x14ac:dyDescent="0.25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  <c r="U1315">
        <v>2016</v>
      </c>
    </row>
    <row r="1316" spans="1:21" ht="60" x14ac:dyDescent="0.25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  <c r="U1316">
        <v>2016</v>
      </c>
    </row>
    <row r="1317" spans="1:21" ht="30" x14ac:dyDescent="0.25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  <c r="U1317">
        <v>2015</v>
      </c>
    </row>
    <row r="1318" spans="1:21" ht="45" x14ac:dyDescent="0.25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  <c r="U1318">
        <v>2016</v>
      </c>
    </row>
    <row r="1319" spans="1:21" ht="60" x14ac:dyDescent="0.25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  <c r="U1319">
        <v>2016</v>
      </c>
    </row>
    <row r="1320" spans="1:21" ht="45" x14ac:dyDescent="0.25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  <c r="U1320">
        <v>2014</v>
      </c>
    </row>
    <row r="1321" spans="1:21" ht="60" x14ac:dyDescent="0.25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  <c r="U1321">
        <v>2014</v>
      </c>
    </row>
    <row r="1322" spans="1:21" ht="60" x14ac:dyDescent="0.25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  <c r="U1322">
        <v>2016</v>
      </c>
    </row>
    <row r="1323" spans="1:21" ht="60" x14ac:dyDescent="0.25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  <c r="U1323">
        <v>2016</v>
      </c>
    </row>
    <row r="1324" spans="1:21" ht="60" x14ac:dyDescent="0.25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  <c r="U1324">
        <v>2015</v>
      </c>
    </row>
    <row r="1325" spans="1:21" ht="60" x14ac:dyDescent="0.25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  <c r="U1325">
        <v>2016</v>
      </c>
    </row>
    <row r="1326" spans="1:21" ht="60" x14ac:dyDescent="0.25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  <c r="U1326">
        <v>2016</v>
      </c>
    </row>
    <row r="1327" spans="1:21" ht="60" x14ac:dyDescent="0.25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  <c r="U1327">
        <v>2016</v>
      </c>
    </row>
    <row r="1328" spans="1:21" ht="60" x14ac:dyDescent="0.25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  <c r="U1328">
        <v>2014</v>
      </c>
    </row>
    <row r="1329" spans="1:21" ht="45" x14ac:dyDescent="0.25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  <c r="U1329">
        <v>2015</v>
      </c>
    </row>
    <row r="1330" spans="1:21" ht="60" x14ac:dyDescent="0.25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  <c r="U1330">
        <v>2016</v>
      </c>
    </row>
    <row r="1331" spans="1:21" ht="45" x14ac:dyDescent="0.25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  <c r="U1331">
        <v>2014</v>
      </c>
    </row>
    <row r="1332" spans="1:21" ht="45" x14ac:dyDescent="0.25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  <c r="U1332">
        <v>2016</v>
      </c>
    </row>
    <row r="1333" spans="1:21" ht="45" x14ac:dyDescent="0.25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  <c r="U1333">
        <v>2016</v>
      </c>
    </row>
    <row r="1334" spans="1:21" ht="60" x14ac:dyDescent="0.25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  <c r="U1334">
        <v>2016</v>
      </c>
    </row>
    <row r="1335" spans="1:21" ht="60" x14ac:dyDescent="0.25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  <c r="U1335">
        <v>2014</v>
      </c>
    </row>
    <row r="1336" spans="1:21" ht="45" x14ac:dyDescent="0.25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  <c r="U1336">
        <v>2016</v>
      </c>
    </row>
    <row r="1337" spans="1:21" ht="60" x14ac:dyDescent="0.25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  <c r="U1337">
        <v>2015</v>
      </c>
    </row>
    <row r="1338" spans="1:21" ht="60" x14ac:dyDescent="0.25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  <c r="U1338">
        <v>2014</v>
      </c>
    </row>
    <row r="1339" spans="1:21" ht="45" x14ac:dyDescent="0.25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  <c r="U1339">
        <v>2017</v>
      </c>
    </row>
    <row r="1340" spans="1:21" ht="60" x14ac:dyDescent="0.25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  <c r="U1340">
        <v>2015</v>
      </c>
    </row>
    <row r="1341" spans="1:21" ht="30" x14ac:dyDescent="0.25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  <c r="U1341">
        <v>2014</v>
      </c>
    </row>
    <row r="1342" spans="1:21" ht="45" x14ac:dyDescent="0.25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  <c r="U1342">
        <v>2014</v>
      </c>
    </row>
    <row r="1343" spans="1:21" ht="60" x14ac:dyDescent="0.25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  <c r="U1343">
        <v>2016</v>
      </c>
    </row>
    <row r="1344" spans="1:21" ht="60" x14ac:dyDescent="0.25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  <c r="U1344">
        <v>2015</v>
      </c>
    </row>
    <row r="1345" spans="1:21" ht="60" x14ac:dyDescent="0.25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  <c r="U1345">
        <v>2016</v>
      </c>
    </row>
    <row r="1346" spans="1:21" ht="60" x14ac:dyDescent="0.25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  <c r="U1346">
        <v>2016</v>
      </c>
    </row>
    <row r="1347" spans="1:21" ht="45" x14ac:dyDescent="0.25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84"/>
        <v>125</v>
      </c>
      <c r="P1347">
        <f t="shared" si="85"/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  <c r="U1347">
        <v>2014</v>
      </c>
    </row>
    <row r="1348" spans="1:21" ht="45" x14ac:dyDescent="0.25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  <c r="U1348">
        <v>2013</v>
      </c>
    </row>
    <row r="1349" spans="1:21" ht="60" x14ac:dyDescent="0.25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  <c r="U1349">
        <v>2015</v>
      </c>
    </row>
    <row r="1350" spans="1:21" ht="60" x14ac:dyDescent="0.25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  <c r="U1350">
        <v>2014</v>
      </c>
    </row>
    <row r="1351" spans="1:21" ht="60" x14ac:dyDescent="0.25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  <c r="U1351">
        <v>2015</v>
      </c>
    </row>
    <row r="1352" spans="1:21" ht="60" x14ac:dyDescent="0.25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  <c r="U1352">
        <v>2015</v>
      </c>
    </row>
    <row r="1353" spans="1:21" ht="45" x14ac:dyDescent="0.25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  <c r="U1353">
        <v>2016</v>
      </c>
    </row>
    <row r="1354" spans="1:21" ht="60" x14ac:dyDescent="0.25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  <c r="U1354">
        <v>2015</v>
      </c>
    </row>
    <row r="1355" spans="1:21" ht="45" x14ac:dyDescent="0.25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  <c r="U1355">
        <v>2013</v>
      </c>
    </row>
    <row r="1356" spans="1:21" ht="60" x14ac:dyDescent="0.25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  <c r="U1356">
        <v>2016</v>
      </c>
    </row>
    <row r="1357" spans="1:21" ht="60" x14ac:dyDescent="0.25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  <c r="U1357">
        <v>2012</v>
      </c>
    </row>
    <row r="1358" spans="1:21" ht="60" x14ac:dyDescent="0.25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  <c r="U1358">
        <v>2013</v>
      </c>
    </row>
    <row r="1359" spans="1:21" ht="45" x14ac:dyDescent="0.25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  <c r="U1359">
        <v>2013</v>
      </c>
    </row>
    <row r="1360" spans="1:21" ht="45" x14ac:dyDescent="0.25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  <c r="U1360">
        <v>2011</v>
      </c>
    </row>
    <row r="1361" spans="1:21" ht="60" x14ac:dyDescent="0.25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  <c r="U1361">
        <v>2011</v>
      </c>
    </row>
    <row r="1362" spans="1:21" ht="30" x14ac:dyDescent="0.25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  <c r="U1362">
        <v>2012</v>
      </c>
    </row>
    <row r="1363" spans="1:21" ht="45" x14ac:dyDescent="0.25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  <c r="U1363">
        <v>2014</v>
      </c>
    </row>
    <row r="1364" spans="1:21" ht="45" x14ac:dyDescent="0.25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  <c r="U1364">
        <v>2013</v>
      </c>
    </row>
    <row r="1365" spans="1:21" ht="60" x14ac:dyDescent="0.25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  <c r="U1365">
        <v>2016</v>
      </c>
    </row>
    <row r="1366" spans="1:21" ht="60" x14ac:dyDescent="0.25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  <c r="U1366">
        <v>2014</v>
      </c>
    </row>
    <row r="1367" spans="1:21" ht="60" x14ac:dyDescent="0.25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  <c r="U1367">
        <v>2015</v>
      </c>
    </row>
    <row r="1368" spans="1:21" x14ac:dyDescent="0.25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  <c r="U1368">
        <v>2014</v>
      </c>
    </row>
    <row r="1369" spans="1:21" ht="45" x14ac:dyDescent="0.25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  <c r="U1369">
        <v>2015</v>
      </c>
    </row>
    <row r="1370" spans="1:21" ht="45" x14ac:dyDescent="0.25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  <c r="U1370">
        <v>2015</v>
      </c>
    </row>
    <row r="1371" spans="1:21" ht="60" x14ac:dyDescent="0.25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  <c r="U1371">
        <v>2014</v>
      </c>
    </row>
    <row r="1372" spans="1:21" ht="30" x14ac:dyDescent="0.25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  <c r="U1372">
        <v>2013</v>
      </c>
    </row>
    <row r="1373" spans="1:21" ht="60" x14ac:dyDescent="0.25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  <c r="U1373">
        <v>2015</v>
      </c>
    </row>
    <row r="1374" spans="1:21" ht="30" x14ac:dyDescent="0.25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  <c r="U1374">
        <v>2012</v>
      </c>
    </row>
    <row r="1375" spans="1:21" ht="45" x14ac:dyDescent="0.25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  <c r="U1375">
        <v>2016</v>
      </c>
    </row>
    <row r="1376" spans="1:21" ht="60" x14ac:dyDescent="0.25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  <c r="U1376">
        <v>2016</v>
      </c>
    </row>
    <row r="1377" spans="1:21" ht="60" x14ac:dyDescent="0.25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  <c r="U1377">
        <v>2016</v>
      </c>
    </row>
    <row r="1378" spans="1:21" ht="30" x14ac:dyDescent="0.25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  <c r="U1378">
        <v>2016</v>
      </c>
    </row>
    <row r="1379" spans="1:21" ht="60" x14ac:dyDescent="0.25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  <c r="U1379">
        <v>2017</v>
      </c>
    </row>
    <row r="1380" spans="1:21" x14ac:dyDescent="0.25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  <c r="U1380">
        <v>2016</v>
      </c>
    </row>
    <row r="1381" spans="1:21" ht="30" x14ac:dyDescent="0.25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  <c r="U1381">
        <v>2015</v>
      </c>
    </row>
    <row r="1382" spans="1:21" ht="45" x14ac:dyDescent="0.25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  <c r="U1382">
        <v>2015</v>
      </c>
    </row>
    <row r="1383" spans="1:21" ht="60" x14ac:dyDescent="0.25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  <c r="U1383">
        <v>2016</v>
      </c>
    </row>
    <row r="1384" spans="1:21" ht="45" x14ac:dyDescent="0.25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  <c r="U1384">
        <v>2013</v>
      </c>
    </row>
    <row r="1385" spans="1:21" ht="60" x14ac:dyDescent="0.25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  <c r="U1385">
        <v>2016</v>
      </c>
    </row>
    <row r="1386" spans="1:21" ht="45" x14ac:dyDescent="0.25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  <c r="U1386">
        <v>2015</v>
      </c>
    </row>
    <row r="1387" spans="1:21" ht="45" x14ac:dyDescent="0.25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  <c r="U1387">
        <v>2016</v>
      </c>
    </row>
    <row r="1388" spans="1:21" ht="30" x14ac:dyDescent="0.25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  <c r="U1388">
        <v>2015</v>
      </c>
    </row>
    <row r="1389" spans="1:21" ht="60" x14ac:dyDescent="0.25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  <c r="U1389">
        <v>2015</v>
      </c>
    </row>
    <row r="1390" spans="1:21" ht="60" x14ac:dyDescent="0.25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  <c r="U1390">
        <v>2016</v>
      </c>
    </row>
    <row r="1391" spans="1:21" ht="30" x14ac:dyDescent="0.25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  <c r="U1391">
        <v>2016</v>
      </c>
    </row>
    <row r="1392" spans="1:21" ht="45" x14ac:dyDescent="0.25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  <c r="U1392">
        <v>2015</v>
      </c>
    </row>
    <row r="1393" spans="1:21" ht="45" x14ac:dyDescent="0.25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  <c r="U1393">
        <v>2015</v>
      </c>
    </row>
    <row r="1394" spans="1:21" ht="45" x14ac:dyDescent="0.25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  <c r="U1394">
        <v>2016</v>
      </c>
    </row>
    <row r="1395" spans="1:21" ht="30" x14ac:dyDescent="0.25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  <c r="U1395">
        <v>2016</v>
      </c>
    </row>
    <row r="1396" spans="1:21" ht="45" x14ac:dyDescent="0.25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  <c r="U1396">
        <v>2017</v>
      </c>
    </row>
    <row r="1397" spans="1:21" ht="30" x14ac:dyDescent="0.25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  <c r="U1397">
        <v>2016</v>
      </c>
    </row>
    <row r="1398" spans="1:21" ht="60" x14ac:dyDescent="0.25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  <c r="U1398">
        <v>2015</v>
      </c>
    </row>
    <row r="1399" spans="1:21" ht="45" x14ac:dyDescent="0.25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  <c r="U1399">
        <v>2016</v>
      </c>
    </row>
    <row r="1400" spans="1:21" ht="45" x14ac:dyDescent="0.25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  <c r="U1400">
        <v>2016</v>
      </c>
    </row>
    <row r="1401" spans="1:21" ht="45" x14ac:dyDescent="0.25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  <c r="U1401">
        <v>2014</v>
      </c>
    </row>
    <row r="1402" spans="1:21" ht="45" x14ac:dyDescent="0.25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  <c r="U1402">
        <v>2016</v>
      </c>
    </row>
    <row r="1403" spans="1:21" ht="60" x14ac:dyDescent="0.25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  <c r="U1403">
        <v>2013</v>
      </c>
    </row>
    <row r="1404" spans="1:21" ht="60" x14ac:dyDescent="0.25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  <c r="U1404">
        <v>2015</v>
      </c>
    </row>
    <row r="1405" spans="1:21" ht="60" x14ac:dyDescent="0.25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  <c r="U1405">
        <v>2013</v>
      </c>
    </row>
    <row r="1406" spans="1:21" ht="60" x14ac:dyDescent="0.25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  <c r="U1406">
        <v>2015</v>
      </c>
    </row>
    <row r="1407" spans="1:21" ht="30" x14ac:dyDescent="0.25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  <c r="U1407">
        <v>2014</v>
      </c>
    </row>
    <row r="1408" spans="1:21" ht="30" x14ac:dyDescent="0.25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  <c r="U1408">
        <v>2015</v>
      </c>
    </row>
    <row r="1409" spans="1:21" ht="45" x14ac:dyDescent="0.25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  <c r="U1409">
        <v>2014</v>
      </c>
    </row>
    <row r="1410" spans="1:21" ht="60" x14ac:dyDescent="0.25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  <c r="U1410">
        <v>2015</v>
      </c>
    </row>
    <row r="1411" spans="1:21" ht="45" x14ac:dyDescent="0.25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88"/>
        <v>0</v>
      </c>
      <c r="P1411">
        <f t="shared" si="89"/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  <c r="U1411">
        <v>2014</v>
      </c>
    </row>
    <row r="1412" spans="1:21" ht="60" x14ac:dyDescent="0.25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  <c r="U1412">
        <v>2016</v>
      </c>
    </row>
    <row r="1413" spans="1:21" ht="60" x14ac:dyDescent="0.25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  <c r="U1413">
        <v>2015</v>
      </c>
    </row>
    <row r="1414" spans="1:21" ht="45" x14ac:dyDescent="0.25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  <c r="U1414">
        <v>2014</v>
      </c>
    </row>
    <row r="1415" spans="1:21" ht="60" x14ac:dyDescent="0.25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  <c r="U1415">
        <v>2015</v>
      </c>
    </row>
    <row r="1416" spans="1:21" ht="60" x14ac:dyDescent="0.25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  <c r="U1416">
        <v>2016</v>
      </c>
    </row>
    <row r="1417" spans="1:21" ht="45" x14ac:dyDescent="0.25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  <c r="U1417">
        <v>2015</v>
      </c>
    </row>
    <row r="1418" spans="1:21" ht="45" x14ac:dyDescent="0.25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  <c r="U1418">
        <v>2015</v>
      </c>
    </row>
    <row r="1419" spans="1:21" ht="45" x14ac:dyDescent="0.25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  <c r="U1419">
        <v>2015</v>
      </c>
    </row>
    <row r="1420" spans="1:21" ht="60" x14ac:dyDescent="0.25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  <c r="U1420">
        <v>2016</v>
      </c>
    </row>
    <row r="1421" spans="1:21" ht="60" x14ac:dyDescent="0.25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  <c r="U1421">
        <v>2016</v>
      </c>
    </row>
    <row r="1422" spans="1:21" ht="30" x14ac:dyDescent="0.25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  <c r="U1422">
        <v>2016</v>
      </c>
    </row>
    <row r="1423" spans="1:21" ht="60" x14ac:dyDescent="0.25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  <c r="U1423">
        <v>2015</v>
      </c>
    </row>
    <row r="1424" spans="1:21" ht="60" x14ac:dyDescent="0.25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  <c r="U1424">
        <v>2016</v>
      </c>
    </row>
    <row r="1425" spans="1:21" ht="60" x14ac:dyDescent="0.25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  <c r="U1425">
        <v>2015</v>
      </c>
    </row>
    <row r="1426" spans="1:21" ht="45" x14ac:dyDescent="0.25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  <c r="U1426">
        <v>2016</v>
      </c>
    </row>
    <row r="1427" spans="1:21" ht="60" x14ac:dyDescent="0.25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  <c r="U1427">
        <v>2015</v>
      </c>
    </row>
    <row r="1428" spans="1:21" ht="60" x14ac:dyDescent="0.25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  <c r="U1428">
        <v>2015</v>
      </c>
    </row>
    <row r="1429" spans="1:21" ht="60" x14ac:dyDescent="0.25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  <c r="U1429">
        <v>2016</v>
      </c>
    </row>
    <row r="1430" spans="1:21" ht="60" x14ac:dyDescent="0.25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  <c r="U1430">
        <v>2016</v>
      </c>
    </row>
    <row r="1431" spans="1:21" ht="45" x14ac:dyDescent="0.25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  <c r="U1431">
        <v>2015</v>
      </c>
    </row>
    <row r="1432" spans="1:21" ht="45" x14ac:dyDescent="0.25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  <c r="U1432">
        <v>2014</v>
      </c>
    </row>
    <row r="1433" spans="1:21" ht="60" x14ac:dyDescent="0.25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  <c r="U1433">
        <v>2015</v>
      </c>
    </row>
    <row r="1434" spans="1:21" ht="60" x14ac:dyDescent="0.25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  <c r="U1434">
        <v>2015</v>
      </c>
    </row>
    <row r="1435" spans="1:21" ht="60" x14ac:dyDescent="0.25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  <c r="U1435">
        <v>2016</v>
      </c>
    </row>
    <row r="1436" spans="1:21" ht="45" x14ac:dyDescent="0.25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  <c r="U1436">
        <v>2015</v>
      </c>
    </row>
    <row r="1437" spans="1:21" ht="45" x14ac:dyDescent="0.25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  <c r="U1437">
        <v>2015</v>
      </c>
    </row>
    <row r="1438" spans="1:21" ht="60" x14ac:dyDescent="0.25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  <c r="U1438">
        <v>2016</v>
      </c>
    </row>
    <row r="1439" spans="1:21" ht="60" x14ac:dyDescent="0.25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  <c r="U1439">
        <v>2014</v>
      </c>
    </row>
    <row r="1440" spans="1:21" ht="60" x14ac:dyDescent="0.25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  <c r="U1440">
        <v>2016</v>
      </c>
    </row>
    <row r="1441" spans="1:21" ht="45" x14ac:dyDescent="0.25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  <c r="U1441">
        <v>2015</v>
      </c>
    </row>
    <row r="1442" spans="1:21" ht="60" x14ac:dyDescent="0.25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  <c r="U1442">
        <v>2016</v>
      </c>
    </row>
    <row r="1443" spans="1:21" ht="60" x14ac:dyDescent="0.25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  <c r="U1443">
        <v>2015</v>
      </c>
    </row>
    <row r="1444" spans="1:21" ht="60" x14ac:dyDescent="0.25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  <c r="U1444">
        <v>2016</v>
      </c>
    </row>
    <row r="1445" spans="1:21" ht="60" x14ac:dyDescent="0.25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  <c r="U1445">
        <v>2016</v>
      </c>
    </row>
    <row r="1446" spans="1:21" ht="45" x14ac:dyDescent="0.25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  <c r="U1446">
        <v>2015</v>
      </c>
    </row>
    <row r="1447" spans="1:21" ht="60" x14ac:dyDescent="0.25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  <c r="U1447">
        <v>2015</v>
      </c>
    </row>
    <row r="1448" spans="1:21" ht="60" x14ac:dyDescent="0.25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  <c r="U1448">
        <v>2016</v>
      </c>
    </row>
    <row r="1449" spans="1:21" ht="30" x14ac:dyDescent="0.25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  <c r="U1449">
        <v>2016</v>
      </c>
    </row>
    <row r="1450" spans="1:21" ht="60" x14ac:dyDescent="0.25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  <c r="U1450">
        <v>2015</v>
      </c>
    </row>
    <row r="1451" spans="1:21" ht="60" x14ac:dyDescent="0.25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  <c r="U1451">
        <v>2015</v>
      </c>
    </row>
    <row r="1452" spans="1:21" ht="60" x14ac:dyDescent="0.25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  <c r="U1452">
        <v>2016</v>
      </c>
    </row>
    <row r="1453" spans="1:21" ht="45" x14ac:dyDescent="0.25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  <c r="U1453">
        <v>2014</v>
      </c>
    </row>
    <row r="1454" spans="1:21" ht="45" x14ac:dyDescent="0.25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  <c r="U1454">
        <v>2014</v>
      </c>
    </row>
    <row r="1455" spans="1:21" ht="60" x14ac:dyDescent="0.25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  <c r="U1455">
        <v>2017</v>
      </c>
    </row>
    <row r="1456" spans="1:21" ht="60" x14ac:dyDescent="0.25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  <c r="U1456">
        <v>2016</v>
      </c>
    </row>
    <row r="1457" spans="1:21" ht="60" x14ac:dyDescent="0.25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  <c r="U1457">
        <v>2014</v>
      </c>
    </row>
    <row r="1458" spans="1:21" ht="30" x14ac:dyDescent="0.25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  <c r="U1458">
        <v>2016</v>
      </c>
    </row>
    <row r="1459" spans="1:21" ht="30" x14ac:dyDescent="0.25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  <c r="U1459">
        <v>2015</v>
      </c>
    </row>
    <row r="1460" spans="1:21" ht="60" x14ac:dyDescent="0.25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  <c r="U1460">
        <v>2014</v>
      </c>
    </row>
    <row r="1461" spans="1:21" ht="45" x14ac:dyDescent="0.25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  <c r="U1461">
        <v>2015</v>
      </c>
    </row>
    <row r="1462" spans="1:21" ht="45" x14ac:dyDescent="0.25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  <c r="U1462">
        <v>2014</v>
      </c>
    </row>
    <row r="1463" spans="1:21" ht="30" x14ac:dyDescent="0.25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  <c r="U1463">
        <v>2014</v>
      </c>
    </row>
    <row r="1464" spans="1:21" ht="30" x14ac:dyDescent="0.25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  <c r="U1464">
        <v>2013</v>
      </c>
    </row>
    <row r="1465" spans="1:21" ht="60" x14ac:dyDescent="0.25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  <c r="U1465">
        <v>2013</v>
      </c>
    </row>
    <row r="1466" spans="1:21" x14ac:dyDescent="0.25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  <c r="U1466">
        <v>2013</v>
      </c>
    </row>
    <row r="1467" spans="1:21" ht="60" x14ac:dyDescent="0.25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  <c r="U1467">
        <v>2012</v>
      </c>
    </row>
    <row r="1468" spans="1:21" ht="60" x14ac:dyDescent="0.25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  <c r="U1468">
        <v>2015</v>
      </c>
    </row>
    <row r="1469" spans="1:21" ht="30" x14ac:dyDescent="0.25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  <c r="U1469">
        <v>2012</v>
      </c>
    </row>
    <row r="1470" spans="1:21" ht="60" x14ac:dyDescent="0.25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  <c r="U1470">
        <v>2011</v>
      </c>
    </row>
    <row r="1471" spans="1:21" ht="45" x14ac:dyDescent="0.25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  <c r="U1471">
        <v>2013</v>
      </c>
    </row>
    <row r="1472" spans="1:21" ht="60" x14ac:dyDescent="0.25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  <c r="U1472">
        <v>2012</v>
      </c>
    </row>
    <row r="1473" spans="1:21" ht="60" x14ac:dyDescent="0.25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  <c r="U1473">
        <v>2015</v>
      </c>
    </row>
    <row r="1474" spans="1:21" ht="60" x14ac:dyDescent="0.25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  <c r="U1474">
        <v>2013</v>
      </c>
    </row>
    <row r="1475" spans="1:21" x14ac:dyDescent="0.25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92"/>
        <v>121</v>
      </c>
      <c r="P1475">
        <f t="shared" si="93"/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  <c r="U1475">
        <v>2012</v>
      </c>
    </row>
    <row r="1476" spans="1:21" ht="60" x14ac:dyDescent="0.25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  <c r="U1476">
        <v>2013</v>
      </c>
    </row>
    <row r="1477" spans="1:21" ht="45" x14ac:dyDescent="0.25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  <c r="U1477">
        <v>2014</v>
      </c>
    </row>
    <row r="1478" spans="1:21" ht="45" x14ac:dyDescent="0.25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  <c r="U1478">
        <v>2011</v>
      </c>
    </row>
    <row r="1479" spans="1:21" ht="60" x14ac:dyDescent="0.25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  <c r="U1479">
        <v>2011</v>
      </c>
    </row>
    <row r="1480" spans="1:21" ht="60" x14ac:dyDescent="0.25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  <c r="U1480">
        <v>2013</v>
      </c>
    </row>
    <row r="1481" spans="1:21" ht="60" x14ac:dyDescent="0.25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  <c r="U1481">
        <v>2014</v>
      </c>
    </row>
    <row r="1482" spans="1:21" ht="60" x14ac:dyDescent="0.25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  <c r="U1482">
        <v>2013</v>
      </c>
    </row>
    <row r="1483" spans="1:21" ht="60" x14ac:dyDescent="0.25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  <c r="U1483">
        <v>2013</v>
      </c>
    </row>
    <row r="1484" spans="1:21" ht="45" x14ac:dyDescent="0.25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  <c r="U1484">
        <v>2012</v>
      </c>
    </row>
    <row r="1485" spans="1:21" ht="60" x14ac:dyDescent="0.25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  <c r="U1485">
        <v>2016</v>
      </c>
    </row>
    <row r="1486" spans="1:21" x14ac:dyDescent="0.25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  <c r="U1486">
        <v>2012</v>
      </c>
    </row>
    <row r="1487" spans="1:21" ht="60" x14ac:dyDescent="0.25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  <c r="U1487">
        <v>2015</v>
      </c>
    </row>
    <row r="1488" spans="1:21" ht="60" x14ac:dyDescent="0.25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  <c r="U1488">
        <v>2015</v>
      </c>
    </row>
    <row r="1489" spans="1:21" ht="45" x14ac:dyDescent="0.25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  <c r="U1489">
        <v>2016</v>
      </c>
    </row>
    <row r="1490" spans="1:21" ht="45" x14ac:dyDescent="0.25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  <c r="U1490">
        <v>2013</v>
      </c>
    </row>
    <row r="1491" spans="1:21" ht="45" x14ac:dyDescent="0.25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  <c r="U1491">
        <v>2012</v>
      </c>
    </row>
    <row r="1492" spans="1:21" ht="45" x14ac:dyDescent="0.25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  <c r="U1492">
        <v>2013</v>
      </c>
    </row>
    <row r="1493" spans="1:21" ht="45" x14ac:dyDescent="0.25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  <c r="U1493">
        <v>2014</v>
      </c>
    </row>
    <row r="1494" spans="1:21" ht="60" x14ac:dyDescent="0.25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  <c r="U1494">
        <v>2011</v>
      </c>
    </row>
    <row r="1495" spans="1:21" ht="45" x14ac:dyDescent="0.25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  <c r="U1495">
        <v>2013</v>
      </c>
    </row>
    <row r="1496" spans="1:21" ht="60" x14ac:dyDescent="0.25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  <c r="U1496">
        <v>2015</v>
      </c>
    </row>
    <row r="1497" spans="1:21" ht="30" x14ac:dyDescent="0.25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  <c r="U1497">
        <v>2011</v>
      </c>
    </row>
    <row r="1498" spans="1:21" ht="45" x14ac:dyDescent="0.25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  <c r="U1498">
        <v>2014</v>
      </c>
    </row>
    <row r="1499" spans="1:21" ht="60" x14ac:dyDescent="0.25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  <c r="U1499">
        <v>2013</v>
      </c>
    </row>
    <row r="1500" spans="1:21" ht="60" x14ac:dyDescent="0.25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  <c r="U1500">
        <v>2014</v>
      </c>
    </row>
    <row r="1501" spans="1:21" ht="60" x14ac:dyDescent="0.25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  <c r="U1501">
        <v>2016</v>
      </c>
    </row>
    <row r="1502" spans="1:21" ht="60" x14ac:dyDescent="0.25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  <c r="U1502">
        <v>2013</v>
      </c>
    </row>
    <row r="1503" spans="1:21" ht="45" x14ac:dyDescent="0.25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  <c r="U1503">
        <v>2015</v>
      </c>
    </row>
    <row r="1504" spans="1:21" ht="60" x14ac:dyDescent="0.25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  <c r="U1504">
        <v>2016</v>
      </c>
    </row>
    <row r="1505" spans="1:21" ht="60" x14ac:dyDescent="0.25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  <c r="U1505">
        <v>2016</v>
      </c>
    </row>
    <row r="1506" spans="1:21" ht="45" x14ac:dyDescent="0.25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  <c r="U1506">
        <v>2014</v>
      </c>
    </row>
    <row r="1507" spans="1:21" ht="60" x14ac:dyDescent="0.25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  <c r="U1507">
        <v>2016</v>
      </c>
    </row>
    <row r="1508" spans="1:21" ht="45" x14ac:dyDescent="0.25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  <c r="U1508">
        <v>2014</v>
      </c>
    </row>
    <row r="1509" spans="1:21" ht="60" x14ac:dyDescent="0.25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  <c r="U1509">
        <v>2010</v>
      </c>
    </row>
    <row r="1510" spans="1:21" ht="45" x14ac:dyDescent="0.25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  <c r="U1510">
        <v>2014</v>
      </c>
    </row>
    <row r="1511" spans="1:21" ht="60" x14ac:dyDescent="0.25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  <c r="U1511">
        <v>2017</v>
      </c>
    </row>
    <row r="1512" spans="1:21" ht="60" x14ac:dyDescent="0.25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  <c r="U1512">
        <v>2014</v>
      </c>
    </row>
    <row r="1513" spans="1:21" ht="60" x14ac:dyDescent="0.25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  <c r="U1513">
        <v>2015</v>
      </c>
    </row>
    <row r="1514" spans="1:21" ht="60" x14ac:dyDescent="0.25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  <c r="U1514">
        <v>2017</v>
      </c>
    </row>
    <row r="1515" spans="1:21" ht="45" x14ac:dyDescent="0.25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  <c r="U1515">
        <v>2014</v>
      </c>
    </row>
    <row r="1516" spans="1:21" ht="45" x14ac:dyDescent="0.25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  <c r="U1516">
        <v>2015</v>
      </c>
    </row>
    <row r="1517" spans="1:21" ht="60" x14ac:dyDescent="0.25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  <c r="U1517">
        <v>2016</v>
      </c>
    </row>
    <row r="1518" spans="1:21" ht="45" x14ac:dyDescent="0.25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  <c r="U1518">
        <v>2016</v>
      </c>
    </row>
    <row r="1519" spans="1:21" ht="60" x14ac:dyDescent="0.25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  <c r="U1519">
        <v>2014</v>
      </c>
    </row>
    <row r="1520" spans="1:21" ht="30" x14ac:dyDescent="0.25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  <c r="U1520">
        <v>2014</v>
      </c>
    </row>
    <row r="1521" spans="1:21" ht="60" x14ac:dyDescent="0.25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  <c r="U1521">
        <v>2014</v>
      </c>
    </row>
    <row r="1522" spans="1:21" ht="45" x14ac:dyDescent="0.25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  <c r="U1522">
        <v>2014</v>
      </c>
    </row>
    <row r="1523" spans="1:21" ht="45" x14ac:dyDescent="0.25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  <c r="U1523">
        <v>2016</v>
      </c>
    </row>
    <row r="1524" spans="1:21" ht="60" x14ac:dyDescent="0.25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  <c r="U1524">
        <v>2014</v>
      </c>
    </row>
    <row r="1525" spans="1:21" ht="60" x14ac:dyDescent="0.25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  <c r="U1525">
        <v>2014</v>
      </c>
    </row>
    <row r="1526" spans="1:21" ht="45" x14ac:dyDescent="0.25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  <c r="U1526">
        <v>2017</v>
      </c>
    </row>
    <row r="1527" spans="1:21" ht="60" x14ac:dyDescent="0.25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  <c r="U1527">
        <v>2016</v>
      </c>
    </row>
    <row r="1528" spans="1:21" ht="60" x14ac:dyDescent="0.25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  <c r="U1528">
        <v>2015</v>
      </c>
    </row>
    <row r="1529" spans="1:21" ht="45" x14ac:dyDescent="0.25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  <c r="U1529">
        <v>2017</v>
      </c>
    </row>
    <row r="1530" spans="1:21" ht="30" x14ac:dyDescent="0.25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  <c r="U1530">
        <v>2017</v>
      </c>
    </row>
    <row r="1531" spans="1:21" ht="45" x14ac:dyDescent="0.25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  <c r="U1531">
        <v>2015</v>
      </c>
    </row>
    <row r="1532" spans="1:21" ht="60" x14ac:dyDescent="0.25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  <c r="U1532">
        <v>2015</v>
      </c>
    </row>
    <row r="1533" spans="1:21" ht="60" x14ac:dyDescent="0.25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  <c r="U1533">
        <v>2014</v>
      </c>
    </row>
    <row r="1534" spans="1:21" ht="60" x14ac:dyDescent="0.25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  <c r="U1534">
        <v>2016</v>
      </c>
    </row>
    <row r="1535" spans="1:21" ht="45" x14ac:dyDescent="0.25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  <c r="U1535">
        <v>2016</v>
      </c>
    </row>
    <row r="1536" spans="1:21" ht="60" x14ac:dyDescent="0.25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  <c r="U1536">
        <v>2015</v>
      </c>
    </row>
    <row r="1537" spans="1:21" ht="60" x14ac:dyDescent="0.25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  <c r="U1537">
        <v>2016</v>
      </c>
    </row>
    <row r="1538" spans="1:21" ht="60" x14ac:dyDescent="0.25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  <c r="U1538">
        <v>2015</v>
      </c>
    </row>
    <row r="1539" spans="1:21" ht="45" x14ac:dyDescent="0.25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96"/>
        <v>180</v>
      </c>
      <c r="P1539">
        <f t="shared" si="97"/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  <c r="U1539">
        <v>2016</v>
      </c>
    </row>
    <row r="1540" spans="1:21" ht="45" x14ac:dyDescent="0.25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  <c r="U1540">
        <v>2014</v>
      </c>
    </row>
    <row r="1541" spans="1:21" ht="60" x14ac:dyDescent="0.25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  <c r="U1541">
        <v>2016</v>
      </c>
    </row>
    <row r="1542" spans="1:21" ht="60" x14ac:dyDescent="0.25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  <c r="U1542">
        <v>2014</v>
      </c>
    </row>
    <row r="1543" spans="1:21" ht="45" x14ac:dyDescent="0.25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  <c r="U1543">
        <v>2014</v>
      </c>
    </row>
    <row r="1544" spans="1:21" ht="60" x14ac:dyDescent="0.25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  <c r="U1544">
        <v>2015</v>
      </c>
    </row>
    <row r="1545" spans="1:21" ht="45" x14ac:dyDescent="0.25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  <c r="U1545">
        <v>2014</v>
      </c>
    </row>
    <row r="1546" spans="1:21" ht="45" x14ac:dyDescent="0.25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  <c r="U1546">
        <v>2015</v>
      </c>
    </row>
    <row r="1547" spans="1:21" ht="45" x14ac:dyDescent="0.25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  <c r="U1547">
        <v>2015</v>
      </c>
    </row>
    <row r="1548" spans="1:21" ht="60" x14ac:dyDescent="0.25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  <c r="U1548">
        <v>2014</v>
      </c>
    </row>
    <row r="1549" spans="1:21" ht="45" x14ac:dyDescent="0.25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  <c r="U1549">
        <v>2017</v>
      </c>
    </row>
    <row r="1550" spans="1:21" ht="30" x14ac:dyDescent="0.25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  <c r="U1550">
        <v>2015</v>
      </c>
    </row>
    <row r="1551" spans="1:21" ht="45" x14ac:dyDescent="0.25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  <c r="U1551">
        <v>2015</v>
      </c>
    </row>
    <row r="1552" spans="1:21" ht="60" x14ac:dyDescent="0.25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  <c r="U1552">
        <v>2016</v>
      </c>
    </row>
    <row r="1553" spans="1:21" ht="60" x14ac:dyDescent="0.25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  <c r="U1553">
        <v>2015</v>
      </c>
    </row>
    <row r="1554" spans="1:21" ht="60" x14ac:dyDescent="0.25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  <c r="U1554">
        <v>2014</v>
      </c>
    </row>
    <row r="1555" spans="1:21" ht="45" x14ac:dyDescent="0.25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  <c r="U1555">
        <v>2015</v>
      </c>
    </row>
    <row r="1556" spans="1:21" ht="60" x14ac:dyDescent="0.25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  <c r="U1556">
        <v>2015</v>
      </c>
    </row>
    <row r="1557" spans="1:21" ht="45" x14ac:dyDescent="0.25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  <c r="U1557">
        <v>2015</v>
      </c>
    </row>
    <row r="1558" spans="1:21" ht="45" x14ac:dyDescent="0.25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  <c r="U1558">
        <v>2016</v>
      </c>
    </row>
    <row r="1559" spans="1:21" ht="45" x14ac:dyDescent="0.25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  <c r="U1559">
        <v>2014</v>
      </c>
    </row>
    <row r="1560" spans="1:21" ht="45" x14ac:dyDescent="0.25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  <c r="U1560">
        <v>2015</v>
      </c>
    </row>
    <row r="1561" spans="1:21" ht="45" x14ac:dyDescent="0.25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  <c r="U1561">
        <v>2015</v>
      </c>
    </row>
    <row r="1562" spans="1:21" ht="60" x14ac:dyDescent="0.25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  <c r="U1562">
        <v>2014</v>
      </c>
    </row>
    <row r="1563" spans="1:21" ht="60" x14ac:dyDescent="0.25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  <c r="U1563">
        <v>2013</v>
      </c>
    </row>
    <row r="1564" spans="1:21" ht="60" x14ac:dyDescent="0.25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  <c r="U1564">
        <v>2009</v>
      </c>
    </row>
    <row r="1565" spans="1:21" ht="45" x14ac:dyDescent="0.25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  <c r="U1565">
        <v>2014</v>
      </c>
    </row>
    <row r="1566" spans="1:21" ht="60" x14ac:dyDescent="0.25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  <c r="U1566">
        <v>2015</v>
      </c>
    </row>
    <row r="1567" spans="1:21" ht="60" x14ac:dyDescent="0.25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  <c r="U1567">
        <v>2011</v>
      </c>
    </row>
    <row r="1568" spans="1:21" ht="45" x14ac:dyDescent="0.25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  <c r="U1568">
        <v>2016</v>
      </c>
    </row>
    <row r="1569" spans="1:21" ht="60" x14ac:dyDescent="0.25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  <c r="U1569">
        <v>2014</v>
      </c>
    </row>
    <row r="1570" spans="1:21" ht="45" x14ac:dyDescent="0.25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  <c r="U1570">
        <v>2014</v>
      </c>
    </row>
    <row r="1571" spans="1:21" x14ac:dyDescent="0.25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  <c r="U1571">
        <v>2013</v>
      </c>
    </row>
    <row r="1572" spans="1:21" ht="30" x14ac:dyDescent="0.25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  <c r="U1572">
        <v>2016</v>
      </c>
    </row>
    <row r="1573" spans="1:21" ht="60" x14ac:dyDescent="0.25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  <c r="U1573">
        <v>2015</v>
      </c>
    </row>
    <row r="1574" spans="1:21" ht="60" x14ac:dyDescent="0.25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  <c r="U1574">
        <v>2016</v>
      </c>
    </row>
    <row r="1575" spans="1:21" ht="60" x14ac:dyDescent="0.25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  <c r="U1575">
        <v>2017</v>
      </c>
    </row>
    <row r="1576" spans="1:21" ht="60" x14ac:dyDescent="0.25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  <c r="U1576">
        <v>2015</v>
      </c>
    </row>
    <row r="1577" spans="1:21" ht="60" x14ac:dyDescent="0.25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  <c r="U1577">
        <v>2014</v>
      </c>
    </row>
    <row r="1578" spans="1:21" ht="45" x14ac:dyDescent="0.25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  <c r="U1578">
        <v>2015</v>
      </c>
    </row>
    <row r="1579" spans="1:21" ht="60" x14ac:dyDescent="0.25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  <c r="U1579">
        <v>2012</v>
      </c>
    </row>
    <row r="1580" spans="1:21" ht="60" x14ac:dyDescent="0.25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  <c r="U1580">
        <v>2010</v>
      </c>
    </row>
    <row r="1581" spans="1:21" ht="45" x14ac:dyDescent="0.25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  <c r="U1581">
        <v>2013</v>
      </c>
    </row>
    <row r="1582" spans="1:21" ht="45" x14ac:dyDescent="0.25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  <c r="U1582">
        <v>2012</v>
      </c>
    </row>
    <row r="1583" spans="1:21" ht="60" x14ac:dyDescent="0.25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  <c r="U1583">
        <v>2015</v>
      </c>
    </row>
    <row r="1584" spans="1:21" ht="30" x14ac:dyDescent="0.25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  <c r="U1584">
        <v>2015</v>
      </c>
    </row>
    <row r="1585" spans="1:21" ht="60" x14ac:dyDescent="0.25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  <c r="U1585">
        <v>2014</v>
      </c>
    </row>
    <row r="1586" spans="1:21" ht="60" x14ac:dyDescent="0.25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  <c r="U1586">
        <v>2014</v>
      </c>
    </row>
    <row r="1587" spans="1:21" ht="60" x14ac:dyDescent="0.25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  <c r="U1587">
        <v>2016</v>
      </c>
    </row>
    <row r="1588" spans="1:21" ht="30" x14ac:dyDescent="0.25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  <c r="U1588">
        <v>2015</v>
      </c>
    </row>
    <row r="1589" spans="1:21" ht="60" x14ac:dyDescent="0.25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  <c r="U1589">
        <v>2014</v>
      </c>
    </row>
    <row r="1590" spans="1:21" ht="30" x14ac:dyDescent="0.25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  <c r="U1590">
        <v>2015</v>
      </c>
    </row>
    <row r="1591" spans="1:21" ht="45" x14ac:dyDescent="0.25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  <c r="U1591">
        <v>2015</v>
      </c>
    </row>
    <row r="1592" spans="1:21" x14ac:dyDescent="0.25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  <c r="U1592">
        <v>2015</v>
      </c>
    </row>
    <row r="1593" spans="1:21" ht="60" x14ac:dyDescent="0.25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  <c r="U1593">
        <v>2016</v>
      </c>
    </row>
    <row r="1594" spans="1:21" ht="30" x14ac:dyDescent="0.25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  <c r="U1594">
        <v>2015</v>
      </c>
    </row>
    <row r="1595" spans="1:21" ht="45" x14ac:dyDescent="0.25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  <c r="U1595">
        <v>2015</v>
      </c>
    </row>
    <row r="1596" spans="1:21" ht="45" x14ac:dyDescent="0.25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  <c r="U1596">
        <v>2016</v>
      </c>
    </row>
    <row r="1597" spans="1:21" ht="45" x14ac:dyDescent="0.25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  <c r="U1597">
        <v>2014</v>
      </c>
    </row>
    <row r="1598" spans="1:21" ht="45" x14ac:dyDescent="0.25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  <c r="U1598">
        <v>2014</v>
      </c>
    </row>
    <row r="1599" spans="1:21" ht="45" x14ac:dyDescent="0.25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  <c r="U1599">
        <v>2016</v>
      </c>
    </row>
    <row r="1600" spans="1:21" ht="60" x14ac:dyDescent="0.25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  <c r="U1600">
        <v>2015</v>
      </c>
    </row>
    <row r="1601" spans="1:21" ht="45" x14ac:dyDescent="0.25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  <c r="U1601">
        <v>2016</v>
      </c>
    </row>
    <row r="1602" spans="1:21" ht="60" x14ac:dyDescent="0.25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  <c r="U1602">
        <v>2014</v>
      </c>
    </row>
    <row r="1603" spans="1:21" ht="45" x14ac:dyDescent="0.25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00"/>
        <v>108</v>
      </c>
      <c r="P1603">
        <f t="shared" si="101"/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  <c r="U1603">
        <v>2011</v>
      </c>
    </row>
    <row r="1604" spans="1:21" ht="45" x14ac:dyDescent="0.25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  <c r="U1604">
        <v>2011</v>
      </c>
    </row>
    <row r="1605" spans="1:21" ht="45" x14ac:dyDescent="0.25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  <c r="U1605">
        <v>2011</v>
      </c>
    </row>
    <row r="1606" spans="1:21" ht="60" x14ac:dyDescent="0.25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  <c r="U1606">
        <v>2012</v>
      </c>
    </row>
    <row r="1607" spans="1:21" ht="60" x14ac:dyDescent="0.25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  <c r="U1607">
        <v>2011</v>
      </c>
    </row>
    <row r="1608" spans="1:21" ht="60" x14ac:dyDescent="0.25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  <c r="U1608">
        <v>2010</v>
      </c>
    </row>
    <row r="1609" spans="1:21" ht="45" x14ac:dyDescent="0.25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  <c r="U1609">
        <v>2012</v>
      </c>
    </row>
    <row r="1610" spans="1:21" ht="45" x14ac:dyDescent="0.25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  <c r="U1610">
        <v>2013</v>
      </c>
    </row>
    <row r="1611" spans="1:21" ht="45" x14ac:dyDescent="0.25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  <c r="U1611">
        <v>2011</v>
      </c>
    </row>
    <row r="1612" spans="1:21" ht="30" x14ac:dyDescent="0.25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  <c r="U1612">
        <v>2012</v>
      </c>
    </row>
    <row r="1613" spans="1:21" x14ac:dyDescent="0.25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  <c r="U1613">
        <v>2013</v>
      </c>
    </row>
    <row r="1614" spans="1:21" ht="45" x14ac:dyDescent="0.25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  <c r="U1614">
        <v>2012</v>
      </c>
    </row>
    <row r="1615" spans="1:21" ht="60" x14ac:dyDescent="0.25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  <c r="U1615">
        <v>2012</v>
      </c>
    </row>
    <row r="1616" spans="1:21" ht="60" x14ac:dyDescent="0.25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  <c r="U1616">
        <v>2014</v>
      </c>
    </row>
    <row r="1617" spans="1:21" ht="45" x14ac:dyDescent="0.25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  <c r="U1617">
        <v>2011</v>
      </c>
    </row>
    <row r="1618" spans="1:21" ht="45" x14ac:dyDescent="0.25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  <c r="U1618">
        <v>2012</v>
      </c>
    </row>
    <row r="1619" spans="1:21" ht="45" x14ac:dyDescent="0.25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  <c r="U1619">
        <v>2013</v>
      </c>
    </row>
    <row r="1620" spans="1:21" ht="45" x14ac:dyDescent="0.25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  <c r="U1620">
        <v>2013</v>
      </c>
    </row>
    <row r="1621" spans="1:21" ht="60" x14ac:dyDescent="0.25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  <c r="U1621">
        <v>2014</v>
      </c>
    </row>
    <row r="1622" spans="1:21" ht="30" x14ac:dyDescent="0.25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  <c r="U1622">
        <v>2013</v>
      </c>
    </row>
    <row r="1623" spans="1:21" ht="45" x14ac:dyDescent="0.25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  <c r="U1623">
        <v>2012</v>
      </c>
    </row>
    <row r="1624" spans="1:21" ht="45" x14ac:dyDescent="0.25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  <c r="U1624">
        <v>2014</v>
      </c>
    </row>
    <row r="1625" spans="1:21" ht="60" x14ac:dyDescent="0.25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  <c r="U1625">
        <v>2013</v>
      </c>
    </row>
    <row r="1626" spans="1:21" ht="45" x14ac:dyDescent="0.25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  <c r="U1626">
        <v>2012</v>
      </c>
    </row>
    <row r="1627" spans="1:21" ht="60" x14ac:dyDescent="0.25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  <c r="U1627">
        <v>2012</v>
      </c>
    </row>
    <row r="1628" spans="1:21" ht="45" x14ac:dyDescent="0.25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  <c r="U1628">
        <v>2013</v>
      </c>
    </row>
    <row r="1629" spans="1:21" ht="60" x14ac:dyDescent="0.25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  <c r="U1629">
        <v>2012</v>
      </c>
    </row>
    <row r="1630" spans="1:21" ht="30" x14ac:dyDescent="0.25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  <c r="U1630">
        <v>2014</v>
      </c>
    </row>
    <row r="1631" spans="1:21" ht="30" x14ac:dyDescent="0.25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  <c r="U1631">
        <v>2014</v>
      </c>
    </row>
    <row r="1632" spans="1:21" ht="60" x14ac:dyDescent="0.25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  <c r="U1632">
        <v>2012</v>
      </c>
    </row>
    <row r="1633" spans="1:21" ht="60" x14ac:dyDescent="0.25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  <c r="U1633">
        <v>2012</v>
      </c>
    </row>
    <row r="1634" spans="1:21" ht="60" x14ac:dyDescent="0.25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  <c r="U1634">
        <v>2011</v>
      </c>
    </row>
    <row r="1635" spans="1:21" ht="60" x14ac:dyDescent="0.25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  <c r="U1635">
        <v>2011</v>
      </c>
    </row>
    <row r="1636" spans="1:21" ht="45" x14ac:dyDescent="0.25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  <c r="U1636">
        <v>2011</v>
      </c>
    </row>
    <row r="1637" spans="1:21" ht="60" x14ac:dyDescent="0.25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  <c r="U1637">
        <v>2016</v>
      </c>
    </row>
    <row r="1638" spans="1:21" ht="45" x14ac:dyDescent="0.25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  <c r="U1638">
        <v>2011</v>
      </c>
    </row>
    <row r="1639" spans="1:21" ht="45" x14ac:dyDescent="0.25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  <c r="U1639">
        <v>2009</v>
      </c>
    </row>
    <row r="1640" spans="1:21" ht="30" x14ac:dyDescent="0.25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  <c r="U1640">
        <v>2013</v>
      </c>
    </row>
    <row r="1641" spans="1:21" ht="60" x14ac:dyDescent="0.25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  <c r="U1641">
        <v>2012</v>
      </c>
    </row>
    <row r="1642" spans="1:21" ht="60" x14ac:dyDescent="0.25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  <c r="U1642">
        <v>2010</v>
      </c>
    </row>
    <row r="1643" spans="1:21" ht="30" x14ac:dyDescent="0.25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  <c r="U1643">
        <v>2014</v>
      </c>
    </row>
    <row r="1644" spans="1:21" ht="45" x14ac:dyDescent="0.25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  <c r="U1644">
        <v>2011</v>
      </c>
    </row>
    <row r="1645" spans="1:21" ht="30" x14ac:dyDescent="0.25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  <c r="U1645">
        <v>2012</v>
      </c>
    </row>
    <row r="1646" spans="1:21" ht="60" x14ac:dyDescent="0.25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  <c r="U1646">
        <v>2012</v>
      </c>
    </row>
    <row r="1647" spans="1:21" ht="45" x14ac:dyDescent="0.25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  <c r="U1647">
        <v>2013</v>
      </c>
    </row>
    <row r="1648" spans="1:21" ht="60" x14ac:dyDescent="0.25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  <c r="U1648">
        <v>2014</v>
      </c>
    </row>
    <row r="1649" spans="1:21" ht="45" x14ac:dyDescent="0.25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  <c r="U1649">
        <v>2012</v>
      </c>
    </row>
    <row r="1650" spans="1:21" ht="45" x14ac:dyDescent="0.25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  <c r="U1650">
        <v>2011</v>
      </c>
    </row>
    <row r="1651" spans="1:21" ht="60" x14ac:dyDescent="0.25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  <c r="U1651">
        <v>2014</v>
      </c>
    </row>
    <row r="1652" spans="1:21" ht="45" x14ac:dyDescent="0.25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  <c r="U1652">
        <v>2013</v>
      </c>
    </row>
    <row r="1653" spans="1:21" ht="60" x14ac:dyDescent="0.25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  <c r="U1653">
        <v>2011</v>
      </c>
    </row>
    <row r="1654" spans="1:21" ht="60" x14ac:dyDescent="0.25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  <c r="U1654">
        <v>2013</v>
      </c>
    </row>
    <row r="1655" spans="1:21" ht="45" x14ac:dyDescent="0.25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  <c r="U1655">
        <v>2011</v>
      </c>
    </row>
    <row r="1656" spans="1:21" ht="60" x14ac:dyDescent="0.25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  <c r="U1656">
        <v>2012</v>
      </c>
    </row>
    <row r="1657" spans="1:21" ht="45" x14ac:dyDescent="0.25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  <c r="U1657">
        <v>2012</v>
      </c>
    </row>
    <row r="1658" spans="1:21" ht="60" x14ac:dyDescent="0.25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  <c r="U1658">
        <v>2012</v>
      </c>
    </row>
    <row r="1659" spans="1:21" ht="60" x14ac:dyDescent="0.25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  <c r="U1659">
        <v>2012</v>
      </c>
    </row>
    <row r="1660" spans="1:21" ht="60" x14ac:dyDescent="0.25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  <c r="U1660">
        <v>2012</v>
      </c>
    </row>
    <row r="1661" spans="1:21" ht="60" x14ac:dyDescent="0.25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  <c r="U1661">
        <v>2013</v>
      </c>
    </row>
    <row r="1662" spans="1:21" ht="60" x14ac:dyDescent="0.25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  <c r="U1662">
        <v>2016</v>
      </c>
    </row>
    <row r="1663" spans="1:21" ht="75" x14ac:dyDescent="0.25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  <c r="U1663">
        <v>2015</v>
      </c>
    </row>
    <row r="1664" spans="1:21" ht="60" x14ac:dyDescent="0.25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  <c r="U1664">
        <v>2011</v>
      </c>
    </row>
    <row r="1665" spans="1:21" ht="45" x14ac:dyDescent="0.25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  <c r="U1665">
        <v>2015</v>
      </c>
    </row>
    <row r="1666" spans="1:21" ht="45" x14ac:dyDescent="0.25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  <c r="U1666">
        <v>2012</v>
      </c>
    </row>
    <row r="1667" spans="1:21" ht="60" x14ac:dyDescent="0.25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04"/>
        <v>119</v>
      </c>
      <c r="P1667">
        <f t="shared" si="105"/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  <c r="U1667">
        <v>2011</v>
      </c>
    </row>
    <row r="1668" spans="1:21" ht="45" x14ac:dyDescent="0.25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  <c r="U1668">
        <v>2013</v>
      </c>
    </row>
    <row r="1669" spans="1:21" ht="45" x14ac:dyDescent="0.25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  <c r="U1669">
        <v>2014</v>
      </c>
    </row>
    <row r="1670" spans="1:21" ht="60" x14ac:dyDescent="0.25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  <c r="U1670">
        <v>2011</v>
      </c>
    </row>
    <row r="1671" spans="1:21" ht="60" x14ac:dyDescent="0.25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  <c r="U1671">
        <v>2016</v>
      </c>
    </row>
    <row r="1672" spans="1:21" ht="60" x14ac:dyDescent="0.25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  <c r="U1672">
        <v>2010</v>
      </c>
    </row>
    <row r="1673" spans="1:21" ht="30" x14ac:dyDescent="0.25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  <c r="U1673">
        <v>2016</v>
      </c>
    </row>
    <row r="1674" spans="1:21" ht="45" x14ac:dyDescent="0.25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  <c r="U1674">
        <v>2012</v>
      </c>
    </row>
    <row r="1675" spans="1:21" ht="45" x14ac:dyDescent="0.25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  <c r="U1675">
        <v>2015</v>
      </c>
    </row>
    <row r="1676" spans="1:21" ht="60" x14ac:dyDescent="0.25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  <c r="U1676">
        <v>2016</v>
      </c>
    </row>
    <row r="1677" spans="1:21" ht="30" x14ac:dyDescent="0.25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  <c r="U1677">
        <v>2011</v>
      </c>
    </row>
    <row r="1678" spans="1:21" ht="45" x14ac:dyDescent="0.25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  <c r="U1678">
        <v>2012</v>
      </c>
    </row>
    <row r="1679" spans="1:21" ht="45" x14ac:dyDescent="0.25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  <c r="U1679">
        <v>2016</v>
      </c>
    </row>
    <row r="1680" spans="1:21" ht="45" x14ac:dyDescent="0.25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  <c r="U1680">
        <v>2014</v>
      </c>
    </row>
    <row r="1681" spans="1:21" ht="60" x14ac:dyDescent="0.25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  <c r="U1681">
        <v>2011</v>
      </c>
    </row>
    <row r="1682" spans="1:21" ht="30" x14ac:dyDescent="0.25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  <c r="U1682">
        <v>2014</v>
      </c>
    </row>
    <row r="1683" spans="1:21" ht="60" x14ac:dyDescent="0.25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  <c r="U1683">
        <v>2017</v>
      </c>
    </row>
    <row r="1684" spans="1:21" ht="45" x14ac:dyDescent="0.25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  <c r="U1684">
        <v>2017</v>
      </c>
    </row>
    <row r="1685" spans="1:21" ht="45" x14ac:dyDescent="0.25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  <c r="U1685">
        <v>2017</v>
      </c>
    </row>
    <row r="1686" spans="1:21" ht="30" x14ac:dyDescent="0.25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  <c r="U1686">
        <v>2017</v>
      </c>
    </row>
    <row r="1687" spans="1:21" ht="60" x14ac:dyDescent="0.25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  <c r="U1687">
        <v>2017</v>
      </c>
    </row>
    <row r="1688" spans="1:21" ht="60" x14ac:dyDescent="0.25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  <c r="U1688">
        <v>2017</v>
      </c>
    </row>
    <row r="1689" spans="1:21" ht="60" x14ac:dyDescent="0.25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  <c r="U1689">
        <v>2017</v>
      </c>
    </row>
    <row r="1690" spans="1:21" ht="60" x14ac:dyDescent="0.25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  <c r="U1690">
        <v>2017</v>
      </c>
    </row>
    <row r="1691" spans="1:21" ht="30" x14ac:dyDescent="0.25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  <c r="U1691">
        <v>2017</v>
      </c>
    </row>
    <row r="1692" spans="1:21" ht="45" x14ac:dyDescent="0.25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  <c r="U1692">
        <v>2017</v>
      </c>
    </row>
    <row r="1693" spans="1:21" ht="60" x14ac:dyDescent="0.25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  <c r="U1693">
        <v>2017</v>
      </c>
    </row>
    <row r="1694" spans="1:21" ht="45" x14ac:dyDescent="0.25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  <c r="U1694">
        <v>2017</v>
      </c>
    </row>
    <row r="1695" spans="1:21" ht="60" x14ac:dyDescent="0.25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  <c r="U1695">
        <v>2017</v>
      </c>
    </row>
    <row r="1696" spans="1:21" ht="60" x14ac:dyDescent="0.25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  <c r="U1696">
        <v>2017</v>
      </c>
    </row>
    <row r="1697" spans="1:21" ht="60" x14ac:dyDescent="0.25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  <c r="U1697">
        <v>2017</v>
      </c>
    </row>
    <row r="1698" spans="1:21" ht="60" x14ac:dyDescent="0.25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  <c r="U1698">
        <v>2017</v>
      </c>
    </row>
    <row r="1699" spans="1:21" ht="45" x14ac:dyDescent="0.25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  <c r="U1699">
        <v>2017</v>
      </c>
    </row>
    <row r="1700" spans="1:21" ht="75" x14ac:dyDescent="0.25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  <c r="U1700">
        <v>2017</v>
      </c>
    </row>
    <row r="1701" spans="1:21" ht="60" x14ac:dyDescent="0.25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  <c r="U1701">
        <v>2017</v>
      </c>
    </row>
    <row r="1702" spans="1:21" ht="60" x14ac:dyDescent="0.25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  <c r="U1702">
        <v>2017</v>
      </c>
    </row>
    <row r="1703" spans="1:21" ht="60" x14ac:dyDescent="0.25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  <c r="U1703">
        <v>2014</v>
      </c>
    </row>
    <row r="1704" spans="1:21" ht="30" x14ac:dyDescent="0.25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  <c r="U1704">
        <v>2015</v>
      </c>
    </row>
    <row r="1705" spans="1:21" ht="60" x14ac:dyDescent="0.25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  <c r="U1705">
        <v>2015</v>
      </c>
    </row>
    <row r="1706" spans="1:21" ht="45" x14ac:dyDescent="0.25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  <c r="U1706">
        <v>2015</v>
      </c>
    </row>
    <row r="1707" spans="1:21" ht="45" x14ac:dyDescent="0.25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  <c r="U1707">
        <v>2015</v>
      </c>
    </row>
    <row r="1708" spans="1:21" ht="45" x14ac:dyDescent="0.25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  <c r="U1708">
        <v>2015</v>
      </c>
    </row>
    <row r="1709" spans="1:21" ht="60" x14ac:dyDescent="0.25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  <c r="U1709">
        <v>2016</v>
      </c>
    </row>
    <row r="1710" spans="1:21" ht="60" x14ac:dyDescent="0.25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  <c r="U1710">
        <v>2016</v>
      </c>
    </row>
    <row r="1711" spans="1:21" ht="45" x14ac:dyDescent="0.25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  <c r="U1711">
        <v>2014</v>
      </c>
    </row>
    <row r="1712" spans="1:21" ht="30" x14ac:dyDescent="0.25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  <c r="U1712">
        <v>2015</v>
      </c>
    </row>
    <row r="1713" spans="1:21" ht="60" x14ac:dyDescent="0.25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  <c r="U1713">
        <v>2014</v>
      </c>
    </row>
    <row r="1714" spans="1:21" ht="60" x14ac:dyDescent="0.25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  <c r="U1714">
        <v>2015</v>
      </c>
    </row>
    <row r="1715" spans="1:21" ht="60" x14ac:dyDescent="0.25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  <c r="U1715">
        <v>2014</v>
      </c>
    </row>
    <row r="1716" spans="1:21" ht="60" x14ac:dyDescent="0.25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  <c r="U1716">
        <v>2015</v>
      </c>
    </row>
    <row r="1717" spans="1:21" ht="45" x14ac:dyDescent="0.25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  <c r="U1717">
        <v>2015</v>
      </c>
    </row>
    <row r="1718" spans="1:21" ht="60" x14ac:dyDescent="0.25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  <c r="U1718">
        <v>2016</v>
      </c>
    </row>
    <row r="1719" spans="1:21" ht="45" x14ac:dyDescent="0.25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  <c r="U1719">
        <v>2016</v>
      </c>
    </row>
    <row r="1720" spans="1:21" x14ac:dyDescent="0.25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  <c r="U1720">
        <v>2016</v>
      </c>
    </row>
    <row r="1721" spans="1:21" ht="60" x14ac:dyDescent="0.25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  <c r="U1721">
        <v>2014</v>
      </c>
    </row>
    <row r="1722" spans="1:21" ht="60" x14ac:dyDescent="0.25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  <c r="U1722">
        <v>2014</v>
      </c>
    </row>
    <row r="1723" spans="1:21" ht="45" x14ac:dyDescent="0.25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  <c r="U1723">
        <v>2015</v>
      </c>
    </row>
    <row r="1724" spans="1:21" ht="45" x14ac:dyDescent="0.25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  <c r="U1724">
        <v>2016</v>
      </c>
    </row>
    <row r="1725" spans="1:21" ht="60" x14ac:dyDescent="0.25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  <c r="U1725">
        <v>2015</v>
      </c>
    </row>
    <row r="1726" spans="1:21" ht="60" x14ac:dyDescent="0.25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  <c r="U1726">
        <v>2014</v>
      </c>
    </row>
    <row r="1727" spans="1:21" ht="60" x14ac:dyDescent="0.25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  <c r="U1727">
        <v>2014</v>
      </c>
    </row>
    <row r="1728" spans="1:21" ht="30" x14ac:dyDescent="0.25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  <c r="U1728">
        <v>2014</v>
      </c>
    </row>
    <row r="1729" spans="1:21" ht="60" x14ac:dyDescent="0.25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  <c r="U1729">
        <v>2015</v>
      </c>
    </row>
    <row r="1730" spans="1:21" ht="45" x14ac:dyDescent="0.25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  <c r="U1730">
        <v>2015</v>
      </c>
    </row>
    <row r="1731" spans="1:21" ht="60" x14ac:dyDescent="0.25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08"/>
        <v>0</v>
      </c>
      <c r="P1731">
        <f t="shared" si="109"/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  <c r="U1731">
        <v>2016</v>
      </c>
    </row>
    <row r="1732" spans="1:21" ht="45" x14ac:dyDescent="0.25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  <c r="U1732">
        <v>2015</v>
      </c>
    </row>
    <row r="1733" spans="1:21" ht="30" x14ac:dyDescent="0.25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  <c r="U1733">
        <v>2015</v>
      </c>
    </row>
    <row r="1734" spans="1:21" ht="60" x14ac:dyDescent="0.25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  <c r="U1734">
        <v>2015</v>
      </c>
    </row>
    <row r="1735" spans="1:21" ht="60" x14ac:dyDescent="0.25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  <c r="U1735">
        <v>2016</v>
      </c>
    </row>
    <row r="1736" spans="1:21" ht="45" x14ac:dyDescent="0.25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  <c r="U1736">
        <v>2015</v>
      </c>
    </row>
    <row r="1737" spans="1:21" ht="45" x14ac:dyDescent="0.25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  <c r="U1737">
        <v>2016</v>
      </c>
    </row>
    <row r="1738" spans="1:21" ht="45" x14ac:dyDescent="0.25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  <c r="U1738">
        <v>2015</v>
      </c>
    </row>
    <row r="1739" spans="1:21" ht="60" x14ac:dyDescent="0.25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  <c r="U1739">
        <v>2015</v>
      </c>
    </row>
    <row r="1740" spans="1:21" ht="45" x14ac:dyDescent="0.25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  <c r="U1740">
        <v>2014</v>
      </c>
    </row>
    <row r="1741" spans="1:21" ht="45" x14ac:dyDescent="0.25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  <c r="U1741">
        <v>2016</v>
      </c>
    </row>
    <row r="1742" spans="1:21" ht="45" x14ac:dyDescent="0.25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  <c r="U1742">
        <v>2015</v>
      </c>
    </row>
    <row r="1743" spans="1:21" ht="45" x14ac:dyDescent="0.25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  <c r="U1743">
        <v>2015</v>
      </c>
    </row>
    <row r="1744" spans="1:21" ht="60" x14ac:dyDescent="0.25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  <c r="U1744">
        <v>2016</v>
      </c>
    </row>
    <row r="1745" spans="1:21" ht="45" x14ac:dyDescent="0.25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  <c r="U1745">
        <v>2016</v>
      </c>
    </row>
    <row r="1746" spans="1:21" ht="60" x14ac:dyDescent="0.25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  <c r="U1746">
        <v>2015</v>
      </c>
    </row>
    <row r="1747" spans="1:21" ht="60" x14ac:dyDescent="0.25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  <c r="U1747">
        <v>2016</v>
      </c>
    </row>
    <row r="1748" spans="1:21" ht="60" x14ac:dyDescent="0.25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  <c r="U1748">
        <v>2016</v>
      </c>
    </row>
    <row r="1749" spans="1:21" ht="60" x14ac:dyDescent="0.25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  <c r="U1749">
        <v>2015</v>
      </c>
    </row>
    <row r="1750" spans="1:21" ht="45" x14ac:dyDescent="0.25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  <c r="U1750">
        <v>2015</v>
      </c>
    </row>
    <row r="1751" spans="1:21" ht="45" x14ac:dyDescent="0.25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  <c r="U1751">
        <v>2017</v>
      </c>
    </row>
    <row r="1752" spans="1:21" ht="60" x14ac:dyDescent="0.25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  <c r="U1752">
        <v>2016</v>
      </c>
    </row>
    <row r="1753" spans="1:21" ht="30" x14ac:dyDescent="0.25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  <c r="U1753">
        <v>2015</v>
      </c>
    </row>
    <row r="1754" spans="1:21" ht="45" x14ac:dyDescent="0.25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  <c r="U1754">
        <v>2016</v>
      </c>
    </row>
    <row r="1755" spans="1:21" ht="45" x14ac:dyDescent="0.25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  <c r="U1755">
        <v>2016</v>
      </c>
    </row>
    <row r="1756" spans="1:21" ht="60" x14ac:dyDescent="0.25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  <c r="U1756">
        <v>2015</v>
      </c>
    </row>
    <row r="1757" spans="1:21" ht="60" x14ac:dyDescent="0.25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  <c r="U1757">
        <v>2015</v>
      </c>
    </row>
    <row r="1758" spans="1:21" ht="45" x14ac:dyDescent="0.25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  <c r="U1758">
        <v>2016</v>
      </c>
    </row>
    <row r="1759" spans="1:21" ht="45" x14ac:dyDescent="0.25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  <c r="U1759">
        <v>2016</v>
      </c>
    </row>
    <row r="1760" spans="1:21" ht="60" x14ac:dyDescent="0.25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  <c r="U1760">
        <v>2016</v>
      </c>
    </row>
    <row r="1761" spans="1:21" ht="30" x14ac:dyDescent="0.25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  <c r="U1761">
        <v>2015</v>
      </c>
    </row>
    <row r="1762" spans="1:21" ht="60" x14ac:dyDescent="0.25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  <c r="U1762">
        <v>2016</v>
      </c>
    </row>
    <row r="1763" spans="1:21" ht="30" x14ac:dyDescent="0.25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  <c r="U1763">
        <v>2015</v>
      </c>
    </row>
    <row r="1764" spans="1:21" ht="30" x14ac:dyDescent="0.25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  <c r="U1764">
        <v>2016</v>
      </c>
    </row>
    <row r="1765" spans="1:21" ht="60" x14ac:dyDescent="0.25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  <c r="U1765">
        <v>2016</v>
      </c>
    </row>
    <row r="1766" spans="1:21" ht="60" x14ac:dyDescent="0.25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  <c r="U1766">
        <v>2014</v>
      </c>
    </row>
    <row r="1767" spans="1:21" ht="60" x14ac:dyDescent="0.25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  <c r="U1767">
        <v>2014</v>
      </c>
    </row>
    <row r="1768" spans="1:21" ht="30" x14ac:dyDescent="0.25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  <c r="U1768">
        <v>2014</v>
      </c>
    </row>
    <row r="1769" spans="1:21" ht="45" x14ac:dyDescent="0.25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  <c r="U1769">
        <v>2014</v>
      </c>
    </row>
    <row r="1770" spans="1:21" ht="45" x14ac:dyDescent="0.25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  <c r="U1770">
        <v>2014</v>
      </c>
    </row>
    <row r="1771" spans="1:21" ht="45" x14ac:dyDescent="0.25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  <c r="U1771">
        <v>2014</v>
      </c>
    </row>
    <row r="1772" spans="1:21" ht="60" x14ac:dyDescent="0.25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  <c r="U1772">
        <v>2014</v>
      </c>
    </row>
    <row r="1773" spans="1:21" ht="60" x14ac:dyDescent="0.25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  <c r="U1773">
        <v>2014</v>
      </c>
    </row>
    <row r="1774" spans="1:21" ht="45" x14ac:dyDescent="0.25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  <c r="U1774">
        <v>2014</v>
      </c>
    </row>
    <row r="1775" spans="1:21" ht="60" x14ac:dyDescent="0.25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  <c r="U1775">
        <v>2014</v>
      </c>
    </row>
    <row r="1776" spans="1:21" ht="60" x14ac:dyDescent="0.25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  <c r="U1776">
        <v>2014</v>
      </c>
    </row>
    <row r="1777" spans="1:21" ht="45" x14ac:dyDescent="0.25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  <c r="U1777">
        <v>2014</v>
      </c>
    </row>
    <row r="1778" spans="1:21" ht="45" x14ac:dyDescent="0.25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  <c r="U1778">
        <v>2014</v>
      </c>
    </row>
    <row r="1779" spans="1:21" ht="60" x14ac:dyDescent="0.25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  <c r="U1779">
        <v>2015</v>
      </c>
    </row>
    <row r="1780" spans="1:21" ht="45" x14ac:dyDescent="0.25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  <c r="U1780">
        <v>2015</v>
      </c>
    </row>
    <row r="1781" spans="1:21" ht="60" x14ac:dyDescent="0.25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  <c r="U1781">
        <v>2016</v>
      </c>
    </row>
    <row r="1782" spans="1:21" ht="60" x14ac:dyDescent="0.25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  <c r="U1782">
        <v>2016</v>
      </c>
    </row>
    <row r="1783" spans="1:21" ht="60" x14ac:dyDescent="0.25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  <c r="U1783">
        <v>2016</v>
      </c>
    </row>
    <row r="1784" spans="1:21" ht="60" x14ac:dyDescent="0.25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  <c r="U1784">
        <v>2016</v>
      </c>
    </row>
    <row r="1785" spans="1:21" ht="60" x14ac:dyDescent="0.25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  <c r="U1785">
        <v>2015</v>
      </c>
    </row>
    <row r="1786" spans="1:21" ht="60" x14ac:dyDescent="0.25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  <c r="U1786">
        <v>2014</v>
      </c>
    </row>
    <row r="1787" spans="1:21" ht="45" x14ac:dyDescent="0.25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  <c r="U1787">
        <v>2014</v>
      </c>
    </row>
    <row r="1788" spans="1:21" ht="60" x14ac:dyDescent="0.25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  <c r="U1788">
        <v>2014</v>
      </c>
    </row>
    <row r="1789" spans="1:21" ht="45" x14ac:dyDescent="0.25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  <c r="U1789">
        <v>2015</v>
      </c>
    </row>
    <row r="1790" spans="1:21" ht="45" x14ac:dyDescent="0.25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  <c r="U1790">
        <v>2014</v>
      </c>
    </row>
    <row r="1791" spans="1:21" ht="45" x14ac:dyDescent="0.25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  <c r="U1791">
        <v>2014</v>
      </c>
    </row>
    <row r="1792" spans="1:21" ht="45" x14ac:dyDescent="0.25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  <c r="U1792">
        <v>2015</v>
      </c>
    </row>
    <row r="1793" spans="1:21" ht="45" x14ac:dyDescent="0.25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  <c r="U1793">
        <v>2014</v>
      </c>
    </row>
    <row r="1794" spans="1:21" ht="45" x14ac:dyDescent="0.25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  <c r="U1794">
        <v>2015</v>
      </c>
    </row>
    <row r="1795" spans="1:21" ht="45" x14ac:dyDescent="0.25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12"/>
        <v>1</v>
      </c>
      <c r="P1795">
        <f t="shared" si="113"/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  <c r="U1795">
        <v>2014</v>
      </c>
    </row>
    <row r="1796" spans="1:21" ht="60" x14ac:dyDescent="0.25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  <c r="U1796">
        <v>2015</v>
      </c>
    </row>
    <row r="1797" spans="1:21" ht="45" x14ac:dyDescent="0.25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  <c r="U1797">
        <v>2016</v>
      </c>
    </row>
    <row r="1798" spans="1:21" ht="60" x14ac:dyDescent="0.25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  <c r="U1798">
        <v>2016</v>
      </c>
    </row>
    <row r="1799" spans="1:21" ht="45" x14ac:dyDescent="0.25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  <c r="U1799">
        <v>2016</v>
      </c>
    </row>
    <row r="1800" spans="1:21" ht="45" x14ac:dyDescent="0.25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  <c r="U1800">
        <v>2015</v>
      </c>
    </row>
    <row r="1801" spans="1:21" ht="30" x14ac:dyDescent="0.25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  <c r="U1801">
        <v>2014</v>
      </c>
    </row>
    <row r="1802" spans="1:21" ht="60" x14ac:dyDescent="0.25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  <c r="U1802">
        <v>2016</v>
      </c>
    </row>
    <row r="1803" spans="1:21" ht="60" x14ac:dyDescent="0.25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  <c r="U1803">
        <v>2015</v>
      </c>
    </row>
    <row r="1804" spans="1:21" ht="45" x14ac:dyDescent="0.25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  <c r="U1804">
        <v>2015</v>
      </c>
    </row>
    <row r="1805" spans="1:21" ht="45" x14ac:dyDescent="0.25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  <c r="U1805">
        <v>2015</v>
      </c>
    </row>
    <row r="1806" spans="1:21" ht="45" x14ac:dyDescent="0.25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  <c r="U1806">
        <v>2015</v>
      </c>
    </row>
    <row r="1807" spans="1:21" ht="60" x14ac:dyDescent="0.25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  <c r="U1807">
        <v>2015</v>
      </c>
    </row>
    <row r="1808" spans="1:21" ht="60" x14ac:dyDescent="0.25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  <c r="U1808">
        <v>2014</v>
      </c>
    </row>
    <row r="1809" spans="1:21" ht="30" x14ac:dyDescent="0.25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  <c r="U1809">
        <v>2014</v>
      </c>
    </row>
    <row r="1810" spans="1:21" ht="60" x14ac:dyDescent="0.25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  <c r="U1810">
        <v>2017</v>
      </c>
    </row>
    <row r="1811" spans="1:21" ht="45" x14ac:dyDescent="0.25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  <c r="U1811">
        <v>2015</v>
      </c>
    </row>
    <row r="1812" spans="1:21" ht="45" x14ac:dyDescent="0.25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  <c r="U1812">
        <v>2014</v>
      </c>
    </row>
    <row r="1813" spans="1:21" ht="45" x14ac:dyDescent="0.25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  <c r="U1813">
        <v>2014</v>
      </c>
    </row>
    <row r="1814" spans="1:21" ht="60" x14ac:dyDescent="0.25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  <c r="U1814">
        <v>2016</v>
      </c>
    </row>
    <row r="1815" spans="1:21" ht="45" x14ac:dyDescent="0.25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  <c r="U1815">
        <v>2014</v>
      </c>
    </row>
    <row r="1816" spans="1:21" ht="45" x14ac:dyDescent="0.25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  <c r="U1816">
        <v>2015</v>
      </c>
    </row>
    <row r="1817" spans="1:21" ht="60" x14ac:dyDescent="0.25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  <c r="U1817">
        <v>2015</v>
      </c>
    </row>
    <row r="1818" spans="1:21" ht="45" x14ac:dyDescent="0.25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  <c r="U1818">
        <v>2016</v>
      </c>
    </row>
    <row r="1819" spans="1:21" ht="45" x14ac:dyDescent="0.25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  <c r="U1819">
        <v>2016</v>
      </c>
    </row>
    <row r="1820" spans="1:21" ht="45" x14ac:dyDescent="0.25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  <c r="U1820">
        <v>2015</v>
      </c>
    </row>
    <row r="1821" spans="1:21" ht="60" x14ac:dyDescent="0.25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  <c r="U1821">
        <v>2014</v>
      </c>
    </row>
    <row r="1822" spans="1:21" ht="60" x14ac:dyDescent="0.25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  <c r="U1822">
        <v>2015</v>
      </c>
    </row>
    <row r="1823" spans="1:21" ht="45" x14ac:dyDescent="0.25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  <c r="U1823">
        <v>2012</v>
      </c>
    </row>
    <row r="1824" spans="1:21" ht="30" x14ac:dyDescent="0.25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  <c r="U1824">
        <v>2013</v>
      </c>
    </row>
    <row r="1825" spans="1:21" ht="60" x14ac:dyDescent="0.25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  <c r="U1825">
        <v>2012</v>
      </c>
    </row>
    <row r="1826" spans="1:21" x14ac:dyDescent="0.25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  <c r="U1826">
        <v>2013</v>
      </c>
    </row>
    <row r="1827" spans="1:21" ht="60" x14ac:dyDescent="0.25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  <c r="U1827">
        <v>2013</v>
      </c>
    </row>
    <row r="1828" spans="1:21" ht="30" x14ac:dyDescent="0.25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  <c r="U1828">
        <v>2014</v>
      </c>
    </row>
    <row r="1829" spans="1:21" ht="60" x14ac:dyDescent="0.25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  <c r="U1829">
        <v>2011</v>
      </c>
    </row>
    <row r="1830" spans="1:21" ht="60" x14ac:dyDescent="0.25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  <c r="U1830">
        <v>2014</v>
      </c>
    </row>
    <row r="1831" spans="1:21" ht="45" x14ac:dyDescent="0.25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  <c r="U1831">
        <v>2010</v>
      </c>
    </row>
    <row r="1832" spans="1:21" ht="45" x14ac:dyDescent="0.25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  <c r="U1832">
        <v>2014</v>
      </c>
    </row>
    <row r="1833" spans="1:21" ht="45" x14ac:dyDescent="0.25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  <c r="U1833">
        <v>2012</v>
      </c>
    </row>
    <row r="1834" spans="1:21" ht="60" x14ac:dyDescent="0.25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  <c r="U1834">
        <v>2011</v>
      </c>
    </row>
    <row r="1835" spans="1:21" ht="60" x14ac:dyDescent="0.25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  <c r="U1835">
        <v>2013</v>
      </c>
    </row>
    <row r="1836" spans="1:21" ht="30" x14ac:dyDescent="0.25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  <c r="U1836">
        <v>2014</v>
      </c>
    </row>
    <row r="1837" spans="1:21" ht="75" x14ac:dyDescent="0.25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  <c r="U1837">
        <v>2016</v>
      </c>
    </row>
    <row r="1838" spans="1:21" ht="30" x14ac:dyDescent="0.25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  <c r="U1838">
        <v>2013</v>
      </c>
    </row>
    <row r="1839" spans="1:21" ht="60" x14ac:dyDescent="0.25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  <c r="U1839">
        <v>2012</v>
      </c>
    </row>
    <row r="1840" spans="1:21" ht="60" x14ac:dyDescent="0.25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  <c r="U1840">
        <v>2011</v>
      </c>
    </row>
    <row r="1841" spans="1:21" ht="45" x14ac:dyDescent="0.25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  <c r="U1841">
        <v>2016</v>
      </c>
    </row>
    <row r="1842" spans="1:21" ht="60" x14ac:dyDescent="0.25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  <c r="U1842">
        <v>2013</v>
      </c>
    </row>
    <row r="1843" spans="1:21" ht="30" x14ac:dyDescent="0.25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  <c r="U1843">
        <v>2014</v>
      </c>
    </row>
    <row r="1844" spans="1:21" ht="45" x14ac:dyDescent="0.25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  <c r="U1844">
        <v>2015</v>
      </c>
    </row>
    <row r="1845" spans="1:21" ht="60" x14ac:dyDescent="0.25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  <c r="U1845">
        <v>2011</v>
      </c>
    </row>
    <row r="1846" spans="1:21" ht="60" x14ac:dyDescent="0.25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  <c r="U1846">
        <v>2011</v>
      </c>
    </row>
    <row r="1847" spans="1:21" ht="90" x14ac:dyDescent="0.25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  <c r="U1847">
        <v>2016</v>
      </c>
    </row>
    <row r="1848" spans="1:21" ht="60" x14ac:dyDescent="0.25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  <c r="U1848">
        <v>2012</v>
      </c>
    </row>
    <row r="1849" spans="1:21" ht="60" x14ac:dyDescent="0.25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  <c r="U1849">
        <v>2015</v>
      </c>
    </row>
    <row r="1850" spans="1:21" ht="45" x14ac:dyDescent="0.25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  <c r="U1850">
        <v>2011</v>
      </c>
    </row>
    <row r="1851" spans="1:21" ht="45" x14ac:dyDescent="0.25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  <c r="U1851">
        <v>2012</v>
      </c>
    </row>
    <row r="1852" spans="1:21" ht="60" x14ac:dyDescent="0.25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  <c r="U1852">
        <v>2014</v>
      </c>
    </row>
    <row r="1853" spans="1:21" ht="60" x14ac:dyDescent="0.25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  <c r="U1853">
        <v>2014</v>
      </c>
    </row>
    <row r="1854" spans="1:21" ht="60" x14ac:dyDescent="0.25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  <c r="U1854">
        <v>2015</v>
      </c>
    </row>
    <row r="1855" spans="1:21" ht="60" x14ac:dyDescent="0.25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  <c r="U1855">
        <v>2012</v>
      </c>
    </row>
    <row r="1856" spans="1:21" ht="45" x14ac:dyDescent="0.25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  <c r="U1856">
        <v>2013</v>
      </c>
    </row>
    <row r="1857" spans="1:21" ht="45" x14ac:dyDescent="0.25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  <c r="U1857">
        <v>2013</v>
      </c>
    </row>
    <row r="1858" spans="1:21" ht="60" x14ac:dyDescent="0.25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  <c r="U1858">
        <v>2014</v>
      </c>
    </row>
    <row r="1859" spans="1:21" ht="45" x14ac:dyDescent="0.25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16"/>
        <v>100</v>
      </c>
      <c r="P1859">
        <f t="shared" si="117"/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  <c r="U1859">
        <v>2014</v>
      </c>
    </row>
    <row r="1860" spans="1:21" ht="60" x14ac:dyDescent="0.25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  <c r="U1860">
        <v>2011</v>
      </c>
    </row>
    <row r="1861" spans="1:21" ht="30" x14ac:dyDescent="0.25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  <c r="U1861">
        <v>2011</v>
      </c>
    </row>
    <row r="1862" spans="1:21" ht="45" x14ac:dyDescent="0.25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  <c r="U1862">
        <v>2014</v>
      </c>
    </row>
    <row r="1863" spans="1:21" ht="60" x14ac:dyDescent="0.25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  <c r="U1863">
        <v>2014</v>
      </c>
    </row>
    <row r="1864" spans="1:21" ht="45" x14ac:dyDescent="0.25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  <c r="U1864">
        <v>2017</v>
      </c>
    </row>
    <row r="1865" spans="1:21" ht="45" x14ac:dyDescent="0.25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  <c r="U1865">
        <v>2014</v>
      </c>
    </row>
    <row r="1866" spans="1:21" ht="60" x14ac:dyDescent="0.25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  <c r="U1866">
        <v>2014</v>
      </c>
    </row>
    <row r="1867" spans="1:21" ht="60" x14ac:dyDescent="0.25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  <c r="U1867">
        <v>2016</v>
      </c>
    </row>
    <row r="1868" spans="1:21" ht="60" x14ac:dyDescent="0.25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  <c r="U1868">
        <v>2017</v>
      </c>
    </row>
    <row r="1869" spans="1:21" ht="60" x14ac:dyDescent="0.25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  <c r="U1869">
        <v>2016</v>
      </c>
    </row>
    <row r="1870" spans="1:21" ht="60" x14ac:dyDescent="0.25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  <c r="U1870">
        <v>2015</v>
      </c>
    </row>
    <row r="1871" spans="1:21" ht="60" x14ac:dyDescent="0.25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  <c r="U1871">
        <v>2016</v>
      </c>
    </row>
    <row r="1872" spans="1:21" ht="45" x14ac:dyDescent="0.25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  <c r="U1872">
        <v>2016</v>
      </c>
    </row>
    <row r="1873" spans="1:21" ht="60" x14ac:dyDescent="0.25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  <c r="U1873">
        <v>2014</v>
      </c>
    </row>
    <row r="1874" spans="1:21" ht="60" x14ac:dyDescent="0.25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  <c r="U1874">
        <v>2015</v>
      </c>
    </row>
    <row r="1875" spans="1:21" ht="60" x14ac:dyDescent="0.25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  <c r="U1875">
        <v>2015</v>
      </c>
    </row>
    <row r="1876" spans="1:21" ht="60" x14ac:dyDescent="0.25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  <c r="U1876">
        <v>2016</v>
      </c>
    </row>
    <row r="1877" spans="1:21" ht="45" x14ac:dyDescent="0.25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  <c r="U1877">
        <v>2016</v>
      </c>
    </row>
    <row r="1878" spans="1:21" ht="45" x14ac:dyDescent="0.25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  <c r="U1878">
        <v>2014</v>
      </c>
    </row>
    <row r="1879" spans="1:21" ht="45" x14ac:dyDescent="0.25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  <c r="U1879">
        <v>2015</v>
      </c>
    </row>
    <row r="1880" spans="1:21" ht="60" x14ac:dyDescent="0.25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  <c r="U1880">
        <v>2014</v>
      </c>
    </row>
    <row r="1881" spans="1:21" ht="60" x14ac:dyDescent="0.25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  <c r="U1881">
        <v>2016</v>
      </c>
    </row>
    <row r="1882" spans="1:21" ht="30" x14ac:dyDescent="0.25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  <c r="U1882">
        <v>2016</v>
      </c>
    </row>
    <row r="1883" spans="1:21" ht="45" x14ac:dyDescent="0.25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  <c r="U1883">
        <v>2015</v>
      </c>
    </row>
    <row r="1884" spans="1:21" ht="60" x14ac:dyDescent="0.25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  <c r="U1884">
        <v>2012</v>
      </c>
    </row>
    <row r="1885" spans="1:21" ht="45" x14ac:dyDescent="0.25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  <c r="U1885">
        <v>2012</v>
      </c>
    </row>
    <row r="1886" spans="1:21" ht="60" x14ac:dyDescent="0.25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  <c r="U1886">
        <v>2012</v>
      </c>
    </row>
    <row r="1887" spans="1:21" ht="45" x14ac:dyDescent="0.25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  <c r="U1887">
        <v>2012</v>
      </c>
    </row>
    <row r="1888" spans="1:21" ht="45" x14ac:dyDescent="0.25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  <c r="U1888">
        <v>2014</v>
      </c>
    </row>
    <row r="1889" spans="1:21" ht="60" x14ac:dyDescent="0.25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  <c r="U1889">
        <v>2015</v>
      </c>
    </row>
    <row r="1890" spans="1:21" ht="60" x14ac:dyDescent="0.25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  <c r="U1890">
        <v>2010</v>
      </c>
    </row>
    <row r="1891" spans="1:21" ht="60" x14ac:dyDescent="0.25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  <c r="U1891">
        <v>2013</v>
      </c>
    </row>
    <row r="1892" spans="1:21" ht="45" x14ac:dyDescent="0.25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  <c r="U1892">
        <v>2012</v>
      </c>
    </row>
    <row r="1893" spans="1:21" ht="60" x14ac:dyDescent="0.25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  <c r="U1893">
        <v>2010</v>
      </c>
    </row>
    <row r="1894" spans="1:21" ht="45" x14ac:dyDescent="0.25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  <c r="U1894">
        <v>2011</v>
      </c>
    </row>
    <row r="1895" spans="1:21" ht="45" x14ac:dyDescent="0.25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  <c r="U1895">
        <v>2011</v>
      </c>
    </row>
    <row r="1896" spans="1:21" ht="30" x14ac:dyDescent="0.25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  <c r="U1896">
        <v>2012</v>
      </c>
    </row>
    <row r="1897" spans="1:21" ht="60" x14ac:dyDescent="0.25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  <c r="U1897">
        <v>2015</v>
      </c>
    </row>
    <row r="1898" spans="1:21" ht="45" x14ac:dyDescent="0.25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  <c r="U1898">
        <v>2012</v>
      </c>
    </row>
    <row r="1899" spans="1:21" ht="60" x14ac:dyDescent="0.25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  <c r="U1899">
        <v>2014</v>
      </c>
    </row>
    <row r="1900" spans="1:21" ht="45" x14ac:dyDescent="0.25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  <c r="U1900">
        <v>2015</v>
      </c>
    </row>
    <row r="1901" spans="1:21" ht="60" x14ac:dyDescent="0.25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  <c r="U1901">
        <v>2015</v>
      </c>
    </row>
    <row r="1902" spans="1:21" ht="60" x14ac:dyDescent="0.25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  <c r="U1902">
        <v>2012</v>
      </c>
    </row>
    <row r="1903" spans="1:21" ht="60" x14ac:dyDescent="0.25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  <c r="U1903">
        <v>2015</v>
      </c>
    </row>
    <row r="1904" spans="1:21" ht="60" x14ac:dyDescent="0.25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  <c r="U1904">
        <v>2015</v>
      </c>
    </row>
    <row r="1905" spans="1:21" ht="60" x14ac:dyDescent="0.25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  <c r="U1905">
        <v>2016</v>
      </c>
    </row>
    <row r="1906" spans="1:21" ht="45" x14ac:dyDescent="0.25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  <c r="U1906">
        <v>2015</v>
      </c>
    </row>
    <row r="1907" spans="1:21" ht="60" x14ac:dyDescent="0.25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  <c r="U1907">
        <v>2014</v>
      </c>
    </row>
    <row r="1908" spans="1:21" ht="45" x14ac:dyDescent="0.25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  <c r="U1908">
        <v>2016</v>
      </c>
    </row>
    <row r="1909" spans="1:21" ht="45" x14ac:dyDescent="0.25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  <c r="U1909">
        <v>2014</v>
      </c>
    </row>
    <row r="1910" spans="1:21" ht="60" x14ac:dyDescent="0.25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  <c r="U1910">
        <v>2016</v>
      </c>
    </row>
    <row r="1911" spans="1:21" ht="60" x14ac:dyDescent="0.25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  <c r="U1911">
        <v>2014</v>
      </c>
    </row>
    <row r="1912" spans="1:21" ht="45" x14ac:dyDescent="0.25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  <c r="U1912">
        <v>2015</v>
      </c>
    </row>
    <row r="1913" spans="1:21" ht="60" x14ac:dyDescent="0.25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  <c r="U1913">
        <v>2014</v>
      </c>
    </row>
    <row r="1914" spans="1:21" ht="45" x14ac:dyDescent="0.25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  <c r="U1914">
        <v>2015</v>
      </c>
    </row>
    <row r="1915" spans="1:21" ht="30" x14ac:dyDescent="0.25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  <c r="U1915">
        <v>2014</v>
      </c>
    </row>
    <row r="1916" spans="1:21" ht="60" x14ac:dyDescent="0.25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  <c r="U1916">
        <v>2014</v>
      </c>
    </row>
    <row r="1917" spans="1:21" ht="60" x14ac:dyDescent="0.25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  <c r="U1917">
        <v>2014</v>
      </c>
    </row>
    <row r="1918" spans="1:21" ht="30" x14ac:dyDescent="0.25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  <c r="U1918">
        <v>2016</v>
      </c>
    </row>
    <row r="1919" spans="1:21" ht="30" x14ac:dyDescent="0.25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  <c r="U1919">
        <v>2017</v>
      </c>
    </row>
    <row r="1920" spans="1:21" ht="45" x14ac:dyDescent="0.25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  <c r="U1920">
        <v>2014</v>
      </c>
    </row>
    <row r="1921" spans="1:21" ht="60" x14ac:dyDescent="0.25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  <c r="U1921">
        <v>2015</v>
      </c>
    </row>
    <row r="1922" spans="1:21" ht="45" x14ac:dyDescent="0.25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  <c r="U1922">
        <v>2015</v>
      </c>
    </row>
    <row r="1923" spans="1:21" ht="30" x14ac:dyDescent="0.25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20"/>
        <v>137</v>
      </c>
      <c r="P1923">
        <f t="shared" si="121"/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  <c r="U1923">
        <v>2012</v>
      </c>
    </row>
    <row r="1924" spans="1:21" ht="45" x14ac:dyDescent="0.25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  <c r="U1924">
        <v>2013</v>
      </c>
    </row>
    <row r="1925" spans="1:21" ht="45" x14ac:dyDescent="0.25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  <c r="U1925">
        <v>2011</v>
      </c>
    </row>
    <row r="1926" spans="1:21" ht="75" x14ac:dyDescent="0.25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  <c r="U1926">
        <v>2013</v>
      </c>
    </row>
    <row r="1927" spans="1:21" ht="45" x14ac:dyDescent="0.25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  <c r="U1927">
        <v>2013</v>
      </c>
    </row>
    <row r="1928" spans="1:21" ht="60" x14ac:dyDescent="0.25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  <c r="U1928">
        <v>2010</v>
      </c>
    </row>
    <row r="1929" spans="1:21" x14ac:dyDescent="0.25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  <c r="U1929">
        <v>2012</v>
      </c>
    </row>
    <row r="1930" spans="1:21" ht="30" x14ac:dyDescent="0.25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  <c r="U1930">
        <v>2013</v>
      </c>
    </row>
    <row r="1931" spans="1:21" ht="45" x14ac:dyDescent="0.25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  <c r="U1931">
        <v>2011</v>
      </c>
    </row>
    <row r="1932" spans="1:21" ht="30" x14ac:dyDescent="0.25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  <c r="U1932">
        <v>2013</v>
      </c>
    </row>
    <row r="1933" spans="1:21" ht="45" x14ac:dyDescent="0.25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  <c r="U1933">
        <v>2012</v>
      </c>
    </row>
    <row r="1934" spans="1:21" ht="60" x14ac:dyDescent="0.25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  <c r="U1934">
        <v>2012</v>
      </c>
    </row>
    <row r="1935" spans="1:21" ht="60" x14ac:dyDescent="0.25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  <c r="U1935">
        <v>2014</v>
      </c>
    </row>
    <row r="1936" spans="1:21" ht="60" x14ac:dyDescent="0.25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  <c r="U1936">
        <v>2011</v>
      </c>
    </row>
    <row r="1937" spans="1:21" ht="60" x14ac:dyDescent="0.25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  <c r="U1937">
        <v>2014</v>
      </c>
    </row>
    <row r="1938" spans="1:21" ht="60" x14ac:dyDescent="0.25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  <c r="U1938">
        <v>2011</v>
      </c>
    </row>
    <row r="1939" spans="1:21" ht="45" x14ac:dyDescent="0.25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  <c r="U1939">
        <v>2012</v>
      </c>
    </row>
    <row r="1940" spans="1:21" ht="60" x14ac:dyDescent="0.25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  <c r="U1940">
        <v>2013</v>
      </c>
    </row>
    <row r="1941" spans="1:21" ht="60" x14ac:dyDescent="0.25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  <c r="U1941">
        <v>2013</v>
      </c>
    </row>
    <row r="1942" spans="1:21" ht="45" x14ac:dyDescent="0.25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  <c r="U1942">
        <v>2011</v>
      </c>
    </row>
    <row r="1943" spans="1:21" ht="60" x14ac:dyDescent="0.25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  <c r="U1943">
        <v>2014</v>
      </c>
    </row>
    <row r="1944" spans="1:21" ht="60" x14ac:dyDescent="0.25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  <c r="U1944">
        <v>2011</v>
      </c>
    </row>
    <row r="1945" spans="1:21" ht="45" x14ac:dyDescent="0.25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  <c r="U1945">
        <v>2016</v>
      </c>
    </row>
    <row r="1946" spans="1:21" ht="60" x14ac:dyDescent="0.25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  <c r="U1946">
        <v>2014</v>
      </c>
    </row>
    <row r="1947" spans="1:21" ht="45" x14ac:dyDescent="0.25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  <c r="U1947">
        <v>2015</v>
      </c>
    </row>
    <row r="1948" spans="1:21" ht="60" x14ac:dyDescent="0.25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  <c r="U1948">
        <v>2014</v>
      </c>
    </row>
    <row r="1949" spans="1:21" ht="60" x14ac:dyDescent="0.25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  <c r="U1949">
        <v>2009</v>
      </c>
    </row>
    <row r="1950" spans="1:21" ht="30" x14ac:dyDescent="0.25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  <c r="U1950">
        <v>2016</v>
      </c>
    </row>
    <row r="1951" spans="1:21" ht="45" x14ac:dyDescent="0.25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  <c r="U1951">
        <v>2014</v>
      </c>
    </row>
    <row r="1952" spans="1:21" ht="45" x14ac:dyDescent="0.25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  <c r="U1952">
        <v>2011</v>
      </c>
    </row>
    <row r="1953" spans="1:21" ht="60" x14ac:dyDescent="0.25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  <c r="U1953">
        <v>2016</v>
      </c>
    </row>
    <row r="1954" spans="1:21" ht="60" x14ac:dyDescent="0.25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  <c r="U1954">
        <v>2013</v>
      </c>
    </row>
    <row r="1955" spans="1:21" ht="45" x14ac:dyDescent="0.25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  <c r="U1955">
        <v>2012</v>
      </c>
    </row>
    <row r="1956" spans="1:21" ht="30" x14ac:dyDescent="0.25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  <c r="U1956">
        <v>2016</v>
      </c>
    </row>
    <row r="1957" spans="1:21" ht="60" x14ac:dyDescent="0.25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  <c r="U1957">
        <v>2012</v>
      </c>
    </row>
    <row r="1958" spans="1:21" ht="60" x14ac:dyDescent="0.25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  <c r="U1958">
        <v>2015</v>
      </c>
    </row>
    <row r="1959" spans="1:21" ht="30" x14ac:dyDescent="0.25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  <c r="U1959">
        <v>2012</v>
      </c>
    </row>
    <row r="1960" spans="1:21" ht="60" x14ac:dyDescent="0.25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  <c r="U1960">
        <v>2013</v>
      </c>
    </row>
    <row r="1961" spans="1:21" ht="60" x14ac:dyDescent="0.25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  <c r="U1961">
        <v>2014</v>
      </c>
    </row>
    <row r="1962" spans="1:21" ht="60" x14ac:dyDescent="0.25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  <c r="U1962">
        <v>2014</v>
      </c>
    </row>
    <row r="1963" spans="1:21" ht="45" x14ac:dyDescent="0.25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  <c r="U1963">
        <v>2012</v>
      </c>
    </row>
    <row r="1964" spans="1:21" ht="60" x14ac:dyDescent="0.25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  <c r="U1964">
        <v>2014</v>
      </c>
    </row>
    <row r="1965" spans="1:21" ht="60" x14ac:dyDescent="0.25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  <c r="U1965">
        <v>2014</v>
      </c>
    </row>
    <row r="1966" spans="1:21" ht="45" x14ac:dyDescent="0.25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  <c r="U1966">
        <v>2016</v>
      </c>
    </row>
    <row r="1967" spans="1:21" ht="45" x14ac:dyDescent="0.25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  <c r="U1967">
        <v>2011</v>
      </c>
    </row>
    <row r="1968" spans="1:21" ht="60" x14ac:dyDescent="0.25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  <c r="U1968">
        <v>2014</v>
      </c>
    </row>
    <row r="1969" spans="1:21" ht="60" x14ac:dyDescent="0.25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  <c r="U1969">
        <v>2014</v>
      </c>
    </row>
    <row r="1970" spans="1:21" ht="30" x14ac:dyDescent="0.25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  <c r="U1970">
        <v>2016</v>
      </c>
    </row>
    <row r="1971" spans="1:21" ht="60" x14ac:dyDescent="0.25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  <c r="U1971">
        <v>2016</v>
      </c>
    </row>
    <row r="1972" spans="1:21" ht="45" x14ac:dyDescent="0.25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  <c r="U1972">
        <v>2013</v>
      </c>
    </row>
    <row r="1973" spans="1:21" ht="60" x14ac:dyDescent="0.25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  <c r="U1973">
        <v>2013</v>
      </c>
    </row>
    <row r="1974" spans="1:21" ht="60" x14ac:dyDescent="0.25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  <c r="U1974">
        <v>2012</v>
      </c>
    </row>
    <row r="1975" spans="1:21" ht="60" x14ac:dyDescent="0.25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  <c r="U1975">
        <v>2016</v>
      </c>
    </row>
    <row r="1976" spans="1:21" ht="60" x14ac:dyDescent="0.25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  <c r="U1976">
        <v>2013</v>
      </c>
    </row>
    <row r="1977" spans="1:21" ht="30" x14ac:dyDescent="0.25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  <c r="U1977">
        <v>2013</v>
      </c>
    </row>
    <row r="1978" spans="1:21" ht="30" x14ac:dyDescent="0.25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  <c r="U1978">
        <v>2013</v>
      </c>
    </row>
    <row r="1979" spans="1:21" ht="45" x14ac:dyDescent="0.25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  <c r="U1979">
        <v>2015</v>
      </c>
    </row>
    <row r="1980" spans="1:21" ht="60" x14ac:dyDescent="0.25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  <c r="U1980">
        <v>2012</v>
      </c>
    </row>
    <row r="1981" spans="1:21" ht="45" x14ac:dyDescent="0.25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  <c r="U1981">
        <v>2015</v>
      </c>
    </row>
    <row r="1982" spans="1:21" ht="30" x14ac:dyDescent="0.25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  <c r="U1982">
        <v>2016</v>
      </c>
    </row>
    <row r="1983" spans="1:21" ht="60" x14ac:dyDescent="0.25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  <c r="U1983">
        <v>2014</v>
      </c>
    </row>
    <row r="1984" spans="1:21" ht="45" x14ac:dyDescent="0.25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  <c r="U1984">
        <v>2016</v>
      </c>
    </row>
    <row r="1985" spans="1:21" ht="60" x14ac:dyDescent="0.25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  <c r="U1985">
        <v>2016</v>
      </c>
    </row>
    <row r="1986" spans="1:21" ht="60" x14ac:dyDescent="0.25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  <c r="U1986">
        <v>2014</v>
      </c>
    </row>
    <row r="1987" spans="1:21" ht="60" x14ac:dyDescent="0.25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24"/>
        <v>3</v>
      </c>
      <c r="P1987">
        <f t="shared" si="125"/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  <c r="U1987">
        <v>2016</v>
      </c>
    </row>
    <row r="1988" spans="1:21" ht="60" x14ac:dyDescent="0.25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  <c r="U1988">
        <v>2016</v>
      </c>
    </row>
    <row r="1989" spans="1:21" ht="30" x14ac:dyDescent="0.25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  <c r="U1989">
        <v>2015</v>
      </c>
    </row>
    <row r="1990" spans="1:21" x14ac:dyDescent="0.25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  <c r="U1990">
        <v>2015</v>
      </c>
    </row>
    <row r="1991" spans="1:21" ht="45" x14ac:dyDescent="0.25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  <c r="U1991">
        <v>2016</v>
      </c>
    </row>
    <row r="1992" spans="1:21" ht="60" x14ac:dyDescent="0.25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  <c r="U1992">
        <v>2016</v>
      </c>
    </row>
    <row r="1993" spans="1:21" ht="30" x14ac:dyDescent="0.25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  <c r="U1993">
        <v>2015</v>
      </c>
    </row>
    <row r="1994" spans="1:21" ht="30" x14ac:dyDescent="0.25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  <c r="U1994">
        <v>2015</v>
      </c>
    </row>
    <row r="1995" spans="1:21" ht="60" x14ac:dyDescent="0.25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  <c r="U1995">
        <v>2015</v>
      </c>
    </row>
    <row r="1996" spans="1:21" ht="60" x14ac:dyDescent="0.25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  <c r="U1996">
        <v>2016</v>
      </c>
    </row>
    <row r="1997" spans="1:21" ht="60" x14ac:dyDescent="0.25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  <c r="U1997">
        <v>2015</v>
      </c>
    </row>
    <row r="1998" spans="1:21" ht="60" x14ac:dyDescent="0.25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  <c r="U1998">
        <v>2014</v>
      </c>
    </row>
    <row r="1999" spans="1:21" ht="60" x14ac:dyDescent="0.25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  <c r="U1999">
        <v>2014</v>
      </c>
    </row>
    <row r="2000" spans="1:21" ht="60" x14ac:dyDescent="0.25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  <c r="U2000">
        <v>2014</v>
      </c>
    </row>
    <row r="2001" spans="1:21" ht="45" x14ac:dyDescent="0.25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  <c r="U2001">
        <v>2014</v>
      </c>
    </row>
    <row r="2002" spans="1:21" ht="60" x14ac:dyDescent="0.25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  <c r="U2002">
        <v>2015</v>
      </c>
    </row>
    <row r="2003" spans="1:21" ht="45" x14ac:dyDescent="0.25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  <c r="U2003">
        <v>2015</v>
      </c>
    </row>
    <row r="2004" spans="1:21" ht="45" x14ac:dyDescent="0.25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  <c r="U2004">
        <v>2016</v>
      </c>
    </row>
    <row r="2005" spans="1:21" ht="60" x14ac:dyDescent="0.25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  <c r="U2005">
        <v>2010</v>
      </c>
    </row>
    <row r="2006" spans="1:21" ht="60" x14ac:dyDescent="0.25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  <c r="U2006">
        <v>2014</v>
      </c>
    </row>
    <row r="2007" spans="1:21" ht="60" x14ac:dyDescent="0.25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  <c r="U2007">
        <v>2013</v>
      </c>
    </row>
    <row r="2008" spans="1:21" ht="60" x14ac:dyDescent="0.25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  <c r="U2008">
        <v>2014</v>
      </c>
    </row>
    <row r="2009" spans="1:21" ht="60" x14ac:dyDescent="0.25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  <c r="U2009">
        <v>2010</v>
      </c>
    </row>
    <row r="2010" spans="1:21" ht="60" x14ac:dyDescent="0.25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  <c r="U2010">
        <v>2011</v>
      </c>
    </row>
    <row r="2011" spans="1:21" ht="60" x14ac:dyDescent="0.25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  <c r="U2011">
        <v>2016</v>
      </c>
    </row>
    <row r="2012" spans="1:21" ht="30" x14ac:dyDescent="0.25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  <c r="U2012">
        <v>2016</v>
      </c>
    </row>
    <row r="2013" spans="1:21" ht="45" x14ac:dyDescent="0.25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  <c r="U2013">
        <v>2015</v>
      </c>
    </row>
    <row r="2014" spans="1:21" ht="45" x14ac:dyDescent="0.25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  <c r="U2014">
        <v>2015</v>
      </c>
    </row>
    <row r="2015" spans="1:21" ht="60" x14ac:dyDescent="0.25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  <c r="U2015">
        <v>2016</v>
      </c>
    </row>
    <row r="2016" spans="1:21" ht="45" x14ac:dyDescent="0.25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  <c r="U2016">
        <v>2013</v>
      </c>
    </row>
    <row r="2017" spans="1:21" ht="45" x14ac:dyDescent="0.25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  <c r="U2017">
        <v>2011</v>
      </c>
    </row>
    <row r="2018" spans="1:21" ht="30" x14ac:dyDescent="0.25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  <c r="U2018">
        <v>2013</v>
      </c>
    </row>
    <row r="2019" spans="1:21" ht="60" x14ac:dyDescent="0.25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  <c r="U2019">
        <v>2012</v>
      </c>
    </row>
    <row r="2020" spans="1:21" ht="60" x14ac:dyDescent="0.25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  <c r="U2020">
        <v>2015</v>
      </c>
    </row>
    <row r="2021" spans="1:21" ht="60" x14ac:dyDescent="0.25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  <c r="U2021">
        <v>2016</v>
      </c>
    </row>
    <row r="2022" spans="1:21" ht="60" x14ac:dyDescent="0.25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  <c r="U2022">
        <v>2014</v>
      </c>
    </row>
    <row r="2023" spans="1:21" ht="60" x14ac:dyDescent="0.25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  <c r="U2023">
        <v>2014</v>
      </c>
    </row>
    <row r="2024" spans="1:21" ht="60" x14ac:dyDescent="0.25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  <c r="U2024">
        <v>2016</v>
      </c>
    </row>
    <row r="2025" spans="1:21" ht="60" x14ac:dyDescent="0.25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  <c r="U2025">
        <v>2015</v>
      </c>
    </row>
    <row r="2026" spans="1:21" ht="60" x14ac:dyDescent="0.25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  <c r="U2026">
        <v>2012</v>
      </c>
    </row>
    <row r="2027" spans="1:21" ht="60" x14ac:dyDescent="0.25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  <c r="U2027">
        <v>2015</v>
      </c>
    </row>
    <row r="2028" spans="1:21" ht="30" x14ac:dyDescent="0.25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  <c r="U2028">
        <v>2014</v>
      </c>
    </row>
    <row r="2029" spans="1:21" ht="45" x14ac:dyDescent="0.25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  <c r="U2029">
        <v>2015</v>
      </c>
    </row>
    <row r="2030" spans="1:21" ht="30" x14ac:dyDescent="0.25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  <c r="U2030">
        <v>2010</v>
      </c>
    </row>
    <row r="2031" spans="1:21" ht="45" x14ac:dyDescent="0.25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  <c r="U2031">
        <v>2014</v>
      </c>
    </row>
    <row r="2032" spans="1:21" ht="45" x14ac:dyDescent="0.25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  <c r="U2032">
        <v>2012</v>
      </c>
    </row>
    <row r="2033" spans="1:21" ht="45" x14ac:dyDescent="0.25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  <c r="U2033">
        <v>2014</v>
      </c>
    </row>
    <row r="2034" spans="1:21" ht="60" x14ac:dyDescent="0.25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  <c r="U2034">
        <v>2016</v>
      </c>
    </row>
    <row r="2035" spans="1:21" ht="60" x14ac:dyDescent="0.25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  <c r="U2035">
        <v>2014</v>
      </c>
    </row>
    <row r="2036" spans="1:21" ht="60" x14ac:dyDescent="0.25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  <c r="U2036">
        <v>2015</v>
      </c>
    </row>
    <row r="2037" spans="1:21" ht="60" x14ac:dyDescent="0.25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  <c r="U2037">
        <v>2015</v>
      </c>
    </row>
    <row r="2038" spans="1:21" ht="60" x14ac:dyDescent="0.25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  <c r="U2038">
        <v>2014</v>
      </c>
    </row>
    <row r="2039" spans="1:21" ht="45" x14ac:dyDescent="0.25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  <c r="U2039">
        <v>2013</v>
      </c>
    </row>
    <row r="2040" spans="1:21" ht="60" x14ac:dyDescent="0.25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  <c r="U2040">
        <v>2013</v>
      </c>
    </row>
    <row r="2041" spans="1:21" ht="45" x14ac:dyDescent="0.25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  <c r="U2041">
        <v>2016</v>
      </c>
    </row>
    <row r="2042" spans="1:21" ht="30" x14ac:dyDescent="0.25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  <c r="U2042">
        <v>2013</v>
      </c>
    </row>
    <row r="2043" spans="1:21" ht="60" x14ac:dyDescent="0.25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  <c r="U2043">
        <v>2016</v>
      </c>
    </row>
    <row r="2044" spans="1:21" ht="45" x14ac:dyDescent="0.25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  <c r="U2044">
        <v>2015</v>
      </c>
    </row>
    <row r="2045" spans="1:21" ht="60" x14ac:dyDescent="0.25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  <c r="U2045">
        <v>2016</v>
      </c>
    </row>
    <row r="2046" spans="1:21" ht="60" x14ac:dyDescent="0.25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  <c r="U2046">
        <v>2015</v>
      </c>
    </row>
    <row r="2047" spans="1:21" ht="60" x14ac:dyDescent="0.25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  <c r="U2047">
        <v>2012</v>
      </c>
    </row>
    <row r="2048" spans="1:21" ht="60" x14ac:dyDescent="0.25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  <c r="U2048">
        <v>2013</v>
      </c>
    </row>
    <row r="2049" spans="1:21" ht="60" x14ac:dyDescent="0.25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  <c r="U2049">
        <v>2015</v>
      </c>
    </row>
    <row r="2050" spans="1:21" ht="60" x14ac:dyDescent="0.25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  <c r="U2050">
        <v>2013</v>
      </c>
    </row>
    <row r="2051" spans="1:21" x14ac:dyDescent="0.25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28"/>
        <v>120</v>
      </c>
      <c r="P2051">
        <f t="shared" si="129"/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  <c r="U2051">
        <v>2013</v>
      </c>
    </row>
    <row r="2052" spans="1:21" ht="60" x14ac:dyDescent="0.25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  <c r="U2052">
        <v>2015</v>
      </c>
    </row>
    <row r="2053" spans="1:21" ht="60" x14ac:dyDescent="0.25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  <c r="U2053">
        <v>2013</v>
      </c>
    </row>
    <row r="2054" spans="1:21" ht="60" x14ac:dyDescent="0.25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  <c r="U2054">
        <v>2016</v>
      </c>
    </row>
    <row r="2055" spans="1:21" ht="60" x14ac:dyDescent="0.25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  <c r="U2055">
        <v>2015</v>
      </c>
    </row>
    <row r="2056" spans="1:21" ht="60" x14ac:dyDescent="0.25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  <c r="U2056">
        <v>2014</v>
      </c>
    </row>
    <row r="2057" spans="1:21" ht="60" x14ac:dyDescent="0.25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  <c r="U2057">
        <v>2014</v>
      </c>
    </row>
    <row r="2058" spans="1:21" ht="45" x14ac:dyDescent="0.25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  <c r="U2058">
        <v>2013</v>
      </c>
    </row>
    <row r="2059" spans="1:21" ht="60" x14ac:dyDescent="0.25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  <c r="U2059">
        <v>2016</v>
      </c>
    </row>
    <row r="2060" spans="1:21" ht="30" x14ac:dyDescent="0.25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  <c r="U2060">
        <v>2015</v>
      </c>
    </row>
    <row r="2061" spans="1:21" ht="60" x14ac:dyDescent="0.25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  <c r="U2061">
        <v>2015</v>
      </c>
    </row>
    <row r="2062" spans="1:21" ht="60" x14ac:dyDescent="0.25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  <c r="U2062">
        <v>2014</v>
      </c>
    </row>
    <row r="2063" spans="1:21" ht="60" x14ac:dyDescent="0.25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  <c r="U2063">
        <v>2016</v>
      </c>
    </row>
    <row r="2064" spans="1:21" ht="60" x14ac:dyDescent="0.25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  <c r="U2064">
        <v>2016</v>
      </c>
    </row>
    <row r="2065" spans="1:21" ht="45" x14ac:dyDescent="0.25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  <c r="U2065">
        <v>2016</v>
      </c>
    </row>
    <row r="2066" spans="1:21" ht="60" x14ac:dyDescent="0.25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  <c r="U2066">
        <v>2013</v>
      </c>
    </row>
    <row r="2067" spans="1:21" ht="60" x14ac:dyDescent="0.25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  <c r="U2067">
        <v>2013</v>
      </c>
    </row>
    <row r="2068" spans="1:21" ht="45" x14ac:dyDescent="0.25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  <c r="U2068">
        <v>2014</v>
      </c>
    </row>
    <row r="2069" spans="1:21" ht="45" x14ac:dyDescent="0.25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  <c r="U2069">
        <v>2015</v>
      </c>
    </row>
    <row r="2070" spans="1:21" ht="60" x14ac:dyDescent="0.25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  <c r="U2070">
        <v>2016</v>
      </c>
    </row>
    <row r="2071" spans="1:21" ht="60" x14ac:dyDescent="0.25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  <c r="U2071">
        <v>2015</v>
      </c>
    </row>
    <row r="2072" spans="1:21" ht="60" x14ac:dyDescent="0.25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  <c r="U2072">
        <v>2016</v>
      </c>
    </row>
    <row r="2073" spans="1:21" ht="60" x14ac:dyDescent="0.25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  <c r="U2073">
        <v>2016</v>
      </c>
    </row>
    <row r="2074" spans="1:21" ht="60" x14ac:dyDescent="0.25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  <c r="U2074">
        <v>2016</v>
      </c>
    </row>
    <row r="2075" spans="1:21" ht="60" x14ac:dyDescent="0.25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  <c r="U2075">
        <v>2015</v>
      </c>
    </row>
    <row r="2076" spans="1:21" ht="30" x14ac:dyDescent="0.25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  <c r="U2076">
        <v>2016</v>
      </c>
    </row>
    <row r="2077" spans="1:21" ht="45" x14ac:dyDescent="0.25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  <c r="U2077">
        <v>2013</v>
      </c>
    </row>
    <row r="2078" spans="1:21" ht="30" x14ac:dyDescent="0.25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  <c r="U2078">
        <v>2014</v>
      </c>
    </row>
    <row r="2079" spans="1:21" ht="45" x14ac:dyDescent="0.25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  <c r="U2079">
        <v>2015</v>
      </c>
    </row>
    <row r="2080" spans="1:21" ht="45" x14ac:dyDescent="0.25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  <c r="U2080">
        <v>2016</v>
      </c>
    </row>
    <row r="2081" spans="1:21" ht="60" x14ac:dyDescent="0.25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  <c r="U2081">
        <v>2015</v>
      </c>
    </row>
    <row r="2082" spans="1:21" ht="60" x14ac:dyDescent="0.25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  <c r="U2082">
        <v>2015</v>
      </c>
    </row>
    <row r="2083" spans="1:21" ht="60" x14ac:dyDescent="0.25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  <c r="U2083">
        <v>2012</v>
      </c>
    </row>
    <row r="2084" spans="1:21" ht="60" x14ac:dyDescent="0.25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  <c r="U2084">
        <v>2011</v>
      </c>
    </row>
    <row r="2085" spans="1:21" ht="60" x14ac:dyDescent="0.25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  <c r="U2085">
        <v>2012</v>
      </c>
    </row>
    <row r="2086" spans="1:21" ht="45" x14ac:dyDescent="0.25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  <c r="U2086">
        <v>2014</v>
      </c>
    </row>
    <row r="2087" spans="1:21" ht="60" x14ac:dyDescent="0.25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  <c r="U2087">
        <v>2012</v>
      </c>
    </row>
    <row r="2088" spans="1:21" ht="45" x14ac:dyDescent="0.25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  <c r="U2088">
        <v>2011</v>
      </c>
    </row>
    <row r="2089" spans="1:21" ht="60" x14ac:dyDescent="0.25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  <c r="U2089">
        <v>2011</v>
      </c>
    </row>
    <row r="2090" spans="1:21" ht="60" x14ac:dyDescent="0.25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  <c r="U2090">
        <v>2010</v>
      </c>
    </row>
    <row r="2091" spans="1:21" ht="30" x14ac:dyDescent="0.25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  <c r="U2091">
        <v>2013</v>
      </c>
    </row>
    <row r="2092" spans="1:21" ht="60" x14ac:dyDescent="0.25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  <c r="U2092">
        <v>2013</v>
      </c>
    </row>
    <row r="2093" spans="1:21" ht="60" x14ac:dyDescent="0.25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  <c r="U2093">
        <v>2011</v>
      </c>
    </row>
    <row r="2094" spans="1:21" ht="45" x14ac:dyDescent="0.25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  <c r="U2094">
        <v>2011</v>
      </c>
    </row>
    <row r="2095" spans="1:21" ht="45" x14ac:dyDescent="0.25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  <c r="U2095">
        <v>2012</v>
      </c>
    </row>
    <row r="2096" spans="1:21" ht="60" x14ac:dyDescent="0.25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  <c r="U2096">
        <v>2012</v>
      </c>
    </row>
    <row r="2097" spans="1:21" ht="45" x14ac:dyDescent="0.25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  <c r="U2097">
        <v>2011</v>
      </c>
    </row>
    <row r="2098" spans="1:21" ht="45" x14ac:dyDescent="0.25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  <c r="U2098">
        <v>2012</v>
      </c>
    </row>
    <row r="2099" spans="1:21" ht="60" x14ac:dyDescent="0.25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  <c r="U2099">
        <v>2011</v>
      </c>
    </row>
    <row r="2100" spans="1:21" ht="45" x14ac:dyDescent="0.25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  <c r="U2100">
        <v>2012</v>
      </c>
    </row>
    <row r="2101" spans="1:21" x14ac:dyDescent="0.25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  <c r="U2101">
        <v>2015</v>
      </c>
    </row>
    <row r="2102" spans="1:21" ht="60" x14ac:dyDescent="0.25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  <c r="U2102">
        <v>2012</v>
      </c>
    </row>
    <row r="2103" spans="1:21" ht="60" x14ac:dyDescent="0.25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  <c r="U2103">
        <v>2011</v>
      </c>
    </row>
    <row r="2104" spans="1:21" ht="60" x14ac:dyDescent="0.25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  <c r="U2104">
        <v>2011</v>
      </c>
    </row>
    <row r="2105" spans="1:21" ht="30" x14ac:dyDescent="0.25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  <c r="U2105">
        <v>2012</v>
      </c>
    </row>
    <row r="2106" spans="1:21" ht="45" x14ac:dyDescent="0.25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  <c r="U2106">
        <v>2013</v>
      </c>
    </row>
    <row r="2107" spans="1:21" ht="45" x14ac:dyDescent="0.25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  <c r="U2107">
        <v>2014</v>
      </c>
    </row>
    <row r="2108" spans="1:21" ht="60" x14ac:dyDescent="0.25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  <c r="U2108">
        <v>2012</v>
      </c>
    </row>
    <row r="2109" spans="1:21" ht="45" x14ac:dyDescent="0.25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  <c r="U2109">
        <v>2014</v>
      </c>
    </row>
    <row r="2110" spans="1:21" ht="60" x14ac:dyDescent="0.25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  <c r="U2110">
        <v>2012</v>
      </c>
    </row>
    <row r="2111" spans="1:21" ht="45" x14ac:dyDescent="0.25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  <c r="U2111">
        <v>2015</v>
      </c>
    </row>
    <row r="2112" spans="1:21" ht="30" x14ac:dyDescent="0.25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  <c r="U2112">
        <v>2014</v>
      </c>
    </row>
    <row r="2113" spans="1:21" ht="60" x14ac:dyDescent="0.25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  <c r="U2113">
        <v>2011</v>
      </c>
    </row>
    <row r="2114" spans="1:21" ht="45" x14ac:dyDescent="0.25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  <c r="U2114">
        <v>2013</v>
      </c>
    </row>
    <row r="2115" spans="1:21" ht="30" x14ac:dyDescent="0.25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32"/>
        <v>105</v>
      </c>
      <c r="P2115">
        <f t="shared" si="133"/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  <c r="U2115">
        <v>2014</v>
      </c>
    </row>
    <row r="2116" spans="1:21" ht="60" x14ac:dyDescent="0.25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  <c r="U2116">
        <v>2010</v>
      </c>
    </row>
    <row r="2117" spans="1:21" ht="45" x14ac:dyDescent="0.25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  <c r="U2117">
        <v>2011</v>
      </c>
    </row>
    <row r="2118" spans="1:21" ht="45" x14ac:dyDescent="0.25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  <c r="U2118">
        <v>2012</v>
      </c>
    </row>
    <row r="2119" spans="1:21" ht="60" x14ac:dyDescent="0.25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  <c r="U2119">
        <v>2015</v>
      </c>
    </row>
    <row r="2120" spans="1:21" ht="30" x14ac:dyDescent="0.25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  <c r="U2120">
        <v>2011</v>
      </c>
    </row>
    <row r="2121" spans="1:21" ht="45" x14ac:dyDescent="0.25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  <c r="U2121">
        <v>2012</v>
      </c>
    </row>
    <row r="2122" spans="1:21" ht="45" x14ac:dyDescent="0.25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  <c r="U2122">
        <v>2013</v>
      </c>
    </row>
    <row r="2123" spans="1:21" ht="45" x14ac:dyDescent="0.25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  <c r="U2123">
        <v>2016</v>
      </c>
    </row>
    <row r="2124" spans="1:21" ht="45" x14ac:dyDescent="0.25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  <c r="U2124">
        <v>2016</v>
      </c>
    </row>
    <row r="2125" spans="1:21" ht="60" x14ac:dyDescent="0.25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  <c r="U2125">
        <v>2010</v>
      </c>
    </row>
    <row r="2126" spans="1:21" ht="60" x14ac:dyDescent="0.25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  <c r="U2126">
        <v>2010</v>
      </c>
    </row>
    <row r="2127" spans="1:21" ht="45" x14ac:dyDescent="0.25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  <c r="U2127">
        <v>2015</v>
      </c>
    </row>
    <row r="2128" spans="1:21" ht="45" x14ac:dyDescent="0.25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  <c r="U2128">
        <v>2014</v>
      </c>
    </row>
    <row r="2129" spans="1:21" ht="30" x14ac:dyDescent="0.25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  <c r="U2129">
        <v>2015</v>
      </c>
    </row>
    <row r="2130" spans="1:21" ht="60" x14ac:dyDescent="0.25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  <c r="U2130">
        <v>2014</v>
      </c>
    </row>
    <row r="2131" spans="1:21" ht="60" x14ac:dyDescent="0.25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  <c r="U2131">
        <v>2016</v>
      </c>
    </row>
    <row r="2132" spans="1:21" ht="30" x14ac:dyDescent="0.25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  <c r="U2132">
        <v>2014</v>
      </c>
    </row>
    <row r="2133" spans="1:21" ht="45" x14ac:dyDescent="0.25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  <c r="U2133">
        <v>2015</v>
      </c>
    </row>
    <row r="2134" spans="1:21" ht="60" x14ac:dyDescent="0.25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  <c r="U2134">
        <v>2014</v>
      </c>
    </row>
    <row r="2135" spans="1:21" ht="60" x14ac:dyDescent="0.25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  <c r="U2135">
        <v>2011</v>
      </c>
    </row>
    <row r="2136" spans="1:21" ht="45" x14ac:dyDescent="0.25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  <c r="U2136">
        <v>2013</v>
      </c>
    </row>
    <row r="2137" spans="1:21" ht="60" x14ac:dyDescent="0.25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  <c r="U2137">
        <v>2012</v>
      </c>
    </row>
    <row r="2138" spans="1:21" ht="45" x14ac:dyDescent="0.25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  <c r="U2138">
        <v>2013</v>
      </c>
    </row>
    <row r="2139" spans="1:21" ht="45" x14ac:dyDescent="0.25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  <c r="U2139">
        <v>2014</v>
      </c>
    </row>
    <row r="2140" spans="1:21" ht="45" x14ac:dyDescent="0.25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  <c r="U2140">
        <v>2013</v>
      </c>
    </row>
    <row r="2141" spans="1:21" ht="60" x14ac:dyDescent="0.25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  <c r="U2141">
        <v>2016</v>
      </c>
    </row>
    <row r="2142" spans="1:21" ht="60" x14ac:dyDescent="0.25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  <c r="U2142">
        <v>2012</v>
      </c>
    </row>
    <row r="2143" spans="1:21" ht="60" x14ac:dyDescent="0.25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  <c r="U2143">
        <v>2014</v>
      </c>
    </row>
    <row r="2144" spans="1:21" ht="60" x14ac:dyDescent="0.25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  <c r="U2144">
        <v>2015</v>
      </c>
    </row>
    <row r="2145" spans="1:21" ht="60" x14ac:dyDescent="0.25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  <c r="U2145">
        <v>2010</v>
      </c>
    </row>
    <row r="2146" spans="1:21" ht="45" x14ac:dyDescent="0.25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  <c r="U2146">
        <v>2013</v>
      </c>
    </row>
    <row r="2147" spans="1:21" ht="60" x14ac:dyDescent="0.25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  <c r="U2147">
        <v>2013</v>
      </c>
    </row>
    <row r="2148" spans="1:21" ht="60" x14ac:dyDescent="0.25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  <c r="U2148">
        <v>2016</v>
      </c>
    </row>
    <row r="2149" spans="1:21" x14ac:dyDescent="0.25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  <c r="U2149">
        <v>2014</v>
      </c>
    </row>
    <row r="2150" spans="1:21" ht="60" x14ac:dyDescent="0.25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  <c r="U2150">
        <v>2015</v>
      </c>
    </row>
    <row r="2151" spans="1:21" ht="60" x14ac:dyDescent="0.25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  <c r="U2151">
        <v>2010</v>
      </c>
    </row>
    <row r="2152" spans="1:21" x14ac:dyDescent="0.25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  <c r="U2152">
        <v>2016</v>
      </c>
    </row>
    <row r="2153" spans="1:21" ht="60" x14ac:dyDescent="0.25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  <c r="U2153">
        <v>2016</v>
      </c>
    </row>
    <row r="2154" spans="1:21" ht="60" x14ac:dyDescent="0.25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  <c r="U2154">
        <v>2014</v>
      </c>
    </row>
    <row r="2155" spans="1:21" ht="60" x14ac:dyDescent="0.25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  <c r="U2155">
        <v>2014</v>
      </c>
    </row>
    <row r="2156" spans="1:21" ht="30" x14ac:dyDescent="0.25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  <c r="U2156">
        <v>2014</v>
      </c>
    </row>
    <row r="2157" spans="1:21" ht="45" x14ac:dyDescent="0.25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  <c r="U2157">
        <v>2016</v>
      </c>
    </row>
    <row r="2158" spans="1:21" ht="45" x14ac:dyDescent="0.25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  <c r="U2158">
        <v>2013</v>
      </c>
    </row>
    <row r="2159" spans="1:21" ht="30" x14ac:dyDescent="0.25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  <c r="U2159">
        <v>2016</v>
      </c>
    </row>
    <row r="2160" spans="1:21" ht="60" x14ac:dyDescent="0.25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  <c r="U2160">
        <v>2012</v>
      </c>
    </row>
    <row r="2161" spans="1:21" ht="75" x14ac:dyDescent="0.25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  <c r="U2161">
        <v>2011</v>
      </c>
    </row>
    <row r="2162" spans="1:21" ht="45" x14ac:dyDescent="0.25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  <c r="U2162">
        <v>2012</v>
      </c>
    </row>
    <row r="2163" spans="1:21" ht="30" x14ac:dyDescent="0.25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  <c r="U2163">
        <v>2015</v>
      </c>
    </row>
    <row r="2164" spans="1:21" ht="60" x14ac:dyDescent="0.25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  <c r="U2164">
        <v>2014</v>
      </c>
    </row>
    <row r="2165" spans="1:21" ht="45" x14ac:dyDescent="0.25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  <c r="U2165">
        <v>2015</v>
      </c>
    </row>
    <row r="2166" spans="1:21" ht="30" x14ac:dyDescent="0.25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  <c r="U2166">
        <v>2016</v>
      </c>
    </row>
    <row r="2167" spans="1:21" ht="60" x14ac:dyDescent="0.25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  <c r="U2167">
        <v>2016</v>
      </c>
    </row>
    <row r="2168" spans="1:21" ht="60" x14ac:dyDescent="0.25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  <c r="U2168">
        <v>2014</v>
      </c>
    </row>
    <row r="2169" spans="1:21" ht="30" x14ac:dyDescent="0.25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  <c r="U2169">
        <v>2012</v>
      </c>
    </row>
    <row r="2170" spans="1:21" ht="45" x14ac:dyDescent="0.25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  <c r="U2170">
        <v>2017</v>
      </c>
    </row>
    <row r="2171" spans="1:21" ht="60" x14ac:dyDescent="0.25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  <c r="U2171">
        <v>2017</v>
      </c>
    </row>
    <row r="2172" spans="1:21" ht="45" x14ac:dyDescent="0.25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  <c r="U2172">
        <v>2015</v>
      </c>
    </row>
    <row r="2173" spans="1:21" ht="45" x14ac:dyDescent="0.25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  <c r="U2173">
        <v>2015</v>
      </c>
    </row>
    <row r="2174" spans="1:21" ht="45" x14ac:dyDescent="0.25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  <c r="U2174">
        <v>2015</v>
      </c>
    </row>
    <row r="2175" spans="1:21" ht="60" x14ac:dyDescent="0.25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  <c r="U2175">
        <v>2013</v>
      </c>
    </row>
    <row r="2176" spans="1:21" ht="60" x14ac:dyDescent="0.25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  <c r="U2176">
        <v>2016</v>
      </c>
    </row>
    <row r="2177" spans="1:21" ht="60" x14ac:dyDescent="0.25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  <c r="U2177">
        <v>2016</v>
      </c>
    </row>
    <row r="2178" spans="1:21" ht="45" x14ac:dyDescent="0.25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  <c r="U2178">
        <v>2015</v>
      </c>
    </row>
    <row r="2179" spans="1:21" ht="75" x14ac:dyDescent="0.25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36"/>
        <v>100</v>
      </c>
      <c r="P2179">
        <f t="shared" si="137"/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  <c r="U2179">
        <v>2016</v>
      </c>
    </row>
    <row r="2180" spans="1:21" ht="45" x14ac:dyDescent="0.25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  <c r="U2180">
        <v>2016</v>
      </c>
    </row>
    <row r="2181" spans="1:21" ht="45" x14ac:dyDescent="0.25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  <c r="U2181">
        <v>2015</v>
      </c>
    </row>
    <row r="2182" spans="1:21" ht="45" x14ac:dyDescent="0.25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  <c r="U2182">
        <v>2015</v>
      </c>
    </row>
    <row r="2183" spans="1:21" ht="60" x14ac:dyDescent="0.25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  <c r="U2183">
        <v>2017</v>
      </c>
    </row>
    <row r="2184" spans="1:21" ht="45" x14ac:dyDescent="0.25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  <c r="U2184">
        <v>2014</v>
      </c>
    </row>
    <row r="2185" spans="1:21" ht="60" x14ac:dyDescent="0.25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  <c r="U2185">
        <v>2017</v>
      </c>
    </row>
    <row r="2186" spans="1:21" ht="60" x14ac:dyDescent="0.25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  <c r="U2186">
        <v>2016</v>
      </c>
    </row>
    <row r="2187" spans="1:21" ht="60" x14ac:dyDescent="0.25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  <c r="U2187">
        <v>2013</v>
      </c>
    </row>
    <row r="2188" spans="1:21" ht="45" x14ac:dyDescent="0.25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  <c r="U2188">
        <v>2016</v>
      </c>
    </row>
    <row r="2189" spans="1:21" ht="60" x14ac:dyDescent="0.25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  <c r="U2189">
        <v>2015</v>
      </c>
    </row>
    <row r="2190" spans="1:21" ht="45" x14ac:dyDescent="0.25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  <c r="U2190">
        <v>2016</v>
      </c>
    </row>
    <row r="2191" spans="1:21" ht="60" x14ac:dyDescent="0.25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  <c r="U2191">
        <v>2016</v>
      </c>
    </row>
    <row r="2192" spans="1:21" ht="45" x14ac:dyDescent="0.25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  <c r="U2192">
        <v>2016</v>
      </c>
    </row>
    <row r="2193" spans="1:21" ht="60" x14ac:dyDescent="0.25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  <c r="U2193">
        <v>2017</v>
      </c>
    </row>
    <row r="2194" spans="1:21" ht="60" x14ac:dyDescent="0.25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  <c r="U2194">
        <v>2016</v>
      </c>
    </row>
    <row r="2195" spans="1:21" ht="60" x14ac:dyDescent="0.25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  <c r="U2195">
        <v>2016</v>
      </c>
    </row>
    <row r="2196" spans="1:21" ht="60" x14ac:dyDescent="0.25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  <c r="U2196">
        <v>2016</v>
      </c>
    </row>
    <row r="2197" spans="1:21" ht="30" x14ac:dyDescent="0.25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  <c r="U2197">
        <v>2015</v>
      </c>
    </row>
    <row r="2198" spans="1:21" ht="30" x14ac:dyDescent="0.25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  <c r="U2198">
        <v>2016</v>
      </c>
    </row>
    <row r="2199" spans="1:21" ht="45" x14ac:dyDescent="0.25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  <c r="U2199">
        <v>2015</v>
      </c>
    </row>
    <row r="2200" spans="1:21" ht="60" x14ac:dyDescent="0.25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  <c r="U2200">
        <v>2015</v>
      </c>
    </row>
    <row r="2201" spans="1:21" ht="30" x14ac:dyDescent="0.25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  <c r="U2201">
        <v>2015</v>
      </c>
    </row>
    <row r="2202" spans="1:21" ht="60" x14ac:dyDescent="0.25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  <c r="U2202">
        <v>2015</v>
      </c>
    </row>
    <row r="2203" spans="1:21" ht="60" x14ac:dyDescent="0.25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  <c r="U2203">
        <v>2013</v>
      </c>
    </row>
    <row r="2204" spans="1:21" ht="45" x14ac:dyDescent="0.25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  <c r="U2204">
        <v>2012</v>
      </c>
    </row>
    <row r="2205" spans="1:21" ht="60" x14ac:dyDescent="0.25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  <c r="U2205">
        <v>2015</v>
      </c>
    </row>
    <row r="2206" spans="1:21" ht="45" x14ac:dyDescent="0.25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  <c r="U2206">
        <v>2013</v>
      </c>
    </row>
    <row r="2207" spans="1:21" ht="45" x14ac:dyDescent="0.25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  <c r="U2207">
        <v>2012</v>
      </c>
    </row>
    <row r="2208" spans="1:21" ht="60" x14ac:dyDescent="0.25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  <c r="U2208">
        <v>2012</v>
      </c>
    </row>
    <row r="2209" spans="1:21" ht="45" x14ac:dyDescent="0.25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  <c r="U2209">
        <v>2013</v>
      </c>
    </row>
    <row r="2210" spans="1:21" ht="60" x14ac:dyDescent="0.25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  <c r="U2210">
        <v>2012</v>
      </c>
    </row>
    <row r="2211" spans="1:21" ht="45" x14ac:dyDescent="0.25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  <c r="U2211">
        <v>2014</v>
      </c>
    </row>
    <row r="2212" spans="1:21" ht="60" x14ac:dyDescent="0.25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  <c r="U2212">
        <v>2012</v>
      </c>
    </row>
    <row r="2213" spans="1:21" ht="60" x14ac:dyDescent="0.25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  <c r="U2213">
        <v>2014</v>
      </c>
    </row>
    <row r="2214" spans="1:21" ht="60" x14ac:dyDescent="0.25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  <c r="U2214">
        <v>2013</v>
      </c>
    </row>
    <row r="2215" spans="1:21" ht="75" x14ac:dyDescent="0.25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  <c r="U2215">
        <v>2015</v>
      </c>
    </row>
    <row r="2216" spans="1:21" ht="45" x14ac:dyDescent="0.25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  <c r="U2216">
        <v>2014</v>
      </c>
    </row>
    <row r="2217" spans="1:21" ht="30" x14ac:dyDescent="0.25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  <c r="U2217">
        <v>2012</v>
      </c>
    </row>
    <row r="2218" spans="1:21" ht="60" x14ac:dyDescent="0.25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  <c r="U2218">
        <v>2015</v>
      </c>
    </row>
    <row r="2219" spans="1:21" ht="60" x14ac:dyDescent="0.25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  <c r="U2219">
        <v>2015</v>
      </c>
    </row>
    <row r="2220" spans="1:21" ht="45" x14ac:dyDescent="0.25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  <c r="U2220">
        <v>2012</v>
      </c>
    </row>
    <row r="2221" spans="1:21" ht="45" x14ac:dyDescent="0.25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  <c r="U2221">
        <v>2015</v>
      </c>
    </row>
    <row r="2222" spans="1:21" ht="45" x14ac:dyDescent="0.25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  <c r="U2222">
        <v>2013</v>
      </c>
    </row>
    <row r="2223" spans="1:21" ht="45" x14ac:dyDescent="0.25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  <c r="U2223">
        <v>2016</v>
      </c>
    </row>
    <row r="2224" spans="1:21" ht="60" x14ac:dyDescent="0.25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  <c r="U2224">
        <v>2011</v>
      </c>
    </row>
    <row r="2225" spans="1:21" ht="60" x14ac:dyDescent="0.25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  <c r="U2225">
        <v>2015</v>
      </c>
    </row>
    <row r="2226" spans="1:21" ht="60" x14ac:dyDescent="0.25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  <c r="U2226">
        <v>2016</v>
      </c>
    </row>
    <row r="2227" spans="1:21" ht="60" x14ac:dyDescent="0.25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  <c r="U2227">
        <v>2014</v>
      </c>
    </row>
    <row r="2228" spans="1:21" ht="60" x14ac:dyDescent="0.25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  <c r="U2228">
        <v>2016</v>
      </c>
    </row>
    <row r="2229" spans="1:21" ht="60" x14ac:dyDescent="0.25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  <c r="U2229">
        <v>2013</v>
      </c>
    </row>
    <row r="2230" spans="1:21" ht="60" x14ac:dyDescent="0.25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  <c r="U2230">
        <v>2015</v>
      </c>
    </row>
    <row r="2231" spans="1:21" ht="60" x14ac:dyDescent="0.25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  <c r="U2231">
        <v>2013</v>
      </c>
    </row>
    <row r="2232" spans="1:21" ht="60" x14ac:dyDescent="0.25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  <c r="U2232">
        <v>2014</v>
      </c>
    </row>
    <row r="2233" spans="1:21" ht="60" x14ac:dyDescent="0.25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  <c r="U2233">
        <v>2013</v>
      </c>
    </row>
    <row r="2234" spans="1:21" ht="45" x14ac:dyDescent="0.25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  <c r="U2234">
        <v>2014</v>
      </c>
    </row>
    <row r="2235" spans="1:21" ht="45" x14ac:dyDescent="0.25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  <c r="U2235">
        <v>2015</v>
      </c>
    </row>
    <row r="2236" spans="1:21" ht="45" x14ac:dyDescent="0.25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  <c r="U2236">
        <v>2016</v>
      </c>
    </row>
    <row r="2237" spans="1:21" ht="45" x14ac:dyDescent="0.25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  <c r="U2237">
        <v>2015</v>
      </c>
    </row>
    <row r="2238" spans="1:21" ht="45" x14ac:dyDescent="0.25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  <c r="U2238">
        <v>2016</v>
      </c>
    </row>
    <row r="2239" spans="1:21" ht="60" x14ac:dyDescent="0.25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  <c r="U2239">
        <v>2014</v>
      </c>
    </row>
    <row r="2240" spans="1:21" ht="30" x14ac:dyDescent="0.25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  <c r="U2240">
        <v>2017</v>
      </c>
    </row>
    <row r="2241" spans="1:21" ht="30" x14ac:dyDescent="0.25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  <c r="U2241">
        <v>2013</v>
      </c>
    </row>
    <row r="2242" spans="1:21" ht="45" x14ac:dyDescent="0.25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  <c r="U2242">
        <v>2016</v>
      </c>
    </row>
    <row r="2243" spans="1:21" ht="60" x14ac:dyDescent="0.25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40"/>
        <v>806</v>
      </c>
      <c r="P2243">
        <f t="shared" si="141"/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  <c r="U2243">
        <v>2017</v>
      </c>
    </row>
    <row r="2244" spans="1:21" ht="30" x14ac:dyDescent="0.25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  <c r="U2244">
        <v>2013</v>
      </c>
    </row>
    <row r="2245" spans="1:21" ht="60" x14ac:dyDescent="0.25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  <c r="U2245">
        <v>2017</v>
      </c>
    </row>
    <row r="2246" spans="1:21" ht="45" x14ac:dyDescent="0.25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  <c r="U2246">
        <v>2016</v>
      </c>
    </row>
    <row r="2247" spans="1:21" ht="45" x14ac:dyDescent="0.25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  <c r="U2247">
        <v>2014</v>
      </c>
    </row>
    <row r="2248" spans="1:21" ht="60" x14ac:dyDescent="0.25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  <c r="U2248">
        <v>2015</v>
      </c>
    </row>
    <row r="2249" spans="1:21" ht="45" x14ac:dyDescent="0.25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  <c r="U2249">
        <v>2015</v>
      </c>
    </row>
    <row r="2250" spans="1:21" ht="60" x14ac:dyDescent="0.25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  <c r="U2250">
        <v>2016</v>
      </c>
    </row>
    <row r="2251" spans="1:21" ht="45" x14ac:dyDescent="0.25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  <c r="U2251">
        <v>2013</v>
      </c>
    </row>
    <row r="2252" spans="1:21" ht="45" x14ac:dyDescent="0.25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  <c r="U2252">
        <v>2016</v>
      </c>
    </row>
    <row r="2253" spans="1:21" ht="45" x14ac:dyDescent="0.25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  <c r="U2253">
        <v>2014</v>
      </c>
    </row>
    <row r="2254" spans="1:21" ht="60" x14ac:dyDescent="0.25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  <c r="U2254">
        <v>2016</v>
      </c>
    </row>
    <row r="2255" spans="1:21" ht="60" x14ac:dyDescent="0.25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  <c r="U2255">
        <v>2015</v>
      </c>
    </row>
    <row r="2256" spans="1:21" ht="45" x14ac:dyDescent="0.25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  <c r="U2256">
        <v>2017</v>
      </c>
    </row>
    <row r="2257" spans="1:21" ht="30" x14ac:dyDescent="0.25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  <c r="U2257">
        <v>2016</v>
      </c>
    </row>
    <row r="2258" spans="1:21" ht="45" x14ac:dyDescent="0.25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  <c r="U2258">
        <v>2016</v>
      </c>
    </row>
    <row r="2259" spans="1:21" ht="60" x14ac:dyDescent="0.25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  <c r="U2259">
        <v>2016</v>
      </c>
    </row>
    <row r="2260" spans="1:21" ht="30" x14ac:dyDescent="0.25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  <c r="U2260">
        <v>2015</v>
      </c>
    </row>
    <row r="2261" spans="1:21" ht="60" x14ac:dyDescent="0.25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  <c r="U2261">
        <v>2016</v>
      </c>
    </row>
    <row r="2262" spans="1:21" ht="60" x14ac:dyDescent="0.25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  <c r="U2262">
        <v>2014</v>
      </c>
    </row>
    <row r="2263" spans="1:21" ht="60" x14ac:dyDescent="0.25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  <c r="U2263">
        <v>2017</v>
      </c>
    </row>
    <row r="2264" spans="1:21" ht="45" x14ac:dyDescent="0.25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  <c r="U2264">
        <v>2014</v>
      </c>
    </row>
    <row r="2265" spans="1:21" ht="45" x14ac:dyDescent="0.25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  <c r="U2265">
        <v>2015</v>
      </c>
    </row>
    <row r="2266" spans="1:21" ht="60" x14ac:dyDescent="0.25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  <c r="U2266">
        <v>2016</v>
      </c>
    </row>
    <row r="2267" spans="1:21" ht="60" x14ac:dyDescent="0.25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  <c r="U2267">
        <v>2016</v>
      </c>
    </row>
    <row r="2268" spans="1:21" ht="45" x14ac:dyDescent="0.25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  <c r="U2268">
        <v>2016</v>
      </c>
    </row>
    <row r="2269" spans="1:21" ht="60" x14ac:dyDescent="0.25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  <c r="U2269">
        <v>2014</v>
      </c>
    </row>
    <row r="2270" spans="1:21" ht="60" x14ac:dyDescent="0.25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  <c r="U2270">
        <v>2017</v>
      </c>
    </row>
    <row r="2271" spans="1:21" ht="45" x14ac:dyDescent="0.25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  <c r="U2271">
        <v>2017</v>
      </c>
    </row>
    <row r="2272" spans="1:21" ht="45" x14ac:dyDescent="0.25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  <c r="U2272">
        <v>2016</v>
      </c>
    </row>
    <row r="2273" spans="1:21" ht="60" x14ac:dyDescent="0.25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  <c r="U2273">
        <v>2016</v>
      </c>
    </row>
    <row r="2274" spans="1:21" ht="45" x14ac:dyDescent="0.25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  <c r="U2274">
        <v>2015</v>
      </c>
    </row>
    <row r="2275" spans="1:21" ht="60" x14ac:dyDescent="0.25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  <c r="U2275">
        <v>2017</v>
      </c>
    </row>
    <row r="2276" spans="1:21" ht="60" x14ac:dyDescent="0.25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  <c r="U2276">
        <v>2014</v>
      </c>
    </row>
    <row r="2277" spans="1:21" ht="45" x14ac:dyDescent="0.25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  <c r="U2277">
        <v>2014</v>
      </c>
    </row>
    <row r="2278" spans="1:21" ht="60" x14ac:dyDescent="0.25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  <c r="U2278">
        <v>2013</v>
      </c>
    </row>
    <row r="2279" spans="1:21" ht="60" x14ac:dyDescent="0.25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  <c r="U2279">
        <v>2012</v>
      </c>
    </row>
    <row r="2280" spans="1:21" ht="45" x14ac:dyDescent="0.25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  <c r="U2280">
        <v>2015</v>
      </c>
    </row>
    <row r="2281" spans="1:21" ht="60" x14ac:dyDescent="0.25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  <c r="U2281">
        <v>2015</v>
      </c>
    </row>
    <row r="2282" spans="1:21" ht="60" x14ac:dyDescent="0.25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  <c r="U2282">
        <v>2015</v>
      </c>
    </row>
    <row r="2283" spans="1:21" ht="60" x14ac:dyDescent="0.25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  <c r="U2283">
        <v>2011</v>
      </c>
    </row>
    <row r="2284" spans="1:21" ht="45" x14ac:dyDescent="0.25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  <c r="U2284">
        <v>2015</v>
      </c>
    </row>
    <row r="2285" spans="1:21" ht="60" x14ac:dyDescent="0.25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  <c r="U2285">
        <v>2012</v>
      </c>
    </row>
    <row r="2286" spans="1:21" ht="30" x14ac:dyDescent="0.25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  <c r="U2286">
        <v>2011</v>
      </c>
    </row>
    <row r="2287" spans="1:21" ht="60" x14ac:dyDescent="0.25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  <c r="U2287">
        <v>2012</v>
      </c>
    </row>
    <row r="2288" spans="1:21" ht="45" x14ac:dyDescent="0.25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  <c r="U2288">
        <v>2013</v>
      </c>
    </row>
    <row r="2289" spans="1:21" ht="45" x14ac:dyDescent="0.25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  <c r="U2289">
        <v>2014</v>
      </c>
    </row>
    <row r="2290" spans="1:21" ht="60" x14ac:dyDescent="0.25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  <c r="U2290">
        <v>2012</v>
      </c>
    </row>
    <row r="2291" spans="1:21" ht="60" x14ac:dyDescent="0.25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  <c r="U2291">
        <v>2013</v>
      </c>
    </row>
    <row r="2292" spans="1:21" ht="45" x14ac:dyDescent="0.25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  <c r="U2292">
        <v>2009</v>
      </c>
    </row>
    <row r="2293" spans="1:21" ht="60" x14ac:dyDescent="0.25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  <c r="U2293">
        <v>2012</v>
      </c>
    </row>
    <row r="2294" spans="1:21" ht="60" x14ac:dyDescent="0.25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  <c r="U2294">
        <v>2012</v>
      </c>
    </row>
    <row r="2295" spans="1:21" ht="30" x14ac:dyDescent="0.25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  <c r="U2295">
        <v>2012</v>
      </c>
    </row>
    <row r="2296" spans="1:21" ht="60" x14ac:dyDescent="0.25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  <c r="U2296">
        <v>2012</v>
      </c>
    </row>
    <row r="2297" spans="1:21" ht="60" x14ac:dyDescent="0.25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  <c r="U2297">
        <v>2012</v>
      </c>
    </row>
    <row r="2298" spans="1:21" ht="45" x14ac:dyDescent="0.25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  <c r="U2298">
        <v>2012</v>
      </c>
    </row>
    <row r="2299" spans="1:21" ht="30" x14ac:dyDescent="0.25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  <c r="U2299">
        <v>2012</v>
      </c>
    </row>
    <row r="2300" spans="1:21" ht="45" x14ac:dyDescent="0.25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  <c r="U2300">
        <v>2014</v>
      </c>
    </row>
    <row r="2301" spans="1:21" ht="45" x14ac:dyDescent="0.25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  <c r="U2301">
        <v>2011</v>
      </c>
    </row>
    <row r="2302" spans="1:21" ht="45" x14ac:dyDescent="0.25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  <c r="U2302">
        <v>2012</v>
      </c>
    </row>
    <row r="2303" spans="1:21" ht="30" x14ac:dyDescent="0.25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  <c r="U2303">
        <v>2013</v>
      </c>
    </row>
    <row r="2304" spans="1:21" ht="45" x14ac:dyDescent="0.25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  <c r="U2304">
        <v>2013</v>
      </c>
    </row>
    <row r="2305" spans="1:21" ht="60" x14ac:dyDescent="0.25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  <c r="U2305">
        <v>2011</v>
      </c>
    </row>
    <row r="2306" spans="1:21" ht="45" x14ac:dyDescent="0.25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  <c r="U2306">
        <v>2010</v>
      </c>
    </row>
    <row r="2307" spans="1:21" ht="60" x14ac:dyDescent="0.25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44"/>
        <v>101</v>
      </c>
      <c r="P2307">
        <f t="shared" si="145"/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  <c r="U2307">
        <v>2014</v>
      </c>
    </row>
    <row r="2308" spans="1:21" ht="45" x14ac:dyDescent="0.25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  <c r="U2308">
        <v>2012</v>
      </c>
    </row>
    <row r="2309" spans="1:21" ht="45" x14ac:dyDescent="0.25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  <c r="U2309">
        <v>2012</v>
      </c>
    </row>
    <row r="2310" spans="1:21" ht="60" x14ac:dyDescent="0.25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  <c r="U2310">
        <v>2014</v>
      </c>
    </row>
    <row r="2311" spans="1:21" ht="45" x14ac:dyDescent="0.25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  <c r="U2311">
        <v>2013</v>
      </c>
    </row>
    <row r="2312" spans="1:21" ht="60" x14ac:dyDescent="0.25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  <c r="U2312">
        <v>2013</v>
      </c>
    </row>
    <row r="2313" spans="1:21" ht="45" x14ac:dyDescent="0.25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  <c r="U2313">
        <v>2014</v>
      </c>
    </row>
    <row r="2314" spans="1:21" ht="45" x14ac:dyDescent="0.25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  <c r="U2314">
        <v>2014</v>
      </c>
    </row>
    <row r="2315" spans="1:21" ht="30" x14ac:dyDescent="0.25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  <c r="U2315">
        <v>2012</v>
      </c>
    </row>
    <row r="2316" spans="1:21" ht="60" x14ac:dyDescent="0.25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  <c r="U2316">
        <v>2012</v>
      </c>
    </row>
    <row r="2317" spans="1:21" ht="45" x14ac:dyDescent="0.25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  <c r="U2317">
        <v>2012</v>
      </c>
    </row>
    <row r="2318" spans="1:21" ht="60" x14ac:dyDescent="0.25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  <c r="U2318">
        <v>2009</v>
      </c>
    </row>
    <row r="2319" spans="1:21" ht="45" x14ac:dyDescent="0.25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  <c r="U2319">
        <v>2010</v>
      </c>
    </row>
    <row r="2320" spans="1:21" ht="60" x14ac:dyDescent="0.25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  <c r="U2320">
        <v>2009</v>
      </c>
    </row>
    <row r="2321" spans="1:21" ht="45" x14ac:dyDescent="0.25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  <c r="U2321">
        <v>2013</v>
      </c>
    </row>
    <row r="2322" spans="1:21" ht="60" x14ac:dyDescent="0.25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  <c r="U2322">
        <v>2014</v>
      </c>
    </row>
    <row r="2323" spans="1:21" ht="45" x14ac:dyDescent="0.25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  <c r="U2323">
        <v>2017</v>
      </c>
    </row>
    <row r="2324" spans="1:21" ht="45" x14ac:dyDescent="0.25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  <c r="U2324">
        <v>2017</v>
      </c>
    </row>
    <row r="2325" spans="1:21" ht="45" x14ac:dyDescent="0.25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  <c r="U2325">
        <v>2017</v>
      </c>
    </row>
    <row r="2326" spans="1:21" ht="45" x14ac:dyDescent="0.25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  <c r="U2326">
        <v>2017</v>
      </c>
    </row>
    <row r="2327" spans="1:21" ht="60" x14ac:dyDescent="0.25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  <c r="U2327">
        <v>2017</v>
      </c>
    </row>
    <row r="2328" spans="1:21" ht="60" x14ac:dyDescent="0.25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  <c r="U2328">
        <v>2017</v>
      </c>
    </row>
    <row r="2329" spans="1:21" ht="45" x14ac:dyDescent="0.25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  <c r="U2329">
        <v>2014</v>
      </c>
    </row>
    <row r="2330" spans="1:21" ht="60" x14ac:dyDescent="0.25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  <c r="U2330">
        <v>2015</v>
      </c>
    </row>
    <row r="2331" spans="1:21" ht="45" x14ac:dyDescent="0.25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  <c r="U2331">
        <v>2014</v>
      </c>
    </row>
    <row r="2332" spans="1:21" ht="60" x14ac:dyDescent="0.25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  <c r="U2332">
        <v>2015</v>
      </c>
    </row>
    <row r="2333" spans="1:21" ht="45" x14ac:dyDescent="0.25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  <c r="U2333">
        <v>2014</v>
      </c>
    </row>
    <row r="2334" spans="1:21" ht="60" x14ac:dyDescent="0.25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  <c r="U2334">
        <v>2015</v>
      </c>
    </row>
    <row r="2335" spans="1:21" ht="60" x14ac:dyDescent="0.25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  <c r="U2335">
        <v>2014</v>
      </c>
    </row>
    <row r="2336" spans="1:21" ht="45" x14ac:dyDescent="0.25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  <c r="U2336">
        <v>2014</v>
      </c>
    </row>
    <row r="2337" spans="1:21" ht="60" x14ac:dyDescent="0.25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  <c r="U2337">
        <v>2014</v>
      </c>
    </row>
    <row r="2338" spans="1:21" ht="45" x14ac:dyDescent="0.25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  <c r="U2338">
        <v>2014</v>
      </c>
    </row>
    <row r="2339" spans="1:21" ht="45" x14ac:dyDescent="0.25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  <c r="U2339">
        <v>2014</v>
      </c>
    </row>
    <row r="2340" spans="1:21" ht="45" x14ac:dyDescent="0.25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  <c r="U2340">
        <v>2014</v>
      </c>
    </row>
    <row r="2341" spans="1:21" ht="60" x14ac:dyDescent="0.25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  <c r="U2341">
        <v>2016</v>
      </c>
    </row>
    <row r="2342" spans="1:21" ht="45" x14ac:dyDescent="0.25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  <c r="U2342">
        <v>2016</v>
      </c>
    </row>
    <row r="2343" spans="1:21" ht="45" x14ac:dyDescent="0.25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  <c r="U2343">
        <v>2015</v>
      </c>
    </row>
    <row r="2344" spans="1:21" ht="60" x14ac:dyDescent="0.25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  <c r="U2344">
        <v>2014</v>
      </c>
    </row>
    <row r="2345" spans="1:21" ht="60" x14ac:dyDescent="0.25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  <c r="U2345">
        <v>2015</v>
      </c>
    </row>
    <row r="2346" spans="1:21" ht="60" x14ac:dyDescent="0.25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  <c r="U2346">
        <v>2016</v>
      </c>
    </row>
    <row r="2347" spans="1:21" ht="60" x14ac:dyDescent="0.25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  <c r="U2347">
        <v>2015</v>
      </c>
    </row>
    <row r="2348" spans="1:21" ht="45" x14ac:dyDescent="0.25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  <c r="U2348">
        <v>2016</v>
      </c>
    </row>
    <row r="2349" spans="1:21" ht="45" x14ac:dyDescent="0.25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  <c r="U2349">
        <v>2016</v>
      </c>
    </row>
    <row r="2350" spans="1:21" ht="60" x14ac:dyDescent="0.25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  <c r="U2350">
        <v>2015</v>
      </c>
    </row>
    <row r="2351" spans="1:21" ht="45" x14ac:dyDescent="0.25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  <c r="U2351">
        <v>2015</v>
      </c>
    </row>
    <row r="2352" spans="1:21" ht="45" x14ac:dyDescent="0.25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  <c r="U2352">
        <v>2016</v>
      </c>
    </row>
    <row r="2353" spans="1:21" ht="30" x14ac:dyDescent="0.25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  <c r="U2353">
        <v>2015</v>
      </c>
    </row>
    <row r="2354" spans="1:21" ht="45" x14ac:dyDescent="0.25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  <c r="U2354">
        <v>2015</v>
      </c>
    </row>
    <row r="2355" spans="1:21" ht="60" x14ac:dyDescent="0.25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  <c r="U2355">
        <v>2015</v>
      </c>
    </row>
    <row r="2356" spans="1:21" ht="45" x14ac:dyDescent="0.25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  <c r="U2356">
        <v>2014</v>
      </c>
    </row>
    <row r="2357" spans="1:21" ht="45" x14ac:dyDescent="0.25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  <c r="U2357">
        <v>2015</v>
      </c>
    </row>
    <row r="2358" spans="1:21" ht="30" x14ac:dyDescent="0.25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  <c r="U2358">
        <v>2015</v>
      </c>
    </row>
    <row r="2359" spans="1:21" ht="45" x14ac:dyDescent="0.25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  <c r="U2359">
        <v>2015</v>
      </c>
    </row>
    <row r="2360" spans="1:21" ht="45" x14ac:dyDescent="0.25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  <c r="U2360">
        <v>2014</v>
      </c>
    </row>
    <row r="2361" spans="1:21" ht="45" x14ac:dyDescent="0.25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  <c r="U2361">
        <v>2015</v>
      </c>
    </row>
    <row r="2362" spans="1:21" ht="45" x14ac:dyDescent="0.25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  <c r="U2362">
        <v>2016</v>
      </c>
    </row>
    <row r="2363" spans="1:21" ht="60" x14ac:dyDescent="0.25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  <c r="U2363">
        <v>2016</v>
      </c>
    </row>
    <row r="2364" spans="1:21" ht="45" x14ac:dyDescent="0.25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  <c r="U2364">
        <v>2014</v>
      </c>
    </row>
    <row r="2365" spans="1:21" ht="60" x14ac:dyDescent="0.25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  <c r="U2365">
        <v>2015</v>
      </c>
    </row>
    <row r="2366" spans="1:21" ht="45" x14ac:dyDescent="0.25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  <c r="U2366">
        <v>2015</v>
      </c>
    </row>
    <row r="2367" spans="1:21" ht="60" x14ac:dyDescent="0.25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  <c r="U2367">
        <v>2015</v>
      </c>
    </row>
    <row r="2368" spans="1:21" ht="45" x14ac:dyDescent="0.25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  <c r="U2368">
        <v>2015</v>
      </c>
    </row>
    <row r="2369" spans="1:21" ht="60" x14ac:dyDescent="0.25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  <c r="U2369">
        <v>2016</v>
      </c>
    </row>
    <row r="2370" spans="1:21" ht="60" x14ac:dyDescent="0.25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  <c r="U2370">
        <v>2015</v>
      </c>
    </row>
    <row r="2371" spans="1:21" ht="60" x14ac:dyDescent="0.25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48"/>
        <v>0</v>
      </c>
      <c r="P2371">
        <f t="shared" si="149"/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  <c r="U2371">
        <v>2016</v>
      </c>
    </row>
    <row r="2372" spans="1:21" ht="60" x14ac:dyDescent="0.25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  <c r="U2372">
        <v>2014</v>
      </c>
    </row>
    <row r="2373" spans="1:21" ht="60" x14ac:dyDescent="0.25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  <c r="U2373">
        <v>2015</v>
      </c>
    </row>
    <row r="2374" spans="1:21" ht="60" x14ac:dyDescent="0.25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  <c r="U2374">
        <v>2015</v>
      </c>
    </row>
    <row r="2375" spans="1:21" ht="30" x14ac:dyDescent="0.25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  <c r="U2375">
        <v>2015</v>
      </c>
    </row>
    <row r="2376" spans="1:21" ht="60" x14ac:dyDescent="0.25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  <c r="U2376">
        <v>2015</v>
      </c>
    </row>
    <row r="2377" spans="1:21" ht="60" x14ac:dyDescent="0.25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  <c r="U2377">
        <v>2016</v>
      </c>
    </row>
    <row r="2378" spans="1:21" ht="45" x14ac:dyDescent="0.25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  <c r="U2378">
        <v>2015</v>
      </c>
    </row>
    <row r="2379" spans="1:21" ht="45" x14ac:dyDescent="0.25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  <c r="U2379">
        <v>2016</v>
      </c>
    </row>
    <row r="2380" spans="1:21" ht="45" x14ac:dyDescent="0.25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  <c r="U2380">
        <v>2015</v>
      </c>
    </row>
    <row r="2381" spans="1:21" ht="45" x14ac:dyDescent="0.25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  <c r="U2381">
        <v>2015</v>
      </c>
    </row>
    <row r="2382" spans="1:21" ht="45" x14ac:dyDescent="0.25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  <c r="U2382">
        <v>2015</v>
      </c>
    </row>
    <row r="2383" spans="1:21" ht="45" x14ac:dyDescent="0.25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  <c r="U2383">
        <v>2015</v>
      </c>
    </row>
    <row r="2384" spans="1:21" ht="60" x14ac:dyDescent="0.25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  <c r="U2384">
        <v>2015</v>
      </c>
    </row>
    <row r="2385" spans="1:21" ht="60" x14ac:dyDescent="0.25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  <c r="U2385">
        <v>2015</v>
      </c>
    </row>
    <row r="2386" spans="1:21" ht="60" x14ac:dyDescent="0.25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  <c r="U2386">
        <v>2014</v>
      </c>
    </row>
    <row r="2387" spans="1:21" ht="60" x14ac:dyDescent="0.25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  <c r="U2387">
        <v>2015</v>
      </c>
    </row>
    <row r="2388" spans="1:21" ht="45" x14ac:dyDescent="0.25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  <c r="U2388">
        <v>2014</v>
      </c>
    </row>
    <row r="2389" spans="1:21" ht="60" x14ac:dyDescent="0.25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  <c r="U2389">
        <v>2016</v>
      </c>
    </row>
    <row r="2390" spans="1:21" ht="60" x14ac:dyDescent="0.25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  <c r="U2390">
        <v>2014</v>
      </c>
    </row>
    <row r="2391" spans="1:21" ht="60" x14ac:dyDescent="0.25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  <c r="U2391">
        <v>2015</v>
      </c>
    </row>
    <row r="2392" spans="1:21" ht="60" x14ac:dyDescent="0.25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  <c r="U2392">
        <v>2014</v>
      </c>
    </row>
    <row r="2393" spans="1:21" ht="30" x14ac:dyDescent="0.25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  <c r="U2393">
        <v>2015</v>
      </c>
    </row>
    <row r="2394" spans="1:21" ht="60" x14ac:dyDescent="0.25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  <c r="U2394">
        <v>2015</v>
      </c>
    </row>
    <row r="2395" spans="1:21" ht="60" x14ac:dyDescent="0.25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  <c r="U2395">
        <v>2015</v>
      </c>
    </row>
    <row r="2396" spans="1:21" ht="60" x14ac:dyDescent="0.25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  <c r="U2396">
        <v>2015</v>
      </c>
    </row>
    <row r="2397" spans="1:21" ht="45" x14ac:dyDescent="0.25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  <c r="U2397">
        <v>2016</v>
      </c>
    </row>
    <row r="2398" spans="1:21" ht="45" x14ac:dyDescent="0.25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  <c r="U2398">
        <v>2015</v>
      </c>
    </row>
    <row r="2399" spans="1:21" ht="60" x14ac:dyDescent="0.25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  <c r="U2399">
        <v>2014</v>
      </c>
    </row>
    <row r="2400" spans="1:21" ht="60" x14ac:dyDescent="0.25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  <c r="U2400">
        <v>2015</v>
      </c>
    </row>
    <row r="2401" spans="1:21" ht="45" x14ac:dyDescent="0.25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  <c r="U2401">
        <v>2014</v>
      </c>
    </row>
    <row r="2402" spans="1:21" ht="60" x14ac:dyDescent="0.25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  <c r="U2402">
        <v>2016</v>
      </c>
    </row>
    <row r="2403" spans="1:21" ht="60" x14ac:dyDescent="0.25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  <c r="U2403">
        <v>2016</v>
      </c>
    </row>
    <row r="2404" spans="1:21" ht="30" x14ac:dyDescent="0.25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  <c r="U2404">
        <v>2015</v>
      </c>
    </row>
    <row r="2405" spans="1:21" ht="45" x14ac:dyDescent="0.25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  <c r="U2405">
        <v>2016</v>
      </c>
    </row>
    <row r="2406" spans="1:21" ht="60" x14ac:dyDescent="0.25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  <c r="U2406">
        <v>2015</v>
      </c>
    </row>
    <row r="2407" spans="1:21" ht="45" x14ac:dyDescent="0.25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  <c r="U2407">
        <v>2016</v>
      </c>
    </row>
    <row r="2408" spans="1:21" ht="45" x14ac:dyDescent="0.25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  <c r="U2408">
        <v>2014</v>
      </c>
    </row>
    <row r="2409" spans="1:21" ht="60" x14ac:dyDescent="0.25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  <c r="U2409">
        <v>2015</v>
      </c>
    </row>
    <row r="2410" spans="1:21" ht="45" x14ac:dyDescent="0.25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  <c r="U2410">
        <v>2014</v>
      </c>
    </row>
    <row r="2411" spans="1:21" ht="45" x14ac:dyDescent="0.25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  <c r="U2411">
        <v>2015</v>
      </c>
    </row>
    <row r="2412" spans="1:21" ht="60" x14ac:dyDescent="0.25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  <c r="U2412">
        <v>2015</v>
      </c>
    </row>
    <row r="2413" spans="1:21" ht="60" x14ac:dyDescent="0.25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  <c r="U2413">
        <v>2015</v>
      </c>
    </row>
    <row r="2414" spans="1:21" ht="60" x14ac:dyDescent="0.25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  <c r="U2414">
        <v>2016</v>
      </c>
    </row>
    <row r="2415" spans="1:21" ht="45" x14ac:dyDescent="0.25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  <c r="U2415">
        <v>2014</v>
      </c>
    </row>
    <row r="2416" spans="1:21" ht="60" x14ac:dyDescent="0.25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  <c r="U2416">
        <v>2015</v>
      </c>
    </row>
    <row r="2417" spans="1:21" ht="45" x14ac:dyDescent="0.25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  <c r="U2417">
        <v>2016</v>
      </c>
    </row>
    <row r="2418" spans="1:21" ht="60" x14ac:dyDescent="0.25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  <c r="U2418">
        <v>2015</v>
      </c>
    </row>
    <row r="2419" spans="1:21" ht="60" x14ac:dyDescent="0.25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  <c r="U2419">
        <v>2014</v>
      </c>
    </row>
    <row r="2420" spans="1:21" x14ac:dyDescent="0.25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  <c r="U2420">
        <v>2015</v>
      </c>
    </row>
    <row r="2421" spans="1:21" ht="60" x14ac:dyDescent="0.25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  <c r="U2421">
        <v>2014</v>
      </c>
    </row>
    <row r="2422" spans="1:21" ht="45" x14ac:dyDescent="0.25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  <c r="U2422">
        <v>2014</v>
      </c>
    </row>
    <row r="2423" spans="1:21" ht="30" x14ac:dyDescent="0.25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  <c r="U2423">
        <v>2015</v>
      </c>
    </row>
    <row r="2424" spans="1:21" ht="30" x14ac:dyDescent="0.25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  <c r="U2424">
        <v>2015</v>
      </c>
    </row>
    <row r="2425" spans="1:21" ht="45" x14ac:dyDescent="0.25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  <c r="U2425">
        <v>2014</v>
      </c>
    </row>
    <row r="2426" spans="1:21" ht="30" x14ac:dyDescent="0.25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  <c r="U2426">
        <v>2014</v>
      </c>
    </row>
    <row r="2427" spans="1:21" ht="60" x14ac:dyDescent="0.25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  <c r="U2427">
        <v>2016</v>
      </c>
    </row>
    <row r="2428" spans="1:21" ht="45" x14ac:dyDescent="0.25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  <c r="U2428">
        <v>2015</v>
      </c>
    </row>
    <row r="2429" spans="1:21" ht="30" x14ac:dyDescent="0.25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  <c r="U2429">
        <v>2016</v>
      </c>
    </row>
    <row r="2430" spans="1:21" ht="45" x14ac:dyDescent="0.25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  <c r="U2430">
        <v>2015</v>
      </c>
    </row>
    <row r="2431" spans="1:21" ht="45" x14ac:dyDescent="0.25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  <c r="U2431">
        <v>2016</v>
      </c>
    </row>
    <row r="2432" spans="1:21" ht="60" x14ac:dyDescent="0.25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  <c r="U2432">
        <v>2016</v>
      </c>
    </row>
    <row r="2433" spans="1:21" ht="30" x14ac:dyDescent="0.25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  <c r="U2433">
        <v>2016</v>
      </c>
    </row>
    <row r="2434" spans="1:21" ht="45" x14ac:dyDescent="0.25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  <c r="U2434">
        <v>2015</v>
      </c>
    </row>
    <row r="2435" spans="1:21" ht="60" x14ac:dyDescent="0.25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52"/>
        <v>0</v>
      </c>
      <c r="P2435">
        <f t="shared" si="153"/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  <c r="U2435">
        <v>2016</v>
      </c>
    </row>
    <row r="2436" spans="1:21" ht="60" x14ac:dyDescent="0.25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  <c r="U2436">
        <v>2015</v>
      </c>
    </row>
    <row r="2437" spans="1:21" ht="45" x14ac:dyDescent="0.25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  <c r="U2437">
        <v>2015</v>
      </c>
    </row>
    <row r="2438" spans="1:21" ht="60" x14ac:dyDescent="0.25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  <c r="U2438">
        <v>2015</v>
      </c>
    </row>
    <row r="2439" spans="1:21" ht="45" x14ac:dyDescent="0.25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  <c r="U2439">
        <v>2015</v>
      </c>
    </row>
    <row r="2440" spans="1:21" ht="60" x14ac:dyDescent="0.25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  <c r="U2440">
        <v>2015</v>
      </c>
    </row>
    <row r="2441" spans="1:21" ht="60" x14ac:dyDescent="0.25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  <c r="U2441">
        <v>2015</v>
      </c>
    </row>
    <row r="2442" spans="1:21" ht="30" x14ac:dyDescent="0.25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  <c r="U2442">
        <v>2016</v>
      </c>
    </row>
    <row r="2443" spans="1:21" ht="30" x14ac:dyDescent="0.25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  <c r="U2443">
        <v>2015</v>
      </c>
    </row>
    <row r="2444" spans="1:21" ht="30" x14ac:dyDescent="0.25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  <c r="U2444">
        <v>2015</v>
      </c>
    </row>
    <row r="2445" spans="1:21" ht="60" x14ac:dyDescent="0.25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  <c r="U2445">
        <v>2014</v>
      </c>
    </row>
    <row r="2446" spans="1:21" ht="60" x14ac:dyDescent="0.25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  <c r="U2446">
        <v>2016</v>
      </c>
    </row>
    <row r="2447" spans="1:21" ht="60" x14ac:dyDescent="0.25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  <c r="U2447">
        <v>2015</v>
      </c>
    </row>
    <row r="2448" spans="1:21" ht="60" x14ac:dyDescent="0.25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  <c r="U2448">
        <v>2016</v>
      </c>
    </row>
    <row r="2449" spans="1:21" ht="60" x14ac:dyDescent="0.25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  <c r="U2449">
        <v>2016</v>
      </c>
    </row>
    <row r="2450" spans="1:21" ht="60" x14ac:dyDescent="0.25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  <c r="U2450">
        <v>2016</v>
      </c>
    </row>
    <row r="2451" spans="1:21" ht="45" x14ac:dyDescent="0.25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  <c r="U2451">
        <v>2014</v>
      </c>
    </row>
    <row r="2452" spans="1:21" ht="60" x14ac:dyDescent="0.25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  <c r="U2452">
        <v>2014</v>
      </c>
    </row>
    <row r="2453" spans="1:21" ht="60" x14ac:dyDescent="0.25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  <c r="U2453">
        <v>2017</v>
      </c>
    </row>
    <row r="2454" spans="1:21" ht="60" x14ac:dyDescent="0.25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  <c r="U2454">
        <v>2015</v>
      </c>
    </row>
    <row r="2455" spans="1:21" ht="60" x14ac:dyDescent="0.25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  <c r="U2455">
        <v>2017</v>
      </c>
    </row>
    <row r="2456" spans="1:21" ht="45" x14ac:dyDescent="0.25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  <c r="U2456">
        <v>2017</v>
      </c>
    </row>
    <row r="2457" spans="1:21" ht="45" x14ac:dyDescent="0.25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  <c r="U2457">
        <v>2016</v>
      </c>
    </row>
    <row r="2458" spans="1:21" ht="45" x14ac:dyDescent="0.25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  <c r="U2458">
        <v>2017</v>
      </c>
    </row>
    <row r="2459" spans="1:21" ht="45" x14ac:dyDescent="0.25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  <c r="U2459">
        <v>2016</v>
      </c>
    </row>
    <row r="2460" spans="1:21" ht="60" x14ac:dyDescent="0.25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  <c r="U2460">
        <v>2016</v>
      </c>
    </row>
    <row r="2461" spans="1:21" ht="60" x14ac:dyDescent="0.25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  <c r="U2461">
        <v>2016</v>
      </c>
    </row>
    <row r="2462" spans="1:21" ht="60" x14ac:dyDescent="0.25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  <c r="U2462">
        <v>2016</v>
      </c>
    </row>
    <row r="2463" spans="1:21" ht="60" x14ac:dyDescent="0.25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  <c r="U2463">
        <v>2011</v>
      </c>
    </row>
    <row r="2464" spans="1:21" ht="60" x14ac:dyDescent="0.25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  <c r="U2464">
        <v>2012</v>
      </c>
    </row>
    <row r="2465" spans="1:21" ht="30" x14ac:dyDescent="0.25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  <c r="U2465">
        <v>2013</v>
      </c>
    </row>
    <row r="2466" spans="1:21" ht="45" x14ac:dyDescent="0.25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  <c r="U2466">
        <v>2015</v>
      </c>
    </row>
    <row r="2467" spans="1:21" ht="45" x14ac:dyDescent="0.25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  <c r="U2467">
        <v>2012</v>
      </c>
    </row>
    <row r="2468" spans="1:21" ht="45" x14ac:dyDescent="0.25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  <c r="U2468">
        <v>2013</v>
      </c>
    </row>
    <row r="2469" spans="1:21" ht="45" x14ac:dyDescent="0.25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  <c r="U2469">
        <v>2012</v>
      </c>
    </row>
    <row r="2470" spans="1:21" ht="45" x14ac:dyDescent="0.25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  <c r="U2470">
        <v>2012</v>
      </c>
    </row>
    <row r="2471" spans="1:21" ht="60" x14ac:dyDescent="0.25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  <c r="U2471">
        <v>2011</v>
      </c>
    </row>
    <row r="2472" spans="1:21" ht="45" x14ac:dyDescent="0.25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  <c r="U2472">
        <v>2012</v>
      </c>
    </row>
    <row r="2473" spans="1:21" ht="60" x14ac:dyDescent="0.25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  <c r="U2473">
        <v>2011</v>
      </c>
    </row>
    <row r="2474" spans="1:21" ht="60" x14ac:dyDescent="0.25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  <c r="U2474">
        <v>2010</v>
      </c>
    </row>
    <row r="2475" spans="1:21" ht="45" x14ac:dyDescent="0.25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  <c r="U2475">
        <v>2012</v>
      </c>
    </row>
    <row r="2476" spans="1:21" ht="60" x14ac:dyDescent="0.25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  <c r="U2476">
        <v>2010</v>
      </c>
    </row>
    <row r="2477" spans="1:21" ht="30" x14ac:dyDescent="0.25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  <c r="U2477">
        <v>2010</v>
      </c>
    </row>
    <row r="2478" spans="1:21" ht="45" x14ac:dyDescent="0.25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  <c r="U2478">
        <v>2014</v>
      </c>
    </row>
    <row r="2479" spans="1:21" ht="30" x14ac:dyDescent="0.25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  <c r="U2479">
        <v>2012</v>
      </c>
    </row>
    <row r="2480" spans="1:21" ht="60" x14ac:dyDescent="0.25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  <c r="U2480">
        <v>2012</v>
      </c>
    </row>
    <row r="2481" spans="1:21" ht="45" x14ac:dyDescent="0.25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  <c r="U2481">
        <v>2012</v>
      </c>
    </row>
    <row r="2482" spans="1:21" ht="60" x14ac:dyDescent="0.25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  <c r="U2482">
        <v>2015</v>
      </c>
    </row>
    <row r="2483" spans="1:21" ht="60" x14ac:dyDescent="0.25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  <c r="U2483">
        <v>2012</v>
      </c>
    </row>
    <row r="2484" spans="1:21" ht="60" x14ac:dyDescent="0.25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  <c r="U2484">
        <v>2011</v>
      </c>
    </row>
    <row r="2485" spans="1:21" ht="45" x14ac:dyDescent="0.25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  <c r="U2485">
        <v>2012</v>
      </c>
    </row>
    <row r="2486" spans="1:21" ht="60" x14ac:dyDescent="0.25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  <c r="U2486">
        <v>2011</v>
      </c>
    </row>
    <row r="2487" spans="1:21" ht="60" x14ac:dyDescent="0.25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  <c r="U2487">
        <v>2011</v>
      </c>
    </row>
    <row r="2488" spans="1:21" ht="60" x14ac:dyDescent="0.25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  <c r="U2488">
        <v>2012</v>
      </c>
    </row>
    <row r="2489" spans="1:21" ht="45" x14ac:dyDescent="0.25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  <c r="U2489">
        <v>2012</v>
      </c>
    </row>
    <row r="2490" spans="1:21" ht="60" x14ac:dyDescent="0.25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  <c r="U2490">
        <v>2011</v>
      </c>
    </row>
    <row r="2491" spans="1:21" ht="60" x14ac:dyDescent="0.25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  <c r="U2491">
        <v>2013</v>
      </c>
    </row>
    <row r="2492" spans="1:21" ht="45" x14ac:dyDescent="0.25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  <c r="U2492">
        <v>2012</v>
      </c>
    </row>
    <row r="2493" spans="1:21" ht="60" x14ac:dyDescent="0.25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  <c r="U2493">
        <v>2010</v>
      </c>
    </row>
    <row r="2494" spans="1:21" ht="30" x14ac:dyDescent="0.25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  <c r="U2494">
        <v>2012</v>
      </c>
    </row>
    <row r="2495" spans="1:21" ht="60" x14ac:dyDescent="0.25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  <c r="U2495">
        <v>2013</v>
      </c>
    </row>
    <row r="2496" spans="1:21" ht="45" x14ac:dyDescent="0.25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  <c r="U2496">
        <v>2012</v>
      </c>
    </row>
    <row r="2497" spans="1:21" ht="45" x14ac:dyDescent="0.25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  <c r="U2497">
        <v>2012</v>
      </c>
    </row>
    <row r="2498" spans="1:21" ht="30" x14ac:dyDescent="0.25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  <c r="U2498">
        <v>2013</v>
      </c>
    </row>
    <row r="2499" spans="1:21" ht="45" x14ac:dyDescent="0.25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56"/>
        <v>113</v>
      </c>
      <c r="P2499">
        <f t="shared" si="157"/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  <c r="U2499">
        <v>2011</v>
      </c>
    </row>
    <row r="2500" spans="1:21" ht="45" x14ac:dyDescent="0.25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  <c r="U2500">
        <v>2015</v>
      </c>
    </row>
    <row r="2501" spans="1:21" ht="60" x14ac:dyDescent="0.25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  <c r="U2501">
        <v>2012</v>
      </c>
    </row>
    <row r="2502" spans="1:21" ht="45" x14ac:dyDescent="0.25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  <c r="U2502">
        <v>2012</v>
      </c>
    </row>
    <row r="2503" spans="1:21" ht="60" x14ac:dyDescent="0.25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  <c r="U2503">
        <v>2015</v>
      </c>
    </row>
    <row r="2504" spans="1:21" ht="60" x14ac:dyDescent="0.25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  <c r="U2504">
        <v>2014</v>
      </c>
    </row>
    <row r="2505" spans="1:21" ht="60" x14ac:dyDescent="0.25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  <c r="U2505">
        <v>2016</v>
      </c>
    </row>
    <row r="2506" spans="1:21" ht="45" x14ac:dyDescent="0.25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  <c r="U2506">
        <v>2014</v>
      </c>
    </row>
    <row r="2507" spans="1:21" ht="60" x14ac:dyDescent="0.25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  <c r="U2507">
        <v>2015</v>
      </c>
    </row>
    <row r="2508" spans="1:21" ht="60" x14ac:dyDescent="0.25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  <c r="U2508">
        <v>2015</v>
      </c>
    </row>
    <row r="2509" spans="1:21" x14ac:dyDescent="0.25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  <c r="U2509">
        <v>2015</v>
      </c>
    </row>
    <row r="2510" spans="1:21" ht="60" x14ac:dyDescent="0.25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  <c r="U2510">
        <v>2014</v>
      </c>
    </row>
    <row r="2511" spans="1:21" ht="60" x14ac:dyDescent="0.25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  <c r="U2511">
        <v>2015</v>
      </c>
    </row>
    <row r="2512" spans="1:21" ht="60" x14ac:dyDescent="0.25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  <c r="U2512">
        <v>2015</v>
      </c>
    </row>
    <row r="2513" spans="1:21" ht="45" x14ac:dyDescent="0.25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  <c r="U2513">
        <v>2016</v>
      </c>
    </row>
    <row r="2514" spans="1:21" ht="45" x14ac:dyDescent="0.25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  <c r="U2514">
        <v>2014</v>
      </c>
    </row>
    <row r="2515" spans="1:21" ht="60" x14ac:dyDescent="0.25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  <c r="U2515">
        <v>2016</v>
      </c>
    </row>
    <row r="2516" spans="1:21" ht="60" x14ac:dyDescent="0.25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  <c r="U2516">
        <v>2014</v>
      </c>
    </row>
    <row r="2517" spans="1:21" ht="60" x14ac:dyDescent="0.25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  <c r="U2517">
        <v>2015</v>
      </c>
    </row>
    <row r="2518" spans="1:21" ht="60" x14ac:dyDescent="0.25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  <c r="U2518">
        <v>2014</v>
      </c>
    </row>
    <row r="2519" spans="1:21" ht="60" x14ac:dyDescent="0.25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  <c r="U2519">
        <v>2015</v>
      </c>
    </row>
    <row r="2520" spans="1:21" ht="45" x14ac:dyDescent="0.25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  <c r="U2520">
        <v>2014</v>
      </c>
    </row>
    <row r="2521" spans="1:21" ht="45" x14ac:dyDescent="0.25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  <c r="U2521">
        <v>2014</v>
      </c>
    </row>
    <row r="2522" spans="1:21" ht="60" x14ac:dyDescent="0.25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  <c r="U2522">
        <v>2016</v>
      </c>
    </row>
    <row r="2523" spans="1:21" ht="60" x14ac:dyDescent="0.25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  <c r="U2523">
        <v>2015</v>
      </c>
    </row>
    <row r="2524" spans="1:21" ht="60" x14ac:dyDescent="0.25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  <c r="U2524">
        <v>2016</v>
      </c>
    </row>
    <row r="2525" spans="1:21" ht="45" x14ac:dyDescent="0.25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  <c r="U2525">
        <v>2014</v>
      </c>
    </row>
    <row r="2526" spans="1:21" ht="45" x14ac:dyDescent="0.25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  <c r="U2526">
        <v>2014</v>
      </c>
    </row>
    <row r="2527" spans="1:21" ht="45" x14ac:dyDescent="0.25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  <c r="U2527">
        <v>2012</v>
      </c>
    </row>
    <row r="2528" spans="1:21" ht="45" x14ac:dyDescent="0.25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  <c r="U2528">
        <v>2014</v>
      </c>
    </row>
    <row r="2529" spans="1:21" ht="45" x14ac:dyDescent="0.25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  <c r="U2529">
        <v>2013</v>
      </c>
    </row>
    <row r="2530" spans="1:21" ht="60" x14ac:dyDescent="0.25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  <c r="U2530">
        <v>2015</v>
      </c>
    </row>
    <row r="2531" spans="1:21" ht="30" x14ac:dyDescent="0.25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  <c r="U2531">
        <v>2012</v>
      </c>
    </row>
    <row r="2532" spans="1:21" ht="45" x14ac:dyDescent="0.25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  <c r="U2532">
        <v>2015</v>
      </c>
    </row>
    <row r="2533" spans="1:21" ht="60" x14ac:dyDescent="0.25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  <c r="U2533">
        <v>2015</v>
      </c>
    </row>
    <row r="2534" spans="1:21" ht="60" x14ac:dyDescent="0.25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  <c r="U2534">
        <v>2012</v>
      </c>
    </row>
    <row r="2535" spans="1:21" ht="60" x14ac:dyDescent="0.25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  <c r="U2535">
        <v>2013</v>
      </c>
    </row>
    <row r="2536" spans="1:21" ht="75" x14ac:dyDescent="0.25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  <c r="U2536">
        <v>2009</v>
      </c>
    </row>
    <row r="2537" spans="1:21" x14ac:dyDescent="0.25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  <c r="U2537">
        <v>2014</v>
      </c>
    </row>
    <row r="2538" spans="1:21" ht="60" x14ac:dyDescent="0.25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  <c r="U2538">
        <v>2013</v>
      </c>
    </row>
    <row r="2539" spans="1:21" ht="45" x14ac:dyDescent="0.25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  <c r="U2539">
        <v>2011</v>
      </c>
    </row>
    <row r="2540" spans="1:21" ht="45" x14ac:dyDescent="0.25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  <c r="U2540">
        <v>2013</v>
      </c>
    </row>
    <row r="2541" spans="1:21" ht="60" x14ac:dyDescent="0.25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  <c r="U2541">
        <v>2014</v>
      </c>
    </row>
    <row r="2542" spans="1:21" ht="60" x14ac:dyDescent="0.25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  <c r="U2542">
        <v>2011</v>
      </c>
    </row>
    <row r="2543" spans="1:21" ht="60" x14ac:dyDescent="0.25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  <c r="U2543">
        <v>2013</v>
      </c>
    </row>
    <row r="2544" spans="1:21" ht="45" x14ac:dyDescent="0.25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  <c r="U2544">
        <v>2013</v>
      </c>
    </row>
    <row r="2545" spans="1:21" ht="60" x14ac:dyDescent="0.25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  <c r="U2545">
        <v>2010</v>
      </c>
    </row>
    <row r="2546" spans="1:21" ht="45" x14ac:dyDescent="0.25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  <c r="U2546">
        <v>2012</v>
      </c>
    </row>
    <row r="2547" spans="1:21" ht="45" x14ac:dyDescent="0.25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  <c r="U2547">
        <v>2015</v>
      </c>
    </row>
    <row r="2548" spans="1:21" ht="45" x14ac:dyDescent="0.25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  <c r="U2548">
        <v>2013</v>
      </c>
    </row>
    <row r="2549" spans="1:21" ht="60" x14ac:dyDescent="0.25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  <c r="U2549">
        <v>2012</v>
      </c>
    </row>
    <row r="2550" spans="1:21" ht="60" x14ac:dyDescent="0.25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  <c r="U2550">
        <v>2016</v>
      </c>
    </row>
    <row r="2551" spans="1:21" ht="45" x14ac:dyDescent="0.25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  <c r="U2551">
        <v>2013</v>
      </c>
    </row>
    <row r="2552" spans="1:21" ht="60" x14ac:dyDescent="0.25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  <c r="U2552">
        <v>2015</v>
      </c>
    </row>
    <row r="2553" spans="1:21" ht="45" x14ac:dyDescent="0.25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  <c r="U2553">
        <v>2012</v>
      </c>
    </row>
    <row r="2554" spans="1:21" ht="60" x14ac:dyDescent="0.25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  <c r="U2554">
        <v>2017</v>
      </c>
    </row>
    <row r="2555" spans="1:21" ht="45" x14ac:dyDescent="0.25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  <c r="U2555">
        <v>2012</v>
      </c>
    </row>
    <row r="2556" spans="1:21" ht="60" x14ac:dyDescent="0.25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  <c r="U2556">
        <v>2015</v>
      </c>
    </row>
    <row r="2557" spans="1:21" ht="60" x14ac:dyDescent="0.25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  <c r="U2557">
        <v>2012</v>
      </c>
    </row>
    <row r="2558" spans="1:21" ht="60" x14ac:dyDescent="0.25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  <c r="U2558">
        <v>2012</v>
      </c>
    </row>
    <row r="2559" spans="1:21" ht="30" x14ac:dyDescent="0.25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  <c r="U2559">
        <v>2014</v>
      </c>
    </row>
    <row r="2560" spans="1:21" ht="45" x14ac:dyDescent="0.25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  <c r="U2560">
        <v>2015</v>
      </c>
    </row>
    <row r="2561" spans="1:21" ht="60" x14ac:dyDescent="0.25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  <c r="U2561">
        <v>2011</v>
      </c>
    </row>
    <row r="2562" spans="1:21" ht="60" x14ac:dyDescent="0.25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  <c r="U2562">
        <v>2015</v>
      </c>
    </row>
    <row r="2563" spans="1:21" ht="60" x14ac:dyDescent="0.25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160"/>
        <v>0</v>
      </c>
      <c r="P2563">
        <f t="shared" si="161"/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  <c r="U2563">
        <v>2015</v>
      </c>
    </row>
    <row r="2564" spans="1:21" ht="60" x14ac:dyDescent="0.25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  <c r="U2564">
        <v>2016</v>
      </c>
    </row>
    <row r="2565" spans="1:21" ht="30" x14ac:dyDescent="0.25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  <c r="U2565">
        <v>2015</v>
      </c>
    </row>
    <row r="2566" spans="1:21" ht="45" x14ac:dyDescent="0.25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  <c r="U2566">
        <v>2014</v>
      </c>
    </row>
    <row r="2567" spans="1:21" ht="45" x14ac:dyDescent="0.25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  <c r="U2567">
        <v>2016</v>
      </c>
    </row>
    <row r="2568" spans="1:21" ht="45" x14ac:dyDescent="0.25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  <c r="U2568">
        <v>2014</v>
      </c>
    </row>
    <row r="2569" spans="1:21" ht="45" x14ac:dyDescent="0.25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  <c r="U2569">
        <v>2015</v>
      </c>
    </row>
    <row r="2570" spans="1:21" ht="60" x14ac:dyDescent="0.25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  <c r="U2570">
        <v>2016</v>
      </c>
    </row>
    <row r="2571" spans="1:21" ht="45" x14ac:dyDescent="0.25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  <c r="U2571">
        <v>2015</v>
      </c>
    </row>
    <row r="2572" spans="1:21" ht="45" x14ac:dyDescent="0.25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  <c r="U2572">
        <v>2017</v>
      </c>
    </row>
    <row r="2573" spans="1:21" ht="45" x14ac:dyDescent="0.25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  <c r="U2573">
        <v>2016</v>
      </c>
    </row>
    <row r="2574" spans="1:21" ht="45" x14ac:dyDescent="0.25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  <c r="U2574">
        <v>2015</v>
      </c>
    </row>
    <row r="2575" spans="1:21" ht="60" x14ac:dyDescent="0.25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  <c r="U2575">
        <v>2014</v>
      </c>
    </row>
    <row r="2576" spans="1:21" ht="60" x14ac:dyDescent="0.25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  <c r="U2576">
        <v>2016</v>
      </c>
    </row>
    <row r="2577" spans="1:21" ht="60" x14ac:dyDescent="0.25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  <c r="U2577">
        <v>2014</v>
      </c>
    </row>
    <row r="2578" spans="1:21" ht="30" x14ac:dyDescent="0.25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  <c r="U2578">
        <v>2015</v>
      </c>
    </row>
    <row r="2579" spans="1:21" ht="60" x14ac:dyDescent="0.25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  <c r="U2579">
        <v>2014</v>
      </c>
    </row>
    <row r="2580" spans="1:21" ht="60" x14ac:dyDescent="0.25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  <c r="U2580">
        <v>2015</v>
      </c>
    </row>
    <row r="2581" spans="1:21" ht="45" x14ac:dyDescent="0.25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  <c r="U2581">
        <v>2014</v>
      </c>
    </row>
    <row r="2582" spans="1:21" ht="45" x14ac:dyDescent="0.25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  <c r="U2582">
        <v>2015</v>
      </c>
    </row>
    <row r="2583" spans="1:21" ht="45" x14ac:dyDescent="0.25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  <c r="U2583">
        <v>2015</v>
      </c>
    </row>
    <row r="2584" spans="1:21" ht="30" x14ac:dyDescent="0.25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  <c r="U2584">
        <v>2016</v>
      </c>
    </row>
    <row r="2585" spans="1:21" ht="45" x14ac:dyDescent="0.25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  <c r="U2585">
        <v>2015</v>
      </c>
    </row>
    <row r="2586" spans="1:21" ht="45" x14ac:dyDescent="0.25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  <c r="U2586">
        <v>2015</v>
      </c>
    </row>
    <row r="2587" spans="1:21" ht="45" x14ac:dyDescent="0.25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  <c r="U2587">
        <v>2014</v>
      </c>
    </row>
    <row r="2588" spans="1:21" ht="30" x14ac:dyDescent="0.25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  <c r="U2588">
        <v>2015</v>
      </c>
    </row>
    <row r="2589" spans="1:21" ht="45" x14ac:dyDescent="0.25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  <c r="U2589">
        <v>2015</v>
      </c>
    </row>
    <row r="2590" spans="1:21" ht="60" x14ac:dyDescent="0.25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  <c r="U2590">
        <v>2015</v>
      </c>
    </row>
    <row r="2591" spans="1:21" ht="60" x14ac:dyDescent="0.25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  <c r="U2591">
        <v>2016</v>
      </c>
    </row>
    <row r="2592" spans="1:21" ht="60" x14ac:dyDescent="0.25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  <c r="U2592">
        <v>2016</v>
      </c>
    </row>
    <row r="2593" spans="1:21" ht="60" x14ac:dyDescent="0.25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  <c r="U2593">
        <v>2016</v>
      </c>
    </row>
    <row r="2594" spans="1:21" ht="60" x14ac:dyDescent="0.25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  <c r="U2594">
        <v>2014</v>
      </c>
    </row>
    <row r="2595" spans="1:21" ht="45" x14ac:dyDescent="0.25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  <c r="U2595">
        <v>2015</v>
      </c>
    </row>
    <row r="2596" spans="1:21" ht="45" x14ac:dyDescent="0.25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  <c r="U2596">
        <v>2014</v>
      </c>
    </row>
    <row r="2597" spans="1:21" ht="30" x14ac:dyDescent="0.25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  <c r="U2597">
        <v>2017</v>
      </c>
    </row>
    <row r="2598" spans="1:21" ht="60" x14ac:dyDescent="0.25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  <c r="U2598">
        <v>2014</v>
      </c>
    </row>
    <row r="2599" spans="1:21" ht="45" x14ac:dyDescent="0.25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  <c r="U2599">
        <v>2016</v>
      </c>
    </row>
    <row r="2600" spans="1:21" ht="45" x14ac:dyDescent="0.25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  <c r="U2600">
        <v>2015</v>
      </c>
    </row>
    <row r="2601" spans="1:21" ht="45" x14ac:dyDescent="0.25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  <c r="U2601">
        <v>2014</v>
      </c>
    </row>
    <row r="2602" spans="1:21" ht="45" x14ac:dyDescent="0.25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  <c r="U2602">
        <v>2016</v>
      </c>
    </row>
    <row r="2603" spans="1:21" ht="60" x14ac:dyDescent="0.25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  <c r="U2603">
        <v>2012</v>
      </c>
    </row>
    <row r="2604" spans="1:21" ht="45" x14ac:dyDescent="0.25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  <c r="U2604">
        <v>2014</v>
      </c>
    </row>
    <row r="2605" spans="1:21" ht="30" x14ac:dyDescent="0.25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  <c r="U2605">
        <v>2013</v>
      </c>
    </row>
    <row r="2606" spans="1:21" ht="45" x14ac:dyDescent="0.25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  <c r="U2606">
        <v>2012</v>
      </c>
    </row>
    <row r="2607" spans="1:21" ht="60" x14ac:dyDescent="0.25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  <c r="U2607">
        <v>2016</v>
      </c>
    </row>
    <row r="2608" spans="1:21" ht="75" x14ac:dyDescent="0.25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  <c r="U2608">
        <v>2014</v>
      </c>
    </row>
    <row r="2609" spans="1:21" ht="60" x14ac:dyDescent="0.25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  <c r="U2609">
        <v>2015</v>
      </c>
    </row>
    <row r="2610" spans="1:21" ht="45" x14ac:dyDescent="0.25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  <c r="U2610">
        <v>2017</v>
      </c>
    </row>
    <row r="2611" spans="1:21" ht="60" x14ac:dyDescent="0.25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  <c r="U2611">
        <v>2012</v>
      </c>
    </row>
    <row r="2612" spans="1:21" ht="45" x14ac:dyDescent="0.25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  <c r="U2612">
        <v>2016</v>
      </c>
    </row>
    <row r="2613" spans="1:21" ht="60" x14ac:dyDescent="0.25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  <c r="U2613">
        <v>2016</v>
      </c>
    </row>
    <row r="2614" spans="1:21" ht="45" x14ac:dyDescent="0.25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  <c r="U2614">
        <v>2014</v>
      </c>
    </row>
    <row r="2615" spans="1:21" ht="60" x14ac:dyDescent="0.25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  <c r="U2615">
        <v>2012</v>
      </c>
    </row>
    <row r="2616" spans="1:21" ht="60" x14ac:dyDescent="0.25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  <c r="U2616">
        <v>2014</v>
      </c>
    </row>
    <row r="2617" spans="1:21" ht="60" x14ac:dyDescent="0.25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  <c r="U2617">
        <v>2016</v>
      </c>
    </row>
    <row r="2618" spans="1:21" ht="45" x14ac:dyDescent="0.25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  <c r="U2618">
        <v>2015</v>
      </c>
    </row>
    <row r="2619" spans="1:21" ht="60" x14ac:dyDescent="0.25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  <c r="U2619">
        <v>2014</v>
      </c>
    </row>
    <row r="2620" spans="1:21" ht="30" x14ac:dyDescent="0.25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  <c r="U2620">
        <v>2015</v>
      </c>
    </row>
    <row r="2621" spans="1:21" ht="60" x14ac:dyDescent="0.25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  <c r="U2621">
        <v>2015</v>
      </c>
    </row>
    <row r="2622" spans="1:21" ht="60" x14ac:dyDescent="0.25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  <c r="U2622">
        <v>2015</v>
      </c>
    </row>
    <row r="2623" spans="1:21" ht="60" x14ac:dyDescent="0.25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  <c r="U2623">
        <v>2015</v>
      </c>
    </row>
    <row r="2624" spans="1:21" ht="60" x14ac:dyDescent="0.25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  <c r="U2624">
        <v>2016</v>
      </c>
    </row>
    <row r="2625" spans="1:21" ht="60" x14ac:dyDescent="0.25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  <c r="U2625">
        <v>2016</v>
      </c>
    </row>
    <row r="2626" spans="1:21" ht="60" x14ac:dyDescent="0.25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  <c r="U2626">
        <v>2012</v>
      </c>
    </row>
    <row r="2627" spans="1:21" ht="60" x14ac:dyDescent="0.25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164"/>
        <v>956</v>
      </c>
      <c r="P2627">
        <f t="shared" si="165"/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  <c r="U2627">
        <v>2016</v>
      </c>
    </row>
    <row r="2628" spans="1:21" ht="45" x14ac:dyDescent="0.25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  <c r="U2628">
        <v>2015</v>
      </c>
    </row>
    <row r="2629" spans="1:21" ht="60" x14ac:dyDescent="0.25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  <c r="U2629">
        <v>2015</v>
      </c>
    </row>
    <row r="2630" spans="1:21" ht="45" x14ac:dyDescent="0.25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  <c r="U2630">
        <v>2014</v>
      </c>
    </row>
    <row r="2631" spans="1:21" ht="45" x14ac:dyDescent="0.25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  <c r="U2631">
        <v>2015</v>
      </c>
    </row>
    <row r="2632" spans="1:21" ht="60" x14ac:dyDescent="0.25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  <c r="U2632">
        <v>2016</v>
      </c>
    </row>
    <row r="2633" spans="1:21" ht="45" x14ac:dyDescent="0.25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  <c r="U2633">
        <v>2015</v>
      </c>
    </row>
    <row r="2634" spans="1:21" ht="45" x14ac:dyDescent="0.25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  <c r="U2634">
        <v>2016</v>
      </c>
    </row>
    <row r="2635" spans="1:21" ht="60" x14ac:dyDescent="0.25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  <c r="U2635">
        <v>2014</v>
      </c>
    </row>
    <row r="2636" spans="1:21" ht="45" x14ac:dyDescent="0.25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  <c r="U2636">
        <v>2016</v>
      </c>
    </row>
    <row r="2637" spans="1:21" ht="60" x14ac:dyDescent="0.25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  <c r="U2637">
        <v>2015</v>
      </c>
    </row>
    <row r="2638" spans="1:21" ht="60" x14ac:dyDescent="0.25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  <c r="U2638">
        <v>2016</v>
      </c>
    </row>
    <row r="2639" spans="1:21" ht="45" x14ac:dyDescent="0.25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  <c r="U2639">
        <v>2016</v>
      </c>
    </row>
    <row r="2640" spans="1:21" ht="45" x14ac:dyDescent="0.25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  <c r="U2640">
        <v>2014</v>
      </c>
    </row>
    <row r="2641" spans="1:21" ht="60" x14ac:dyDescent="0.25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  <c r="U2641">
        <v>2015</v>
      </c>
    </row>
    <row r="2642" spans="1:21" ht="75" x14ac:dyDescent="0.25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  <c r="U2642">
        <v>2015</v>
      </c>
    </row>
    <row r="2643" spans="1:21" ht="30" x14ac:dyDescent="0.25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  <c r="U2643">
        <v>2014</v>
      </c>
    </row>
    <row r="2644" spans="1:21" ht="60" x14ac:dyDescent="0.25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  <c r="U2644">
        <v>2016</v>
      </c>
    </row>
    <row r="2645" spans="1:21" ht="60" x14ac:dyDescent="0.25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  <c r="U2645">
        <v>2016</v>
      </c>
    </row>
    <row r="2646" spans="1:21" ht="45" x14ac:dyDescent="0.25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  <c r="U2646">
        <v>2017</v>
      </c>
    </row>
    <row r="2647" spans="1:21" ht="60" x14ac:dyDescent="0.25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  <c r="U2647">
        <v>2014</v>
      </c>
    </row>
    <row r="2648" spans="1:21" ht="45" x14ac:dyDescent="0.25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  <c r="U2648">
        <v>2015</v>
      </c>
    </row>
    <row r="2649" spans="1:21" ht="60" x14ac:dyDescent="0.25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  <c r="U2649">
        <v>2015</v>
      </c>
    </row>
    <row r="2650" spans="1:21" ht="60" x14ac:dyDescent="0.25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  <c r="U2650">
        <v>2016</v>
      </c>
    </row>
    <row r="2651" spans="1:21" ht="30" x14ac:dyDescent="0.25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  <c r="U2651">
        <v>2015</v>
      </c>
    </row>
    <row r="2652" spans="1:21" ht="60" x14ac:dyDescent="0.25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  <c r="U2652">
        <v>2016</v>
      </c>
    </row>
    <row r="2653" spans="1:21" ht="60" x14ac:dyDescent="0.25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  <c r="U2653">
        <v>2015</v>
      </c>
    </row>
    <row r="2654" spans="1:21" ht="60" x14ac:dyDescent="0.25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  <c r="U2654">
        <v>2014</v>
      </c>
    </row>
    <row r="2655" spans="1:21" ht="45" x14ac:dyDescent="0.25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  <c r="U2655">
        <v>2014</v>
      </c>
    </row>
    <row r="2656" spans="1:21" ht="60" x14ac:dyDescent="0.25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  <c r="U2656">
        <v>2015</v>
      </c>
    </row>
    <row r="2657" spans="1:21" x14ac:dyDescent="0.25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  <c r="U2657">
        <v>2016</v>
      </c>
    </row>
    <row r="2658" spans="1:21" ht="30" x14ac:dyDescent="0.25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  <c r="U2658">
        <v>2017</v>
      </c>
    </row>
    <row r="2659" spans="1:21" ht="60" x14ac:dyDescent="0.25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  <c r="U2659">
        <v>2016</v>
      </c>
    </row>
    <row r="2660" spans="1:21" ht="45" x14ac:dyDescent="0.25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  <c r="U2660">
        <v>2016</v>
      </c>
    </row>
    <row r="2661" spans="1:21" x14ac:dyDescent="0.25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  <c r="U2661">
        <v>2015</v>
      </c>
    </row>
    <row r="2662" spans="1:21" ht="60" x14ac:dyDescent="0.25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  <c r="U2662">
        <v>2015</v>
      </c>
    </row>
    <row r="2663" spans="1:21" ht="45" x14ac:dyDescent="0.25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  <c r="U2663">
        <v>2013</v>
      </c>
    </row>
    <row r="2664" spans="1:21" ht="45" x14ac:dyDescent="0.25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  <c r="U2664">
        <v>2015</v>
      </c>
    </row>
    <row r="2665" spans="1:21" ht="60" x14ac:dyDescent="0.25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  <c r="U2665">
        <v>2015</v>
      </c>
    </row>
    <row r="2666" spans="1:21" ht="60" x14ac:dyDescent="0.25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  <c r="U2666">
        <v>2015</v>
      </c>
    </row>
    <row r="2667" spans="1:21" ht="60" x14ac:dyDescent="0.25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  <c r="U2667">
        <v>2015</v>
      </c>
    </row>
    <row r="2668" spans="1:21" ht="60" x14ac:dyDescent="0.25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  <c r="U2668">
        <v>2015</v>
      </c>
    </row>
    <row r="2669" spans="1:21" ht="60" x14ac:dyDescent="0.25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  <c r="U2669">
        <v>2016</v>
      </c>
    </row>
    <row r="2670" spans="1:21" ht="30" x14ac:dyDescent="0.25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  <c r="U2670">
        <v>2015</v>
      </c>
    </row>
    <row r="2671" spans="1:21" ht="60" x14ac:dyDescent="0.25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  <c r="U2671">
        <v>2015</v>
      </c>
    </row>
    <row r="2672" spans="1:21" ht="60" x14ac:dyDescent="0.25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  <c r="U2672">
        <v>2014</v>
      </c>
    </row>
    <row r="2673" spans="1:21" ht="45" x14ac:dyDescent="0.25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  <c r="U2673">
        <v>2014</v>
      </c>
    </row>
    <row r="2674" spans="1:21" ht="60" x14ac:dyDescent="0.25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  <c r="U2674">
        <v>2015</v>
      </c>
    </row>
    <row r="2675" spans="1:21" ht="60" x14ac:dyDescent="0.25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  <c r="U2675">
        <v>2014</v>
      </c>
    </row>
    <row r="2676" spans="1:21" ht="60" x14ac:dyDescent="0.25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  <c r="U2676">
        <v>2016</v>
      </c>
    </row>
    <row r="2677" spans="1:21" ht="60" x14ac:dyDescent="0.25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  <c r="U2677">
        <v>2014</v>
      </c>
    </row>
    <row r="2678" spans="1:21" ht="60" x14ac:dyDescent="0.25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  <c r="U2678">
        <v>2016</v>
      </c>
    </row>
    <row r="2679" spans="1:21" ht="45" x14ac:dyDescent="0.25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  <c r="U2679">
        <v>2014</v>
      </c>
    </row>
    <row r="2680" spans="1:21" ht="60" x14ac:dyDescent="0.25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  <c r="U2680">
        <v>2015</v>
      </c>
    </row>
    <row r="2681" spans="1:21" ht="60" x14ac:dyDescent="0.25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  <c r="U2681">
        <v>2015</v>
      </c>
    </row>
    <row r="2682" spans="1:21" x14ac:dyDescent="0.25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  <c r="U2682">
        <v>2016</v>
      </c>
    </row>
    <row r="2683" spans="1:21" ht="45" x14ac:dyDescent="0.25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  <c r="U2683">
        <v>2014</v>
      </c>
    </row>
    <row r="2684" spans="1:21" ht="45" x14ac:dyDescent="0.25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  <c r="U2684">
        <v>2014</v>
      </c>
    </row>
    <row r="2685" spans="1:21" ht="60" x14ac:dyDescent="0.25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  <c r="U2685">
        <v>2015</v>
      </c>
    </row>
    <row r="2686" spans="1:21" ht="60" x14ac:dyDescent="0.25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  <c r="U2686">
        <v>2014</v>
      </c>
    </row>
    <row r="2687" spans="1:21" ht="60" x14ac:dyDescent="0.25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  <c r="U2687">
        <v>2015</v>
      </c>
    </row>
    <row r="2688" spans="1:21" ht="60" x14ac:dyDescent="0.25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  <c r="U2688">
        <v>2014</v>
      </c>
    </row>
    <row r="2689" spans="1:21" ht="45" x14ac:dyDescent="0.25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  <c r="U2689">
        <v>2015</v>
      </c>
    </row>
    <row r="2690" spans="1:21" ht="30" x14ac:dyDescent="0.25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  <c r="U2690">
        <v>2015</v>
      </c>
    </row>
    <row r="2691" spans="1:21" ht="60" x14ac:dyDescent="0.25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168"/>
        <v>0</v>
      </c>
      <c r="P2691">
        <f t="shared" si="169"/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  <c r="U2691">
        <v>2016</v>
      </c>
    </row>
    <row r="2692" spans="1:21" ht="60" x14ac:dyDescent="0.25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  <c r="U2692">
        <v>2015</v>
      </c>
    </row>
    <row r="2693" spans="1:21" ht="30" x14ac:dyDescent="0.25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  <c r="U2693">
        <v>2015</v>
      </c>
    </row>
    <row r="2694" spans="1:21" ht="45" x14ac:dyDescent="0.25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  <c r="U2694">
        <v>2015</v>
      </c>
    </row>
    <row r="2695" spans="1:21" ht="60" x14ac:dyDescent="0.25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  <c r="U2695">
        <v>2014</v>
      </c>
    </row>
    <row r="2696" spans="1:21" ht="60" x14ac:dyDescent="0.25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  <c r="U2696">
        <v>2014</v>
      </c>
    </row>
    <row r="2697" spans="1:21" ht="45" x14ac:dyDescent="0.25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  <c r="U2697">
        <v>2015</v>
      </c>
    </row>
    <row r="2698" spans="1:21" ht="60" x14ac:dyDescent="0.25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  <c r="U2698">
        <v>2014</v>
      </c>
    </row>
    <row r="2699" spans="1:21" ht="45" x14ac:dyDescent="0.25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  <c r="U2699">
        <v>2015</v>
      </c>
    </row>
    <row r="2700" spans="1:21" ht="45" x14ac:dyDescent="0.25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  <c r="U2700">
        <v>2014</v>
      </c>
    </row>
    <row r="2701" spans="1:21" ht="45" x14ac:dyDescent="0.25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  <c r="U2701">
        <v>2014</v>
      </c>
    </row>
    <row r="2702" spans="1:21" ht="45" x14ac:dyDescent="0.25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  <c r="U2702">
        <v>2014</v>
      </c>
    </row>
    <row r="2703" spans="1:21" ht="60" x14ac:dyDescent="0.25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  <c r="U2703">
        <v>2017</v>
      </c>
    </row>
    <row r="2704" spans="1:21" ht="60" x14ac:dyDescent="0.25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  <c r="U2704">
        <v>2017</v>
      </c>
    </row>
    <row r="2705" spans="1:21" ht="45" x14ac:dyDescent="0.25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  <c r="U2705">
        <v>2017</v>
      </c>
    </row>
    <row r="2706" spans="1:21" ht="60" x14ac:dyDescent="0.25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  <c r="U2706">
        <v>2017</v>
      </c>
    </row>
    <row r="2707" spans="1:21" ht="30" x14ac:dyDescent="0.25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  <c r="U2707">
        <v>2017</v>
      </c>
    </row>
    <row r="2708" spans="1:21" ht="45" x14ac:dyDescent="0.25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  <c r="U2708">
        <v>2014</v>
      </c>
    </row>
    <row r="2709" spans="1:21" ht="45" x14ac:dyDescent="0.25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  <c r="U2709">
        <v>2013</v>
      </c>
    </row>
    <row r="2710" spans="1:21" ht="45" x14ac:dyDescent="0.25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  <c r="U2710">
        <v>2016</v>
      </c>
    </row>
    <row r="2711" spans="1:21" ht="45" x14ac:dyDescent="0.25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  <c r="U2711">
        <v>2016</v>
      </c>
    </row>
    <row r="2712" spans="1:21" ht="30" x14ac:dyDescent="0.25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  <c r="U2712">
        <v>2014</v>
      </c>
    </row>
    <row r="2713" spans="1:21" ht="60" x14ac:dyDescent="0.25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  <c r="U2713">
        <v>2014</v>
      </c>
    </row>
    <row r="2714" spans="1:21" ht="60" x14ac:dyDescent="0.25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  <c r="U2714">
        <v>2013</v>
      </c>
    </row>
    <row r="2715" spans="1:21" ht="60" x14ac:dyDescent="0.25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  <c r="U2715">
        <v>2015</v>
      </c>
    </row>
    <row r="2716" spans="1:21" ht="45" x14ac:dyDescent="0.25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  <c r="U2716">
        <v>2016</v>
      </c>
    </row>
    <row r="2717" spans="1:21" ht="60" x14ac:dyDescent="0.25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  <c r="U2717">
        <v>2016</v>
      </c>
    </row>
    <row r="2718" spans="1:21" ht="75" x14ac:dyDescent="0.25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  <c r="U2718">
        <v>2015</v>
      </c>
    </row>
    <row r="2719" spans="1:21" ht="45" x14ac:dyDescent="0.25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  <c r="U2719">
        <v>2014</v>
      </c>
    </row>
    <row r="2720" spans="1:21" ht="60" x14ac:dyDescent="0.25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  <c r="U2720">
        <v>2016</v>
      </c>
    </row>
    <row r="2721" spans="1:21" ht="60" x14ac:dyDescent="0.25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  <c r="U2721">
        <v>2016</v>
      </c>
    </row>
    <row r="2722" spans="1:21" ht="45" x14ac:dyDescent="0.25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  <c r="U2722">
        <v>2016</v>
      </c>
    </row>
    <row r="2723" spans="1:21" ht="60" x14ac:dyDescent="0.25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  <c r="U2723">
        <v>2013</v>
      </c>
    </row>
    <row r="2724" spans="1:21" ht="60" x14ac:dyDescent="0.25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  <c r="U2724">
        <v>2016</v>
      </c>
    </row>
    <row r="2725" spans="1:21" ht="60" x14ac:dyDescent="0.25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  <c r="U2725">
        <v>2014</v>
      </c>
    </row>
    <row r="2726" spans="1:21" ht="60" x14ac:dyDescent="0.25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  <c r="U2726">
        <v>2015</v>
      </c>
    </row>
    <row r="2727" spans="1:21" ht="45" x14ac:dyDescent="0.25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  <c r="U2727">
        <v>2017</v>
      </c>
    </row>
    <row r="2728" spans="1:21" x14ac:dyDescent="0.25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  <c r="U2728">
        <v>2016</v>
      </c>
    </row>
    <row r="2729" spans="1:21" ht="45" x14ac:dyDescent="0.25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  <c r="U2729">
        <v>2015</v>
      </c>
    </row>
    <row r="2730" spans="1:21" ht="30" x14ac:dyDescent="0.25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  <c r="U2730">
        <v>2015</v>
      </c>
    </row>
    <row r="2731" spans="1:21" ht="30" x14ac:dyDescent="0.25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  <c r="U2731">
        <v>2015</v>
      </c>
    </row>
    <row r="2732" spans="1:21" ht="45" x14ac:dyDescent="0.25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  <c r="U2732">
        <v>2013</v>
      </c>
    </row>
    <row r="2733" spans="1:21" ht="60" x14ac:dyDescent="0.25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  <c r="U2733">
        <v>2014</v>
      </c>
    </row>
    <row r="2734" spans="1:21" ht="60" x14ac:dyDescent="0.25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  <c r="U2734">
        <v>2013</v>
      </c>
    </row>
    <row r="2735" spans="1:21" ht="60" x14ac:dyDescent="0.25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  <c r="U2735">
        <v>2015</v>
      </c>
    </row>
    <row r="2736" spans="1:21" ht="60" x14ac:dyDescent="0.25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  <c r="U2736">
        <v>2016</v>
      </c>
    </row>
    <row r="2737" spans="1:21" ht="60" x14ac:dyDescent="0.25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  <c r="U2737">
        <v>2013</v>
      </c>
    </row>
    <row r="2738" spans="1:21" ht="75" x14ac:dyDescent="0.25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  <c r="U2738">
        <v>2014</v>
      </c>
    </row>
    <row r="2739" spans="1:21" ht="60" x14ac:dyDescent="0.25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  <c r="U2739">
        <v>2013</v>
      </c>
    </row>
    <row r="2740" spans="1:21" ht="45" x14ac:dyDescent="0.25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  <c r="U2740">
        <v>2016</v>
      </c>
    </row>
    <row r="2741" spans="1:21" ht="60" x14ac:dyDescent="0.25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  <c r="U2741">
        <v>2014</v>
      </c>
    </row>
    <row r="2742" spans="1:21" ht="45" x14ac:dyDescent="0.25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  <c r="U2742">
        <v>2015</v>
      </c>
    </row>
    <row r="2743" spans="1:21" ht="30" x14ac:dyDescent="0.25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  <c r="U2743">
        <v>2014</v>
      </c>
    </row>
    <row r="2744" spans="1:21" ht="45" x14ac:dyDescent="0.25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  <c r="U2744">
        <v>2012</v>
      </c>
    </row>
    <row r="2745" spans="1:21" ht="60" x14ac:dyDescent="0.25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  <c r="U2745">
        <v>2016</v>
      </c>
    </row>
    <row r="2746" spans="1:21" ht="60" x14ac:dyDescent="0.25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  <c r="U2746">
        <v>2012</v>
      </c>
    </row>
    <row r="2747" spans="1:21" ht="60" x14ac:dyDescent="0.25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  <c r="U2747">
        <v>2012</v>
      </c>
    </row>
    <row r="2748" spans="1:21" ht="60" x14ac:dyDescent="0.25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  <c r="U2748">
        <v>2014</v>
      </c>
    </row>
    <row r="2749" spans="1:21" ht="45" x14ac:dyDescent="0.25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  <c r="U2749">
        <v>2012</v>
      </c>
    </row>
    <row r="2750" spans="1:21" ht="45" x14ac:dyDescent="0.25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  <c r="U2750">
        <v>2016</v>
      </c>
    </row>
    <row r="2751" spans="1:21" ht="30" x14ac:dyDescent="0.25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  <c r="U2751">
        <v>2015</v>
      </c>
    </row>
    <row r="2752" spans="1:21" ht="45" x14ac:dyDescent="0.25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  <c r="U2752">
        <v>2012</v>
      </c>
    </row>
    <row r="2753" spans="1:21" ht="60" x14ac:dyDescent="0.25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  <c r="U2753">
        <v>2014</v>
      </c>
    </row>
    <row r="2754" spans="1:21" ht="60" x14ac:dyDescent="0.25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  <c r="U2754">
        <v>2011</v>
      </c>
    </row>
    <row r="2755" spans="1:21" ht="45" x14ac:dyDescent="0.25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172"/>
        <v>19</v>
      </c>
      <c r="P2755">
        <f t="shared" si="173"/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  <c r="U2755">
        <v>2012</v>
      </c>
    </row>
    <row r="2756" spans="1:21" ht="45" x14ac:dyDescent="0.25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  <c r="U2756">
        <v>2014</v>
      </c>
    </row>
    <row r="2757" spans="1:21" ht="45" x14ac:dyDescent="0.25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  <c r="U2757">
        <v>2015</v>
      </c>
    </row>
    <row r="2758" spans="1:21" ht="45" x14ac:dyDescent="0.25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  <c r="U2758">
        <v>2013</v>
      </c>
    </row>
    <row r="2759" spans="1:21" ht="30" x14ac:dyDescent="0.25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  <c r="U2759">
        <v>2016</v>
      </c>
    </row>
    <row r="2760" spans="1:21" ht="60" x14ac:dyDescent="0.25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  <c r="U2760">
        <v>2016</v>
      </c>
    </row>
    <row r="2761" spans="1:21" ht="60" x14ac:dyDescent="0.25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  <c r="U2761">
        <v>2016</v>
      </c>
    </row>
    <row r="2762" spans="1:21" ht="60" x14ac:dyDescent="0.25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  <c r="U2762">
        <v>2013</v>
      </c>
    </row>
    <row r="2763" spans="1:21" ht="30" x14ac:dyDescent="0.25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  <c r="U2763">
        <v>2012</v>
      </c>
    </row>
    <row r="2764" spans="1:21" ht="45" x14ac:dyDescent="0.25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  <c r="U2764">
        <v>2012</v>
      </c>
    </row>
    <row r="2765" spans="1:21" ht="30" x14ac:dyDescent="0.25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  <c r="U2765">
        <v>2013</v>
      </c>
    </row>
    <row r="2766" spans="1:21" ht="60" x14ac:dyDescent="0.25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  <c r="U2766">
        <v>2012</v>
      </c>
    </row>
    <row r="2767" spans="1:21" ht="45" x14ac:dyDescent="0.25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  <c r="U2767">
        <v>2012</v>
      </c>
    </row>
    <row r="2768" spans="1:21" ht="60" x14ac:dyDescent="0.25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  <c r="U2768">
        <v>2011</v>
      </c>
    </row>
    <row r="2769" spans="1:21" ht="45" x14ac:dyDescent="0.25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  <c r="U2769">
        <v>2015</v>
      </c>
    </row>
    <row r="2770" spans="1:21" ht="45" x14ac:dyDescent="0.25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  <c r="U2770">
        <v>2012</v>
      </c>
    </row>
    <row r="2771" spans="1:21" ht="45" x14ac:dyDescent="0.25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  <c r="U2771">
        <v>2014</v>
      </c>
    </row>
    <row r="2772" spans="1:21" ht="60" x14ac:dyDescent="0.25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  <c r="U2772">
        <v>2014</v>
      </c>
    </row>
    <row r="2773" spans="1:21" ht="60" x14ac:dyDescent="0.25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  <c r="U2773">
        <v>2012</v>
      </c>
    </row>
    <row r="2774" spans="1:21" ht="45" x14ac:dyDescent="0.25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  <c r="U2774">
        <v>2013</v>
      </c>
    </row>
    <row r="2775" spans="1:21" ht="45" x14ac:dyDescent="0.25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  <c r="U2775">
        <v>2016</v>
      </c>
    </row>
    <row r="2776" spans="1:21" ht="60" x14ac:dyDescent="0.25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  <c r="U2776">
        <v>2013</v>
      </c>
    </row>
    <row r="2777" spans="1:21" ht="45" x14ac:dyDescent="0.25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  <c r="U2777">
        <v>2011</v>
      </c>
    </row>
    <row r="2778" spans="1:21" ht="60" x14ac:dyDescent="0.25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  <c r="U2778">
        <v>2015</v>
      </c>
    </row>
    <row r="2779" spans="1:21" ht="60" x14ac:dyDescent="0.25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  <c r="U2779">
        <v>2015</v>
      </c>
    </row>
    <row r="2780" spans="1:21" ht="60" x14ac:dyDescent="0.25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  <c r="U2780">
        <v>2014</v>
      </c>
    </row>
    <row r="2781" spans="1:21" ht="45" x14ac:dyDescent="0.25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  <c r="U2781">
        <v>2015</v>
      </c>
    </row>
    <row r="2782" spans="1:21" ht="45" x14ac:dyDescent="0.25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  <c r="U2782">
        <v>2017</v>
      </c>
    </row>
    <row r="2783" spans="1:21" ht="45" x14ac:dyDescent="0.25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  <c r="U2783">
        <v>2015</v>
      </c>
    </row>
    <row r="2784" spans="1:21" ht="45" x14ac:dyDescent="0.25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  <c r="U2784">
        <v>2015</v>
      </c>
    </row>
    <row r="2785" spans="1:21" ht="60" x14ac:dyDescent="0.25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  <c r="U2785">
        <v>2015</v>
      </c>
    </row>
    <row r="2786" spans="1:21" ht="45" x14ac:dyDescent="0.25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  <c r="U2786">
        <v>2014</v>
      </c>
    </row>
    <row r="2787" spans="1:21" ht="45" x14ac:dyDescent="0.25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  <c r="U2787">
        <v>2016</v>
      </c>
    </row>
    <row r="2788" spans="1:21" ht="30" x14ac:dyDescent="0.25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  <c r="U2788">
        <v>2014</v>
      </c>
    </row>
    <row r="2789" spans="1:21" ht="60" x14ac:dyDescent="0.25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  <c r="U2789">
        <v>2014</v>
      </c>
    </row>
    <row r="2790" spans="1:21" ht="45" x14ac:dyDescent="0.25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  <c r="U2790">
        <v>2016</v>
      </c>
    </row>
    <row r="2791" spans="1:21" ht="30" x14ac:dyDescent="0.25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  <c r="U2791">
        <v>2015</v>
      </c>
    </row>
    <row r="2792" spans="1:21" ht="60" x14ac:dyDescent="0.25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  <c r="U2792">
        <v>2015</v>
      </c>
    </row>
    <row r="2793" spans="1:21" ht="60" x14ac:dyDescent="0.25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  <c r="U2793">
        <v>2016</v>
      </c>
    </row>
    <row r="2794" spans="1:21" ht="45" x14ac:dyDescent="0.25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  <c r="U2794">
        <v>2015</v>
      </c>
    </row>
    <row r="2795" spans="1:21" ht="60" x14ac:dyDescent="0.25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  <c r="U2795">
        <v>2015</v>
      </c>
    </row>
    <row r="2796" spans="1:21" ht="60" x14ac:dyDescent="0.25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  <c r="U2796">
        <v>2016</v>
      </c>
    </row>
    <row r="2797" spans="1:21" ht="45" x14ac:dyDescent="0.25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  <c r="U2797">
        <v>2014</v>
      </c>
    </row>
    <row r="2798" spans="1:21" ht="45" x14ac:dyDescent="0.25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  <c r="U2798">
        <v>2014</v>
      </c>
    </row>
    <row r="2799" spans="1:21" ht="45" x14ac:dyDescent="0.25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  <c r="U2799">
        <v>2014</v>
      </c>
    </row>
    <row r="2800" spans="1:21" ht="60" x14ac:dyDescent="0.25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  <c r="U2800">
        <v>2015</v>
      </c>
    </row>
    <row r="2801" spans="1:21" ht="60" x14ac:dyDescent="0.25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  <c r="U2801">
        <v>2016</v>
      </c>
    </row>
    <row r="2802" spans="1:21" ht="45" x14ac:dyDescent="0.25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  <c r="U2802">
        <v>2014</v>
      </c>
    </row>
    <row r="2803" spans="1:21" ht="45" x14ac:dyDescent="0.25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  <c r="U2803">
        <v>2014</v>
      </c>
    </row>
    <row r="2804" spans="1:21" ht="60" x14ac:dyDescent="0.25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  <c r="U2804">
        <v>2015</v>
      </c>
    </row>
    <row r="2805" spans="1:21" ht="60" x14ac:dyDescent="0.25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  <c r="U2805">
        <v>2015</v>
      </c>
    </row>
    <row r="2806" spans="1:21" ht="60" x14ac:dyDescent="0.25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  <c r="U2806">
        <v>2014</v>
      </c>
    </row>
    <row r="2807" spans="1:21" ht="60" x14ac:dyDescent="0.25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  <c r="U2807">
        <v>2015</v>
      </c>
    </row>
    <row r="2808" spans="1:21" ht="45" x14ac:dyDescent="0.25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  <c r="U2808">
        <v>2015</v>
      </c>
    </row>
    <row r="2809" spans="1:21" ht="30" x14ac:dyDescent="0.25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  <c r="U2809">
        <v>2015</v>
      </c>
    </row>
    <row r="2810" spans="1:21" ht="60" x14ac:dyDescent="0.25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  <c r="U2810">
        <v>2015</v>
      </c>
    </row>
    <row r="2811" spans="1:21" ht="60" x14ac:dyDescent="0.25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  <c r="U2811">
        <v>2016</v>
      </c>
    </row>
    <row r="2812" spans="1:21" ht="45" x14ac:dyDescent="0.25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  <c r="U2812">
        <v>2014</v>
      </c>
    </row>
    <row r="2813" spans="1:21" ht="45" x14ac:dyDescent="0.25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  <c r="U2813">
        <v>2015</v>
      </c>
    </row>
    <row r="2814" spans="1:21" ht="45" x14ac:dyDescent="0.25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  <c r="U2814">
        <v>2015</v>
      </c>
    </row>
    <row r="2815" spans="1:21" ht="45" x14ac:dyDescent="0.25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  <c r="U2815">
        <v>2016</v>
      </c>
    </row>
    <row r="2816" spans="1:21" ht="45" x14ac:dyDescent="0.25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  <c r="U2816">
        <v>2015</v>
      </c>
    </row>
    <row r="2817" spans="1:21" ht="45" x14ac:dyDescent="0.25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  <c r="U2817">
        <v>2016</v>
      </c>
    </row>
    <row r="2818" spans="1:21" ht="45" x14ac:dyDescent="0.25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  <c r="U2818">
        <v>2015</v>
      </c>
    </row>
    <row r="2819" spans="1:21" ht="60" x14ac:dyDescent="0.25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176"/>
        <v>130</v>
      </c>
      <c r="P2819">
        <f t="shared" si="177"/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  <c r="U2819">
        <v>2015</v>
      </c>
    </row>
    <row r="2820" spans="1:21" ht="45" x14ac:dyDescent="0.25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  <c r="U2820">
        <v>2015</v>
      </c>
    </row>
    <row r="2821" spans="1:21" ht="60" x14ac:dyDescent="0.25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  <c r="U2821">
        <v>2015</v>
      </c>
    </row>
    <row r="2822" spans="1:21" ht="60" x14ac:dyDescent="0.25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  <c r="U2822">
        <v>2016</v>
      </c>
    </row>
    <row r="2823" spans="1:21" ht="60" x14ac:dyDescent="0.25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  <c r="U2823">
        <v>2014</v>
      </c>
    </row>
    <row r="2824" spans="1:21" ht="60" x14ac:dyDescent="0.25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  <c r="U2824">
        <v>2015</v>
      </c>
    </row>
    <row r="2825" spans="1:21" ht="60" x14ac:dyDescent="0.25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  <c r="U2825">
        <v>2015</v>
      </c>
    </row>
    <row r="2826" spans="1:21" ht="45" x14ac:dyDescent="0.25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  <c r="U2826">
        <v>2015</v>
      </c>
    </row>
    <row r="2827" spans="1:21" ht="60" x14ac:dyDescent="0.25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  <c r="U2827">
        <v>2015</v>
      </c>
    </row>
    <row r="2828" spans="1:21" ht="60" x14ac:dyDescent="0.25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  <c r="U2828">
        <v>2015</v>
      </c>
    </row>
    <row r="2829" spans="1:21" ht="60" x14ac:dyDescent="0.25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  <c r="U2829">
        <v>2016</v>
      </c>
    </row>
    <row r="2830" spans="1:21" ht="60" x14ac:dyDescent="0.25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  <c r="U2830">
        <v>2015</v>
      </c>
    </row>
    <row r="2831" spans="1:21" ht="60" x14ac:dyDescent="0.25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  <c r="U2831">
        <v>2016</v>
      </c>
    </row>
    <row r="2832" spans="1:21" ht="45" x14ac:dyDescent="0.25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  <c r="U2832">
        <v>2014</v>
      </c>
    </row>
    <row r="2833" spans="1:21" ht="45" x14ac:dyDescent="0.25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  <c r="U2833">
        <v>2015</v>
      </c>
    </row>
    <row r="2834" spans="1:21" ht="60" x14ac:dyDescent="0.25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  <c r="U2834">
        <v>2014</v>
      </c>
    </row>
    <row r="2835" spans="1:21" x14ac:dyDescent="0.25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  <c r="U2835">
        <v>2015</v>
      </c>
    </row>
    <row r="2836" spans="1:21" ht="45" x14ac:dyDescent="0.25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  <c r="U2836">
        <v>2015</v>
      </c>
    </row>
    <row r="2837" spans="1:21" ht="45" x14ac:dyDescent="0.25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  <c r="U2837">
        <v>2015</v>
      </c>
    </row>
    <row r="2838" spans="1:21" ht="60" x14ac:dyDescent="0.25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  <c r="U2838">
        <v>2017</v>
      </c>
    </row>
    <row r="2839" spans="1:21" ht="60" x14ac:dyDescent="0.25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  <c r="U2839">
        <v>2015</v>
      </c>
    </row>
    <row r="2840" spans="1:21" ht="45" x14ac:dyDescent="0.25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  <c r="U2840">
        <v>2014</v>
      </c>
    </row>
    <row r="2841" spans="1:21" ht="60" x14ac:dyDescent="0.25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  <c r="U2841">
        <v>2014</v>
      </c>
    </row>
    <row r="2842" spans="1:21" ht="60" x14ac:dyDescent="0.25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  <c r="U2842">
        <v>2015</v>
      </c>
    </row>
    <row r="2843" spans="1:21" ht="60" x14ac:dyDescent="0.25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  <c r="U2843">
        <v>2015</v>
      </c>
    </row>
    <row r="2844" spans="1:21" ht="60" x14ac:dyDescent="0.25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  <c r="U2844">
        <v>2014</v>
      </c>
    </row>
    <row r="2845" spans="1:21" ht="60" x14ac:dyDescent="0.25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  <c r="U2845">
        <v>2016</v>
      </c>
    </row>
    <row r="2846" spans="1:21" ht="60" x14ac:dyDescent="0.25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  <c r="U2846">
        <v>2016</v>
      </c>
    </row>
    <row r="2847" spans="1:21" ht="45" x14ac:dyDescent="0.25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  <c r="U2847">
        <v>2015</v>
      </c>
    </row>
    <row r="2848" spans="1:21" ht="60" x14ac:dyDescent="0.25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  <c r="U2848">
        <v>2015</v>
      </c>
    </row>
    <row r="2849" spans="1:21" ht="60" x14ac:dyDescent="0.25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  <c r="U2849">
        <v>2016</v>
      </c>
    </row>
    <row r="2850" spans="1:21" ht="60" x14ac:dyDescent="0.25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  <c r="U2850">
        <v>2015</v>
      </c>
    </row>
    <row r="2851" spans="1:21" ht="60" x14ac:dyDescent="0.25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  <c r="U2851">
        <v>2016</v>
      </c>
    </row>
    <row r="2852" spans="1:21" ht="60" x14ac:dyDescent="0.25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  <c r="U2852">
        <v>2014</v>
      </c>
    </row>
    <row r="2853" spans="1:21" ht="60" x14ac:dyDescent="0.25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  <c r="U2853">
        <v>2016</v>
      </c>
    </row>
    <row r="2854" spans="1:21" ht="45" x14ac:dyDescent="0.25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  <c r="U2854">
        <v>2014</v>
      </c>
    </row>
    <row r="2855" spans="1:21" ht="60" x14ac:dyDescent="0.25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  <c r="U2855">
        <v>2014</v>
      </c>
    </row>
    <row r="2856" spans="1:21" ht="45" x14ac:dyDescent="0.25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  <c r="U2856">
        <v>2015</v>
      </c>
    </row>
    <row r="2857" spans="1:21" ht="60" x14ac:dyDescent="0.25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  <c r="U2857">
        <v>2016</v>
      </c>
    </row>
    <row r="2858" spans="1:21" ht="45" x14ac:dyDescent="0.25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  <c r="U2858">
        <v>2015</v>
      </c>
    </row>
    <row r="2859" spans="1:21" ht="60" x14ac:dyDescent="0.25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  <c r="U2859">
        <v>2016</v>
      </c>
    </row>
    <row r="2860" spans="1:21" ht="60" x14ac:dyDescent="0.25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  <c r="U2860">
        <v>2014</v>
      </c>
    </row>
    <row r="2861" spans="1:21" ht="45" x14ac:dyDescent="0.25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  <c r="U2861">
        <v>2015</v>
      </c>
    </row>
    <row r="2862" spans="1:21" ht="60" x14ac:dyDescent="0.25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  <c r="U2862">
        <v>2016</v>
      </c>
    </row>
    <row r="2863" spans="1:21" ht="60" x14ac:dyDescent="0.25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  <c r="U2863">
        <v>2015</v>
      </c>
    </row>
    <row r="2864" spans="1:21" ht="45" x14ac:dyDescent="0.25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  <c r="U2864">
        <v>2014</v>
      </c>
    </row>
    <row r="2865" spans="1:21" ht="60" x14ac:dyDescent="0.25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  <c r="U2865">
        <v>2014</v>
      </c>
    </row>
    <row r="2866" spans="1:21" x14ac:dyDescent="0.25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  <c r="U2866">
        <v>2015</v>
      </c>
    </row>
    <row r="2867" spans="1:21" ht="60" x14ac:dyDescent="0.25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  <c r="U2867">
        <v>2014</v>
      </c>
    </row>
    <row r="2868" spans="1:21" ht="45" x14ac:dyDescent="0.25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  <c r="U2868">
        <v>2016</v>
      </c>
    </row>
    <row r="2869" spans="1:21" ht="60" x14ac:dyDescent="0.25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  <c r="U2869">
        <v>2016</v>
      </c>
    </row>
    <row r="2870" spans="1:21" ht="60" x14ac:dyDescent="0.25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  <c r="U2870">
        <v>2016</v>
      </c>
    </row>
    <row r="2871" spans="1:21" ht="60" x14ac:dyDescent="0.25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  <c r="U2871">
        <v>2016</v>
      </c>
    </row>
    <row r="2872" spans="1:21" ht="60" x14ac:dyDescent="0.25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  <c r="U2872">
        <v>2014</v>
      </c>
    </row>
    <row r="2873" spans="1:21" ht="45" x14ac:dyDescent="0.25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  <c r="U2873">
        <v>2014</v>
      </c>
    </row>
    <row r="2874" spans="1:21" ht="45" x14ac:dyDescent="0.25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  <c r="U2874">
        <v>2015</v>
      </c>
    </row>
    <row r="2875" spans="1:21" ht="60" x14ac:dyDescent="0.25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  <c r="U2875">
        <v>2014</v>
      </c>
    </row>
    <row r="2876" spans="1:21" ht="60" x14ac:dyDescent="0.25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  <c r="U2876">
        <v>2016</v>
      </c>
    </row>
    <row r="2877" spans="1:21" ht="60" x14ac:dyDescent="0.25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  <c r="U2877">
        <v>2016</v>
      </c>
    </row>
    <row r="2878" spans="1:21" ht="60" x14ac:dyDescent="0.25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  <c r="U2878">
        <v>2015</v>
      </c>
    </row>
    <row r="2879" spans="1:21" ht="60" x14ac:dyDescent="0.25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  <c r="U2879">
        <v>2016</v>
      </c>
    </row>
    <row r="2880" spans="1:21" ht="45" x14ac:dyDescent="0.25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  <c r="U2880">
        <v>2015</v>
      </c>
    </row>
    <row r="2881" spans="1:21" ht="45" x14ac:dyDescent="0.25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  <c r="U2881">
        <v>2015</v>
      </c>
    </row>
    <row r="2882" spans="1:21" ht="60" x14ac:dyDescent="0.25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  <c r="U2882">
        <v>2015</v>
      </c>
    </row>
    <row r="2883" spans="1:21" ht="60" x14ac:dyDescent="0.25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180"/>
        <v>0</v>
      </c>
      <c r="P2883">
        <f t="shared" si="181"/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  <c r="U2883">
        <v>2014</v>
      </c>
    </row>
    <row r="2884" spans="1:21" ht="60" x14ac:dyDescent="0.25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  <c r="U2884">
        <v>2016</v>
      </c>
    </row>
    <row r="2885" spans="1:21" ht="60" x14ac:dyDescent="0.25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  <c r="U2885">
        <v>2016</v>
      </c>
    </row>
    <row r="2886" spans="1:21" ht="45" x14ac:dyDescent="0.25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  <c r="U2886">
        <v>2014</v>
      </c>
    </row>
    <row r="2887" spans="1:21" ht="30" x14ac:dyDescent="0.25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  <c r="U2887">
        <v>2015</v>
      </c>
    </row>
    <row r="2888" spans="1:21" ht="60" x14ac:dyDescent="0.25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  <c r="U2888">
        <v>2015</v>
      </c>
    </row>
    <row r="2889" spans="1:21" ht="60" x14ac:dyDescent="0.25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  <c r="U2889">
        <v>2014</v>
      </c>
    </row>
    <row r="2890" spans="1:21" ht="60" x14ac:dyDescent="0.25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  <c r="U2890">
        <v>2014</v>
      </c>
    </row>
    <row r="2891" spans="1:21" ht="45" x14ac:dyDescent="0.25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  <c r="U2891">
        <v>2014</v>
      </c>
    </row>
    <row r="2892" spans="1:21" ht="60" x14ac:dyDescent="0.25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  <c r="U2892">
        <v>2014</v>
      </c>
    </row>
    <row r="2893" spans="1:21" ht="60" x14ac:dyDescent="0.25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  <c r="U2893">
        <v>2016</v>
      </c>
    </row>
    <row r="2894" spans="1:21" ht="45" x14ac:dyDescent="0.25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  <c r="U2894">
        <v>2014</v>
      </c>
    </row>
    <row r="2895" spans="1:21" ht="30" x14ac:dyDescent="0.25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  <c r="U2895">
        <v>2014</v>
      </c>
    </row>
    <row r="2896" spans="1:21" ht="30" x14ac:dyDescent="0.25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  <c r="U2896">
        <v>2015</v>
      </c>
    </row>
    <row r="2897" spans="1:21" ht="60" x14ac:dyDescent="0.25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  <c r="U2897">
        <v>2014</v>
      </c>
    </row>
    <row r="2898" spans="1:21" ht="45" x14ac:dyDescent="0.25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  <c r="U2898">
        <v>2016</v>
      </c>
    </row>
    <row r="2899" spans="1:21" ht="60" x14ac:dyDescent="0.25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  <c r="U2899">
        <v>2015</v>
      </c>
    </row>
    <row r="2900" spans="1:21" ht="60" x14ac:dyDescent="0.25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  <c r="U2900">
        <v>2015</v>
      </c>
    </row>
    <row r="2901" spans="1:21" ht="60" x14ac:dyDescent="0.25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  <c r="U2901">
        <v>2016</v>
      </c>
    </row>
    <row r="2902" spans="1:21" ht="60" x14ac:dyDescent="0.25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  <c r="U2902">
        <v>2014</v>
      </c>
    </row>
    <row r="2903" spans="1:21" ht="60" x14ac:dyDescent="0.25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  <c r="U2903">
        <v>2014</v>
      </c>
    </row>
    <row r="2904" spans="1:21" ht="45" x14ac:dyDescent="0.25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  <c r="U2904">
        <v>2015</v>
      </c>
    </row>
    <row r="2905" spans="1:21" ht="60" x14ac:dyDescent="0.25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  <c r="U2905">
        <v>2015</v>
      </c>
    </row>
    <row r="2906" spans="1:21" ht="60" x14ac:dyDescent="0.25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  <c r="U2906">
        <v>2014</v>
      </c>
    </row>
    <row r="2907" spans="1:21" ht="45" x14ac:dyDescent="0.25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  <c r="U2907">
        <v>2016</v>
      </c>
    </row>
    <row r="2908" spans="1:21" ht="60" x14ac:dyDescent="0.25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  <c r="U2908">
        <v>2015</v>
      </c>
    </row>
    <row r="2909" spans="1:21" ht="60" x14ac:dyDescent="0.25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  <c r="U2909">
        <v>2016</v>
      </c>
    </row>
    <row r="2910" spans="1:21" ht="60" x14ac:dyDescent="0.25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  <c r="U2910">
        <v>2016</v>
      </c>
    </row>
    <row r="2911" spans="1:21" ht="60" x14ac:dyDescent="0.25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  <c r="U2911">
        <v>2014</v>
      </c>
    </row>
    <row r="2912" spans="1:21" ht="45" x14ac:dyDescent="0.25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  <c r="U2912">
        <v>2015</v>
      </c>
    </row>
    <row r="2913" spans="1:21" ht="60" x14ac:dyDescent="0.25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  <c r="U2913">
        <v>2015</v>
      </c>
    </row>
    <row r="2914" spans="1:21" ht="60" x14ac:dyDescent="0.25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  <c r="U2914">
        <v>2015</v>
      </c>
    </row>
    <row r="2915" spans="1:21" ht="60" x14ac:dyDescent="0.25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  <c r="U2915">
        <v>2014</v>
      </c>
    </row>
    <row r="2916" spans="1:21" ht="30" x14ac:dyDescent="0.25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  <c r="U2916">
        <v>2015</v>
      </c>
    </row>
    <row r="2917" spans="1:21" ht="45" x14ac:dyDescent="0.25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  <c r="U2917">
        <v>2016</v>
      </c>
    </row>
    <row r="2918" spans="1:21" ht="45" x14ac:dyDescent="0.25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  <c r="U2918">
        <v>2014</v>
      </c>
    </row>
    <row r="2919" spans="1:21" ht="45" x14ac:dyDescent="0.25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  <c r="U2919">
        <v>2015</v>
      </c>
    </row>
    <row r="2920" spans="1:21" ht="45" x14ac:dyDescent="0.25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  <c r="U2920">
        <v>2015</v>
      </c>
    </row>
    <row r="2921" spans="1:21" ht="45" x14ac:dyDescent="0.25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  <c r="U2921">
        <v>2014</v>
      </c>
    </row>
    <row r="2922" spans="1:21" ht="60" x14ac:dyDescent="0.25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  <c r="U2922">
        <v>2015</v>
      </c>
    </row>
    <row r="2923" spans="1:21" ht="45" x14ac:dyDescent="0.25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  <c r="U2923">
        <v>2014</v>
      </c>
    </row>
    <row r="2924" spans="1:21" ht="60" x14ac:dyDescent="0.25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  <c r="U2924">
        <v>2015</v>
      </c>
    </row>
    <row r="2925" spans="1:21" ht="45" x14ac:dyDescent="0.25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  <c r="U2925">
        <v>2015</v>
      </c>
    </row>
    <row r="2926" spans="1:21" ht="60" x14ac:dyDescent="0.25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  <c r="U2926">
        <v>2015</v>
      </c>
    </row>
    <row r="2927" spans="1:21" ht="45" x14ac:dyDescent="0.25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  <c r="U2927">
        <v>2014</v>
      </c>
    </row>
    <row r="2928" spans="1:21" ht="60" x14ac:dyDescent="0.25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  <c r="U2928">
        <v>2015</v>
      </c>
    </row>
    <row r="2929" spans="1:21" ht="60" x14ac:dyDescent="0.25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  <c r="U2929">
        <v>2014</v>
      </c>
    </row>
    <row r="2930" spans="1:21" ht="30" x14ac:dyDescent="0.25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  <c r="U2930">
        <v>2016</v>
      </c>
    </row>
    <row r="2931" spans="1:21" ht="60" x14ac:dyDescent="0.25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  <c r="U2931">
        <v>2014</v>
      </c>
    </row>
    <row r="2932" spans="1:21" ht="60" x14ac:dyDescent="0.25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  <c r="U2932">
        <v>2015</v>
      </c>
    </row>
    <row r="2933" spans="1:21" ht="60" x14ac:dyDescent="0.25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  <c r="U2933">
        <v>2014</v>
      </c>
    </row>
    <row r="2934" spans="1:21" ht="60" x14ac:dyDescent="0.25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  <c r="U2934">
        <v>2015</v>
      </c>
    </row>
    <row r="2935" spans="1:21" ht="60" x14ac:dyDescent="0.25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  <c r="U2935">
        <v>2016</v>
      </c>
    </row>
    <row r="2936" spans="1:21" ht="45" x14ac:dyDescent="0.25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  <c r="U2936">
        <v>2014</v>
      </c>
    </row>
    <row r="2937" spans="1:21" ht="45" x14ac:dyDescent="0.25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  <c r="U2937">
        <v>2016</v>
      </c>
    </row>
    <row r="2938" spans="1:21" ht="60" x14ac:dyDescent="0.25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  <c r="U2938">
        <v>2014</v>
      </c>
    </row>
    <row r="2939" spans="1:21" ht="30" x14ac:dyDescent="0.25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  <c r="U2939">
        <v>2014</v>
      </c>
    </row>
    <row r="2940" spans="1:21" ht="60" x14ac:dyDescent="0.25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  <c r="U2940">
        <v>2014</v>
      </c>
    </row>
    <row r="2941" spans="1:21" ht="60" x14ac:dyDescent="0.25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  <c r="U2941">
        <v>2014</v>
      </c>
    </row>
    <row r="2942" spans="1:21" ht="45" x14ac:dyDescent="0.25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  <c r="U2942">
        <v>2014</v>
      </c>
    </row>
    <row r="2943" spans="1:21" ht="60" x14ac:dyDescent="0.25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  <c r="U2943">
        <v>2015</v>
      </c>
    </row>
    <row r="2944" spans="1:21" ht="60" x14ac:dyDescent="0.25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  <c r="U2944">
        <v>2015</v>
      </c>
    </row>
    <row r="2945" spans="1:21" ht="60" x14ac:dyDescent="0.25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  <c r="U2945">
        <v>2015</v>
      </c>
    </row>
    <row r="2946" spans="1:21" ht="45" x14ac:dyDescent="0.25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  <c r="U2946">
        <v>2015</v>
      </c>
    </row>
    <row r="2947" spans="1:21" ht="60" x14ac:dyDescent="0.25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184"/>
        <v>0</v>
      </c>
      <c r="P2947">
        <f t="shared" si="185"/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  <c r="U2947">
        <v>2015</v>
      </c>
    </row>
    <row r="2948" spans="1:21" ht="60" x14ac:dyDescent="0.25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  <c r="U2948">
        <v>2016</v>
      </c>
    </row>
    <row r="2949" spans="1:21" ht="60" x14ac:dyDescent="0.25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  <c r="U2949">
        <v>2016</v>
      </c>
    </row>
    <row r="2950" spans="1:21" ht="60" x14ac:dyDescent="0.25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  <c r="U2950">
        <v>2015</v>
      </c>
    </row>
    <row r="2951" spans="1:21" ht="60" x14ac:dyDescent="0.25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  <c r="U2951">
        <v>2015</v>
      </c>
    </row>
    <row r="2952" spans="1:21" ht="60" x14ac:dyDescent="0.25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  <c r="U2952">
        <v>2015</v>
      </c>
    </row>
    <row r="2953" spans="1:21" ht="60" x14ac:dyDescent="0.25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  <c r="U2953">
        <v>2014</v>
      </c>
    </row>
    <row r="2954" spans="1:21" ht="60" x14ac:dyDescent="0.25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  <c r="U2954">
        <v>2016</v>
      </c>
    </row>
    <row r="2955" spans="1:21" ht="45" x14ac:dyDescent="0.25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  <c r="U2955">
        <v>2015</v>
      </c>
    </row>
    <row r="2956" spans="1:21" ht="45" x14ac:dyDescent="0.25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  <c r="U2956">
        <v>2017</v>
      </c>
    </row>
    <row r="2957" spans="1:21" ht="45" x14ac:dyDescent="0.25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  <c r="U2957">
        <v>2015</v>
      </c>
    </row>
    <row r="2958" spans="1:21" ht="60" x14ac:dyDescent="0.25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  <c r="U2958">
        <v>2016</v>
      </c>
    </row>
    <row r="2959" spans="1:21" ht="45" x14ac:dyDescent="0.25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  <c r="U2959">
        <v>2015</v>
      </c>
    </row>
    <row r="2960" spans="1:21" ht="45" x14ac:dyDescent="0.25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  <c r="U2960">
        <v>2016</v>
      </c>
    </row>
    <row r="2961" spans="1:21" ht="60" x14ac:dyDescent="0.25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  <c r="U2961">
        <v>2016</v>
      </c>
    </row>
    <row r="2962" spans="1:21" ht="45" x14ac:dyDescent="0.25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  <c r="U2962">
        <v>2014</v>
      </c>
    </row>
    <row r="2963" spans="1:21" ht="60" x14ac:dyDescent="0.25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  <c r="U2963">
        <v>2015</v>
      </c>
    </row>
    <row r="2964" spans="1:21" ht="60" x14ac:dyDescent="0.25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  <c r="U2964">
        <v>2015</v>
      </c>
    </row>
    <row r="2965" spans="1:21" ht="60" x14ac:dyDescent="0.25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  <c r="U2965">
        <v>2015</v>
      </c>
    </row>
    <row r="2966" spans="1:21" ht="60" x14ac:dyDescent="0.25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  <c r="U2966">
        <v>2014</v>
      </c>
    </row>
    <row r="2967" spans="1:21" ht="60" x14ac:dyDescent="0.25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  <c r="U2967">
        <v>2015</v>
      </c>
    </row>
    <row r="2968" spans="1:21" ht="60" x14ac:dyDescent="0.25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  <c r="U2968">
        <v>2015</v>
      </c>
    </row>
    <row r="2969" spans="1:21" ht="45" x14ac:dyDescent="0.25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  <c r="U2969">
        <v>2015</v>
      </c>
    </row>
    <row r="2970" spans="1:21" ht="30" x14ac:dyDescent="0.25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  <c r="U2970">
        <v>2016</v>
      </c>
    </row>
    <row r="2971" spans="1:21" ht="60" x14ac:dyDescent="0.25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  <c r="U2971">
        <v>2015</v>
      </c>
    </row>
    <row r="2972" spans="1:21" ht="45" x14ac:dyDescent="0.25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  <c r="U2972">
        <v>2014</v>
      </c>
    </row>
    <row r="2973" spans="1:21" ht="60" x14ac:dyDescent="0.25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  <c r="U2973">
        <v>2014</v>
      </c>
    </row>
    <row r="2974" spans="1:21" ht="30" x14ac:dyDescent="0.25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  <c r="U2974">
        <v>2016</v>
      </c>
    </row>
    <row r="2975" spans="1:21" ht="60" x14ac:dyDescent="0.25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  <c r="U2975">
        <v>2015</v>
      </c>
    </row>
    <row r="2976" spans="1:21" ht="60" x14ac:dyDescent="0.25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  <c r="U2976">
        <v>2014</v>
      </c>
    </row>
    <row r="2977" spans="1:21" ht="60" x14ac:dyDescent="0.25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  <c r="U2977">
        <v>2014</v>
      </c>
    </row>
    <row r="2978" spans="1:21" ht="45" x14ac:dyDescent="0.25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  <c r="U2978">
        <v>2016</v>
      </c>
    </row>
    <row r="2979" spans="1:21" ht="60" x14ac:dyDescent="0.25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  <c r="U2979">
        <v>2015</v>
      </c>
    </row>
    <row r="2980" spans="1:21" ht="60" x14ac:dyDescent="0.25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  <c r="U2980">
        <v>2014</v>
      </c>
    </row>
    <row r="2981" spans="1:21" ht="60" x14ac:dyDescent="0.25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  <c r="U2981">
        <v>2014</v>
      </c>
    </row>
    <row r="2982" spans="1:21" ht="45" x14ac:dyDescent="0.25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  <c r="U2982">
        <v>2015</v>
      </c>
    </row>
    <row r="2983" spans="1:21" ht="60" x14ac:dyDescent="0.25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  <c r="U2983">
        <v>2015</v>
      </c>
    </row>
    <row r="2984" spans="1:21" ht="45" x14ac:dyDescent="0.25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  <c r="U2984">
        <v>2016</v>
      </c>
    </row>
    <row r="2985" spans="1:21" ht="45" x14ac:dyDescent="0.25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  <c r="U2985">
        <v>2014</v>
      </c>
    </row>
    <row r="2986" spans="1:21" ht="60" x14ac:dyDescent="0.25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  <c r="U2986">
        <v>2016</v>
      </c>
    </row>
    <row r="2987" spans="1:21" ht="60" x14ac:dyDescent="0.25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  <c r="U2987">
        <v>2016</v>
      </c>
    </row>
    <row r="2988" spans="1:21" ht="45" x14ac:dyDescent="0.25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  <c r="U2988">
        <v>2016</v>
      </c>
    </row>
    <row r="2989" spans="1:21" ht="60" x14ac:dyDescent="0.25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  <c r="U2989">
        <v>2016</v>
      </c>
    </row>
    <row r="2990" spans="1:21" ht="60" x14ac:dyDescent="0.25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  <c r="U2990">
        <v>2016</v>
      </c>
    </row>
    <row r="2991" spans="1:21" x14ac:dyDescent="0.25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  <c r="U2991">
        <v>2015</v>
      </c>
    </row>
    <row r="2992" spans="1:21" ht="60" x14ac:dyDescent="0.25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  <c r="U2992">
        <v>2015</v>
      </c>
    </row>
    <row r="2993" spans="1:21" ht="60" x14ac:dyDescent="0.25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  <c r="U2993">
        <v>2017</v>
      </c>
    </row>
    <row r="2994" spans="1:21" ht="45" x14ac:dyDescent="0.25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  <c r="U2994">
        <v>2016</v>
      </c>
    </row>
    <row r="2995" spans="1:21" x14ac:dyDescent="0.25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  <c r="U2995">
        <v>2016</v>
      </c>
    </row>
    <row r="2996" spans="1:21" ht="45" x14ac:dyDescent="0.25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  <c r="U2996">
        <v>2014</v>
      </c>
    </row>
    <row r="2997" spans="1:21" ht="60" x14ac:dyDescent="0.25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  <c r="U2997">
        <v>2016</v>
      </c>
    </row>
    <row r="2998" spans="1:21" ht="45" x14ac:dyDescent="0.25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  <c r="U2998">
        <v>2015</v>
      </c>
    </row>
    <row r="2999" spans="1:21" ht="60" x14ac:dyDescent="0.25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  <c r="U2999">
        <v>2017</v>
      </c>
    </row>
    <row r="3000" spans="1:21" ht="60" x14ac:dyDescent="0.25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  <c r="U3000">
        <v>2014</v>
      </c>
    </row>
    <row r="3001" spans="1:21" ht="60" x14ac:dyDescent="0.25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  <c r="U3001">
        <v>2017</v>
      </c>
    </row>
    <row r="3002" spans="1:21" ht="60" x14ac:dyDescent="0.25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  <c r="U3002">
        <v>2017</v>
      </c>
    </row>
    <row r="3003" spans="1:21" ht="45" x14ac:dyDescent="0.25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  <c r="U3003">
        <v>2016</v>
      </c>
    </row>
    <row r="3004" spans="1:21" ht="30" x14ac:dyDescent="0.25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  <c r="U3004">
        <v>2012</v>
      </c>
    </row>
    <row r="3005" spans="1:21" ht="60" x14ac:dyDescent="0.25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  <c r="U3005">
        <v>2016</v>
      </c>
    </row>
    <row r="3006" spans="1:21" ht="60" x14ac:dyDescent="0.25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  <c r="U3006">
        <v>2014</v>
      </c>
    </row>
    <row r="3007" spans="1:21" ht="60" x14ac:dyDescent="0.25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  <c r="U3007">
        <v>2014</v>
      </c>
    </row>
    <row r="3008" spans="1:21" ht="45" x14ac:dyDescent="0.25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  <c r="U3008">
        <v>2014</v>
      </c>
    </row>
    <row r="3009" spans="1:21" ht="30" x14ac:dyDescent="0.25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  <c r="U3009">
        <v>2015</v>
      </c>
    </row>
    <row r="3010" spans="1:21" ht="45" x14ac:dyDescent="0.25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  <c r="U3010">
        <v>2015</v>
      </c>
    </row>
    <row r="3011" spans="1:21" ht="60" x14ac:dyDescent="0.25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188"/>
        <v>120</v>
      </c>
      <c r="P3011">
        <f t="shared" si="189"/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  <c r="U3011">
        <v>2014</v>
      </c>
    </row>
    <row r="3012" spans="1:21" ht="60" x14ac:dyDescent="0.25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  <c r="U3012">
        <v>2014</v>
      </c>
    </row>
    <row r="3013" spans="1:21" ht="45" x14ac:dyDescent="0.25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  <c r="U3013">
        <v>2015</v>
      </c>
    </row>
    <row r="3014" spans="1:21" ht="45" x14ac:dyDescent="0.25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  <c r="U3014">
        <v>2015</v>
      </c>
    </row>
    <row r="3015" spans="1:21" ht="45" x14ac:dyDescent="0.25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  <c r="U3015">
        <v>2015</v>
      </c>
    </row>
    <row r="3016" spans="1:21" ht="60" x14ac:dyDescent="0.25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  <c r="U3016">
        <v>2014</v>
      </c>
    </row>
    <row r="3017" spans="1:21" ht="45" x14ac:dyDescent="0.25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  <c r="U3017">
        <v>2014</v>
      </c>
    </row>
    <row r="3018" spans="1:21" ht="60" x14ac:dyDescent="0.25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  <c r="U3018">
        <v>2014</v>
      </c>
    </row>
    <row r="3019" spans="1:21" ht="60" x14ac:dyDescent="0.25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  <c r="U3019">
        <v>2014</v>
      </c>
    </row>
    <row r="3020" spans="1:21" ht="60" x14ac:dyDescent="0.25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  <c r="U3020">
        <v>2015</v>
      </c>
    </row>
    <row r="3021" spans="1:21" ht="60" x14ac:dyDescent="0.25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  <c r="U3021">
        <v>2014</v>
      </c>
    </row>
    <row r="3022" spans="1:21" ht="60" x14ac:dyDescent="0.25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  <c r="U3022">
        <v>2015</v>
      </c>
    </row>
    <row r="3023" spans="1:21" ht="45" x14ac:dyDescent="0.25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  <c r="U3023">
        <v>2016</v>
      </c>
    </row>
    <row r="3024" spans="1:21" ht="60" x14ac:dyDescent="0.25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  <c r="U3024">
        <v>2016</v>
      </c>
    </row>
    <row r="3025" spans="1:21" ht="60" x14ac:dyDescent="0.25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  <c r="U3025">
        <v>2015</v>
      </c>
    </row>
    <row r="3026" spans="1:21" ht="60" x14ac:dyDescent="0.25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  <c r="U3026">
        <v>2012</v>
      </c>
    </row>
    <row r="3027" spans="1:21" ht="45" x14ac:dyDescent="0.25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  <c r="U3027">
        <v>2014</v>
      </c>
    </row>
    <row r="3028" spans="1:21" ht="60" x14ac:dyDescent="0.25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  <c r="U3028">
        <v>2017</v>
      </c>
    </row>
    <row r="3029" spans="1:21" ht="45" x14ac:dyDescent="0.25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  <c r="U3029">
        <v>2015</v>
      </c>
    </row>
    <row r="3030" spans="1:21" ht="30" x14ac:dyDescent="0.25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  <c r="U3030">
        <v>2016</v>
      </c>
    </row>
    <row r="3031" spans="1:21" ht="60" x14ac:dyDescent="0.25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  <c r="U3031">
        <v>2014</v>
      </c>
    </row>
    <row r="3032" spans="1:21" ht="60" x14ac:dyDescent="0.25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  <c r="U3032">
        <v>2015</v>
      </c>
    </row>
    <row r="3033" spans="1:21" ht="75" x14ac:dyDescent="0.25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  <c r="U3033">
        <v>2016</v>
      </c>
    </row>
    <row r="3034" spans="1:21" ht="60" x14ac:dyDescent="0.25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  <c r="U3034">
        <v>2015</v>
      </c>
    </row>
    <row r="3035" spans="1:21" ht="45" x14ac:dyDescent="0.25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  <c r="U3035">
        <v>2016</v>
      </c>
    </row>
    <row r="3036" spans="1:21" ht="75" x14ac:dyDescent="0.25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  <c r="U3036">
        <v>2016</v>
      </c>
    </row>
    <row r="3037" spans="1:21" ht="45" x14ac:dyDescent="0.25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  <c r="U3037">
        <v>2013</v>
      </c>
    </row>
    <row r="3038" spans="1:21" ht="60" x14ac:dyDescent="0.25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  <c r="U3038">
        <v>2013</v>
      </c>
    </row>
    <row r="3039" spans="1:21" ht="60" x14ac:dyDescent="0.25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  <c r="U3039">
        <v>2010</v>
      </c>
    </row>
    <row r="3040" spans="1:21" ht="45" x14ac:dyDescent="0.25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  <c r="U3040">
        <v>2016</v>
      </c>
    </row>
    <row r="3041" spans="1:21" ht="45" x14ac:dyDescent="0.25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  <c r="U3041">
        <v>2013</v>
      </c>
    </row>
    <row r="3042" spans="1:21" ht="45" x14ac:dyDescent="0.25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  <c r="U3042">
        <v>2015</v>
      </c>
    </row>
    <row r="3043" spans="1:21" ht="30" x14ac:dyDescent="0.25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  <c r="U3043">
        <v>2015</v>
      </c>
    </row>
    <row r="3044" spans="1:21" ht="60" x14ac:dyDescent="0.25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  <c r="U3044">
        <v>2015</v>
      </c>
    </row>
    <row r="3045" spans="1:21" ht="45" x14ac:dyDescent="0.25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  <c r="U3045">
        <v>2015</v>
      </c>
    </row>
    <row r="3046" spans="1:21" ht="45" x14ac:dyDescent="0.25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  <c r="U3046">
        <v>2016</v>
      </c>
    </row>
    <row r="3047" spans="1:21" ht="60" x14ac:dyDescent="0.25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  <c r="U3047">
        <v>2014</v>
      </c>
    </row>
    <row r="3048" spans="1:21" ht="60" x14ac:dyDescent="0.25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  <c r="U3048">
        <v>2014</v>
      </c>
    </row>
    <row r="3049" spans="1:21" ht="45" x14ac:dyDescent="0.25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  <c r="U3049">
        <v>2016</v>
      </c>
    </row>
    <row r="3050" spans="1:21" ht="60" x14ac:dyDescent="0.25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  <c r="U3050">
        <v>2014</v>
      </c>
    </row>
    <row r="3051" spans="1:21" ht="60" x14ac:dyDescent="0.25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  <c r="U3051">
        <v>2015</v>
      </c>
    </row>
    <row r="3052" spans="1:21" ht="30" x14ac:dyDescent="0.25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  <c r="U3052">
        <v>2016</v>
      </c>
    </row>
    <row r="3053" spans="1:21" ht="60" x14ac:dyDescent="0.25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  <c r="U3053">
        <v>2017</v>
      </c>
    </row>
    <row r="3054" spans="1:21" ht="45" x14ac:dyDescent="0.25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  <c r="U3054">
        <v>2015</v>
      </c>
    </row>
    <row r="3055" spans="1:21" ht="60" x14ac:dyDescent="0.25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  <c r="U3055">
        <v>2014</v>
      </c>
    </row>
    <row r="3056" spans="1:21" ht="60" x14ac:dyDescent="0.25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  <c r="U3056">
        <v>2015</v>
      </c>
    </row>
    <row r="3057" spans="1:21" ht="60" x14ac:dyDescent="0.25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  <c r="U3057">
        <v>2014</v>
      </c>
    </row>
    <row r="3058" spans="1:21" ht="60" x14ac:dyDescent="0.25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  <c r="U3058">
        <v>2014</v>
      </c>
    </row>
    <row r="3059" spans="1:21" ht="45" x14ac:dyDescent="0.25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  <c r="U3059">
        <v>2016</v>
      </c>
    </row>
    <row r="3060" spans="1:21" ht="60" x14ac:dyDescent="0.25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  <c r="U3060">
        <v>2016</v>
      </c>
    </row>
    <row r="3061" spans="1:21" ht="60" x14ac:dyDescent="0.25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  <c r="U3061">
        <v>2014</v>
      </c>
    </row>
    <row r="3062" spans="1:21" ht="45" x14ac:dyDescent="0.25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  <c r="U3062">
        <v>2015</v>
      </c>
    </row>
    <row r="3063" spans="1:21" x14ac:dyDescent="0.25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  <c r="U3063">
        <v>2014</v>
      </c>
    </row>
    <row r="3064" spans="1:21" ht="60" x14ac:dyDescent="0.25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  <c r="U3064">
        <v>2015</v>
      </c>
    </row>
    <row r="3065" spans="1:21" ht="45" x14ac:dyDescent="0.25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  <c r="U3065">
        <v>2016</v>
      </c>
    </row>
    <row r="3066" spans="1:21" ht="30" x14ac:dyDescent="0.25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  <c r="U3066">
        <v>2015</v>
      </c>
    </row>
    <row r="3067" spans="1:21" ht="60" x14ac:dyDescent="0.25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  <c r="U3067">
        <v>2014</v>
      </c>
    </row>
    <row r="3068" spans="1:21" ht="45" x14ac:dyDescent="0.25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  <c r="U3068">
        <v>2016</v>
      </c>
    </row>
    <row r="3069" spans="1:21" ht="60" x14ac:dyDescent="0.25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  <c r="U3069">
        <v>2015</v>
      </c>
    </row>
    <row r="3070" spans="1:21" ht="60" x14ac:dyDescent="0.25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  <c r="U3070">
        <v>2015</v>
      </c>
    </row>
    <row r="3071" spans="1:21" ht="60" x14ac:dyDescent="0.25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  <c r="U3071">
        <v>2014</v>
      </c>
    </row>
    <row r="3072" spans="1:21" ht="45" x14ac:dyDescent="0.25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  <c r="U3072">
        <v>2016</v>
      </c>
    </row>
    <row r="3073" spans="1:21" ht="45" x14ac:dyDescent="0.25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  <c r="U3073">
        <v>2015</v>
      </c>
    </row>
    <row r="3074" spans="1:21" ht="60" x14ac:dyDescent="0.25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  <c r="U3074">
        <v>2016</v>
      </c>
    </row>
    <row r="3075" spans="1:21" ht="45" x14ac:dyDescent="0.25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192"/>
        <v>0</v>
      </c>
      <c r="P3075">
        <f t="shared" si="193"/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  <c r="U3075">
        <v>2015</v>
      </c>
    </row>
    <row r="3076" spans="1:21" ht="75" x14ac:dyDescent="0.25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  <c r="U3076">
        <v>2016</v>
      </c>
    </row>
    <row r="3077" spans="1:21" ht="45" x14ac:dyDescent="0.25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  <c r="U3077">
        <v>2016</v>
      </c>
    </row>
    <row r="3078" spans="1:21" ht="30" x14ac:dyDescent="0.25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  <c r="U3078">
        <v>2015</v>
      </c>
    </row>
    <row r="3079" spans="1:21" ht="60" x14ac:dyDescent="0.25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  <c r="U3079">
        <v>2017</v>
      </c>
    </row>
    <row r="3080" spans="1:21" ht="60" x14ac:dyDescent="0.25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  <c r="U3080">
        <v>2015</v>
      </c>
    </row>
    <row r="3081" spans="1:21" ht="45" x14ac:dyDescent="0.25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  <c r="U3081">
        <v>2015</v>
      </c>
    </row>
    <row r="3082" spans="1:21" ht="60" x14ac:dyDescent="0.25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  <c r="U3082">
        <v>2014</v>
      </c>
    </row>
    <row r="3083" spans="1:21" ht="60" x14ac:dyDescent="0.25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  <c r="U3083">
        <v>2015</v>
      </c>
    </row>
    <row r="3084" spans="1:21" ht="60" x14ac:dyDescent="0.25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  <c r="U3084">
        <v>2015</v>
      </c>
    </row>
    <row r="3085" spans="1:21" ht="75" x14ac:dyDescent="0.25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  <c r="U3085">
        <v>2014</v>
      </c>
    </row>
    <row r="3086" spans="1:21" ht="60" x14ac:dyDescent="0.25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  <c r="U3086">
        <v>2015</v>
      </c>
    </row>
    <row r="3087" spans="1:21" ht="60" x14ac:dyDescent="0.25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  <c r="U3087">
        <v>2015</v>
      </c>
    </row>
    <row r="3088" spans="1:21" ht="60" x14ac:dyDescent="0.25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  <c r="U3088">
        <v>2015</v>
      </c>
    </row>
    <row r="3089" spans="1:21" ht="60" x14ac:dyDescent="0.25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  <c r="U3089">
        <v>2016</v>
      </c>
    </row>
    <row r="3090" spans="1:21" ht="45" x14ac:dyDescent="0.25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  <c r="U3090">
        <v>2014</v>
      </c>
    </row>
    <row r="3091" spans="1:21" ht="45" x14ac:dyDescent="0.25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  <c r="U3091">
        <v>2016</v>
      </c>
    </row>
    <row r="3092" spans="1:21" ht="60" x14ac:dyDescent="0.25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  <c r="U3092">
        <v>2015</v>
      </c>
    </row>
    <row r="3093" spans="1:21" ht="60" x14ac:dyDescent="0.25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  <c r="U3093">
        <v>2016</v>
      </c>
    </row>
    <row r="3094" spans="1:21" ht="45" x14ac:dyDescent="0.25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  <c r="U3094">
        <v>2015</v>
      </c>
    </row>
    <row r="3095" spans="1:21" ht="60" x14ac:dyDescent="0.25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  <c r="U3095">
        <v>2014</v>
      </c>
    </row>
    <row r="3096" spans="1:21" ht="45" x14ac:dyDescent="0.25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  <c r="U3096">
        <v>2015</v>
      </c>
    </row>
    <row r="3097" spans="1:21" ht="45" x14ac:dyDescent="0.25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  <c r="U3097">
        <v>2016</v>
      </c>
    </row>
    <row r="3098" spans="1:21" ht="45" x14ac:dyDescent="0.25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  <c r="U3098">
        <v>2015</v>
      </c>
    </row>
    <row r="3099" spans="1:21" ht="60" x14ac:dyDescent="0.25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  <c r="U3099">
        <v>2016</v>
      </c>
    </row>
    <row r="3100" spans="1:21" ht="60" x14ac:dyDescent="0.25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  <c r="U3100">
        <v>2015</v>
      </c>
    </row>
    <row r="3101" spans="1:21" ht="60" x14ac:dyDescent="0.25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  <c r="U3101">
        <v>2016</v>
      </c>
    </row>
    <row r="3102" spans="1:21" ht="60" x14ac:dyDescent="0.25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  <c r="U3102">
        <v>2014</v>
      </c>
    </row>
    <row r="3103" spans="1:21" ht="60" x14ac:dyDescent="0.25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  <c r="U3103">
        <v>2015</v>
      </c>
    </row>
    <row r="3104" spans="1:21" ht="60" x14ac:dyDescent="0.25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  <c r="U3104">
        <v>2016</v>
      </c>
    </row>
    <row r="3105" spans="1:21" ht="30" x14ac:dyDescent="0.25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  <c r="U3105">
        <v>2015</v>
      </c>
    </row>
    <row r="3106" spans="1:21" ht="60" x14ac:dyDescent="0.25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  <c r="U3106">
        <v>2015</v>
      </c>
    </row>
    <row r="3107" spans="1:21" ht="45" x14ac:dyDescent="0.25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  <c r="U3107">
        <v>2014</v>
      </c>
    </row>
    <row r="3108" spans="1:21" ht="60" x14ac:dyDescent="0.25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  <c r="U3108">
        <v>2015</v>
      </c>
    </row>
    <row r="3109" spans="1:21" ht="60" x14ac:dyDescent="0.25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  <c r="U3109">
        <v>2015</v>
      </c>
    </row>
    <row r="3110" spans="1:21" ht="30" x14ac:dyDescent="0.25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  <c r="U3110">
        <v>2015</v>
      </c>
    </row>
    <row r="3111" spans="1:21" ht="60" x14ac:dyDescent="0.25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  <c r="U3111">
        <v>2014</v>
      </c>
    </row>
    <row r="3112" spans="1:21" ht="45" x14ac:dyDescent="0.25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  <c r="U3112">
        <v>2017</v>
      </c>
    </row>
    <row r="3113" spans="1:21" ht="45" x14ac:dyDescent="0.25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  <c r="U3113">
        <v>2014</v>
      </c>
    </row>
    <row r="3114" spans="1:21" ht="60" x14ac:dyDescent="0.25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  <c r="U3114">
        <v>2016</v>
      </c>
    </row>
    <row r="3115" spans="1:21" ht="60" x14ac:dyDescent="0.25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  <c r="U3115">
        <v>2015</v>
      </c>
    </row>
    <row r="3116" spans="1:21" ht="60" x14ac:dyDescent="0.25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  <c r="U3116">
        <v>2014</v>
      </c>
    </row>
    <row r="3117" spans="1:21" ht="60" x14ac:dyDescent="0.25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  <c r="U3117">
        <v>2016</v>
      </c>
    </row>
    <row r="3118" spans="1:21" ht="45" x14ac:dyDescent="0.25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  <c r="U3118">
        <v>2015</v>
      </c>
    </row>
    <row r="3119" spans="1:21" ht="45" x14ac:dyDescent="0.25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  <c r="U3119">
        <v>2016</v>
      </c>
    </row>
    <row r="3120" spans="1:21" ht="30" x14ac:dyDescent="0.25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  <c r="U3120">
        <v>2016</v>
      </c>
    </row>
    <row r="3121" spans="1:21" ht="60" x14ac:dyDescent="0.25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  <c r="U3121">
        <v>2015</v>
      </c>
    </row>
    <row r="3122" spans="1:21" ht="45" x14ac:dyDescent="0.25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  <c r="U3122">
        <v>2016</v>
      </c>
    </row>
    <row r="3123" spans="1:21" ht="45" x14ac:dyDescent="0.25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  <c r="U3123">
        <v>2014</v>
      </c>
    </row>
    <row r="3124" spans="1:21" x14ac:dyDescent="0.25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  <c r="U3124">
        <v>2016</v>
      </c>
    </row>
    <row r="3125" spans="1:21" ht="60" x14ac:dyDescent="0.25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  <c r="U3125">
        <v>2016</v>
      </c>
    </row>
    <row r="3126" spans="1:21" ht="45" x14ac:dyDescent="0.25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  <c r="U3126">
        <v>2014</v>
      </c>
    </row>
    <row r="3127" spans="1:21" x14ac:dyDescent="0.25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  <c r="U3127">
        <v>2015</v>
      </c>
    </row>
    <row r="3128" spans="1:21" ht="90" x14ac:dyDescent="0.25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  <c r="U3128">
        <v>2016</v>
      </c>
    </row>
    <row r="3129" spans="1:21" ht="60" x14ac:dyDescent="0.25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  <c r="U3129">
        <v>2015</v>
      </c>
    </row>
    <row r="3130" spans="1:21" ht="60" x14ac:dyDescent="0.25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  <c r="U3130">
        <v>2017</v>
      </c>
    </row>
    <row r="3131" spans="1:21" ht="60" x14ac:dyDescent="0.25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  <c r="U3131">
        <v>2017</v>
      </c>
    </row>
    <row r="3132" spans="1:21" ht="45" x14ac:dyDescent="0.25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  <c r="U3132">
        <v>2017</v>
      </c>
    </row>
    <row r="3133" spans="1:21" ht="30" x14ac:dyDescent="0.25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  <c r="U3133">
        <v>2017</v>
      </c>
    </row>
    <row r="3134" spans="1:21" ht="30" x14ac:dyDescent="0.25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  <c r="U3134">
        <v>2017</v>
      </c>
    </row>
    <row r="3135" spans="1:21" ht="60" x14ac:dyDescent="0.25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  <c r="U3135">
        <v>2017</v>
      </c>
    </row>
    <row r="3136" spans="1:21" ht="60" x14ac:dyDescent="0.25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  <c r="U3136">
        <v>2017</v>
      </c>
    </row>
    <row r="3137" spans="1:21" ht="60" x14ac:dyDescent="0.25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  <c r="U3137">
        <v>2017</v>
      </c>
    </row>
    <row r="3138" spans="1:21" ht="60" x14ac:dyDescent="0.25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  <c r="U3138">
        <v>2017</v>
      </c>
    </row>
    <row r="3139" spans="1:21" ht="45" x14ac:dyDescent="0.25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196"/>
        <v>3</v>
      </c>
      <c r="P3139">
        <f t="shared" si="197"/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  <c r="U3139">
        <v>2017</v>
      </c>
    </row>
    <row r="3140" spans="1:21" ht="60" x14ac:dyDescent="0.25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  <c r="U3140">
        <v>2017</v>
      </c>
    </row>
    <row r="3141" spans="1:21" ht="60" x14ac:dyDescent="0.25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  <c r="U3141">
        <v>2017</v>
      </c>
    </row>
    <row r="3142" spans="1:21" ht="60" x14ac:dyDescent="0.25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  <c r="U3142">
        <v>2017</v>
      </c>
    </row>
    <row r="3143" spans="1:21" ht="60" x14ac:dyDescent="0.25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  <c r="U3143">
        <v>2017</v>
      </c>
    </row>
    <row r="3144" spans="1:21" ht="45" x14ac:dyDescent="0.25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  <c r="U3144">
        <v>2017</v>
      </c>
    </row>
    <row r="3145" spans="1:21" ht="60" x14ac:dyDescent="0.25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  <c r="U3145">
        <v>2017</v>
      </c>
    </row>
    <row r="3146" spans="1:21" ht="60" x14ac:dyDescent="0.25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  <c r="U3146">
        <v>2017</v>
      </c>
    </row>
    <row r="3147" spans="1:21" ht="45" x14ac:dyDescent="0.25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  <c r="U3147">
        <v>2017</v>
      </c>
    </row>
    <row r="3148" spans="1:21" ht="45" x14ac:dyDescent="0.25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  <c r="U3148">
        <v>2017</v>
      </c>
    </row>
    <row r="3149" spans="1:21" ht="60" x14ac:dyDescent="0.25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  <c r="U3149">
        <v>2014</v>
      </c>
    </row>
    <row r="3150" spans="1:21" ht="30" x14ac:dyDescent="0.25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  <c r="U3150">
        <v>2014</v>
      </c>
    </row>
    <row r="3151" spans="1:21" ht="60" x14ac:dyDescent="0.25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  <c r="U3151">
        <v>2012</v>
      </c>
    </row>
    <row r="3152" spans="1:21" ht="60" x14ac:dyDescent="0.25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  <c r="U3152">
        <v>2010</v>
      </c>
    </row>
    <row r="3153" spans="1:21" ht="45" x14ac:dyDescent="0.25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  <c r="U3153">
        <v>2014</v>
      </c>
    </row>
    <row r="3154" spans="1:21" ht="45" x14ac:dyDescent="0.25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  <c r="U3154">
        <v>2013</v>
      </c>
    </row>
    <row r="3155" spans="1:21" ht="45" x14ac:dyDescent="0.25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  <c r="U3155">
        <v>2011</v>
      </c>
    </row>
    <row r="3156" spans="1:21" ht="60" x14ac:dyDescent="0.25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  <c r="U3156">
        <v>2012</v>
      </c>
    </row>
    <row r="3157" spans="1:21" ht="45" x14ac:dyDescent="0.25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  <c r="U3157">
        <v>2012</v>
      </c>
    </row>
    <row r="3158" spans="1:21" ht="60" x14ac:dyDescent="0.25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  <c r="U3158">
        <v>2012</v>
      </c>
    </row>
    <row r="3159" spans="1:21" ht="30" x14ac:dyDescent="0.25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  <c r="U3159">
        <v>2014</v>
      </c>
    </row>
    <row r="3160" spans="1:21" ht="30" x14ac:dyDescent="0.25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  <c r="U3160">
        <v>2013</v>
      </c>
    </row>
    <row r="3161" spans="1:21" ht="45" x14ac:dyDescent="0.25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  <c r="U3161">
        <v>2011</v>
      </c>
    </row>
    <row r="3162" spans="1:21" ht="45" x14ac:dyDescent="0.25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  <c r="U3162">
        <v>2014</v>
      </c>
    </row>
    <row r="3163" spans="1:21" ht="60" x14ac:dyDescent="0.25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  <c r="U3163">
        <v>2014</v>
      </c>
    </row>
    <row r="3164" spans="1:21" ht="60" x14ac:dyDescent="0.25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  <c r="U3164">
        <v>2014</v>
      </c>
    </row>
    <row r="3165" spans="1:21" ht="45" x14ac:dyDescent="0.25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  <c r="U3165">
        <v>2014</v>
      </c>
    </row>
    <row r="3166" spans="1:21" ht="60" x14ac:dyDescent="0.25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  <c r="U3166">
        <v>2014</v>
      </c>
    </row>
    <row r="3167" spans="1:21" ht="60" x14ac:dyDescent="0.25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  <c r="U3167">
        <v>2011</v>
      </c>
    </row>
    <row r="3168" spans="1:21" ht="60" x14ac:dyDescent="0.25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  <c r="U3168">
        <v>2014</v>
      </c>
    </row>
    <row r="3169" spans="1:21" ht="30" x14ac:dyDescent="0.25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  <c r="U3169">
        <v>2014</v>
      </c>
    </row>
    <row r="3170" spans="1:21" ht="45" x14ac:dyDescent="0.25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  <c r="U3170">
        <v>2014</v>
      </c>
    </row>
    <row r="3171" spans="1:21" ht="30" x14ac:dyDescent="0.25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  <c r="U3171">
        <v>2013</v>
      </c>
    </row>
    <row r="3172" spans="1:21" ht="45" x14ac:dyDescent="0.25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  <c r="U3172">
        <v>2014</v>
      </c>
    </row>
    <row r="3173" spans="1:21" ht="60" x14ac:dyDescent="0.25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  <c r="U3173">
        <v>2016</v>
      </c>
    </row>
    <row r="3174" spans="1:21" ht="45" x14ac:dyDescent="0.25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  <c r="U3174">
        <v>2012</v>
      </c>
    </row>
    <row r="3175" spans="1:21" ht="60" x14ac:dyDescent="0.25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  <c r="U3175">
        <v>2014</v>
      </c>
    </row>
    <row r="3176" spans="1:21" ht="60" x14ac:dyDescent="0.25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  <c r="U3176">
        <v>2014</v>
      </c>
    </row>
    <row r="3177" spans="1:21" ht="60" x14ac:dyDescent="0.25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  <c r="U3177">
        <v>2010</v>
      </c>
    </row>
    <row r="3178" spans="1:21" ht="60" x14ac:dyDescent="0.25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  <c r="U3178">
        <v>2013</v>
      </c>
    </row>
    <row r="3179" spans="1:21" ht="45" x14ac:dyDescent="0.25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  <c r="U3179">
        <v>2014</v>
      </c>
    </row>
    <row r="3180" spans="1:21" ht="60" x14ac:dyDescent="0.25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  <c r="U3180">
        <v>2014</v>
      </c>
    </row>
    <row r="3181" spans="1:21" ht="45" x14ac:dyDescent="0.25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  <c r="U3181">
        <v>2013</v>
      </c>
    </row>
    <row r="3182" spans="1:21" ht="45" x14ac:dyDescent="0.25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  <c r="U3182">
        <v>2014</v>
      </c>
    </row>
    <row r="3183" spans="1:21" ht="60" x14ac:dyDescent="0.25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  <c r="U3183">
        <v>2014</v>
      </c>
    </row>
    <row r="3184" spans="1:21" ht="60" x14ac:dyDescent="0.25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  <c r="U3184">
        <v>2011</v>
      </c>
    </row>
    <row r="3185" spans="1:21" ht="45" x14ac:dyDescent="0.25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  <c r="U3185">
        <v>2013</v>
      </c>
    </row>
    <row r="3186" spans="1:21" ht="45" x14ac:dyDescent="0.25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  <c r="U3186">
        <v>2014</v>
      </c>
    </row>
    <row r="3187" spans="1:21" ht="60" x14ac:dyDescent="0.25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  <c r="U3187">
        <v>2014</v>
      </c>
    </row>
    <row r="3188" spans="1:21" ht="60" x14ac:dyDescent="0.25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  <c r="U3188">
        <v>2014</v>
      </c>
    </row>
    <row r="3189" spans="1:21" ht="60" x14ac:dyDescent="0.25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  <c r="U3189">
        <v>2014</v>
      </c>
    </row>
    <row r="3190" spans="1:21" ht="60" x14ac:dyDescent="0.25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  <c r="U3190">
        <v>2015</v>
      </c>
    </row>
    <row r="3191" spans="1:21" ht="60" x14ac:dyDescent="0.25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  <c r="U3191">
        <v>2015</v>
      </c>
    </row>
    <row r="3192" spans="1:21" ht="45" x14ac:dyDescent="0.25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  <c r="U3192">
        <v>2016</v>
      </c>
    </row>
    <row r="3193" spans="1:21" ht="45" x14ac:dyDescent="0.25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  <c r="U3193">
        <v>2016</v>
      </c>
    </row>
    <row r="3194" spans="1:21" ht="60" x14ac:dyDescent="0.25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  <c r="U3194">
        <v>2015</v>
      </c>
    </row>
    <row r="3195" spans="1:21" ht="45" x14ac:dyDescent="0.25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  <c r="U3195">
        <v>2015</v>
      </c>
    </row>
    <row r="3196" spans="1:21" ht="60" x14ac:dyDescent="0.25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  <c r="U3196">
        <v>2015</v>
      </c>
    </row>
    <row r="3197" spans="1:21" ht="60" x14ac:dyDescent="0.25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  <c r="U3197">
        <v>2015</v>
      </c>
    </row>
    <row r="3198" spans="1:21" ht="45" x14ac:dyDescent="0.25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  <c r="U3198">
        <v>2015</v>
      </c>
    </row>
    <row r="3199" spans="1:21" ht="45" x14ac:dyDescent="0.25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  <c r="U3199">
        <v>2015</v>
      </c>
    </row>
    <row r="3200" spans="1:21" ht="60" x14ac:dyDescent="0.25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  <c r="U3200">
        <v>2015</v>
      </c>
    </row>
    <row r="3201" spans="1:21" ht="45" x14ac:dyDescent="0.25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  <c r="U3201">
        <v>2014</v>
      </c>
    </row>
    <row r="3202" spans="1:21" ht="60" x14ac:dyDescent="0.25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  <c r="U3202">
        <v>2016</v>
      </c>
    </row>
    <row r="3203" spans="1:21" ht="60" x14ac:dyDescent="0.25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00"/>
        <v>1</v>
      </c>
      <c r="P3203">
        <f t="shared" si="201"/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  <c r="U3203">
        <v>2014</v>
      </c>
    </row>
    <row r="3204" spans="1:21" ht="45" x14ac:dyDescent="0.25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  <c r="U3204">
        <v>2015</v>
      </c>
    </row>
    <row r="3205" spans="1:21" ht="45" x14ac:dyDescent="0.25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  <c r="U3205">
        <v>2015</v>
      </c>
    </row>
    <row r="3206" spans="1:21" ht="60" x14ac:dyDescent="0.25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  <c r="U3206">
        <v>2015</v>
      </c>
    </row>
    <row r="3207" spans="1:21" ht="60" x14ac:dyDescent="0.25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  <c r="U3207">
        <v>2015</v>
      </c>
    </row>
    <row r="3208" spans="1:21" ht="60" x14ac:dyDescent="0.25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  <c r="U3208">
        <v>2015</v>
      </c>
    </row>
    <row r="3209" spans="1:21" ht="60" x14ac:dyDescent="0.25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  <c r="U3209">
        <v>2015</v>
      </c>
    </row>
    <row r="3210" spans="1:21" ht="45" x14ac:dyDescent="0.25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  <c r="U3210">
        <v>2014</v>
      </c>
    </row>
    <row r="3211" spans="1:21" ht="45" x14ac:dyDescent="0.25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  <c r="U3211">
        <v>2014</v>
      </c>
    </row>
    <row r="3212" spans="1:21" ht="60" x14ac:dyDescent="0.25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  <c r="U3212">
        <v>2012</v>
      </c>
    </row>
    <row r="3213" spans="1:21" ht="60" x14ac:dyDescent="0.25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  <c r="U3213">
        <v>2014</v>
      </c>
    </row>
    <row r="3214" spans="1:21" ht="30" x14ac:dyDescent="0.25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  <c r="U3214">
        <v>2014</v>
      </c>
    </row>
    <row r="3215" spans="1:21" ht="60" x14ac:dyDescent="0.25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  <c r="U3215">
        <v>2015</v>
      </c>
    </row>
    <row r="3216" spans="1:21" ht="60" x14ac:dyDescent="0.25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  <c r="U3216">
        <v>2015</v>
      </c>
    </row>
    <row r="3217" spans="1:21" ht="60" x14ac:dyDescent="0.25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  <c r="U3217">
        <v>2015</v>
      </c>
    </row>
    <row r="3218" spans="1:21" ht="60" x14ac:dyDescent="0.25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  <c r="U3218">
        <v>2015</v>
      </c>
    </row>
    <row r="3219" spans="1:21" ht="45" x14ac:dyDescent="0.25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  <c r="U3219">
        <v>2016</v>
      </c>
    </row>
    <row r="3220" spans="1:21" ht="60" x14ac:dyDescent="0.25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  <c r="U3220">
        <v>2014</v>
      </c>
    </row>
    <row r="3221" spans="1:21" ht="45" x14ac:dyDescent="0.25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  <c r="U3221">
        <v>2015</v>
      </c>
    </row>
    <row r="3222" spans="1:21" ht="30" x14ac:dyDescent="0.25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  <c r="U3222">
        <v>2017</v>
      </c>
    </row>
    <row r="3223" spans="1:21" ht="60" x14ac:dyDescent="0.25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  <c r="U3223">
        <v>2015</v>
      </c>
    </row>
    <row r="3224" spans="1:21" ht="45" x14ac:dyDescent="0.25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  <c r="U3224">
        <v>2015</v>
      </c>
    </row>
    <row r="3225" spans="1:21" ht="30" x14ac:dyDescent="0.25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  <c r="U3225">
        <v>2015</v>
      </c>
    </row>
    <row r="3226" spans="1:21" ht="60" x14ac:dyDescent="0.25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  <c r="U3226">
        <v>2016</v>
      </c>
    </row>
    <row r="3227" spans="1:21" ht="45" x14ac:dyDescent="0.25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  <c r="U3227">
        <v>2016</v>
      </c>
    </row>
    <row r="3228" spans="1:21" ht="45" x14ac:dyDescent="0.25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  <c r="U3228">
        <v>2015</v>
      </c>
    </row>
    <row r="3229" spans="1:21" ht="60" x14ac:dyDescent="0.25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  <c r="U3229">
        <v>2016</v>
      </c>
    </row>
    <row r="3230" spans="1:21" ht="30" x14ac:dyDescent="0.25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  <c r="U3230">
        <v>2015</v>
      </c>
    </row>
    <row r="3231" spans="1:21" ht="45" x14ac:dyDescent="0.25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  <c r="U3231">
        <v>2014</v>
      </c>
    </row>
    <row r="3232" spans="1:21" ht="60" x14ac:dyDescent="0.25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  <c r="U3232">
        <v>2014</v>
      </c>
    </row>
    <row r="3233" spans="1:21" ht="45" x14ac:dyDescent="0.25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  <c r="U3233">
        <v>2016</v>
      </c>
    </row>
    <row r="3234" spans="1:21" ht="45" x14ac:dyDescent="0.25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  <c r="U3234">
        <v>2016</v>
      </c>
    </row>
    <row r="3235" spans="1:21" ht="45" x14ac:dyDescent="0.25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  <c r="U3235">
        <v>2017</v>
      </c>
    </row>
    <row r="3236" spans="1:21" ht="60" x14ac:dyDescent="0.25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  <c r="U3236">
        <v>2016</v>
      </c>
    </row>
    <row r="3237" spans="1:21" ht="60" x14ac:dyDescent="0.25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  <c r="U3237">
        <v>2016</v>
      </c>
    </row>
    <row r="3238" spans="1:21" ht="60" x14ac:dyDescent="0.25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  <c r="U3238">
        <v>2016</v>
      </c>
    </row>
    <row r="3239" spans="1:21" ht="30" x14ac:dyDescent="0.25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  <c r="U3239">
        <v>2015</v>
      </c>
    </row>
    <row r="3240" spans="1:21" ht="60" x14ac:dyDescent="0.25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  <c r="U3240">
        <v>2015</v>
      </c>
    </row>
    <row r="3241" spans="1:21" ht="60" x14ac:dyDescent="0.25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  <c r="U3241">
        <v>2015</v>
      </c>
    </row>
    <row r="3242" spans="1:21" ht="60" x14ac:dyDescent="0.25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  <c r="U3242">
        <v>2017</v>
      </c>
    </row>
    <row r="3243" spans="1:21" ht="60" x14ac:dyDescent="0.25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  <c r="U3243">
        <v>2014</v>
      </c>
    </row>
    <row r="3244" spans="1:21" ht="45" x14ac:dyDescent="0.25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  <c r="U3244">
        <v>2014</v>
      </c>
    </row>
    <row r="3245" spans="1:21" ht="45" x14ac:dyDescent="0.25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  <c r="U3245">
        <v>2015</v>
      </c>
    </row>
    <row r="3246" spans="1:21" ht="45" x14ac:dyDescent="0.25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  <c r="U3246">
        <v>2016</v>
      </c>
    </row>
    <row r="3247" spans="1:21" ht="45" x14ac:dyDescent="0.25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  <c r="U3247">
        <v>2015</v>
      </c>
    </row>
    <row r="3248" spans="1:21" ht="45" x14ac:dyDescent="0.25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  <c r="U3248">
        <v>2015</v>
      </c>
    </row>
    <row r="3249" spans="1:21" ht="60" x14ac:dyDescent="0.25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  <c r="U3249">
        <v>2015</v>
      </c>
    </row>
    <row r="3250" spans="1:21" ht="30" x14ac:dyDescent="0.25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  <c r="U3250">
        <v>2015</v>
      </c>
    </row>
    <row r="3251" spans="1:21" ht="60" x14ac:dyDescent="0.25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  <c r="U3251">
        <v>2015</v>
      </c>
    </row>
    <row r="3252" spans="1:21" ht="60" x14ac:dyDescent="0.25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  <c r="U3252">
        <v>2014</v>
      </c>
    </row>
    <row r="3253" spans="1:21" ht="60" x14ac:dyDescent="0.25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  <c r="U3253">
        <v>2015</v>
      </c>
    </row>
    <row r="3254" spans="1:21" ht="45" x14ac:dyDescent="0.25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  <c r="U3254">
        <v>2016</v>
      </c>
    </row>
    <row r="3255" spans="1:21" ht="45" x14ac:dyDescent="0.25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  <c r="U3255">
        <v>2016</v>
      </c>
    </row>
    <row r="3256" spans="1:21" ht="60" x14ac:dyDescent="0.25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  <c r="U3256">
        <v>2015</v>
      </c>
    </row>
    <row r="3257" spans="1:21" ht="60" x14ac:dyDescent="0.25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  <c r="U3257">
        <v>2014</v>
      </c>
    </row>
    <row r="3258" spans="1:21" ht="45" x14ac:dyDescent="0.25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  <c r="U3258">
        <v>2015</v>
      </c>
    </row>
    <row r="3259" spans="1:21" ht="60" x14ac:dyDescent="0.25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  <c r="U3259">
        <v>2017</v>
      </c>
    </row>
    <row r="3260" spans="1:21" ht="45" x14ac:dyDescent="0.25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  <c r="U3260">
        <v>2014</v>
      </c>
    </row>
    <row r="3261" spans="1:21" ht="60" x14ac:dyDescent="0.25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  <c r="U3261">
        <v>2016</v>
      </c>
    </row>
    <row r="3262" spans="1:21" ht="45" x14ac:dyDescent="0.25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  <c r="U3262">
        <v>2015</v>
      </c>
    </row>
    <row r="3263" spans="1:21" ht="45" x14ac:dyDescent="0.25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  <c r="U3263">
        <v>2015</v>
      </c>
    </row>
    <row r="3264" spans="1:21" ht="30" x14ac:dyDescent="0.25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  <c r="U3264">
        <v>2014</v>
      </c>
    </row>
    <row r="3265" spans="1:21" ht="45" x14ac:dyDescent="0.25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  <c r="U3265">
        <v>2015</v>
      </c>
    </row>
    <row r="3266" spans="1:21" ht="45" x14ac:dyDescent="0.25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  <c r="U3266">
        <v>2015</v>
      </c>
    </row>
    <row r="3267" spans="1:21" ht="45" x14ac:dyDescent="0.25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04"/>
        <v>164</v>
      </c>
      <c r="P3267">
        <f t="shared" si="205"/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  <c r="U3267">
        <v>2015</v>
      </c>
    </row>
    <row r="3268" spans="1:21" ht="45" x14ac:dyDescent="0.25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  <c r="U3268">
        <v>2015</v>
      </c>
    </row>
    <row r="3269" spans="1:21" ht="60" x14ac:dyDescent="0.25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  <c r="U3269">
        <v>2015</v>
      </c>
    </row>
    <row r="3270" spans="1:21" ht="45" x14ac:dyDescent="0.25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  <c r="U3270">
        <v>2016</v>
      </c>
    </row>
    <row r="3271" spans="1:21" ht="45" x14ac:dyDescent="0.25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  <c r="U3271">
        <v>2015</v>
      </c>
    </row>
    <row r="3272" spans="1:21" ht="60" x14ac:dyDescent="0.25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  <c r="U3272">
        <v>2015</v>
      </c>
    </row>
    <row r="3273" spans="1:21" ht="30" x14ac:dyDescent="0.25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  <c r="U3273">
        <v>2014</v>
      </c>
    </row>
    <row r="3274" spans="1:21" ht="45" x14ac:dyDescent="0.25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  <c r="U3274">
        <v>2015</v>
      </c>
    </row>
    <row r="3275" spans="1:21" ht="60" x14ac:dyDescent="0.25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  <c r="U3275">
        <v>2016</v>
      </c>
    </row>
    <row r="3276" spans="1:21" ht="45" x14ac:dyDescent="0.25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  <c r="U3276">
        <v>2016</v>
      </c>
    </row>
    <row r="3277" spans="1:21" ht="60" x14ac:dyDescent="0.25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  <c r="U3277">
        <v>2015</v>
      </c>
    </row>
    <row r="3278" spans="1:21" ht="60" x14ac:dyDescent="0.25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  <c r="U3278">
        <v>2016</v>
      </c>
    </row>
    <row r="3279" spans="1:21" ht="60" x14ac:dyDescent="0.25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  <c r="U3279">
        <v>2014</v>
      </c>
    </row>
    <row r="3280" spans="1:21" ht="60" x14ac:dyDescent="0.25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  <c r="U3280">
        <v>2015</v>
      </c>
    </row>
    <row r="3281" spans="1:21" ht="60" x14ac:dyDescent="0.25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  <c r="U3281">
        <v>2016</v>
      </c>
    </row>
    <row r="3282" spans="1:21" ht="60" x14ac:dyDescent="0.25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  <c r="U3282">
        <v>2015</v>
      </c>
    </row>
    <row r="3283" spans="1:21" ht="45" x14ac:dyDescent="0.25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  <c r="U3283">
        <v>2015</v>
      </c>
    </row>
    <row r="3284" spans="1:21" ht="60" x14ac:dyDescent="0.25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  <c r="U3284">
        <v>2016</v>
      </c>
    </row>
    <row r="3285" spans="1:21" ht="60" x14ac:dyDescent="0.25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  <c r="U3285">
        <v>2016</v>
      </c>
    </row>
    <row r="3286" spans="1:21" ht="45" x14ac:dyDescent="0.25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  <c r="U3286">
        <v>2016</v>
      </c>
    </row>
    <row r="3287" spans="1:21" x14ac:dyDescent="0.25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  <c r="U3287">
        <v>2017</v>
      </c>
    </row>
    <row r="3288" spans="1:21" ht="60" x14ac:dyDescent="0.25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  <c r="U3288">
        <v>2016</v>
      </c>
    </row>
    <row r="3289" spans="1:21" ht="30" x14ac:dyDescent="0.25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  <c r="U3289">
        <v>2015</v>
      </c>
    </row>
    <row r="3290" spans="1:21" ht="60" x14ac:dyDescent="0.25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  <c r="U3290">
        <v>2016</v>
      </c>
    </row>
    <row r="3291" spans="1:21" ht="60" x14ac:dyDescent="0.25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  <c r="U3291">
        <v>2017</v>
      </c>
    </row>
    <row r="3292" spans="1:21" ht="75" x14ac:dyDescent="0.25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  <c r="U3292">
        <v>2017</v>
      </c>
    </row>
    <row r="3293" spans="1:21" ht="60" x14ac:dyDescent="0.25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  <c r="U3293">
        <v>2015</v>
      </c>
    </row>
    <row r="3294" spans="1:21" ht="45" x14ac:dyDescent="0.25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  <c r="U3294">
        <v>2015</v>
      </c>
    </row>
    <row r="3295" spans="1:21" ht="60" x14ac:dyDescent="0.25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  <c r="U3295">
        <v>2017</v>
      </c>
    </row>
    <row r="3296" spans="1:21" ht="60" x14ac:dyDescent="0.25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  <c r="U3296">
        <v>2015</v>
      </c>
    </row>
    <row r="3297" spans="1:21" ht="60" x14ac:dyDescent="0.25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  <c r="U3297">
        <v>2016</v>
      </c>
    </row>
    <row r="3298" spans="1:21" ht="60" x14ac:dyDescent="0.25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  <c r="U3298">
        <v>2015</v>
      </c>
    </row>
    <row r="3299" spans="1:21" ht="45" x14ac:dyDescent="0.25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  <c r="U3299">
        <v>2015</v>
      </c>
    </row>
    <row r="3300" spans="1:21" ht="60" x14ac:dyDescent="0.25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  <c r="U3300">
        <v>2015</v>
      </c>
    </row>
    <row r="3301" spans="1:21" ht="60" x14ac:dyDescent="0.25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  <c r="U3301">
        <v>2015</v>
      </c>
    </row>
    <row r="3302" spans="1:21" ht="45" x14ac:dyDescent="0.25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  <c r="U3302">
        <v>2015</v>
      </c>
    </row>
    <row r="3303" spans="1:21" ht="60" x14ac:dyDescent="0.25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  <c r="U3303">
        <v>2016</v>
      </c>
    </row>
    <row r="3304" spans="1:21" x14ac:dyDescent="0.25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  <c r="U3304">
        <v>2016</v>
      </c>
    </row>
    <row r="3305" spans="1:21" ht="60" x14ac:dyDescent="0.25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  <c r="U3305">
        <v>2015</v>
      </c>
    </row>
    <row r="3306" spans="1:21" ht="45" x14ac:dyDescent="0.25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  <c r="U3306">
        <v>2016</v>
      </c>
    </row>
    <row r="3307" spans="1:21" ht="60" x14ac:dyDescent="0.25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  <c r="U3307">
        <v>2015</v>
      </c>
    </row>
    <row r="3308" spans="1:21" ht="60" x14ac:dyDescent="0.25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  <c r="U3308">
        <v>2016</v>
      </c>
    </row>
    <row r="3309" spans="1:21" ht="60" x14ac:dyDescent="0.25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  <c r="U3309">
        <v>2016</v>
      </c>
    </row>
    <row r="3310" spans="1:21" ht="45" x14ac:dyDescent="0.25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  <c r="U3310">
        <v>2016</v>
      </c>
    </row>
    <row r="3311" spans="1:21" ht="30" x14ac:dyDescent="0.25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  <c r="U3311">
        <v>2016</v>
      </c>
    </row>
    <row r="3312" spans="1:21" ht="45" x14ac:dyDescent="0.25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  <c r="U3312">
        <v>2015</v>
      </c>
    </row>
    <row r="3313" spans="1:21" ht="45" x14ac:dyDescent="0.25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  <c r="U3313">
        <v>2015</v>
      </c>
    </row>
    <row r="3314" spans="1:21" ht="60" x14ac:dyDescent="0.25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  <c r="U3314">
        <v>2016</v>
      </c>
    </row>
    <row r="3315" spans="1:21" ht="45" x14ac:dyDescent="0.25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  <c r="U3315">
        <v>2016</v>
      </c>
    </row>
    <row r="3316" spans="1:21" ht="60" x14ac:dyDescent="0.25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  <c r="U3316">
        <v>2015</v>
      </c>
    </row>
    <row r="3317" spans="1:21" ht="45" x14ac:dyDescent="0.25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  <c r="U3317">
        <v>2016</v>
      </c>
    </row>
    <row r="3318" spans="1:21" ht="75" x14ac:dyDescent="0.25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  <c r="U3318">
        <v>2014</v>
      </c>
    </row>
    <row r="3319" spans="1:21" ht="45" x14ac:dyDescent="0.25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  <c r="U3319">
        <v>2016</v>
      </c>
    </row>
    <row r="3320" spans="1:21" ht="30" x14ac:dyDescent="0.25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  <c r="U3320">
        <v>2016</v>
      </c>
    </row>
    <row r="3321" spans="1:21" ht="60" x14ac:dyDescent="0.25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  <c r="U3321">
        <v>2014</v>
      </c>
    </row>
    <row r="3322" spans="1:21" ht="45" x14ac:dyDescent="0.25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  <c r="U3322">
        <v>2016</v>
      </c>
    </row>
    <row r="3323" spans="1:21" ht="60" x14ac:dyDescent="0.25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  <c r="U3323">
        <v>2014</v>
      </c>
    </row>
    <row r="3324" spans="1:21" ht="60" x14ac:dyDescent="0.25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  <c r="U3324">
        <v>2016</v>
      </c>
    </row>
    <row r="3325" spans="1:21" ht="60" x14ac:dyDescent="0.25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  <c r="U3325">
        <v>2016</v>
      </c>
    </row>
    <row r="3326" spans="1:21" ht="45" x14ac:dyDescent="0.25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  <c r="U3326">
        <v>2016</v>
      </c>
    </row>
    <row r="3327" spans="1:21" ht="60" x14ac:dyDescent="0.25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  <c r="U3327">
        <v>2015</v>
      </c>
    </row>
    <row r="3328" spans="1:21" ht="60" x14ac:dyDescent="0.25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  <c r="U3328">
        <v>2015</v>
      </c>
    </row>
    <row r="3329" spans="1:21" ht="60" x14ac:dyDescent="0.25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  <c r="U3329">
        <v>2016</v>
      </c>
    </row>
    <row r="3330" spans="1:21" ht="45" x14ac:dyDescent="0.25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  <c r="U3330">
        <v>2014</v>
      </c>
    </row>
    <row r="3331" spans="1:21" ht="45" x14ac:dyDescent="0.25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08"/>
        <v>117</v>
      </c>
      <c r="P3331">
        <f t="shared" si="209"/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  <c r="U3331">
        <v>2014</v>
      </c>
    </row>
    <row r="3332" spans="1:21" ht="45" x14ac:dyDescent="0.25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  <c r="U3332">
        <v>2015</v>
      </c>
    </row>
    <row r="3333" spans="1:21" ht="60" x14ac:dyDescent="0.25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  <c r="U3333">
        <v>2015</v>
      </c>
    </row>
    <row r="3334" spans="1:21" ht="45" x14ac:dyDescent="0.25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  <c r="U3334">
        <v>2014</v>
      </c>
    </row>
    <row r="3335" spans="1:21" ht="60" x14ac:dyDescent="0.25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  <c r="U3335">
        <v>2015</v>
      </c>
    </row>
    <row r="3336" spans="1:21" ht="45" x14ac:dyDescent="0.25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  <c r="U3336">
        <v>2015</v>
      </c>
    </row>
    <row r="3337" spans="1:21" ht="60" x14ac:dyDescent="0.25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  <c r="U3337">
        <v>2014</v>
      </c>
    </row>
    <row r="3338" spans="1:21" ht="45" x14ac:dyDescent="0.25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  <c r="U3338">
        <v>2016</v>
      </c>
    </row>
    <row r="3339" spans="1:21" ht="45" x14ac:dyDescent="0.25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  <c r="U3339">
        <v>2014</v>
      </c>
    </row>
    <row r="3340" spans="1:21" ht="30" x14ac:dyDescent="0.25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  <c r="U3340">
        <v>2017</v>
      </c>
    </row>
    <row r="3341" spans="1:21" ht="45" x14ac:dyDescent="0.25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  <c r="U3341">
        <v>2016</v>
      </c>
    </row>
    <row r="3342" spans="1:21" ht="60" x14ac:dyDescent="0.25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  <c r="U3342">
        <v>2016</v>
      </c>
    </row>
    <row r="3343" spans="1:21" ht="60" x14ac:dyDescent="0.25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  <c r="U3343">
        <v>2016</v>
      </c>
    </row>
    <row r="3344" spans="1:21" ht="45" x14ac:dyDescent="0.25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  <c r="U3344">
        <v>2015</v>
      </c>
    </row>
    <row r="3345" spans="1:21" ht="45" x14ac:dyDescent="0.25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  <c r="U3345">
        <v>2016</v>
      </c>
    </row>
    <row r="3346" spans="1:21" ht="60" x14ac:dyDescent="0.25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  <c r="U3346">
        <v>2014</v>
      </c>
    </row>
    <row r="3347" spans="1:21" ht="60" x14ac:dyDescent="0.25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  <c r="U3347">
        <v>2015</v>
      </c>
    </row>
    <row r="3348" spans="1:21" ht="60" x14ac:dyDescent="0.25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  <c r="U3348">
        <v>2015</v>
      </c>
    </row>
    <row r="3349" spans="1:21" ht="60" x14ac:dyDescent="0.25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  <c r="U3349">
        <v>2016</v>
      </c>
    </row>
    <row r="3350" spans="1:21" ht="60" x14ac:dyDescent="0.25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  <c r="U3350">
        <v>2016</v>
      </c>
    </row>
    <row r="3351" spans="1:21" ht="60" x14ac:dyDescent="0.25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  <c r="U3351">
        <v>2016</v>
      </c>
    </row>
    <row r="3352" spans="1:21" ht="60" x14ac:dyDescent="0.25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  <c r="U3352">
        <v>2015</v>
      </c>
    </row>
    <row r="3353" spans="1:21" ht="60" x14ac:dyDescent="0.25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  <c r="U3353">
        <v>2014</v>
      </c>
    </row>
    <row r="3354" spans="1:21" ht="60" x14ac:dyDescent="0.25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  <c r="U3354">
        <v>2016</v>
      </c>
    </row>
    <row r="3355" spans="1:21" ht="60" x14ac:dyDescent="0.25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  <c r="U3355">
        <v>2016</v>
      </c>
    </row>
    <row r="3356" spans="1:21" ht="45" x14ac:dyDescent="0.25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  <c r="U3356">
        <v>2015</v>
      </c>
    </row>
    <row r="3357" spans="1:21" ht="45" x14ac:dyDescent="0.25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  <c r="U3357">
        <v>2016</v>
      </c>
    </row>
    <row r="3358" spans="1:21" ht="60" x14ac:dyDescent="0.25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  <c r="U3358">
        <v>2016</v>
      </c>
    </row>
    <row r="3359" spans="1:21" ht="60" x14ac:dyDescent="0.25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  <c r="U3359">
        <v>2014</v>
      </c>
    </row>
    <row r="3360" spans="1:21" ht="45" x14ac:dyDescent="0.25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  <c r="U3360">
        <v>2014</v>
      </c>
    </row>
    <row r="3361" spans="1:21" ht="45" x14ac:dyDescent="0.25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  <c r="U3361">
        <v>2017</v>
      </c>
    </row>
    <row r="3362" spans="1:21" ht="30" x14ac:dyDescent="0.25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  <c r="U3362">
        <v>2016</v>
      </c>
    </row>
    <row r="3363" spans="1:21" ht="60" x14ac:dyDescent="0.25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  <c r="U3363">
        <v>2014</v>
      </c>
    </row>
    <row r="3364" spans="1:21" ht="45" x14ac:dyDescent="0.25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  <c r="U3364">
        <v>2015</v>
      </c>
    </row>
    <row r="3365" spans="1:21" ht="60" x14ac:dyDescent="0.25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  <c r="U3365">
        <v>2014</v>
      </c>
    </row>
    <row r="3366" spans="1:21" ht="60" x14ac:dyDescent="0.25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  <c r="U3366">
        <v>2016</v>
      </c>
    </row>
    <row r="3367" spans="1:21" ht="60" x14ac:dyDescent="0.25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  <c r="U3367">
        <v>2015</v>
      </c>
    </row>
    <row r="3368" spans="1:21" ht="45" x14ac:dyDescent="0.25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  <c r="U3368">
        <v>2015</v>
      </c>
    </row>
    <row r="3369" spans="1:21" ht="60" x14ac:dyDescent="0.25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  <c r="U3369">
        <v>2015</v>
      </c>
    </row>
    <row r="3370" spans="1:21" ht="45" x14ac:dyDescent="0.25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  <c r="U3370">
        <v>2014</v>
      </c>
    </row>
    <row r="3371" spans="1:21" ht="45" x14ac:dyDescent="0.25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  <c r="U3371">
        <v>2016</v>
      </c>
    </row>
    <row r="3372" spans="1:21" ht="30" x14ac:dyDescent="0.25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  <c r="U3372">
        <v>2016</v>
      </c>
    </row>
    <row r="3373" spans="1:21" ht="45" x14ac:dyDescent="0.25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  <c r="U3373">
        <v>2015</v>
      </c>
    </row>
    <row r="3374" spans="1:21" ht="45" x14ac:dyDescent="0.25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  <c r="U3374">
        <v>2014</v>
      </c>
    </row>
    <row r="3375" spans="1:21" ht="60" x14ac:dyDescent="0.25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  <c r="U3375">
        <v>2015</v>
      </c>
    </row>
    <row r="3376" spans="1:21" ht="45" x14ac:dyDescent="0.25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  <c r="U3376">
        <v>2015</v>
      </c>
    </row>
    <row r="3377" spans="1:21" ht="45" x14ac:dyDescent="0.25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  <c r="U3377">
        <v>2014</v>
      </c>
    </row>
    <row r="3378" spans="1:21" ht="60" x14ac:dyDescent="0.25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  <c r="U3378">
        <v>2015</v>
      </c>
    </row>
    <row r="3379" spans="1:21" ht="60" x14ac:dyDescent="0.25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  <c r="U3379">
        <v>2015</v>
      </c>
    </row>
    <row r="3380" spans="1:21" ht="60" x14ac:dyDescent="0.25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  <c r="U3380">
        <v>2014</v>
      </c>
    </row>
    <row r="3381" spans="1:21" ht="60" x14ac:dyDescent="0.25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  <c r="U3381">
        <v>2015</v>
      </c>
    </row>
    <row r="3382" spans="1:21" ht="60" x14ac:dyDescent="0.25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  <c r="U3382">
        <v>2014</v>
      </c>
    </row>
    <row r="3383" spans="1:21" ht="60" x14ac:dyDescent="0.25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  <c r="U3383">
        <v>2015</v>
      </c>
    </row>
    <row r="3384" spans="1:21" ht="60" x14ac:dyDescent="0.25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  <c r="U3384">
        <v>2016</v>
      </c>
    </row>
    <row r="3385" spans="1:21" ht="60" x14ac:dyDescent="0.25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  <c r="U3385">
        <v>2016</v>
      </c>
    </row>
    <row r="3386" spans="1:21" ht="60" x14ac:dyDescent="0.25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  <c r="U3386">
        <v>2015</v>
      </c>
    </row>
    <row r="3387" spans="1:21" ht="60" x14ac:dyDescent="0.25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  <c r="U3387">
        <v>2014</v>
      </c>
    </row>
    <row r="3388" spans="1:21" ht="60" x14ac:dyDescent="0.25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  <c r="U3388">
        <v>2014</v>
      </c>
    </row>
    <row r="3389" spans="1:21" ht="60" x14ac:dyDescent="0.25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  <c r="U3389">
        <v>2014</v>
      </c>
    </row>
    <row r="3390" spans="1:21" ht="60" x14ac:dyDescent="0.25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  <c r="U3390">
        <v>2015</v>
      </c>
    </row>
    <row r="3391" spans="1:21" ht="45" x14ac:dyDescent="0.25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  <c r="U3391">
        <v>2016</v>
      </c>
    </row>
    <row r="3392" spans="1:21" ht="60" x14ac:dyDescent="0.25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  <c r="U3392">
        <v>2014</v>
      </c>
    </row>
    <row r="3393" spans="1:21" ht="60" x14ac:dyDescent="0.25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  <c r="U3393">
        <v>2014</v>
      </c>
    </row>
    <row r="3394" spans="1:21" ht="60" x14ac:dyDescent="0.25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  <c r="U3394">
        <v>2016</v>
      </c>
    </row>
    <row r="3395" spans="1:21" ht="45" x14ac:dyDescent="0.25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12"/>
        <v>106</v>
      </c>
      <c r="P3395">
        <f t="shared" si="213"/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  <c r="U3395">
        <v>2014</v>
      </c>
    </row>
    <row r="3396" spans="1:21" ht="60" x14ac:dyDescent="0.25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  <c r="U3396">
        <v>2014</v>
      </c>
    </row>
    <row r="3397" spans="1:21" ht="30" x14ac:dyDescent="0.25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  <c r="U3397">
        <v>2015</v>
      </c>
    </row>
    <row r="3398" spans="1:21" ht="45" x14ac:dyDescent="0.25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  <c r="U3398">
        <v>2014</v>
      </c>
    </row>
    <row r="3399" spans="1:21" ht="30" x14ac:dyDescent="0.25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  <c r="U3399">
        <v>2016</v>
      </c>
    </row>
    <row r="3400" spans="1:21" ht="60" x14ac:dyDescent="0.25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  <c r="U3400">
        <v>2014</v>
      </c>
    </row>
    <row r="3401" spans="1:21" ht="45" x14ac:dyDescent="0.25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  <c r="U3401">
        <v>2015</v>
      </c>
    </row>
    <row r="3402" spans="1:21" ht="60" x14ac:dyDescent="0.25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  <c r="U3402">
        <v>2014</v>
      </c>
    </row>
    <row r="3403" spans="1:21" ht="60" x14ac:dyDescent="0.25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  <c r="U3403">
        <v>2015</v>
      </c>
    </row>
    <row r="3404" spans="1:21" ht="45" x14ac:dyDescent="0.25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  <c r="U3404">
        <v>2015</v>
      </c>
    </row>
    <row r="3405" spans="1:21" ht="45" x14ac:dyDescent="0.25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  <c r="U3405">
        <v>2015</v>
      </c>
    </row>
    <row r="3406" spans="1:21" ht="60" x14ac:dyDescent="0.25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  <c r="U3406">
        <v>2015</v>
      </c>
    </row>
    <row r="3407" spans="1:21" ht="45" x14ac:dyDescent="0.25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  <c r="U3407">
        <v>2016</v>
      </c>
    </row>
    <row r="3408" spans="1:21" ht="45" x14ac:dyDescent="0.25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  <c r="U3408">
        <v>2014</v>
      </c>
    </row>
    <row r="3409" spans="1:21" ht="60" x14ac:dyDescent="0.25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  <c r="U3409">
        <v>2014</v>
      </c>
    </row>
    <row r="3410" spans="1:21" ht="45" x14ac:dyDescent="0.25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  <c r="U3410">
        <v>2014</v>
      </c>
    </row>
    <row r="3411" spans="1:21" ht="45" x14ac:dyDescent="0.25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  <c r="U3411">
        <v>2016</v>
      </c>
    </row>
    <row r="3412" spans="1:21" ht="60" x14ac:dyDescent="0.25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  <c r="U3412">
        <v>2016</v>
      </c>
    </row>
    <row r="3413" spans="1:21" ht="60" x14ac:dyDescent="0.25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  <c r="U3413">
        <v>2015</v>
      </c>
    </row>
    <row r="3414" spans="1:21" ht="45" x14ac:dyDescent="0.25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  <c r="U3414">
        <v>2014</v>
      </c>
    </row>
    <row r="3415" spans="1:21" ht="60" x14ac:dyDescent="0.25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  <c r="U3415">
        <v>2015</v>
      </c>
    </row>
    <row r="3416" spans="1:21" ht="45" x14ac:dyDescent="0.25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  <c r="U3416">
        <v>2016</v>
      </c>
    </row>
    <row r="3417" spans="1:21" ht="45" x14ac:dyDescent="0.25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  <c r="U3417">
        <v>2016</v>
      </c>
    </row>
    <row r="3418" spans="1:21" ht="60" x14ac:dyDescent="0.25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  <c r="U3418">
        <v>2015</v>
      </c>
    </row>
    <row r="3419" spans="1:21" ht="45" x14ac:dyDescent="0.25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  <c r="U3419">
        <v>2014</v>
      </c>
    </row>
    <row r="3420" spans="1:21" ht="60" x14ac:dyDescent="0.25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  <c r="U3420">
        <v>2014</v>
      </c>
    </row>
    <row r="3421" spans="1:21" ht="60" x14ac:dyDescent="0.25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  <c r="U3421">
        <v>2016</v>
      </c>
    </row>
    <row r="3422" spans="1:21" ht="45" x14ac:dyDescent="0.25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  <c r="U3422">
        <v>2016</v>
      </c>
    </row>
    <row r="3423" spans="1:21" ht="45" x14ac:dyDescent="0.25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  <c r="U3423">
        <v>2015</v>
      </c>
    </row>
    <row r="3424" spans="1:21" ht="60" x14ac:dyDescent="0.25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  <c r="U3424">
        <v>2015</v>
      </c>
    </row>
    <row r="3425" spans="1:21" ht="45" x14ac:dyDescent="0.25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  <c r="U3425">
        <v>2015</v>
      </c>
    </row>
    <row r="3426" spans="1:21" ht="60" x14ac:dyDescent="0.25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  <c r="U3426">
        <v>2015</v>
      </c>
    </row>
    <row r="3427" spans="1:21" ht="60" x14ac:dyDescent="0.25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  <c r="U3427">
        <v>2014</v>
      </c>
    </row>
    <row r="3428" spans="1:21" ht="45" x14ac:dyDescent="0.25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  <c r="U3428">
        <v>2014</v>
      </c>
    </row>
    <row r="3429" spans="1:21" ht="60" x14ac:dyDescent="0.25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  <c r="U3429">
        <v>2014</v>
      </c>
    </row>
    <row r="3430" spans="1:21" ht="60" x14ac:dyDescent="0.25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  <c r="U3430">
        <v>2015</v>
      </c>
    </row>
    <row r="3431" spans="1:21" ht="60" x14ac:dyDescent="0.25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  <c r="U3431">
        <v>2016</v>
      </c>
    </row>
    <row r="3432" spans="1:21" ht="60" x14ac:dyDescent="0.25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  <c r="U3432">
        <v>2014</v>
      </c>
    </row>
    <row r="3433" spans="1:21" ht="45" x14ac:dyDescent="0.25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  <c r="U3433">
        <v>2014</v>
      </c>
    </row>
    <row r="3434" spans="1:21" ht="45" x14ac:dyDescent="0.25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  <c r="U3434">
        <v>2016</v>
      </c>
    </row>
    <row r="3435" spans="1:21" ht="45" x14ac:dyDescent="0.25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  <c r="U3435">
        <v>2014</v>
      </c>
    </row>
    <row r="3436" spans="1:21" ht="60" x14ac:dyDescent="0.25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  <c r="U3436">
        <v>2014</v>
      </c>
    </row>
    <row r="3437" spans="1:21" ht="60" x14ac:dyDescent="0.25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  <c r="U3437">
        <v>2016</v>
      </c>
    </row>
    <row r="3438" spans="1:21" ht="60" x14ac:dyDescent="0.25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  <c r="U3438">
        <v>2014</v>
      </c>
    </row>
    <row r="3439" spans="1:21" ht="60" x14ac:dyDescent="0.25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  <c r="U3439">
        <v>2015</v>
      </c>
    </row>
    <row r="3440" spans="1:21" ht="60" x14ac:dyDescent="0.25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  <c r="U3440">
        <v>2015</v>
      </c>
    </row>
    <row r="3441" spans="1:21" ht="30" x14ac:dyDescent="0.25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  <c r="U3441">
        <v>2016</v>
      </c>
    </row>
    <row r="3442" spans="1:21" ht="60" x14ac:dyDescent="0.25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  <c r="U3442">
        <v>2014</v>
      </c>
    </row>
    <row r="3443" spans="1:21" ht="60" x14ac:dyDescent="0.25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  <c r="U3443">
        <v>2015</v>
      </c>
    </row>
    <row r="3444" spans="1:21" ht="60" x14ac:dyDescent="0.25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  <c r="U3444">
        <v>2015</v>
      </c>
    </row>
    <row r="3445" spans="1:21" ht="60" x14ac:dyDescent="0.25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  <c r="U3445">
        <v>2014</v>
      </c>
    </row>
    <row r="3446" spans="1:21" ht="60" x14ac:dyDescent="0.25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  <c r="U3446">
        <v>2016</v>
      </c>
    </row>
    <row r="3447" spans="1:21" ht="45" x14ac:dyDescent="0.25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  <c r="U3447">
        <v>2015</v>
      </c>
    </row>
    <row r="3448" spans="1:21" ht="60" x14ac:dyDescent="0.25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  <c r="U3448">
        <v>2015</v>
      </c>
    </row>
    <row r="3449" spans="1:21" ht="30" x14ac:dyDescent="0.25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  <c r="U3449">
        <v>2016</v>
      </c>
    </row>
    <row r="3450" spans="1:21" ht="45" x14ac:dyDescent="0.25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  <c r="U3450">
        <v>2014</v>
      </c>
    </row>
    <row r="3451" spans="1:21" ht="45" x14ac:dyDescent="0.25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  <c r="U3451">
        <v>2016</v>
      </c>
    </row>
    <row r="3452" spans="1:21" ht="60" x14ac:dyDescent="0.25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  <c r="U3452">
        <v>2015</v>
      </c>
    </row>
    <row r="3453" spans="1:21" ht="60" x14ac:dyDescent="0.25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  <c r="U3453">
        <v>2015</v>
      </c>
    </row>
    <row r="3454" spans="1:21" ht="60" x14ac:dyDescent="0.25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  <c r="U3454">
        <v>2014</v>
      </c>
    </row>
    <row r="3455" spans="1:21" ht="45" x14ac:dyDescent="0.25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  <c r="U3455">
        <v>2016</v>
      </c>
    </row>
    <row r="3456" spans="1:21" ht="60" x14ac:dyDescent="0.25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  <c r="U3456">
        <v>2014</v>
      </c>
    </row>
    <row r="3457" spans="1:21" ht="60" x14ac:dyDescent="0.25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  <c r="U3457">
        <v>2016</v>
      </c>
    </row>
    <row r="3458" spans="1:21" ht="60" x14ac:dyDescent="0.25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  <c r="U3458">
        <v>2014</v>
      </c>
    </row>
    <row r="3459" spans="1:21" ht="30" x14ac:dyDescent="0.25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16"/>
        <v>140</v>
      </c>
      <c r="P3459">
        <f t="shared" si="217"/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  <c r="U3459">
        <v>2015</v>
      </c>
    </row>
    <row r="3460" spans="1:21" ht="60" x14ac:dyDescent="0.25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  <c r="U3460">
        <v>2015</v>
      </c>
    </row>
    <row r="3461" spans="1:21" ht="60" x14ac:dyDescent="0.25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  <c r="U3461">
        <v>2016</v>
      </c>
    </row>
    <row r="3462" spans="1:21" ht="45" x14ac:dyDescent="0.25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  <c r="U3462">
        <v>2014</v>
      </c>
    </row>
    <row r="3463" spans="1:21" ht="60" x14ac:dyDescent="0.25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  <c r="U3463">
        <v>2016</v>
      </c>
    </row>
    <row r="3464" spans="1:21" ht="45" x14ac:dyDescent="0.25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  <c r="U3464">
        <v>2015</v>
      </c>
    </row>
    <row r="3465" spans="1:21" ht="45" x14ac:dyDescent="0.25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  <c r="U3465">
        <v>2016</v>
      </c>
    </row>
    <row r="3466" spans="1:21" ht="60" x14ac:dyDescent="0.25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  <c r="U3466">
        <v>2016</v>
      </c>
    </row>
    <row r="3467" spans="1:21" ht="45" x14ac:dyDescent="0.25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  <c r="U3467">
        <v>2015</v>
      </c>
    </row>
    <row r="3468" spans="1:21" ht="45" x14ac:dyDescent="0.25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  <c r="U3468">
        <v>2016</v>
      </c>
    </row>
    <row r="3469" spans="1:21" x14ac:dyDescent="0.25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  <c r="U3469">
        <v>2015</v>
      </c>
    </row>
    <row r="3470" spans="1:21" ht="45" x14ac:dyDescent="0.25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  <c r="U3470">
        <v>2016</v>
      </c>
    </row>
    <row r="3471" spans="1:21" ht="60" x14ac:dyDescent="0.25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  <c r="U3471">
        <v>2016</v>
      </c>
    </row>
    <row r="3472" spans="1:21" ht="45" x14ac:dyDescent="0.25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  <c r="U3472">
        <v>2016</v>
      </c>
    </row>
    <row r="3473" spans="1:21" ht="60" x14ac:dyDescent="0.25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  <c r="U3473">
        <v>2014</v>
      </c>
    </row>
    <row r="3474" spans="1:21" ht="60" x14ac:dyDescent="0.25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  <c r="U3474">
        <v>2014</v>
      </c>
    </row>
    <row r="3475" spans="1:21" ht="60" x14ac:dyDescent="0.25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  <c r="U3475">
        <v>2015</v>
      </c>
    </row>
    <row r="3476" spans="1:21" ht="60" x14ac:dyDescent="0.25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  <c r="U3476">
        <v>2016</v>
      </c>
    </row>
    <row r="3477" spans="1:21" ht="45" x14ac:dyDescent="0.25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  <c r="U3477">
        <v>2014</v>
      </c>
    </row>
    <row r="3478" spans="1:21" ht="60" x14ac:dyDescent="0.25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  <c r="U3478">
        <v>2014</v>
      </c>
    </row>
    <row r="3479" spans="1:21" ht="45" x14ac:dyDescent="0.25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  <c r="U3479">
        <v>2015</v>
      </c>
    </row>
    <row r="3480" spans="1:21" ht="45" x14ac:dyDescent="0.25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  <c r="U3480">
        <v>2015</v>
      </c>
    </row>
    <row r="3481" spans="1:21" ht="45" x14ac:dyDescent="0.25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  <c r="U3481">
        <v>2014</v>
      </c>
    </row>
    <row r="3482" spans="1:21" ht="45" x14ac:dyDescent="0.25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  <c r="U3482">
        <v>2015</v>
      </c>
    </row>
    <row r="3483" spans="1:21" ht="60" x14ac:dyDescent="0.25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  <c r="U3483">
        <v>2014</v>
      </c>
    </row>
    <row r="3484" spans="1:21" ht="45" x14ac:dyDescent="0.25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  <c r="U3484">
        <v>2014</v>
      </c>
    </row>
    <row r="3485" spans="1:21" ht="45" x14ac:dyDescent="0.25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  <c r="U3485">
        <v>2014</v>
      </c>
    </row>
    <row r="3486" spans="1:21" ht="60" x14ac:dyDescent="0.25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  <c r="U3486">
        <v>2016</v>
      </c>
    </row>
    <row r="3487" spans="1:21" ht="60" x14ac:dyDescent="0.25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  <c r="U3487">
        <v>2016</v>
      </c>
    </row>
    <row r="3488" spans="1:21" ht="45" x14ac:dyDescent="0.25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  <c r="U3488">
        <v>2015</v>
      </c>
    </row>
    <row r="3489" spans="1:21" ht="60" x14ac:dyDescent="0.25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  <c r="U3489">
        <v>2015</v>
      </c>
    </row>
    <row r="3490" spans="1:21" ht="60" x14ac:dyDescent="0.25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  <c r="U3490">
        <v>2015</v>
      </c>
    </row>
    <row r="3491" spans="1:21" ht="60" x14ac:dyDescent="0.25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  <c r="U3491">
        <v>2014</v>
      </c>
    </row>
    <row r="3492" spans="1:21" ht="60" x14ac:dyDescent="0.25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  <c r="U3492">
        <v>2016</v>
      </c>
    </row>
    <row r="3493" spans="1:21" ht="60" x14ac:dyDescent="0.25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  <c r="U3493">
        <v>2015</v>
      </c>
    </row>
    <row r="3494" spans="1:21" ht="45" x14ac:dyDescent="0.25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  <c r="U3494">
        <v>2015</v>
      </c>
    </row>
    <row r="3495" spans="1:21" ht="60" x14ac:dyDescent="0.25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  <c r="U3495">
        <v>2014</v>
      </c>
    </row>
    <row r="3496" spans="1:21" ht="60" x14ac:dyDescent="0.25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  <c r="U3496">
        <v>2016</v>
      </c>
    </row>
    <row r="3497" spans="1:21" ht="60" x14ac:dyDescent="0.25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  <c r="U3497">
        <v>2014</v>
      </c>
    </row>
    <row r="3498" spans="1:21" ht="60" x14ac:dyDescent="0.25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  <c r="U3498">
        <v>2016</v>
      </c>
    </row>
    <row r="3499" spans="1:21" ht="60" x14ac:dyDescent="0.25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  <c r="U3499">
        <v>2016</v>
      </c>
    </row>
    <row r="3500" spans="1:21" ht="60" x14ac:dyDescent="0.25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  <c r="U3500">
        <v>2016</v>
      </c>
    </row>
    <row r="3501" spans="1:21" ht="60" x14ac:dyDescent="0.25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  <c r="U3501">
        <v>2015</v>
      </c>
    </row>
    <row r="3502" spans="1:21" ht="60" x14ac:dyDescent="0.25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  <c r="U3502">
        <v>2016</v>
      </c>
    </row>
    <row r="3503" spans="1:21" ht="45" x14ac:dyDescent="0.25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  <c r="U3503">
        <v>2015</v>
      </c>
    </row>
    <row r="3504" spans="1:21" ht="60" x14ac:dyDescent="0.25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  <c r="U3504">
        <v>2016</v>
      </c>
    </row>
    <row r="3505" spans="1:21" ht="45" x14ac:dyDescent="0.25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  <c r="U3505">
        <v>2016</v>
      </c>
    </row>
    <row r="3506" spans="1:21" ht="60" x14ac:dyDescent="0.25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  <c r="U3506">
        <v>2015</v>
      </c>
    </row>
    <row r="3507" spans="1:21" ht="90" x14ac:dyDescent="0.25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  <c r="U3507">
        <v>2014</v>
      </c>
    </row>
    <row r="3508" spans="1:21" ht="60" x14ac:dyDescent="0.25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  <c r="U3508">
        <v>2014</v>
      </c>
    </row>
    <row r="3509" spans="1:21" ht="45" x14ac:dyDescent="0.25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  <c r="U3509">
        <v>2016</v>
      </c>
    </row>
    <row r="3510" spans="1:21" ht="60" x14ac:dyDescent="0.25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  <c r="U3510">
        <v>2016</v>
      </c>
    </row>
    <row r="3511" spans="1:21" ht="60" x14ac:dyDescent="0.25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  <c r="U3511">
        <v>2014</v>
      </c>
    </row>
    <row r="3512" spans="1:21" ht="60" x14ac:dyDescent="0.25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  <c r="U3512">
        <v>2014</v>
      </c>
    </row>
    <row r="3513" spans="1:21" ht="45" x14ac:dyDescent="0.25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  <c r="U3513">
        <v>2014</v>
      </c>
    </row>
    <row r="3514" spans="1:21" ht="60" x14ac:dyDescent="0.25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  <c r="U3514">
        <v>2015</v>
      </c>
    </row>
    <row r="3515" spans="1:21" ht="60" x14ac:dyDescent="0.25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  <c r="U3515">
        <v>2014</v>
      </c>
    </row>
    <row r="3516" spans="1:21" ht="45" x14ac:dyDescent="0.25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  <c r="U3516">
        <v>2015</v>
      </c>
    </row>
    <row r="3517" spans="1:21" ht="45" x14ac:dyDescent="0.25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  <c r="U3517">
        <v>2015</v>
      </c>
    </row>
    <row r="3518" spans="1:21" ht="60" x14ac:dyDescent="0.25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  <c r="U3518">
        <v>2014</v>
      </c>
    </row>
    <row r="3519" spans="1:21" ht="45" x14ac:dyDescent="0.25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  <c r="U3519">
        <v>2014</v>
      </c>
    </row>
    <row r="3520" spans="1:21" ht="60" x14ac:dyDescent="0.25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  <c r="U3520">
        <v>2014</v>
      </c>
    </row>
    <row r="3521" spans="1:21" ht="45" x14ac:dyDescent="0.25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  <c r="U3521">
        <v>2015</v>
      </c>
    </row>
    <row r="3522" spans="1:21" ht="45" x14ac:dyDescent="0.25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  <c r="U3522">
        <v>2015</v>
      </c>
    </row>
    <row r="3523" spans="1:21" ht="60" x14ac:dyDescent="0.25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20"/>
        <v>169</v>
      </c>
      <c r="P3523">
        <f t="shared" si="221"/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  <c r="U3523">
        <v>2014</v>
      </c>
    </row>
    <row r="3524" spans="1:21" ht="60" x14ac:dyDescent="0.25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  <c r="U3524">
        <v>2015</v>
      </c>
    </row>
    <row r="3525" spans="1:21" ht="45" x14ac:dyDescent="0.25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  <c r="U3525">
        <v>2016</v>
      </c>
    </row>
    <row r="3526" spans="1:21" ht="60" x14ac:dyDescent="0.25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  <c r="U3526">
        <v>2014</v>
      </c>
    </row>
    <row r="3527" spans="1:21" ht="45" x14ac:dyDescent="0.25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  <c r="U3527">
        <v>2015</v>
      </c>
    </row>
    <row r="3528" spans="1:21" ht="60" x14ac:dyDescent="0.25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  <c r="U3528">
        <v>2016</v>
      </c>
    </row>
    <row r="3529" spans="1:21" ht="60" x14ac:dyDescent="0.25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  <c r="U3529">
        <v>2015</v>
      </c>
    </row>
    <row r="3530" spans="1:21" ht="45" x14ac:dyDescent="0.25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  <c r="U3530">
        <v>2016</v>
      </c>
    </row>
    <row r="3531" spans="1:21" ht="60" x14ac:dyDescent="0.25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  <c r="U3531">
        <v>2015</v>
      </c>
    </row>
    <row r="3532" spans="1:21" ht="60" x14ac:dyDescent="0.25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  <c r="U3532">
        <v>2016</v>
      </c>
    </row>
    <row r="3533" spans="1:21" x14ac:dyDescent="0.25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  <c r="U3533">
        <v>2016</v>
      </c>
    </row>
    <row r="3534" spans="1:21" ht="60" x14ac:dyDescent="0.25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  <c r="U3534">
        <v>2014</v>
      </c>
    </row>
    <row r="3535" spans="1:21" ht="60" x14ac:dyDescent="0.25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  <c r="U3535">
        <v>2015</v>
      </c>
    </row>
    <row r="3536" spans="1:21" ht="45" x14ac:dyDescent="0.25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  <c r="U3536">
        <v>2015</v>
      </c>
    </row>
    <row r="3537" spans="1:21" ht="45" x14ac:dyDescent="0.25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  <c r="U3537">
        <v>2015</v>
      </c>
    </row>
    <row r="3538" spans="1:21" ht="60" x14ac:dyDescent="0.25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  <c r="U3538">
        <v>2015</v>
      </c>
    </row>
    <row r="3539" spans="1:21" ht="60" x14ac:dyDescent="0.25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  <c r="U3539">
        <v>2014</v>
      </c>
    </row>
    <row r="3540" spans="1:21" ht="60" x14ac:dyDescent="0.25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  <c r="U3540">
        <v>2016</v>
      </c>
    </row>
    <row r="3541" spans="1:21" ht="60" x14ac:dyDescent="0.25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  <c r="U3541">
        <v>2016</v>
      </c>
    </row>
    <row r="3542" spans="1:21" ht="60" x14ac:dyDescent="0.25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  <c r="U3542">
        <v>2016</v>
      </c>
    </row>
    <row r="3543" spans="1:21" ht="60" x14ac:dyDescent="0.25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  <c r="U3543">
        <v>2015</v>
      </c>
    </row>
    <row r="3544" spans="1:21" ht="60" x14ac:dyDescent="0.25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  <c r="U3544">
        <v>2014</v>
      </c>
    </row>
    <row r="3545" spans="1:21" ht="45" x14ac:dyDescent="0.25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  <c r="U3545">
        <v>2015</v>
      </c>
    </row>
    <row r="3546" spans="1:21" ht="45" x14ac:dyDescent="0.25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  <c r="U3546">
        <v>2015</v>
      </c>
    </row>
    <row r="3547" spans="1:21" ht="60" x14ac:dyDescent="0.25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  <c r="U3547">
        <v>2015</v>
      </c>
    </row>
    <row r="3548" spans="1:21" ht="60" x14ac:dyDescent="0.25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  <c r="U3548">
        <v>2015</v>
      </c>
    </row>
    <row r="3549" spans="1:21" ht="45" x14ac:dyDescent="0.25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  <c r="U3549">
        <v>2016</v>
      </c>
    </row>
    <row r="3550" spans="1:21" ht="45" x14ac:dyDescent="0.25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  <c r="U3550">
        <v>2016</v>
      </c>
    </row>
    <row r="3551" spans="1:21" ht="60" x14ac:dyDescent="0.25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  <c r="U3551">
        <v>2015</v>
      </c>
    </row>
    <row r="3552" spans="1:21" ht="60" x14ac:dyDescent="0.25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  <c r="U3552">
        <v>2016</v>
      </c>
    </row>
    <row r="3553" spans="1:21" ht="60" x14ac:dyDescent="0.25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  <c r="U3553">
        <v>2014</v>
      </c>
    </row>
    <row r="3554" spans="1:21" ht="60" x14ac:dyDescent="0.25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  <c r="U3554">
        <v>2014</v>
      </c>
    </row>
    <row r="3555" spans="1:21" ht="60" x14ac:dyDescent="0.25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  <c r="U3555">
        <v>2015</v>
      </c>
    </row>
    <row r="3556" spans="1:21" ht="45" x14ac:dyDescent="0.25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  <c r="U3556">
        <v>2015</v>
      </c>
    </row>
    <row r="3557" spans="1:21" ht="60" x14ac:dyDescent="0.25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  <c r="U3557">
        <v>2016</v>
      </c>
    </row>
    <row r="3558" spans="1:21" ht="60" x14ac:dyDescent="0.25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  <c r="U3558">
        <v>2014</v>
      </c>
    </row>
    <row r="3559" spans="1:21" ht="60" x14ac:dyDescent="0.25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  <c r="U3559">
        <v>2014</v>
      </c>
    </row>
    <row r="3560" spans="1:21" ht="45" x14ac:dyDescent="0.25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  <c r="U3560">
        <v>2015</v>
      </c>
    </row>
    <row r="3561" spans="1:21" ht="60" x14ac:dyDescent="0.25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  <c r="U3561">
        <v>2015</v>
      </c>
    </row>
    <row r="3562" spans="1:21" ht="60" x14ac:dyDescent="0.25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  <c r="U3562">
        <v>2015</v>
      </c>
    </row>
    <row r="3563" spans="1:21" ht="120" x14ac:dyDescent="0.25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  <c r="U3563">
        <v>2015</v>
      </c>
    </row>
    <row r="3564" spans="1:21" ht="60" x14ac:dyDescent="0.25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  <c r="U3564">
        <v>2016</v>
      </c>
    </row>
    <row r="3565" spans="1:21" ht="60" x14ac:dyDescent="0.25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  <c r="U3565">
        <v>2016</v>
      </c>
    </row>
    <row r="3566" spans="1:21" ht="45" x14ac:dyDescent="0.25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  <c r="U3566">
        <v>2015</v>
      </c>
    </row>
    <row r="3567" spans="1:21" ht="60" x14ac:dyDescent="0.25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  <c r="U3567">
        <v>2014</v>
      </c>
    </row>
    <row r="3568" spans="1:21" ht="60" x14ac:dyDescent="0.25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  <c r="U3568">
        <v>2014</v>
      </c>
    </row>
    <row r="3569" spans="1:21" ht="60" x14ac:dyDescent="0.25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  <c r="U3569">
        <v>2015</v>
      </c>
    </row>
    <row r="3570" spans="1:21" ht="45" x14ac:dyDescent="0.25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  <c r="U3570">
        <v>2014</v>
      </c>
    </row>
    <row r="3571" spans="1:21" ht="45" x14ac:dyDescent="0.25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  <c r="U3571">
        <v>2014</v>
      </c>
    </row>
    <row r="3572" spans="1:21" ht="45" x14ac:dyDescent="0.25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  <c r="U3572">
        <v>2014</v>
      </c>
    </row>
    <row r="3573" spans="1:21" ht="45" x14ac:dyDescent="0.25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  <c r="U3573">
        <v>2014</v>
      </c>
    </row>
    <row r="3574" spans="1:21" ht="30" x14ac:dyDescent="0.25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  <c r="U3574">
        <v>2015</v>
      </c>
    </row>
    <row r="3575" spans="1:21" ht="45" x14ac:dyDescent="0.25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  <c r="U3575">
        <v>2014</v>
      </c>
    </row>
    <row r="3576" spans="1:21" ht="60" x14ac:dyDescent="0.25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  <c r="U3576">
        <v>2014</v>
      </c>
    </row>
    <row r="3577" spans="1:21" ht="60" x14ac:dyDescent="0.25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  <c r="U3577">
        <v>2016</v>
      </c>
    </row>
    <row r="3578" spans="1:21" ht="45" x14ac:dyDescent="0.25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  <c r="U3578">
        <v>2016</v>
      </c>
    </row>
    <row r="3579" spans="1:21" ht="45" x14ac:dyDescent="0.25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  <c r="U3579">
        <v>2015</v>
      </c>
    </row>
    <row r="3580" spans="1:21" ht="45" x14ac:dyDescent="0.25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  <c r="U3580">
        <v>2016</v>
      </c>
    </row>
    <row r="3581" spans="1:21" ht="60" x14ac:dyDescent="0.25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  <c r="U3581">
        <v>2016</v>
      </c>
    </row>
    <row r="3582" spans="1:21" ht="45" x14ac:dyDescent="0.25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  <c r="U3582">
        <v>2015</v>
      </c>
    </row>
    <row r="3583" spans="1:21" ht="60" x14ac:dyDescent="0.25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  <c r="U3583">
        <v>2014</v>
      </c>
    </row>
    <row r="3584" spans="1:21" ht="45" x14ac:dyDescent="0.25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  <c r="U3584">
        <v>2016</v>
      </c>
    </row>
    <row r="3585" spans="1:21" ht="60" x14ac:dyDescent="0.25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  <c r="U3585">
        <v>2016</v>
      </c>
    </row>
    <row r="3586" spans="1:21" ht="90" x14ac:dyDescent="0.25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  <c r="U3586">
        <v>2015</v>
      </c>
    </row>
    <row r="3587" spans="1:21" ht="45" x14ac:dyDescent="0.25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24"/>
        <v>119</v>
      </c>
      <c r="P3587">
        <f t="shared" si="225"/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  <c r="U3587">
        <v>2014</v>
      </c>
    </row>
    <row r="3588" spans="1:21" ht="30" x14ac:dyDescent="0.25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  <c r="U3588">
        <v>2016</v>
      </c>
    </row>
    <row r="3589" spans="1:21" ht="45" x14ac:dyDescent="0.25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  <c r="U3589">
        <v>2016</v>
      </c>
    </row>
    <row r="3590" spans="1:21" ht="45" x14ac:dyDescent="0.25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  <c r="U3590">
        <v>2015</v>
      </c>
    </row>
    <row r="3591" spans="1:21" ht="45" x14ac:dyDescent="0.25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  <c r="U3591">
        <v>2015</v>
      </c>
    </row>
    <row r="3592" spans="1:21" ht="60" x14ac:dyDescent="0.25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  <c r="U3592">
        <v>2014</v>
      </c>
    </row>
    <row r="3593" spans="1:21" ht="60" x14ac:dyDescent="0.25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  <c r="U3593">
        <v>2014</v>
      </c>
    </row>
    <row r="3594" spans="1:21" ht="45" x14ac:dyDescent="0.25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  <c r="U3594">
        <v>2014</v>
      </c>
    </row>
    <row r="3595" spans="1:21" ht="45" x14ac:dyDescent="0.25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  <c r="U3595">
        <v>2014</v>
      </c>
    </row>
    <row r="3596" spans="1:21" ht="60" x14ac:dyDescent="0.25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  <c r="U3596">
        <v>2016</v>
      </c>
    </row>
    <row r="3597" spans="1:21" ht="30" x14ac:dyDescent="0.25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  <c r="U3597">
        <v>2015</v>
      </c>
    </row>
    <row r="3598" spans="1:21" ht="45" x14ac:dyDescent="0.25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  <c r="U3598">
        <v>2014</v>
      </c>
    </row>
    <row r="3599" spans="1:21" ht="30" x14ac:dyDescent="0.25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  <c r="U3599">
        <v>2016</v>
      </c>
    </row>
    <row r="3600" spans="1:21" ht="45" x14ac:dyDescent="0.25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  <c r="U3600">
        <v>2014</v>
      </c>
    </row>
    <row r="3601" spans="1:21" ht="45" x14ac:dyDescent="0.25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  <c r="U3601">
        <v>2015</v>
      </c>
    </row>
    <row r="3602" spans="1:21" ht="30" x14ac:dyDescent="0.25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  <c r="U3602">
        <v>2016</v>
      </c>
    </row>
    <row r="3603" spans="1:21" ht="45" x14ac:dyDescent="0.25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  <c r="U3603">
        <v>2014</v>
      </c>
    </row>
    <row r="3604" spans="1:21" ht="60" x14ac:dyDescent="0.25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  <c r="U3604">
        <v>2016</v>
      </c>
    </row>
    <row r="3605" spans="1:21" ht="60" x14ac:dyDescent="0.25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  <c r="U3605">
        <v>2015</v>
      </c>
    </row>
    <row r="3606" spans="1:21" ht="60" x14ac:dyDescent="0.25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  <c r="U3606">
        <v>2016</v>
      </c>
    </row>
    <row r="3607" spans="1:21" ht="60" x14ac:dyDescent="0.25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  <c r="U3607">
        <v>2016</v>
      </c>
    </row>
    <row r="3608" spans="1:21" ht="60" x14ac:dyDescent="0.25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  <c r="U3608">
        <v>2016</v>
      </c>
    </row>
    <row r="3609" spans="1:21" ht="30" x14ac:dyDescent="0.25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  <c r="U3609">
        <v>2015</v>
      </c>
    </row>
    <row r="3610" spans="1:21" ht="60" x14ac:dyDescent="0.25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  <c r="U3610">
        <v>2016</v>
      </c>
    </row>
    <row r="3611" spans="1:21" ht="60" x14ac:dyDescent="0.25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  <c r="U3611">
        <v>2016</v>
      </c>
    </row>
    <row r="3612" spans="1:21" ht="45" x14ac:dyDescent="0.25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  <c r="U3612">
        <v>2015</v>
      </c>
    </row>
    <row r="3613" spans="1:21" ht="60" x14ac:dyDescent="0.25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  <c r="U3613">
        <v>2015</v>
      </c>
    </row>
    <row r="3614" spans="1:21" ht="45" x14ac:dyDescent="0.25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  <c r="U3614">
        <v>2014</v>
      </c>
    </row>
    <row r="3615" spans="1:21" ht="45" x14ac:dyDescent="0.25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  <c r="U3615">
        <v>2014</v>
      </c>
    </row>
    <row r="3616" spans="1:21" ht="45" x14ac:dyDescent="0.25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  <c r="U3616">
        <v>2015</v>
      </c>
    </row>
    <row r="3617" spans="1:21" ht="60" x14ac:dyDescent="0.25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  <c r="U3617">
        <v>2015</v>
      </c>
    </row>
    <row r="3618" spans="1:21" ht="60" x14ac:dyDescent="0.25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  <c r="U3618">
        <v>2015</v>
      </c>
    </row>
    <row r="3619" spans="1:21" ht="60" x14ac:dyDescent="0.25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  <c r="U3619">
        <v>2017</v>
      </c>
    </row>
    <row r="3620" spans="1:21" ht="60" x14ac:dyDescent="0.25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  <c r="U3620">
        <v>2015</v>
      </c>
    </row>
    <row r="3621" spans="1:21" ht="60" x14ac:dyDescent="0.25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  <c r="U3621">
        <v>2016</v>
      </c>
    </row>
    <row r="3622" spans="1:21" ht="60" x14ac:dyDescent="0.25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  <c r="U3622">
        <v>2015</v>
      </c>
    </row>
    <row r="3623" spans="1:21" ht="60" x14ac:dyDescent="0.25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  <c r="U3623">
        <v>2016</v>
      </c>
    </row>
    <row r="3624" spans="1:21" ht="30" x14ac:dyDescent="0.25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  <c r="U3624">
        <v>2014</v>
      </c>
    </row>
    <row r="3625" spans="1:21" ht="45" x14ac:dyDescent="0.25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  <c r="U3625">
        <v>2014</v>
      </c>
    </row>
    <row r="3626" spans="1:21" ht="75" x14ac:dyDescent="0.25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  <c r="U3626">
        <v>2016</v>
      </c>
    </row>
    <row r="3627" spans="1:21" ht="60" x14ac:dyDescent="0.25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  <c r="U3627">
        <v>2015</v>
      </c>
    </row>
    <row r="3628" spans="1:21" ht="60" x14ac:dyDescent="0.25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  <c r="U3628">
        <v>2014</v>
      </c>
    </row>
    <row r="3629" spans="1:21" ht="60" x14ac:dyDescent="0.25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  <c r="U3629">
        <v>2016</v>
      </c>
    </row>
    <row r="3630" spans="1:21" ht="60" x14ac:dyDescent="0.25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  <c r="U3630">
        <v>2015</v>
      </c>
    </row>
    <row r="3631" spans="1:21" ht="60" x14ac:dyDescent="0.25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  <c r="U3631">
        <v>2016</v>
      </c>
    </row>
    <row r="3632" spans="1:21" ht="60" x14ac:dyDescent="0.25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  <c r="U3632">
        <v>2014</v>
      </c>
    </row>
    <row r="3633" spans="1:21" ht="60" x14ac:dyDescent="0.25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  <c r="U3633">
        <v>2014</v>
      </c>
    </row>
    <row r="3634" spans="1:21" ht="60" x14ac:dyDescent="0.25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  <c r="U3634">
        <v>2014</v>
      </c>
    </row>
    <row r="3635" spans="1:21" ht="45" x14ac:dyDescent="0.25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  <c r="U3635">
        <v>2016</v>
      </c>
    </row>
    <row r="3636" spans="1:21" ht="60" x14ac:dyDescent="0.25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  <c r="U3636">
        <v>2016</v>
      </c>
    </row>
    <row r="3637" spans="1:21" ht="30" x14ac:dyDescent="0.25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  <c r="U3637">
        <v>2016</v>
      </c>
    </row>
    <row r="3638" spans="1:21" ht="45" x14ac:dyDescent="0.25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  <c r="U3638">
        <v>2015</v>
      </c>
    </row>
    <row r="3639" spans="1:21" ht="60" x14ac:dyDescent="0.25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  <c r="U3639">
        <v>2014</v>
      </c>
    </row>
    <row r="3640" spans="1:21" ht="30" x14ac:dyDescent="0.25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  <c r="U3640">
        <v>2015</v>
      </c>
    </row>
    <row r="3641" spans="1:21" ht="60" x14ac:dyDescent="0.25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  <c r="U3641">
        <v>2016</v>
      </c>
    </row>
    <row r="3642" spans="1:21" ht="75" x14ac:dyDescent="0.25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  <c r="U3642">
        <v>2015</v>
      </c>
    </row>
    <row r="3643" spans="1:21" ht="60" x14ac:dyDescent="0.25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  <c r="U3643">
        <v>2014</v>
      </c>
    </row>
    <row r="3644" spans="1:21" ht="60" x14ac:dyDescent="0.25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  <c r="U3644">
        <v>2015</v>
      </c>
    </row>
    <row r="3645" spans="1:21" ht="45" x14ac:dyDescent="0.25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  <c r="U3645">
        <v>2015</v>
      </c>
    </row>
    <row r="3646" spans="1:21" ht="45" x14ac:dyDescent="0.25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  <c r="U3646">
        <v>2016</v>
      </c>
    </row>
    <row r="3647" spans="1:21" ht="60" x14ac:dyDescent="0.25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  <c r="U3647">
        <v>2016</v>
      </c>
    </row>
    <row r="3648" spans="1:21" ht="45" x14ac:dyDescent="0.25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  <c r="U3648">
        <v>2015</v>
      </c>
    </row>
    <row r="3649" spans="1:21" ht="60" x14ac:dyDescent="0.25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  <c r="U3649">
        <v>2016</v>
      </c>
    </row>
    <row r="3650" spans="1:21" ht="30" x14ac:dyDescent="0.25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  <c r="U3650">
        <v>2014</v>
      </c>
    </row>
    <row r="3651" spans="1:21" ht="45" x14ac:dyDescent="0.25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28"/>
        <v>104</v>
      </c>
      <c r="P3651">
        <f t="shared" si="229"/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  <c r="U3651">
        <v>2014</v>
      </c>
    </row>
    <row r="3652" spans="1:21" ht="60" x14ac:dyDescent="0.25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  <c r="U3652">
        <v>2016</v>
      </c>
    </row>
    <row r="3653" spans="1:21" ht="45" x14ac:dyDescent="0.25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  <c r="U3653">
        <v>2014</v>
      </c>
    </row>
    <row r="3654" spans="1:21" ht="60" x14ac:dyDescent="0.25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  <c r="U3654">
        <v>2016</v>
      </c>
    </row>
    <row r="3655" spans="1:21" ht="60" x14ac:dyDescent="0.25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  <c r="U3655">
        <v>2015</v>
      </c>
    </row>
    <row r="3656" spans="1:21" ht="60" x14ac:dyDescent="0.25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  <c r="U3656">
        <v>2016</v>
      </c>
    </row>
    <row r="3657" spans="1:21" ht="60" x14ac:dyDescent="0.25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  <c r="U3657">
        <v>2015</v>
      </c>
    </row>
    <row r="3658" spans="1:21" ht="60" x14ac:dyDescent="0.25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  <c r="U3658">
        <v>2017</v>
      </c>
    </row>
    <row r="3659" spans="1:21" ht="60" x14ac:dyDescent="0.25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  <c r="U3659">
        <v>2016</v>
      </c>
    </row>
    <row r="3660" spans="1:21" ht="30" x14ac:dyDescent="0.25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  <c r="U3660">
        <v>2014</v>
      </c>
    </row>
    <row r="3661" spans="1:21" ht="45" x14ac:dyDescent="0.25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  <c r="U3661">
        <v>2015</v>
      </c>
    </row>
    <row r="3662" spans="1:21" ht="60" x14ac:dyDescent="0.25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  <c r="U3662">
        <v>2014</v>
      </c>
    </row>
    <row r="3663" spans="1:21" ht="60" x14ac:dyDescent="0.25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  <c r="U3663">
        <v>2016</v>
      </c>
    </row>
    <row r="3664" spans="1:21" ht="60" x14ac:dyDescent="0.25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  <c r="U3664">
        <v>2015</v>
      </c>
    </row>
    <row r="3665" spans="1:21" ht="60" x14ac:dyDescent="0.25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  <c r="U3665">
        <v>2016</v>
      </c>
    </row>
    <row r="3666" spans="1:21" ht="60" x14ac:dyDescent="0.25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  <c r="U3666">
        <v>2016</v>
      </c>
    </row>
    <row r="3667" spans="1:21" ht="60" x14ac:dyDescent="0.25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  <c r="U3667">
        <v>2015</v>
      </c>
    </row>
    <row r="3668" spans="1:21" ht="30" x14ac:dyDescent="0.25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  <c r="U3668">
        <v>2014</v>
      </c>
    </row>
    <row r="3669" spans="1:21" ht="60" x14ac:dyDescent="0.25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  <c r="U3669">
        <v>2015</v>
      </c>
    </row>
    <row r="3670" spans="1:21" ht="60" x14ac:dyDescent="0.25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  <c r="U3670">
        <v>2015</v>
      </c>
    </row>
    <row r="3671" spans="1:21" ht="60" x14ac:dyDescent="0.25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  <c r="U3671">
        <v>2015</v>
      </c>
    </row>
    <row r="3672" spans="1:21" ht="60" x14ac:dyDescent="0.25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  <c r="U3672">
        <v>2015</v>
      </c>
    </row>
    <row r="3673" spans="1:21" ht="60" x14ac:dyDescent="0.25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  <c r="U3673">
        <v>2014</v>
      </c>
    </row>
    <row r="3674" spans="1:21" ht="60" x14ac:dyDescent="0.25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  <c r="U3674">
        <v>2014</v>
      </c>
    </row>
    <row r="3675" spans="1:21" ht="45" x14ac:dyDescent="0.25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  <c r="U3675">
        <v>2014</v>
      </c>
    </row>
    <row r="3676" spans="1:21" ht="60" x14ac:dyDescent="0.25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  <c r="U3676">
        <v>2016</v>
      </c>
    </row>
    <row r="3677" spans="1:21" ht="60" x14ac:dyDescent="0.25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  <c r="U3677">
        <v>2016</v>
      </c>
    </row>
    <row r="3678" spans="1:21" ht="60" x14ac:dyDescent="0.25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  <c r="U3678">
        <v>2014</v>
      </c>
    </row>
    <row r="3679" spans="1:21" ht="45" x14ac:dyDescent="0.25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  <c r="U3679">
        <v>2014</v>
      </c>
    </row>
    <row r="3680" spans="1:21" ht="45" x14ac:dyDescent="0.25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  <c r="U3680">
        <v>2015</v>
      </c>
    </row>
    <row r="3681" spans="1:21" ht="60" x14ac:dyDescent="0.25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  <c r="U3681">
        <v>2014</v>
      </c>
    </row>
    <row r="3682" spans="1:21" ht="45" x14ac:dyDescent="0.25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  <c r="U3682">
        <v>2016</v>
      </c>
    </row>
    <row r="3683" spans="1:21" ht="60" x14ac:dyDescent="0.25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  <c r="U3683">
        <v>2016</v>
      </c>
    </row>
    <row r="3684" spans="1:21" ht="45" x14ac:dyDescent="0.25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  <c r="U3684">
        <v>2014</v>
      </c>
    </row>
    <row r="3685" spans="1:21" ht="45" x14ac:dyDescent="0.25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  <c r="U3685">
        <v>2016</v>
      </c>
    </row>
    <row r="3686" spans="1:21" ht="60" x14ac:dyDescent="0.25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  <c r="U3686">
        <v>2015</v>
      </c>
    </row>
    <row r="3687" spans="1:21" ht="45" x14ac:dyDescent="0.25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  <c r="U3687">
        <v>2014</v>
      </c>
    </row>
    <row r="3688" spans="1:21" ht="45" x14ac:dyDescent="0.25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  <c r="U3688">
        <v>2015</v>
      </c>
    </row>
    <row r="3689" spans="1:21" ht="60" x14ac:dyDescent="0.25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  <c r="U3689">
        <v>2014</v>
      </c>
    </row>
    <row r="3690" spans="1:21" ht="60" x14ac:dyDescent="0.25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  <c r="U3690">
        <v>2014</v>
      </c>
    </row>
    <row r="3691" spans="1:21" ht="60" x14ac:dyDescent="0.25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  <c r="U3691">
        <v>2015</v>
      </c>
    </row>
    <row r="3692" spans="1:21" ht="60" x14ac:dyDescent="0.25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  <c r="U3692">
        <v>2014</v>
      </c>
    </row>
    <row r="3693" spans="1:21" ht="30" x14ac:dyDescent="0.25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  <c r="U3693">
        <v>2015</v>
      </c>
    </row>
    <row r="3694" spans="1:21" ht="30" x14ac:dyDescent="0.25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  <c r="U3694">
        <v>2014</v>
      </c>
    </row>
    <row r="3695" spans="1:21" ht="60" x14ac:dyDescent="0.25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  <c r="U3695">
        <v>2015</v>
      </c>
    </row>
    <row r="3696" spans="1:21" ht="60" x14ac:dyDescent="0.25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  <c r="U3696">
        <v>2016</v>
      </c>
    </row>
    <row r="3697" spans="1:21" ht="60" x14ac:dyDescent="0.25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  <c r="U3697">
        <v>2014</v>
      </c>
    </row>
    <row r="3698" spans="1:21" ht="45" x14ac:dyDescent="0.25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  <c r="U3698">
        <v>2014</v>
      </c>
    </row>
    <row r="3699" spans="1:21" ht="60" x14ac:dyDescent="0.25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  <c r="U3699">
        <v>2016</v>
      </c>
    </row>
    <row r="3700" spans="1:21" ht="45" x14ac:dyDescent="0.25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  <c r="U3700">
        <v>2016</v>
      </c>
    </row>
    <row r="3701" spans="1:21" ht="60" x14ac:dyDescent="0.25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  <c r="U3701">
        <v>2014</v>
      </c>
    </row>
    <row r="3702" spans="1:21" ht="30" x14ac:dyDescent="0.25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  <c r="U3702">
        <v>2014</v>
      </c>
    </row>
    <row r="3703" spans="1:21" ht="60" x14ac:dyDescent="0.25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  <c r="U3703">
        <v>2015</v>
      </c>
    </row>
    <row r="3704" spans="1:21" ht="60" x14ac:dyDescent="0.25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  <c r="U3704">
        <v>2016</v>
      </c>
    </row>
    <row r="3705" spans="1:21" ht="60" x14ac:dyDescent="0.25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  <c r="U3705">
        <v>2016</v>
      </c>
    </row>
    <row r="3706" spans="1:21" ht="60" x14ac:dyDescent="0.25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  <c r="U3706">
        <v>2016</v>
      </c>
    </row>
    <row r="3707" spans="1:21" ht="60" x14ac:dyDescent="0.25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  <c r="U3707">
        <v>2014</v>
      </c>
    </row>
    <row r="3708" spans="1:21" ht="45" x14ac:dyDescent="0.25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  <c r="U3708">
        <v>2014</v>
      </c>
    </row>
    <row r="3709" spans="1:21" ht="45" x14ac:dyDescent="0.25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  <c r="U3709">
        <v>2016</v>
      </c>
    </row>
    <row r="3710" spans="1:21" ht="60" x14ac:dyDescent="0.25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  <c r="U3710">
        <v>2014</v>
      </c>
    </row>
    <row r="3711" spans="1:21" ht="45" x14ac:dyDescent="0.25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  <c r="U3711">
        <v>2014</v>
      </c>
    </row>
    <row r="3712" spans="1:21" ht="30" x14ac:dyDescent="0.25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  <c r="U3712">
        <v>2015</v>
      </c>
    </row>
    <row r="3713" spans="1:21" ht="30" x14ac:dyDescent="0.25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  <c r="U3713">
        <v>2014</v>
      </c>
    </row>
    <row r="3714" spans="1:21" ht="60" x14ac:dyDescent="0.25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  <c r="U3714">
        <v>2015</v>
      </c>
    </row>
    <row r="3715" spans="1:21" ht="45" x14ac:dyDescent="0.25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32"/>
        <v>102</v>
      </c>
      <c r="P3715">
        <f t="shared" si="233"/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  <c r="U3715">
        <v>2016</v>
      </c>
    </row>
    <row r="3716" spans="1:21" ht="60" x14ac:dyDescent="0.25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  <c r="U3716">
        <v>2015</v>
      </c>
    </row>
    <row r="3717" spans="1:21" ht="60" x14ac:dyDescent="0.25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  <c r="U3717">
        <v>2015</v>
      </c>
    </row>
    <row r="3718" spans="1:21" ht="45" x14ac:dyDescent="0.25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  <c r="U3718">
        <v>2015</v>
      </c>
    </row>
    <row r="3719" spans="1:21" ht="45" x14ac:dyDescent="0.25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  <c r="U3719">
        <v>2015</v>
      </c>
    </row>
    <row r="3720" spans="1:21" ht="45" x14ac:dyDescent="0.25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  <c r="U3720">
        <v>2015</v>
      </c>
    </row>
    <row r="3721" spans="1:21" ht="30" x14ac:dyDescent="0.25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  <c r="U3721">
        <v>2015</v>
      </c>
    </row>
    <row r="3722" spans="1:21" ht="30" x14ac:dyDescent="0.25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  <c r="U3722">
        <v>2015</v>
      </c>
    </row>
    <row r="3723" spans="1:21" ht="60" x14ac:dyDescent="0.25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  <c r="U3723">
        <v>2014</v>
      </c>
    </row>
    <row r="3724" spans="1:21" ht="60" x14ac:dyDescent="0.25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  <c r="U3724">
        <v>2016</v>
      </c>
    </row>
    <row r="3725" spans="1:21" ht="30" x14ac:dyDescent="0.25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  <c r="U3725">
        <v>2014</v>
      </c>
    </row>
    <row r="3726" spans="1:21" ht="60" x14ac:dyDescent="0.25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  <c r="U3726">
        <v>2016</v>
      </c>
    </row>
    <row r="3727" spans="1:21" ht="60" x14ac:dyDescent="0.25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  <c r="U3727">
        <v>2016</v>
      </c>
    </row>
    <row r="3728" spans="1:21" ht="45" x14ac:dyDescent="0.25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  <c r="U3728">
        <v>2016</v>
      </c>
    </row>
    <row r="3729" spans="1:21" ht="45" x14ac:dyDescent="0.25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  <c r="U3729">
        <v>2016</v>
      </c>
    </row>
    <row r="3730" spans="1:21" ht="45" x14ac:dyDescent="0.25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  <c r="U3730">
        <v>2015</v>
      </c>
    </row>
    <row r="3731" spans="1:21" ht="60" x14ac:dyDescent="0.25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  <c r="U3731">
        <v>2015</v>
      </c>
    </row>
    <row r="3732" spans="1:21" ht="45" x14ac:dyDescent="0.25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  <c r="U3732">
        <v>2015</v>
      </c>
    </row>
    <row r="3733" spans="1:21" ht="60" x14ac:dyDescent="0.25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  <c r="U3733">
        <v>2014</v>
      </c>
    </row>
    <row r="3734" spans="1:21" ht="45" x14ac:dyDescent="0.25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  <c r="U3734">
        <v>2014</v>
      </c>
    </row>
    <row r="3735" spans="1:21" ht="45" x14ac:dyDescent="0.25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  <c r="U3735">
        <v>2015</v>
      </c>
    </row>
    <row r="3736" spans="1:21" ht="60" x14ac:dyDescent="0.25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  <c r="U3736">
        <v>2015</v>
      </c>
    </row>
    <row r="3737" spans="1:21" ht="30" x14ac:dyDescent="0.25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  <c r="U3737">
        <v>2015</v>
      </c>
    </row>
    <row r="3738" spans="1:21" ht="45" x14ac:dyDescent="0.25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  <c r="U3738">
        <v>2015</v>
      </c>
    </row>
    <row r="3739" spans="1:21" ht="45" x14ac:dyDescent="0.25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  <c r="U3739">
        <v>2015</v>
      </c>
    </row>
    <row r="3740" spans="1:21" ht="45" x14ac:dyDescent="0.25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  <c r="U3740">
        <v>2014</v>
      </c>
    </row>
    <row r="3741" spans="1:21" ht="60" x14ac:dyDescent="0.25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  <c r="U3741">
        <v>2016</v>
      </c>
    </row>
    <row r="3742" spans="1:21" ht="60" x14ac:dyDescent="0.25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  <c r="U3742">
        <v>2014</v>
      </c>
    </row>
    <row r="3743" spans="1:21" ht="45" x14ac:dyDescent="0.25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  <c r="U3743">
        <v>2015</v>
      </c>
    </row>
    <row r="3744" spans="1:21" ht="60" x14ac:dyDescent="0.25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  <c r="U3744">
        <v>2014</v>
      </c>
    </row>
    <row r="3745" spans="1:21" ht="45" x14ac:dyDescent="0.25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  <c r="U3745">
        <v>2014</v>
      </c>
    </row>
    <row r="3746" spans="1:21" ht="60" x14ac:dyDescent="0.25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  <c r="U3746">
        <v>2014</v>
      </c>
    </row>
    <row r="3747" spans="1:21" ht="45" x14ac:dyDescent="0.25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  <c r="U3747">
        <v>2014</v>
      </c>
    </row>
    <row r="3748" spans="1:21" ht="30" x14ac:dyDescent="0.25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  <c r="U3748">
        <v>2016</v>
      </c>
    </row>
    <row r="3749" spans="1:21" ht="30" x14ac:dyDescent="0.25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  <c r="U3749">
        <v>2015</v>
      </c>
    </row>
    <row r="3750" spans="1:21" ht="60" x14ac:dyDescent="0.25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  <c r="U3750">
        <v>2016</v>
      </c>
    </row>
    <row r="3751" spans="1:21" ht="45" x14ac:dyDescent="0.25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  <c r="U3751">
        <v>2016</v>
      </c>
    </row>
    <row r="3752" spans="1:21" ht="105" x14ac:dyDescent="0.25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  <c r="U3752">
        <v>2015</v>
      </c>
    </row>
    <row r="3753" spans="1:21" ht="45" x14ac:dyDescent="0.25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  <c r="U3753">
        <v>2016</v>
      </c>
    </row>
    <row r="3754" spans="1:21" ht="60" x14ac:dyDescent="0.25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  <c r="U3754">
        <v>2016</v>
      </c>
    </row>
    <row r="3755" spans="1:21" ht="60" x14ac:dyDescent="0.25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  <c r="U3755">
        <v>2015</v>
      </c>
    </row>
    <row r="3756" spans="1:21" ht="45" x14ac:dyDescent="0.25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  <c r="U3756">
        <v>2014</v>
      </c>
    </row>
    <row r="3757" spans="1:21" ht="60" x14ac:dyDescent="0.25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  <c r="U3757">
        <v>2016</v>
      </c>
    </row>
    <row r="3758" spans="1:21" ht="60" x14ac:dyDescent="0.25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  <c r="U3758">
        <v>2014</v>
      </c>
    </row>
    <row r="3759" spans="1:21" ht="45" x14ac:dyDescent="0.25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  <c r="U3759">
        <v>2014</v>
      </c>
    </row>
    <row r="3760" spans="1:21" ht="30" x14ac:dyDescent="0.25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  <c r="U3760">
        <v>2014</v>
      </c>
    </row>
    <row r="3761" spans="1:21" ht="30" x14ac:dyDescent="0.25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  <c r="U3761">
        <v>2015</v>
      </c>
    </row>
    <row r="3762" spans="1:21" ht="60" x14ac:dyDescent="0.25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  <c r="U3762">
        <v>2014</v>
      </c>
    </row>
    <row r="3763" spans="1:21" ht="60" x14ac:dyDescent="0.25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  <c r="U3763">
        <v>2015</v>
      </c>
    </row>
    <row r="3764" spans="1:21" ht="45" x14ac:dyDescent="0.25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  <c r="U3764">
        <v>2015</v>
      </c>
    </row>
    <row r="3765" spans="1:21" ht="30" x14ac:dyDescent="0.25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  <c r="U3765">
        <v>2015</v>
      </c>
    </row>
    <row r="3766" spans="1:21" ht="45" x14ac:dyDescent="0.25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  <c r="U3766">
        <v>2016</v>
      </c>
    </row>
    <row r="3767" spans="1:21" ht="60" x14ac:dyDescent="0.25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  <c r="U3767">
        <v>2014</v>
      </c>
    </row>
    <row r="3768" spans="1:21" ht="45" x14ac:dyDescent="0.25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  <c r="U3768">
        <v>2014</v>
      </c>
    </row>
    <row r="3769" spans="1:21" ht="60" x14ac:dyDescent="0.25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  <c r="U3769">
        <v>2015</v>
      </c>
    </row>
    <row r="3770" spans="1:21" ht="60" x14ac:dyDescent="0.25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  <c r="U3770">
        <v>2014</v>
      </c>
    </row>
    <row r="3771" spans="1:21" ht="45" x14ac:dyDescent="0.25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  <c r="U3771">
        <v>2016</v>
      </c>
    </row>
    <row r="3772" spans="1:21" ht="60" x14ac:dyDescent="0.25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  <c r="U3772">
        <v>2015</v>
      </c>
    </row>
    <row r="3773" spans="1:21" ht="30" x14ac:dyDescent="0.25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  <c r="U3773">
        <v>2016</v>
      </c>
    </row>
    <row r="3774" spans="1:21" ht="45" x14ac:dyDescent="0.25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  <c r="U3774">
        <v>2016</v>
      </c>
    </row>
    <row r="3775" spans="1:21" ht="30" x14ac:dyDescent="0.25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  <c r="U3775">
        <v>2016</v>
      </c>
    </row>
    <row r="3776" spans="1:21" ht="60" x14ac:dyDescent="0.25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  <c r="U3776">
        <v>2015</v>
      </c>
    </row>
    <row r="3777" spans="1:21" ht="45" x14ac:dyDescent="0.25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  <c r="U3777">
        <v>2015</v>
      </c>
    </row>
    <row r="3778" spans="1:21" ht="60" x14ac:dyDescent="0.25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  <c r="U3778">
        <v>2014</v>
      </c>
    </row>
    <row r="3779" spans="1:21" ht="45" x14ac:dyDescent="0.25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36"/>
        <v>143</v>
      </c>
      <c r="P3779">
        <f t="shared" si="237"/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  <c r="U3779">
        <v>2014</v>
      </c>
    </row>
    <row r="3780" spans="1:21" ht="30" x14ac:dyDescent="0.25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  <c r="U3780">
        <v>2014</v>
      </c>
    </row>
    <row r="3781" spans="1:21" ht="30" x14ac:dyDescent="0.25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  <c r="U3781">
        <v>2016</v>
      </c>
    </row>
    <row r="3782" spans="1:21" ht="45" x14ac:dyDescent="0.25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  <c r="U3782">
        <v>2015</v>
      </c>
    </row>
    <row r="3783" spans="1:21" ht="60" x14ac:dyDescent="0.25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  <c r="U3783">
        <v>2014</v>
      </c>
    </row>
    <row r="3784" spans="1:21" ht="60" x14ac:dyDescent="0.25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  <c r="U3784">
        <v>2016</v>
      </c>
    </row>
    <row r="3785" spans="1:21" ht="45" x14ac:dyDescent="0.25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  <c r="U3785">
        <v>2016</v>
      </c>
    </row>
    <row r="3786" spans="1:21" ht="60" x14ac:dyDescent="0.25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  <c r="U3786">
        <v>2016</v>
      </c>
    </row>
    <row r="3787" spans="1:21" ht="60" x14ac:dyDescent="0.25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  <c r="U3787">
        <v>2016</v>
      </c>
    </row>
    <row r="3788" spans="1:21" ht="45" x14ac:dyDescent="0.25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  <c r="U3788">
        <v>2016</v>
      </c>
    </row>
    <row r="3789" spans="1:21" ht="45" x14ac:dyDescent="0.25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  <c r="U3789">
        <v>2015</v>
      </c>
    </row>
    <row r="3790" spans="1:21" ht="75" x14ac:dyDescent="0.25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  <c r="U3790">
        <v>2015</v>
      </c>
    </row>
    <row r="3791" spans="1:21" ht="45" x14ac:dyDescent="0.25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  <c r="U3791">
        <v>2015</v>
      </c>
    </row>
    <row r="3792" spans="1:21" ht="60" x14ac:dyDescent="0.25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  <c r="U3792">
        <v>2016</v>
      </c>
    </row>
    <row r="3793" spans="1:21" ht="30" x14ac:dyDescent="0.25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  <c r="U3793">
        <v>2014</v>
      </c>
    </row>
    <row r="3794" spans="1:21" ht="30" x14ac:dyDescent="0.25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  <c r="U3794">
        <v>2015</v>
      </c>
    </row>
    <row r="3795" spans="1:21" ht="60" x14ac:dyDescent="0.25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  <c r="U3795">
        <v>2014</v>
      </c>
    </row>
    <row r="3796" spans="1:21" ht="60" x14ac:dyDescent="0.25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  <c r="U3796">
        <v>2015</v>
      </c>
    </row>
    <row r="3797" spans="1:21" ht="45" x14ac:dyDescent="0.25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  <c r="U3797">
        <v>2015</v>
      </c>
    </row>
    <row r="3798" spans="1:21" ht="60" x14ac:dyDescent="0.25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  <c r="U3798">
        <v>2016</v>
      </c>
    </row>
    <row r="3799" spans="1:21" ht="60" x14ac:dyDescent="0.25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  <c r="U3799">
        <v>2015</v>
      </c>
    </row>
    <row r="3800" spans="1:21" ht="60" x14ac:dyDescent="0.25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  <c r="U3800">
        <v>2014</v>
      </c>
    </row>
    <row r="3801" spans="1:21" ht="45" x14ac:dyDescent="0.25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  <c r="U3801">
        <v>2016</v>
      </c>
    </row>
    <row r="3802" spans="1:21" ht="60" x14ac:dyDescent="0.25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  <c r="U3802">
        <v>2014</v>
      </c>
    </row>
    <row r="3803" spans="1:21" ht="45" x14ac:dyDescent="0.25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  <c r="U3803">
        <v>2014</v>
      </c>
    </row>
    <row r="3804" spans="1:21" ht="45" x14ac:dyDescent="0.25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  <c r="U3804">
        <v>2015</v>
      </c>
    </row>
    <row r="3805" spans="1:21" ht="30" x14ac:dyDescent="0.25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  <c r="U3805">
        <v>2016</v>
      </c>
    </row>
    <row r="3806" spans="1:21" ht="60" x14ac:dyDescent="0.25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  <c r="U3806">
        <v>2016</v>
      </c>
    </row>
    <row r="3807" spans="1:21" ht="45" x14ac:dyDescent="0.25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  <c r="U3807">
        <v>2014</v>
      </c>
    </row>
    <row r="3808" spans="1:21" ht="60" x14ac:dyDescent="0.25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  <c r="U3808">
        <v>2014</v>
      </c>
    </row>
    <row r="3809" spans="1:21" ht="60" x14ac:dyDescent="0.25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  <c r="U3809">
        <v>2015</v>
      </c>
    </row>
    <row r="3810" spans="1:21" ht="45" x14ac:dyDescent="0.25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  <c r="U3810">
        <v>2015</v>
      </c>
    </row>
    <row r="3811" spans="1:21" ht="60" x14ac:dyDescent="0.25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  <c r="U3811">
        <v>2014</v>
      </c>
    </row>
    <row r="3812" spans="1:21" ht="60" x14ac:dyDescent="0.25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  <c r="U3812">
        <v>2015</v>
      </c>
    </row>
    <row r="3813" spans="1:21" ht="60" x14ac:dyDescent="0.25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  <c r="U3813">
        <v>2016</v>
      </c>
    </row>
    <row r="3814" spans="1:21" ht="60" x14ac:dyDescent="0.25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  <c r="U3814">
        <v>2015</v>
      </c>
    </row>
    <row r="3815" spans="1:21" ht="60" x14ac:dyDescent="0.25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  <c r="U3815">
        <v>2016</v>
      </c>
    </row>
    <row r="3816" spans="1:21" ht="60" x14ac:dyDescent="0.25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  <c r="U3816">
        <v>2015</v>
      </c>
    </row>
    <row r="3817" spans="1:21" ht="30" x14ac:dyDescent="0.25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  <c r="U3817">
        <v>2015</v>
      </c>
    </row>
    <row r="3818" spans="1:21" ht="60" x14ac:dyDescent="0.25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  <c r="U3818">
        <v>2014</v>
      </c>
    </row>
    <row r="3819" spans="1:21" ht="60" x14ac:dyDescent="0.25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  <c r="U3819">
        <v>2015</v>
      </c>
    </row>
    <row r="3820" spans="1:21" ht="45" x14ac:dyDescent="0.25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  <c r="U3820">
        <v>2015</v>
      </c>
    </row>
    <row r="3821" spans="1:21" ht="45" x14ac:dyDescent="0.25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  <c r="U3821">
        <v>2015</v>
      </c>
    </row>
    <row r="3822" spans="1:21" ht="45" x14ac:dyDescent="0.25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  <c r="U3822">
        <v>2015</v>
      </c>
    </row>
    <row r="3823" spans="1:21" ht="60" x14ac:dyDescent="0.25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  <c r="U3823">
        <v>2015</v>
      </c>
    </row>
    <row r="3824" spans="1:21" ht="60" x14ac:dyDescent="0.25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  <c r="U3824">
        <v>2015</v>
      </c>
    </row>
    <row r="3825" spans="1:21" ht="60" x14ac:dyDescent="0.25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  <c r="U3825">
        <v>2015</v>
      </c>
    </row>
    <row r="3826" spans="1:21" ht="60" x14ac:dyDescent="0.25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  <c r="U3826">
        <v>2016</v>
      </c>
    </row>
    <row r="3827" spans="1:21" ht="60" x14ac:dyDescent="0.25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  <c r="U3827">
        <v>2015</v>
      </c>
    </row>
    <row r="3828" spans="1:21" ht="45" x14ac:dyDescent="0.25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  <c r="U3828">
        <v>2015</v>
      </c>
    </row>
    <row r="3829" spans="1:21" ht="60" x14ac:dyDescent="0.25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  <c r="U3829">
        <v>2015</v>
      </c>
    </row>
    <row r="3830" spans="1:21" ht="60" x14ac:dyDescent="0.25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  <c r="U3830">
        <v>2014</v>
      </c>
    </row>
    <row r="3831" spans="1:21" ht="60" x14ac:dyDescent="0.25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  <c r="U3831">
        <v>2016</v>
      </c>
    </row>
    <row r="3832" spans="1:21" ht="45" x14ac:dyDescent="0.25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  <c r="U3832">
        <v>2016</v>
      </c>
    </row>
    <row r="3833" spans="1:21" ht="60" x14ac:dyDescent="0.25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  <c r="U3833">
        <v>2014</v>
      </c>
    </row>
    <row r="3834" spans="1:21" ht="60" x14ac:dyDescent="0.25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  <c r="U3834">
        <v>2016</v>
      </c>
    </row>
    <row r="3835" spans="1:21" ht="60" x14ac:dyDescent="0.25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  <c r="U3835">
        <v>2014</v>
      </c>
    </row>
    <row r="3836" spans="1:21" ht="60" x14ac:dyDescent="0.25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  <c r="U3836">
        <v>2015</v>
      </c>
    </row>
    <row r="3837" spans="1:21" ht="60" x14ac:dyDescent="0.25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  <c r="U3837">
        <v>2016</v>
      </c>
    </row>
    <row r="3838" spans="1:21" ht="45" x14ac:dyDescent="0.25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  <c r="U3838">
        <v>2016</v>
      </c>
    </row>
    <row r="3839" spans="1:21" ht="30" x14ac:dyDescent="0.25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  <c r="U3839">
        <v>2015</v>
      </c>
    </row>
    <row r="3840" spans="1:21" ht="60" x14ac:dyDescent="0.25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  <c r="U3840">
        <v>2015</v>
      </c>
    </row>
    <row r="3841" spans="1:21" ht="60" x14ac:dyDescent="0.25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  <c r="U3841">
        <v>2015</v>
      </c>
    </row>
    <row r="3842" spans="1:21" ht="45" x14ac:dyDescent="0.25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  <c r="U3842">
        <v>2016</v>
      </c>
    </row>
    <row r="3843" spans="1:21" ht="60" x14ac:dyDescent="0.25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240"/>
        <v>9</v>
      </c>
      <c r="P3843">
        <f t="shared" si="241"/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  <c r="U3843">
        <v>2014</v>
      </c>
    </row>
    <row r="3844" spans="1:21" ht="60" x14ac:dyDescent="0.25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  <c r="U3844">
        <v>2014</v>
      </c>
    </row>
    <row r="3845" spans="1:21" ht="60" x14ac:dyDescent="0.25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  <c r="U3845">
        <v>2014</v>
      </c>
    </row>
    <row r="3846" spans="1:21" ht="60" x14ac:dyDescent="0.25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  <c r="U3846">
        <v>2014</v>
      </c>
    </row>
    <row r="3847" spans="1:21" ht="60" x14ac:dyDescent="0.25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  <c r="U3847">
        <v>2015</v>
      </c>
    </row>
    <row r="3848" spans="1:21" ht="45" x14ac:dyDescent="0.25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  <c r="U3848">
        <v>2014</v>
      </c>
    </row>
    <row r="3849" spans="1:21" ht="45" x14ac:dyDescent="0.25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  <c r="U3849">
        <v>2015</v>
      </c>
    </row>
    <row r="3850" spans="1:21" ht="60" x14ac:dyDescent="0.25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  <c r="U3850">
        <v>2015</v>
      </c>
    </row>
    <row r="3851" spans="1:21" ht="75" x14ac:dyDescent="0.25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  <c r="U3851">
        <v>2015</v>
      </c>
    </row>
    <row r="3852" spans="1:21" ht="30" x14ac:dyDescent="0.25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  <c r="U3852">
        <v>2014</v>
      </c>
    </row>
    <row r="3853" spans="1:21" ht="45" x14ac:dyDescent="0.25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  <c r="U3853">
        <v>2015</v>
      </c>
    </row>
    <row r="3854" spans="1:21" ht="45" x14ac:dyDescent="0.25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  <c r="U3854">
        <v>2015</v>
      </c>
    </row>
    <row r="3855" spans="1:21" ht="45" x14ac:dyDescent="0.25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  <c r="U3855">
        <v>2014</v>
      </c>
    </row>
    <row r="3856" spans="1:21" ht="30" x14ac:dyDescent="0.25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  <c r="U3856">
        <v>2015</v>
      </c>
    </row>
    <row r="3857" spans="1:21" ht="75" x14ac:dyDescent="0.25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  <c r="U3857">
        <v>2015</v>
      </c>
    </row>
    <row r="3858" spans="1:21" ht="60" x14ac:dyDescent="0.25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  <c r="U3858">
        <v>2015</v>
      </c>
    </row>
    <row r="3859" spans="1:21" ht="60" x14ac:dyDescent="0.25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  <c r="U3859">
        <v>2014</v>
      </c>
    </row>
    <row r="3860" spans="1:21" ht="60" x14ac:dyDescent="0.25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  <c r="U3860">
        <v>2015</v>
      </c>
    </row>
    <row r="3861" spans="1:21" ht="45" x14ac:dyDescent="0.25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  <c r="U3861">
        <v>2014</v>
      </c>
    </row>
    <row r="3862" spans="1:21" ht="60" x14ac:dyDescent="0.25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  <c r="U3862">
        <v>2014</v>
      </c>
    </row>
    <row r="3863" spans="1:21" x14ac:dyDescent="0.25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  <c r="U3863">
        <v>2014</v>
      </c>
    </row>
    <row r="3864" spans="1:21" ht="30" x14ac:dyDescent="0.25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  <c r="U3864">
        <v>2016</v>
      </c>
    </row>
    <row r="3865" spans="1:21" ht="60" x14ac:dyDescent="0.25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  <c r="U3865">
        <v>2015</v>
      </c>
    </row>
    <row r="3866" spans="1:21" ht="60" x14ac:dyDescent="0.25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  <c r="U3866">
        <v>2015</v>
      </c>
    </row>
    <row r="3867" spans="1:21" ht="45" x14ac:dyDescent="0.25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  <c r="U3867">
        <v>2014</v>
      </c>
    </row>
    <row r="3868" spans="1:21" ht="30" x14ac:dyDescent="0.25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  <c r="U3868">
        <v>2016</v>
      </c>
    </row>
    <row r="3869" spans="1:21" ht="45" x14ac:dyDescent="0.25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  <c r="U3869">
        <v>2016</v>
      </c>
    </row>
    <row r="3870" spans="1:21" ht="30" x14ac:dyDescent="0.25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  <c r="U3870">
        <v>2014</v>
      </c>
    </row>
    <row r="3871" spans="1:21" ht="30" x14ac:dyDescent="0.25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  <c r="U3871">
        <v>2015</v>
      </c>
    </row>
    <row r="3872" spans="1:21" ht="60" x14ac:dyDescent="0.25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  <c r="U3872">
        <v>2014</v>
      </c>
    </row>
    <row r="3873" spans="1:21" ht="45" x14ac:dyDescent="0.25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  <c r="U3873">
        <v>2017</v>
      </c>
    </row>
    <row r="3874" spans="1:21" ht="60" x14ac:dyDescent="0.25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  <c r="U3874">
        <v>2015</v>
      </c>
    </row>
    <row r="3875" spans="1:21" ht="60" x14ac:dyDescent="0.25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  <c r="U3875">
        <v>2015</v>
      </c>
    </row>
    <row r="3876" spans="1:21" ht="60" x14ac:dyDescent="0.25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  <c r="U3876">
        <v>2015</v>
      </c>
    </row>
    <row r="3877" spans="1:21" ht="45" x14ac:dyDescent="0.25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  <c r="U3877">
        <v>2016</v>
      </c>
    </row>
    <row r="3878" spans="1:21" ht="60" x14ac:dyDescent="0.25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  <c r="U3878">
        <v>2016</v>
      </c>
    </row>
    <row r="3879" spans="1:21" ht="60" x14ac:dyDescent="0.25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  <c r="U3879">
        <v>2016</v>
      </c>
    </row>
    <row r="3880" spans="1:21" ht="45" x14ac:dyDescent="0.25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  <c r="U3880">
        <v>2015</v>
      </c>
    </row>
    <row r="3881" spans="1:21" ht="45" x14ac:dyDescent="0.25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  <c r="U3881">
        <v>2014</v>
      </c>
    </row>
    <row r="3882" spans="1:21" ht="60" x14ac:dyDescent="0.25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  <c r="U3882">
        <v>2014</v>
      </c>
    </row>
    <row r="3883" spans="1:21" ht="30" x14ac:dyDescent="0.25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  <c r="U3883">
        <v>2017</v>
      </c>
    </row>
    <row r="3884" spans="1:21" ht="60" x14ac:dyDescent="0.25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  <c r="U3884">
        <v>2016</v>
      </c>
    </row>
    <row r="3885" spans="1:21" ht="60" x14ac:dyDescent="0.25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  <c r="U3885">
        <v>2014</v>
      </c>
    </row>
    <row r="3886" spans="1:21" ht="45" x14ac:dyDescent="0.25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  <c r="U3886">
        <v>2015</v>
      </c>
    </row>
    <row r="3887" spans="1:21" ht="45" x14ac:dyDescent="0.25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  <c r="U3887">
        <v>2016</v>
      </c>
    </row>
    <row r="3888" spans="1:21" x14ac:dyDescent="0.25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  <c r="U3888">
        <v>2014</v>
      </c>
    </row>
    <row r="3889" spans="1:21" ht="60" x14ac:dyDescent="0.25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  <c r="U3889">
        <v>2015</v>
      </c>
    </row>
    <row r="3890" spans="1:21" ht="60" x14ac:dyDescent="0.25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  <c r="U3890">
        <v>2017</v>
      </c>
    </row>
    <row r="3891" spans="1:21" ht="45" x14ac:dyDescent="0.25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  <c r="U3891">
        <v>2014</v>
      </c>
    </row>
    <row r="3892" spans="1:21" ht="60" x14ac:dyDescent="0.25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  <c r="U3892">
        <v>2015</v>
      </c>
    </row>
    <row r="3893" spans="1:21" ht="30" x14ac:dyDescent="0.25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  <c r="U3893">
        <v>2015</v>
      </c>
    </row>
    <row r="3894" spans="1:21" ht="60" x14ac:dyDescent="0.25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  <c r="U3894">
        <v>2014</v>
      </c>
    </row>
    <row r="3895" spans="1:21" ht="60" x14ac:dyDescent="0.25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  <c r="U3895">
        <v>2014</v>
      </c>
    </row>
    <row r="3896" spans="1:21" ht="60" x14ac:dyDescent="0.25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  <c r="U3896">
        <v>2016</v>
      </c>
    </row>
    <row r="3897" spans="1:21" ht="60" x14ac:dyDescent="0.25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  <c r="U3897">
        <v>2015</v>
      </c>
    </row>
    <row r="3898" spans="1:21" ht="60" x14ac:dyDescent="0.25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  <c r="U3898">
        <v>2014</v>
      </c>
    </row>
    <row r="3899" spans="1:21" ht="60" x14ac:dyDescent="0.25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  <c r="U3899">
        <v>2014</v>
      </c>
    </row>
    <row r="3900" spans="1:21" ht="60" x14ac:dyDescent="0.25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  <c r="U3900">
        <v>2015</v>
      </c>
    </row>
    <row r="3901" spans="1:21" ht="45" x14ac:dyDescent="0.25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  <c r="U3901">
        <v>2014</v>
      </c>
    </row>
    <row r="3902" spans="1:21" ht="45" x14ac:dyDescent="0.25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  <c r="U3902">
        <v>2015</v>
      </c>
    </row>
    <row r="3903" spans="1:21" ht="60" x14ac:dyDescent="0.25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  <c r="U3903">
        <v>2015</v>
      </c>
    </row>
    <row r="3904" spans="1:21" ht="60" x14ac:dyDescent="0.25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  <c r="U3904">
        <v>2016</v>
      </c>
    </row>
    <row r="3905" spans="1:21" ht="60" x14ac:dyDescent="0.25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  <c r="U3905">
        <v>2015</v>
      </c>
    </row>
    <row r="3906" spans="1:21" ht="30" x14ac:dyDescent="0.25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  <c r="U3906">
        <v>2015</v>
      </c>
    </row>
    <row r="3907" spans="1:21" ht="60" x14ac:dyDescent="0.25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244"/>
        <v>12</v>
      </c>
      <c r="P3907">
        <f t="shared" si="245"/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  <c r="U3907">
        <v>2015</v>
      </c>
    </row>
    <row r="3908" spans="1:21" ht="45" x14ac:dyDescent="0.25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  <c r="U3908">
        <v>2015</v>
      </c>
    </row>
    <row r="3909" spans="1:21" ht="45" x14ac:dyDescent="0.25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  <c r="U3909">
        <v>2014</v>
      </c>
    </row>
    <row r="3910" spans="1:21" ht="60" x14ac:dyDescent="0.25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  <c r="U3910">
        <v>2014</v>
      </c>
    </row>
    <row r="3911" spans="1:21" ht="45" x14ac:dyDescent="0.25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  <c r="U3911">
        <v>2014</v>
      </c>
    </row>
    <row r="3912" spans="1:21" ht="45" x14ac:dyDescent="0.25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  <c r="U3912">
        <v>2015</v>
      </c>
    </row>
    <row r="3913" spans="1:21" ht="45" x14ac:dyDescent="0.25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  <c r="U3913">
        <v>2014</v>
      </c>
    </row>
    <row r="3914" spans="1:21" ht="45" x14ac:dyDescent="0.25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  <c r="U3914">
        <v>2015</v>
      </c>
    </row>
    <row r="3915" spans="1:21" ht="45" x14ac:dyDescent="0.25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  <c r="U3915">
        <v>2015</v>
      </c>
    </row>
    <row r="3916" spans="1:21" ht="60" x14ac:dyDescent="0.25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  <c r="U3916">
        <v>2015</v>
      </c>
    </row>
    <row r="3917" spans="1:21" ht="60" x14ac:dyDescent="0.25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  <c r="U3917">
        <v>2016</v>
      </c>
    </row>
    <row r="3918" spans="1:21" ht="60" x14ac:dyDescent="0.25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  <c r="U3918">
        <v>2016</v>
      </c>
    </row>
    <row r="3919" spans="1:21" ht="45" x14ac:dyDescent="0.25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  <c r="U3919">
        <v>2014</v>
      </c>
    </row>
    <row r="3920" spans="1:21" ht="60" x14ac:dyDescent="0.25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  <c r="U3920">
        <v>2014</v>
      </c>
    </row>
    <row r="3921" spans="1:21" ht="45" x14ac:dyDescent="0.25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  <c r="U3921">
        <v>2015</v>
      </c>
    </row>
    <row r="3922" spans="1:21" ht="60" x14ac:dyDescent="0.25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  <c r="U3922">
        <v>2016</v>
      </c>
    </row>
    <row r="3923" spans="1:21" ht="60" x14ac:dyDescent="0.25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  <c r="U3923">
        <v>2014</v>
      </c>
    </row>
    <row r="3924" spans="1:21" ht="60" x14ac:dyDescent="0.25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  <c r="U3924">
        <v>2015</v>
      </c>
    </row>
    <row r="3925" spans="1:21" ht="60" x14ac:dyDescent="0.25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  <c r="U3925">
        <v>2015</v>
      </c>
    </row>
    <row r="3926" spans="1:21" ht="45" x14ac:dyDescent="0.25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  <c r="U3926">
        <v>2014</v>
      </c>
    </row>
    <row r="3927" spans="1:21" ht="45" x14ac:dyDescent="0.25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  <c r="U3927">
        <v>2014</v>
      </c>
    </row>
    <row r="3928" spans="1:21" ht="45" x14ac:dyDescent="0.25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  <c r="U3928">
        <v>2014</v>
      </c>
    </row>
    <row r="3929" spans="1:21" ht="60" x14ac:dyDescent="0.25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  <c r="U3929">
        <v>2014</v>
      </c>
    </row>
    <row r="3930" spans="1:21" ht="60" x14ac:dyDescent="0.25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  <c r="U3930">
        <v>2015</v>
      </c>
    </row>
    <row r="3931" spans="1:21" ht="60" x14ac:dyDescent="0.25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  <c r="U3931">
        <v>2016</v>
      </c>
    </row>
    <row r="3932" spans="1:21" ht="60" x14ac:dyDescent="0.25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  <c r="U3932">
        <v>2016</v>
      </c>
    </row>
    <row r="3933" spans="1:21" ht="60" x14ac:dyDescent="0.25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  <c r="U3933">
        <v>2015</v>
      </c>
    </row>
    <row r="3934" spans="1:21" ht="60" x14ac:dyDescent="0.25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  <c r="U3934">
        <v>2016</v>
      </c>
    </row>
    <row r="3935" spans="1:21" ht="60" x14ac:dyDescent="0.25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  <c r="U3935">
        <v>2016</v>
      </c>
    </row>
    <row r="3936" spans="1:21" ht="45" x14ac:dyDescent="0.25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  <c r="U3936">
        <v>2015</v>
      </c>
    </row>
    <row r="3937" spans="1:21" ht="60" x14ac:dyDescent="0.25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  <c r="U3937">
        <v>2015</v>
      </c>
    </row>
    <row r="3938" spans="1:21" ht="60" x14ac:dyDescent="0.25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  <c r="U3938">
        <v>2016</v>
      </c>
    </row>
    <row r="3939" spans="1:21" ht="45" x14ac:dyDescent="0.25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  <c r="U3939">
        <v>2016</v>
      </c>
    </row>
    <row r="3940" spans="1:21" ht="60" x14ac:dyDescent="0.25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  <c r="U3940">
        <v>2015</v>
      </c>
    </row>
    <row r="3941" spans="1:21" ht="60" x14ac:dyDescent="0.25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  <c r="U3941">
        <v>2014</v>
      </c>
    </row>
    <row r="3942" spans="1:21" ht="60" x14ac:dyDescent="0.25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  <c r="U3942">
        <v>2014</v>
      </c>
    </row>
    <row r="3943" spans="1:21" ht="75" x14ac:dyDescent="0.25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  <c r="U3943">
        <v>2014</v>
      </c>
    </row>
    <row r="3944" spans="1:21" ht="45" x14ac:dyDescent="0.25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  <c r="U3944">
        <v>2015</v>
      </c>
    </row>
    <row r="3945" spans="1:21" ht="45" x14ac:dyDescent="0.25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  <c r="U3945">
        <v>2015</v>
      </c>
    </row>
    <row r="3946" spans="1:21" ht="60" x14ac:dyDescent="0.25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  <c r="U3946">
        <v>2015</v>
      </c>
    </row>
    <row r="3947" spans="1:21" ht="60" x14ac:dyDescent="0.25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  <c r="U3947">
        <v>2015</v>
      </c>
    </row>
    <row r="3948" spans="1:21" ht="30" x14ac:dyDescent="0.25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  <c r="U3948">
        <v>2015</v>
      </c>
    </row>
    <row r="3949" spans="1:21" ht="60" x14ac:dyDescent="0.25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  <c r="U3949">
        <v>2016</v>
      </c>
    </row>
    <row r="3950" spans="1:21" ht="60" x14ac:dyDescent="0.25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  <c r="U3950">
        <v>2014</v>
      </c>
    </row>
    <row r="3951" spans="1:21" ht="60" x14ac:dyDescent="0.25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  <c r="U3951">
        <v>2015</v>
      </c>
    </row>
    <row r="3952" spans="1:21" ht="60" x14ac:dyDescent="0.25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  <c r="U3952">
        <v>2016</v>
      </c>
    </row>
    <row r="3953" spans="1:21" ht="60" x14ac:dyDescent="0.25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  <c r="U3953">
        <v>2016</v>
      </c>
    </row>
    <row r="3954" spans="1:21" ht="60" x14ac:dyDescent="0.25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  <c r="U3954">
        <v>2015</v>
      </c>
    </row>
    <row r="3955" spans="1:21" ht="45" x14ac:dyDescent="0.25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  <c r="U3955">
        <v>2016</v>
      </c>
    </row>
    <row r="3956" spans="1:21" ht="60" x14ac:dyDescent="0.25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  <c r="U3956">
        <v>2014</v>
      </c>
    </row>
    <row r="3957" spans="1:21" ht="60" x14ac:dyDescent="0.25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  <c r="U3957">
        <v>2015</v>
      </c>
    </row>
    <row r="3958" spans="1:21" ht="60" x14ac:dyDescent="0.25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  <c r="U3958">
        <v>2016</v>
      </c>
    </row>
    <row r="3959" spans="1:21" ht="45" x14ac:dyDescent="0.25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  <c r="U3959">
        <v>2016</v>
      </c>
    </row>
    <row r="3960" spans="1:21" ht="60" x14ac:dyDescent="0.25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  <c r="U3960">
        <v>2014</v>
      </c>
    </row>
    <row r="3961" spans="1:21" ht="60" x14ac:dyDescent="0.25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  <c r="U3961">
        <v>2014</v>
      </c>
    </row>
    <row r="3962" spans="1:21" ht="60" x14ac:dyDescent="0.25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  <c r="U3962">
        <v>2015</v>
      </c>
    </row>
    <row r="3963" spans="1:21" ht="60" x14ac:dyDescent="0.25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  <c r="U3963">
        <v>2014</v>
      </c>
    </row>
    <row r="3964" spans="1:21" ht="60" x14ac:dyDescent="0.25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  <c r="U3964">
        <v>2015</v>
      </c>
    </row>
    <row r="3965" spans="1:21" ht="60" x14ac:dyDescent="0.25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  <c r="U3965">
        <v>2015</v>
      </c>
    </row>
    <row r="3966" spans="1:21" ht="45" x14ac:dyDescent="0.25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  <c r="U3966">
        <v>2015</v>
      </c>
    </row>
    <row r="3967" spans="1:21" ht="60" x14ac:dyDescent="0.25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  <c r="U3967">
        <v>2016</v>
      </c>
    </row>
    <row r="3968" spans="1:21" ht="60" x14ac:dyDescent="0.25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  <c r="U3968">
        <v>2014</v>
      </c>
    </row>
    <row r="3969" spans="1:21" ht="60" x14ac:dyDescent="0.25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  <c r="U3969">
        <v>2017</v>
      </c>
    </row>
    <row r="3970" spans="1:21" ht="45" x14ac:dyDescent="0.25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  <c r="U3970">
        <v>2016</v>
      </c>
    </row>
    <row r="3971" spans="1:21" ht="60" x14ac:dyDescent="0.25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248"/>
        <v>7</v>
      </c>
      <c r="P3971">
        <f t="shared" si="249"/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  <c r="U3971">
        <v>2016</v>
      </c>
    </row>
    <row r="3972" spans="1:21" ht="60" x14ac:dyDescent="0.25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  <c r="U3972">
        <v>2016</v>
      </c>
    </row>
    <row r="3973" spans="1:21" ht="60" x14ac:dyDescent="0.25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  <c r="U3973">
        <v>2014</v>
      </c>
    </row>
    <row r="3974" spans="1:21" ht="45" x14ac:dyDescent="0.25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  <c r="U3974">
        <v>2014</v>
      </c>
    </row>
    <row r="3975" spans="1:21" ht="60" x14ac:dyDescent="0.25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  <c r="U3975">
        <v>2016</v>
      </c>
    </row>
    <row r="3976" spans="1:21" ht="60" x14ac:dyDescent="0.25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  <c r="U3976">
        <v>2016</v>
      </c>
    </row>
    <row r="3977" spans="1:21" ht="60" x14ac:dyDescent="0.25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  <c r="U3977">
        <v>2016</v>
      </c>
    </row>
    <row r="3978" spans="1:21" ht="60" x14ac:dyDescent="0.25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  <c r="U3978">
        <v>2014</v>
      </c>
    </row>
    <row r="3979" spans="1:21" ht="60" x14ac:dyDescent="0.25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  <c r="U3979">
        <v>2016</v>
      </c>
    </row>
    <row r="3980" spans="1:21" ht="60" x14ac:dyDescent="0.25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  <c r="U3980">
        <v>2014</v>
      </c>
    </row>
    <row r="3981" spans="1:21" ht="60" x14ac:dyDescent="0.25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  <c r="U3981">
        <v>2015</v>
      </c>
    </row>
    <row r="3982" spans="1:21" ht="60" x14ac:dyDescent="0.25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  <c r="U3982">
        <v>2014</v>
      </c>
    </row>
    <row r="3983" spans="1:21" ht="45" x14ac:dyDescent="0.25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  <c r="U3983">
        <v>2016</v>
      </c>
    </row>
    <row r="3984" spans="1:21" ht="60" x14ac:dyDescent="0.25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  <c r="U3984">
        <v>2015</v>
      </c>
    </row>
    <row r="3985" spans="1:21" ht="60" x14ac:dyDescent="0.25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  <c r="U3985">
        <v>2014</v>
      </c>
    </row>
    <row r="3986" spans="1:21" ht="60" x14ac:dyDescent="0.25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  <c r="U3986">
        <v>2014</v>
      </c>
    </row>
    <row r="3987" spans="1:21" ht="60" x14ac:dyDescent="0.25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  <c r="U3987">
        <v>2016</v>
      </c>
    </row>
    <row r="3988" spans="1:21" ht="60" x14ac:dyDescent="0.25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  <c r="U3988">
        <v>2016</v>
      </c>
    </row>
    <row r="3989" spans="1:21" ht="45" x14ac:dyDescent="0.25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  <c r="U3989">
        <v>2014</v>
      </c>
    </row>
    <row r="3990" spans="1:21" ht="30" x14ac:dyDescent="0.25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  <c r="U3990">
        <v>2015</v>
      </c>
    </row>
    <row r="3991" spans="1:21" ht="60" x14ac:dyDescent="0.25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  <c r="U3991">
        <v>2015</v>
      </c>
    </row>
    <row r="3992" spans="1:21" ht="45" x14ac:dyDescent="0.25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  <c r="U3992">
        <v>2016</v>
      </c>
    </row>
    <row r="3993" spans="1:21" ht="30" x14ac:dyDescent="0.25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  <c r="U3993">
        <v>2015</v>
      </c>
    </row>
    <row r="3994" spans="1:21" ht="45" x14ac:dyDescent="0.25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  <c r="U3994">
        <v>2015</v>
      </c>
    </row>
    <row r="3995" spans="1:21" ht="45" x14ac:dyDescent="0.25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  <c r="U3995">
        <v>2015</v>
      </c>
    </row>
    <row r="3996" spans="1:21" ht="45" x14ac:dyDescent="0.25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  <c r="U3996">
        <v>2014</v>
      </c>
    </row>
    <row r="3997" spans="1:21" ht="60" x14ac:dyDescent="0.25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  <c r="U3997">
        <v>2015</v>
      </c>
    </row>
    <row r="3998" spans="1:21" ht="45" x14ac:dyDescent="0.25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  <c r="U3998">
        <v>2014</v>
      </c>
    </row>
    <row r="3999" spans="1:21" ht="60" x14ac:dyDescent="0.25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  <c r="U3999">
        <v>2015</v>
      </c>
    </row>
    <row r="4000" spans="1:21" ht="45" x14ac:dyDescent="0.25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  <c r="U4000">
        <v>2015</v>
      </c>
    </row>
    <row r="4001" spans="1:21" ht="45" x14ac:dyDescent="0.25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  <c r="U4001">
        <v>2014</v>
      </c>
    </row>
    <row r="4002" spans="1:21" ht="30" x14ac:dyDescent="0.25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  <c r="U4002">
        <v>2016</v>
      </c>
    </row>
    <row r="4003" spans="1:21" ht="60" x14ac:dyDescent="0.25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  <c r="U4003">
        <v>2017</v>
      </c>
    </row>
    <row r="4004" spans="1:21" ht="60" x14ac:dyDescent="0.25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  <c r="U4004">
        <v>2014</v>
      </c>
    </row>
    <row r="4005" spans="1:21" ht="45" x14ac:dyDescent="0.25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  <c r="U4005">
        <v>2015</v>
      </c>
    </row>
    <row r="4006" spans="1:21" x14ac:dyDescent="0.25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  <c r="U4006">
        <v>2014</v>
      </c>
    </row>
    <row r="4007" spans="1:21" ht="45" x14ac:dyDescent="0.25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  <c r="U4007">
        <v>2014</v>
      </c>
    </row>
    <row r="4008" spans="1:21" ht="60" x14ac:dyDescent="0.25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  <c r="U4008">
        <v>2016</v>
      </c>
    </row>
    <row r="4009" spans="1:21" ht="45" x14ac:dyDescent="0.25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  <c r="U4009">
        <v>2014</v>
      </c>
    </row>
    <row r="4010" spans="1:21" ht="60" x14ac:dyDescent="0.25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  <c r="U4010">
        <v>2015</v>
      </c>
    </row>
    <row r="4011" spans="1:21" ht="45" x14ac:dyDescent="0.25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  <c r="U4011">
        <v>2014</v>
      </c>
    </row>
    <row r="4012" spans="1:21" ht="45" x14ac:dyDescent="0.25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  <c r="U4012">
        <v>2014</v>
      </c>
    </row>
    <row r="4013" spans="1:21" ht="60" x14ac:dyDescent="0.25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  <c r="U4013">
        <v>2014</v>
      </c>
    </row>
    <row r="4014" spans="1:21" ht="60" x14ac:dyDescent="0.25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  <c r="U4014">
        <v>2015</v>
      </c>
    </row>
    <row r="4015" spans="1:21" ht="60" x14ac:dyDescent="0.25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  <c r="U4015">
        <v>2015</v>
      </c>
    </row>
    <row r="4016" spans="1:21" ht="60" x14ac:dyDescent="0.25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  <c r="U4016">
        <v>2016</v>
      </c>
    </row>
    <row r="4017" spans="1:21" ht="60" x14ac:dyDescent="0.25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  <c r="U4017">
        <v>2015</v>
      </c>
    </row>
    <row r="4018" spans="1:21" ht="60" x14ac:dyDescent="0.25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  <c r="U4018">
        <v>2014</v>
      </c>
    </row>
    <row r="4019" spans="1:21" ht="60" x14ac:dyDescent="0.25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  <c r="U4019">
        <v>2014</v>
      </c>
    </row>
    <row r="4020" spans="1:21" ht="30" x14ac:dyDescent="0.25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  <c r="U4020">
        <v>2016</v>
      </c>
    </row>
    <row r="4021" spans="1:21" ht="60" x14ac:dyDescent="0.25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  <c r="U4021">
        <v>2016</v>
      </c>
    </row>
    <row r="4022" spans="1:21" ht="60" x14ac:dyDescent="0.25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  <c r="U4022">
        <v>2015</v>
      </c>
    </row>
    <row r="4023" spans="1:21" ht="45" x14ac:dyDescent="0.25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  <c r="U4023">
        <v>2014</v>
      </c>
    </row>
    <row r="4024" spans="1:21" ht="30" x14ac:dyDescent="0.25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  <c r="U4024">
        <v>2014</v>
      </c>
    </row>
    <row r="4025" spans="1:21" ht="45" x14ac:dyDescent="0.25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  <c r="U4025">
        <v>2016</v>
      </c>
    </row>
    <row r="4026" spans="1:21" ht="60" x14ac:dyDescent="0.25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  <c r="U4026">
        <v>2015</v>
      </c>
    </row>
    <row r="4027" spans="1:21" ht="60" x14ac:dyDescent="0.25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  <c r="U4027">
        <v>2015</v>
      </c>
    </row>
    <row r="4028" spans="1:21" ht="45" x14ac:dyDescent="0.25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  <c r="U4028">
        <v>2015</v>
      </c>
    </row>
    <row r="4029" spans="1:21" ht="60" x14ac:dyDescent="0.25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  <c r="U4029">
        <v>2017</v>
      </c>
    </row>
    <row r="4030" spans="1:21" ht="45" x14ac:dyDescent="0.25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  <c r="U4030">
        <v>2014</v>
      </c>
    </row>
    <row r="4031" spans="1:21" ht="45" x14ac:dyDescent="0.25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  <c r="U4031">
        <v>2015</v>
      </c>
    </row>
    <row r="4032" spans="1:21" ht="60" x14ac:dyDescent="0.25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  <c r="U4032">
        <v>2016</v>
      </c>
    </row>
    <row r="4033" spans="1:21" ht="60" x14ac:dyDescent="0.25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  <c r="U4033">
        <v>2014</v>
      </c>
    </row>
    <row r="4034" spans="1:21" ht="60" x14ac:dyDescent="0.25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  <c r="U4034">
        <v>2015</v>
      </c>
    </row>
    <row r="4035" spans="1:21" ht="45" x14ac:dyDescent="0.25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252"/>
        <v>26</v>
      </c>
      <c r="P4035">
        <f t="shared" si="253"/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  <c r="U4035">
        <v>2016</v>
      </c>
    </row>
    <row r="4036" spans="1:21" ht="60" x14ac:dyDescent="0.25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  <c r="U4036">
        <v>2015</v>
      </c>
    </row>
    <row r="4037" spans="1:21" ht="30" x14ac:dyDescent="0.25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  <c r="U4037">
        <v>2014</v>
      </c>
    </row>
    <row r="4038" spans="1:21" ht="45" x14ac:dyDescent="0.25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  <c r="U4038">
        <v>2014</v>
      </c>
    </row>
    <row r="4039" spans="1:21" ht="60" x14ac:dyDescent="0.25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  <c r="U4039">
        <v>2016</v>
      </c>
    </row>
    <row r="4040" spans="1:21" ht="45" x14ac:dyDescent="0.25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  <c r="U4040">
        <v>2014</v>
      </c>
    </row>
    <row r="4041" spans="1:21" ht="45" x14ac:dyDescent="0.25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  <c r="U4041">
        <v>2015</v>
      </c>
    </row>
    <row r="4042" spans="1:21" ht="45" x14ac:dyDescent="0.25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  <c r="U4042">
        <v>2015</v>
      </c>
    </row>
    <row r="4043" spans="1:21" ht="45" x14ac:dyDescent="0.25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  <c r="U4043">
        <v>2016</v>
      </c>
    </row>
    <row r="4044" spans="1:21" ht="60" x14ac:dyDescent="0.25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  <c r="U4044">
        <v>2014</v>
      </c>
    </row>
    <row r="4045" spans="1:21" ht="45" x14ac:dyDescent="0.25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  <c r="U4045">
        <v>2014</v>
      </c>
    </row>
    <row r="4046" spans="1:21" ht="60" x14ac:dyDescent="0.25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  <c r="U4046">
        <v>2015</v>
      </c>
    </row>
    <row r="4047" spans="1:21" ht="60" x14ac:dyDescent="0.25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  <c r="U4047">
        <v>2014</v>
      </c>
    </row>
    <row r="4048" spans="1:21" ht="60" x14ac:dyDescent="0.25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  <c r="U4048">
        <v>2014</v>
      </c>
    </row>
    <row r="4049" spans="1:21" ht="45" x14ac:dyDescent="0.25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  <c r="U4049">
        <v>2014</v>
      </c>
    </row>
    <row r="4050" spans="1:21" ht="60" x14ac:dyDescent="0.25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  <c r="U4050">
        <v>2016</v>
      </c>
    </row>
    <row r="4051" spans="1:21" ht="60" x14ac:dyDescent="0.25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  <c r="U4051">
        <v>2015</v>
      </c>
    </row>
    <row r="4052" spans="1:21" ht="60" x14ac:dyDescent="0.25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  <c r="U4052">
        <v>2014</v>
      </c>
    </row>
    <row r="4053" spans="1:21" ht="45" x14ac:dyDescent="0.25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  <c r="U4053">
        <v>2014</v>
      </c>
    </row>
    <row r="4054" spans="1:21" ht="60" x14ac:dyDescent="0.25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  <c r="U4054">
        <v>2014</v>
      </c>
    </row>
    <row r="4055" spans="1:21" ht="60" x14ac:dyDescent="0.25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  <c r="U4055">
        <v>2014</v>
      </c>
    </row>
    <row r="4056" spans="1:21" ht="45" x14ac:dyDescent="0.25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  <c r="U4056">
        <v>2016</v>
      </c>
    </row>
    <row r="4057" spans="1:21" ht="60" x14ac:dyDescent="0.25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  <c r="U4057">
        <v>2014</v>
      </c>
    </row>
    <row r="4058" spans="1:21" ht="60" x14ac:dyDescent="0.25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  <c r="U4058">
        <v>2016</v>
      </c>
    </row>
    <row r="4059" spans="1:21" ht="60" x14ac:dyDescent="0.25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  <c r="U4059">
        <v>2015</v>
      </c>
    </row>
    <row r="4060" spans="1:21" ht="45" x14ac:dyDescent="0.25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  <c r="U4060">
        <v>2016</v>
      </c>
    </row>
    <row r="4061" spans="1:21" ht="45" x14ac:dyDescent="0.25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  <c r="U4061">
        <v>2014</v>
      </c>
    </row>
    <row r="4062" spans="1:21" ht="60" x14ac:dyDescent="0.25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  <c r="U4062">
        <v>2014</v>
      </c>
    </row>
    <row r="4063" spans="1:21" ht="45" x14ac:dyDescent="0.25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  <c r="U4063">
        <v>2016</v>
      </c>
    </row>
    <row r="4064" spans="1:21" ht="60" x14ac:dyDescent="0.25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  <c r="U4064">
        <v>2016</v>
      </c>
    </row>
    <row r="4065" spans="1:21" ht="60" x14ac:dyDescent="0.25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  <c r="U4065">
        <v>2014</v>
      </c>
    </row>
    <row r="4066" spans="1:21" ht="60" x14ac:dyDescent="0.25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  <c r="U4066">
        <v>2015</v>
      </c>
    </row>
    <row r="4067" spans="1:21" ht="45" x14ac:dyDescent="0.25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  <c r="U4067">
        <v>2014</v>
      </c>
    </row>
    <row r="4068" spans="1:21" ht="60" x14ac:dyDescent="0.25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  <c r="U4068">
        <v>2016</v>
      </c>
    </row>
    <row r="4069" spans="1:21" ht="60" x14ac:dyDescent="0.25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  <c r="U4069">
        <v>2015</v>
      </c>
    </row>
    <row r="4070" spans="1:21" ht="45" x14ac:dyDescent="0.25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  <c r="U4070">
        <v>2016</v>
      </c>
    </row>
    <row r="4071" spans="1:21" ht="45" x14ac:dyDescent="0.25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  <c r="U4071">
        <v>2015</v>
      </c>
    </row>
    <row r="4072" spans="1:21" ht="45" x14ac:dyDescent="0.25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  <c r="U4072">
        <v>2015</v>
      </c>
    </row>
    <row r="4073" spans="1:21" ht="60" x14ac:dyDescent="0.25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  <c r="U4073">
        <v>2016</v>
      </c>
    </row>
    <row r="4074" spans="1:21" ht="60" x14ac:dyDescent="0.25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  <c r="U4074">
        <v>2014</v>
      </c>
    </row>
    <row r="4075" spans="1:21" ht="45" x14ac:dyDescent="0.25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  <c r="U4075">
        <v>2015</v>
      </c>
    </row>
    <row r="4076" spans="1:21" ht="60" x14ac:dyDescent="0.25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  <c r="U4076">
        <v>2015</v>
      </c>
    </row>
    <row r="4077" spans="1:21" ht="60" x14ac:dyDescent="0.25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  <c r="U4077">
        <v>2014</v>
      </c>
    </row>
    <row r="4078" spans="1:21" ht="45" x14ac:dyDescent="0.25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  <c r="U4078">
        <v>2014</v>
      </c>
    </row>
    <row r="4079" spans="1:21" ht="60" x14ac:dyDescent="0.25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  <c r="U4079">
        <v>2016</v>
      </c>
    </row>
    <row r="4080" spans="1:21" ht="60" x14ac:dyDescent="0.25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  <c r="U4080">
        <v>2016</v>
      </c>
    </row>
    <row r="4081" spans="1:21" ht="60" x14ac:dyDescent="0.25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  <c r="U4081">
        <v>2016</v>
      </c>
    </row>
    <row r="4082" spans="1:21" ht="60" x14ac:dyDescent="0.25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  <c r="U4082">
        <v>2016</v>
      </c>
    </row>
    <row r="4083" spans="1:21" ht="45" x14ac:dyDescent="0.25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  <c r="U4083">
        <v>2015</v>
      </c>
    </row>
    <row r="4084" spans="1:21" ht="60" x14ac:dyDescent="0.25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  <c r="U4084">
        <v>2015</v>
      </c>
    </row>
    <row r="4085" spans="1:21" ht="60" x14ac:dyDescent="0.25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  <c r="U4085">
        <v>2015</v>
      </c>
    </row>
    <row r="4086" spans="1:21" ht="60" x14ac:dyDescent="0.25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  <c r="U4086">
        <v>2016</v>
      </c>
    </row>
    <row r="4087" spans="1:21" ht="60" x14ac:dyDescent="0.25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  <c r="U4087">
        <v>2015</v>
      </c>
    </row>
    <row r="4088" spans="1:21" ht="60" x14ac:dyDescent="0.25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  <c r="U4088">
        <v>2015</v>
      </c>
    </row>
    <row r="4089" spans="1:21" x14ac:dyDescent="0.25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  <c r="U4089">
        <v>2016</v>
      </c>
    </row>
    <row r="4090" spans="1:21" ht="45" x14ac:dyDescent="0.25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  <c r="U4090">
        <v>2014</v>
      </c>
    </row>
    <row r="4091" spans="1:21" ht="60" x14ac:dyDescent="0.25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  <c r="U4091">
        <v>2015</v>
      </c>
    </row>
    <row r="4092" spans="1:21" ht="45" x14ac:dyDescent="0.25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  <c r="U4092">
        <v>2015</v>
      </c>
    </row>
    <row r="4093" spans="1:21" ht="60" x14ac:dyDescent="0.25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  <c r="U4093">
        <v>2014</v>
      </c>
    </row>
    <row r="4094" spans="1:21" ht="45" x14ac:dyDescent="0.25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  <c r="U4094">
        <v>2015</v>
      </c>
    </row>
    <row r="4095" spans="1:21" ht="60" x14ac:dyDescent="0.25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  <c r="U4095">
        <v>2015</v>
      </c>
    </row>
    <row r="4096" spans="1:21" ht="45" x14ac:dyDescent="0.25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  <c r="U4096">
        <v>2014</v>
      </c>
    </row>
    <row r="4097" spans="1:21" ht="45" x14ac:dyDescent="0.25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  <c r="U4097">
        <v>2016</v>
      </c>
    </row>
    <row r="4098" spans="1:21" ht="45" x14ac:dyDescent="0.25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  <c r="U4098">
        <v>2017</v>
      </c>
    </row>
    <row r="4099" spans="1:21" ht="60" x14ac:dyDescent="0.25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256"/>
        <v>0</v>
      </c>
      <c r="P4099">
        <f t="shared" si="257"/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  <c r="U4099">
        <v>2015</v>
      </c>
    </row>
    <row r="4100" spans="1:21" ht="45" x14ac:dyDescent="0.25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  <c r="U4100">
        <v>2016</v>
      </c>
    </row>
    <row r="4101" spans="1:21" ht="60" x14ac:dyDescent="0.25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  <c r="U4101">
        <v>2016</v>
      </c>
    </row>
    <row r="4102" spans="1:21" ht="45" x14ac:dyDescent="0.25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  <c r="U4102">
        <v>2014</v>
      </c>
    </row>
    <row r="4103" spans="1:21" ht="60" x14ac:dyDescent="0.25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  <c r="U4103">
        <v>2016</v>
      </c>
    </row>
    <row r="4104" spans="1:21" ht="45" x14ac:dyDescent="0.25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  <c r="U4104">
        <v>2016</v>
      </c>
    </row>
    <row r="4105" spans="1:21" ht="45" x14ac:dyDescent="0.25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  <c r="U4105">
        <v>2015</v>
      </c>
    </row>
    <row r="4106" spans="1:21" ht="45" x14ac:dyDescent="0.25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  <c r="U4106">
        <v>2016</v>
      </c>
    </row>
    <row r="4107" spans="1:21" ht="60" x14ac:dyDescent="0.25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  <c r="U4107">
        <v>2016</v>
      </c>
    </row>
    <row r="4108" spans="1:21" ht="60" x14ac:dyDescent="0.25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  <c r="U4108">
        <v>2015</v>
      </c>
    </row>
    <row r="4109" spans="1:21" ht="60" x14ac:dyDescent="0.25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  <c r="U4109">
        <v>2014</v>
      </c>
    </row>
    <row r="4110" spans="1:21" ht="45" x14ac:dyDescent="0.25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  <c r="U4110">
        <v>2017</v>
      </c>
    </row>
    <row r="4111" spans="1:21" ht="45" x14ac:dyDescent="0.25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  <c r="U4111">
        <v>2015</v>
      </c>
    </row>
    <row r="4112" spans="1:21" ht="60" x14ac:dyDescent="0.25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  <c r="U4112">
        <v>2016</v>
      </c>
    </row>
    <row r="4113" spans="1:21" ht="45" x14ac:dyDescent="0.25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  <c r="U4113">
        <v>2015</v>
      </c>
    </row>
    <row r="4114" spans="1:21" ht="60" x14ac:dyDescent="0.25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  <c r="U4114">
        <v>2016</v>
      </c>
    </row>
    <row r="4115" spans="1:21" ht="60" x14ac:dyDescent="0.25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  <c r="U4115">
        <v>2015</v>
      </c>
    </row>
  </sheetData>
  <autoFilter ref="A1:T4115" xr:uid="{00000000-0001-0000-0000-000000000000}"/>
  <conditionalFormatting sqref="C3">
    <cfRule type="cellIs" dxfId="6" priority="5" operator="equal">
      <formula>"live"</formula>
    </cfRule>
  </conditionalFormatting>
  <conditionalFormatting sqref="F1:F1048576">
    <cfRule type="cellIs" dxfId="5" priority="4" operator="equal">
      <formula>"live"</formula>
    </cfRule>
    <cfRule type="cellIs" dxfId="4" priority="3" operator="equal">
      <formula>"canceled"</formula>
    </cfRule>
    <cfRule type="cellIs" dxfId="3" priority="2" operator="equal">
      <formula>"successful"</formula>
    </cfRule>
  </conditionalFormatting>
  <conditionalFormatting sqref="O1:O1048576 P1 R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E76AB-93F0-45E9-9079-5C11482515B2}">
  <dimension ref="A1:T413"/>
  <sheetViews>
    <sheetView workbookViewId="0">
      <selection sqref="A1:T413"/>
    </sheetView>
  </sheetViews>
  <sheetFormatPr defaultRowHeight="15" x14ac:dyDescent="0.25"/>
  <sheetData>
    <row r="1" spans="1:20" x14ac:dyDescent="0.25">
      <c r="A1" s="1" t="s">
        <v>8305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8306</v>
      </c>
      <c r="P1" s="1" t="s">
        <v>8307</v>
      </c>
      <c r="Q1" s="9" t="s">
        <v>8364</v>
      </c>
      <c r="R1" s="1" t="s">
        <v>8365</v>
      </c>
      <c r="S1" s="15" t="s">
        <v>8362</v>
      </c>
      <c r="T1" s="15" t="s">
        <v>8363</v>
      </c>
    </row>
    <row r="2" spans="1:20" ht="285" x14ac:dyDescent="0.25">
      <c r="A2">
        <v>521</v>
      </c>
      <c r="B2" s="3" t="s">
        <v>521</v>
      </c>
      <c r="C2" s="3" t="s">
        <v>4630</v>
      </c>
      <c r="D2" s="6">
        <v>5000</v>
      </c>
      <c r="E2" s="8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95" x14ac:dyDescent="0.25">
      <c r="A3">
        <v>522</v>
      </c>
      <c r="B3" s="3" t="s">
        <v>522</v>
      </c>
      <c r="C3" s="3" t="s">
        <v>4631</v>
      </c>
      <c r="D3" s="6">
        <v>3000</v>
      </c>
      <c r="E3" s="8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85" x14ac:dyDescent="0.25">
      <c r="A4">
        <v>523</v>
      </c>
      <c r="B4" s="3" t="s">
        <v>523</v>
      </c>
      <c r="C4" s="3" t="s">
        <v>4632</v>
      </c>
      <c r="D4" s="6">
        <v>5000</v>
      </c>
      <c r="E4" s="8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55" x14ac:dyDescent="0.25">
      <c r="A5">
        <v>525</v>
      </c>
      <c r="B5" s="3" t="s">
        <v>525</v>
      </c>
      <c r="C5" s="3" t="s">
        <v>4634</v>
      </c>
      <c r="D5" s="6">
        <v>12000</v>
      </c>
      <c r="E5" s="8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85" x14ac:dyDescent="0.25">
      <c r="A6">
        <v>527</v>
      </c>
      <c r="B6" s="3" t="s">
        <v>527</v>
      </c>
      <c r="C6" s="3" t="s">
        <v>4636</v>
      </c>
      <c r="D6" s="6">
        <v>10000</v>
      </c>
      <c r="E6" s="8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20" x14ac:dyDescent="0.25">
      <c r="A7">
        <v>528</v>
      </c>
      <c r="B7" s="3" t="s">
        <v>528</v>
      </c>
      <c r="C7" s="3" t="s">
        <v>4637</v>
      </c>
      <c r="D7" s="6">
        <v>1150</v>
      </c>
      <c r="E7" s="8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55" x14ac:dyDescent="0.25">
      <c r="A8">
        <v>530</v>
      </c>
      <c r="B8" s="3" t="s">
        <v>530</v>
      </c>
      <c r="C8" s="3" t="s">
        <v>4639</v>
      </c>
      <c r="D8" s="6">
        <v>3405</v>
      </c>
      <c r="E8" s="8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85" x14ac:dyDescent="0.25">
      <c r="A9">
        <v>531</v>
      </c>
      <c r="B9" s="3" t="s">
        <v>531</v>
      </c>
      <c r="C9" s="3" t="s">
        <v>4640</v>
      </c>
      <c r="D9" s="6">
        <v>4000</v>
      </c>
      <c r="E9" s="8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70" x14ac:dyDescent="0.25">
      <c r="A10">
        <v>532</v>
      </c>
      <c r="B10" s="3" t="s">
        <v>532</v>
      </c>
      <c r="C10" s="3" t="s">
        <v>4641</v>
      </c>
      <c r="D10" s="6">
        <v>10000</v>
      </c>
      <c r="E10" s="8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70" x14ac:dyDescent="0.25">
      <c r="A11">
        <v>537</v>
      </c>
      <c r="B11" s="3" t="s">
        <v>537</v>
      </c>
      <c r="C11" s="3" t="s">
        <v>4646</v>
      </c>
      <c r="D11" s="6">
        <v>2000</v>
      </c>
      <c r="E11" s="8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55" x14ac:dyDescent="0.25">
      <c r="A12">
        <v>538</v>
      </c>
      <c r="B12" s="3" t="s">
        <v>538</v>
      </c>
      <c r="C12" s="3" t="s">
        <v>4647</v>
      </c>
      <c r="D12" s="6">
        <v>5000</v>
      </c>
      <c r="E12" s="8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55" x14ac:dyDescent="0.25">
      <c r="A13">
        <v>1284</v>
      </c>
      <c r="B13" s="3" t="s">
        <v>1284</v>
      </c>
      <c r="C13" s="3" t="s">
        <v>5393</v>
      </c>
      <c r="D13" s="6">
        <v>2000</v>
      </c>
      <c r="E13" s="8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300" x14ac:dyDescent="0.25">
      <c r="A14">
        <v>1288</v>
      </c>
      <c r="B14" s="3" t="s">
        <v>1288</v>
      </c>
      <c r="C14" s="3" t="s">
        <v>5397</v>
      </c>
      <c r="D14" s="6">
        <v>4000</v>
      </c>
      <c r="E14" s="8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25" x14ac:dyDescent="0.25">
      <c r="A15">
        <v>1289</v>
      </c>
      <c r="B15" s="3" t="s">
        <v>1289</v>
      </c>
      <c r="C15" s="3" t="s">
        <v>5398</v>
      </c>
      <c r="D15" s="6">
        <v>1500</v>
      </c>
      <c r="E15" s="8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20" x14ac:dyDescent="0.25">
      <c r="A16">
        <v>1290</v>
      </c>
      <c r="B16" s="3" t="s">
        <v>1290</v>
      </c>
      <c r="C16" s="3" t="s">
        <v>5399</v>
      </c>
      <c r="D16" s="6">
        <v>3500</v>
      </c>
      <c r="E16" s="8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70" x14ac:dyDescent="0.25">
      <c r="A17">
        <v>1291</v>
      </c>
      <c r="B17" s="3" t="s">
        <v>1291</v>
      </c>
      <c r="C17" s="3" t="s">
        <v>5400</v>
      </c>
      <c r="D17" s="6">
        <v>3000</v>
      </c>
      <c r="E17" s="8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85" x14ac:dyDescent="0.25">
      <c r="A18">
        <v>1293</v>
      </c>
      <c r="B18" s="3" t="s">
        <v>1293</v>
      </c>
      <c r="C18" s="3" t="s">
        <v>5402</v>
      </c>
      <c r="D18" s="6">
        <v>15000</v>
      </c>
      <c r="E18" s="8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70" x14ac:dyDescent="0.25">
      <c r="A19">
        <v>1297</v>
      </c>
      <c r="B19" s="3" t="s">
        <v>1297</v>
      </c>
      <c r="C19" s="3" t="s">
        <v>5406</v>
      </c>
      <c r="D19" s="6">
        <v>20000</v>
      </c>
      <c r="E19" s="8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55" x14ac:dyDescent="0.25">
      <c r="A20">
        <v>1299</v>
      </c>
      <c r="B20" s="3" t="s">
        <v>1299</v>
      </c>
      <c r="C20" s="3" t="s">
        <v>5408</v>
      </c>
      <c r="D20" s="6">
        <v>3500</v>
      </c>
      <c r="E20" s="8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85" x14ac:dyDescent="0.25">
      <c r="A21">
        <v>1300</v>
      </c>
      <c r="B21" s="3" t="s">
        <v>1300</v>
      </c>
      <c r="C21" s="3" t="s">
        <v>5409</v>
      </c>
      <c r="D21" s="6">
        <v>3000</v>
      </c>
      <c r="E21" s="8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85" x14ac:dyDescent="0.25">
      <c r="A22">
        <v>1301</v>
      </c>
      <c r="B22" s="3" t="s">
        <v>1301</v>
      </c>
      <c r="C22" s="3" t="s">
        <v>5410</v>
      </c>
      <c r="D22" s="6">
        <v>2000</v>
      </c>
      <c r="E22" s="8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10" x14ac:dyDescent="0.25">
      <c r="A23">
        <v>1302</v>
      </c>
      <c r="B23" s="3" t="s">
        <v>1302</v>
      </c>
      <c r="C23" s="3" t="s">
        <v>5411</v>
      </c>
      <c r="D23" s="6">
        <v>2500</v>
      </c>
      <c r="E23" s="8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80" x14ac:dyDescent="0.25">
      <c r="A24">
        <v>2781</v>
      </c>
      <c r="B24" s="3" t="s">
        <v>2780</v>
      </c>
      <c r="C24" s="3" t="s">
        <v>6890</v>
      </c>
      <c r="D24" s="6">
        <v>1250</v>
      </c>
      <c r="E24" s="8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80" x14ac:dyDescent="0.25">
      <c r="A25">
        <v>2782</v>
      </c>
      <c r="B25" s="3" t="s">
        <v>2781</v>
      </c>
      <c r="C25" s="3" t="s">
        <v>6891</v>
      </c>
      <c r="D25" s="6">
        <v>1000</v>
      </c>
      <c r="E25" s="8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40" x14ac:dyDescent="0.25">
      <c r="A26">
        <v>2784</v>
      </c>
      <c r="B26" s="3" t="s">
        <v>2783</v>
      </c>
      <c r="C26" s="3" t="s">
        <v>6893</v>
      </c>
      <c r="D26" s="6">
        <v>6000</v>
      </c>
      <c r="E26" s="8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10" x14ac:dyDescent="0.25">
      <c r="A27">
        <v>2785</v>
      </c>
      <c r="B27" s="3" t="s">
        <v>2784</v>
      </c>
      <c r="C27" s="3" t="s">
        <v>6894</v>
      </c>
      <c r="D27" s="6">
        <v>5000</v>
      </c>
      <c r="E27" s="8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85" x14ac:dyDescent="0.25">
      <c r="A28">
        <v>2787</v>
      </c>
      <c r="B28" s="3" t="s">
        <v>2786</v>
      </c>
      <c r="C28" s="3" t="s">
        <v>6896</v>
      </c>
      <c r="D28" s="6">
        <v>1000</v>
      </c>
      <c r="E28" s="8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25" x14ac:dyDescent="0.25">
      <c r="A29">
        <v>2788</v>
      </c>
      <c r="B29" s="3" t="s">
        <v>2787</v>
      </c>
      <c r="C29" s="3" t="s">
        <v>6897</v>
      </c>
      <c r="D29" s="6">
        <v>2000</v>
      </c>
      <c r="E29" s="8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35" x14ac:dyDescent="0.25">
      <c r="A30">
        <v>2789</v>
      </c>
      <c r="B30" s="3" t="s">
        <v>2788</v>
      </c>
      <c r="C30" s="3" t="s">
        <v>6898</v>
      </c>
      <c r="D30" s="6">
        <v>3000</v>
      </c>
      <c r="E30" s="8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55" x14ac:dyDescent="0.25">
      <c r="A31">
        <v>2790</v>
      </c>
      <c r="B31" s="3" t="s">
        <v>2789</v>
      </c>
      <c r="C31" s="3" t="s">
        <v>6899</v>
      </c>
      <c r="D31" s="6">
        <v>3000</v>
      </c>
      <c r="E31" s="8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85" x14ac:dyDescent="0.25">
      <c r="A32">
        <v>2791</v>
      </c>
      <c r="B32" s="3" t="s">
        <v>2790</v>
      </c>
      <c r="C32" s="3" t="s">
        <v>6900</v>
      </c>
      <c r="D32" s="6">
        <v>2000</v>
      </c>
      <c r="E32" s="8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70" x14ac:dyDescent="0.25">
      <c r="A33">
        <v>2792</v>
      </c>
      <c r="B33" s="3" t="s">
        <v>2791</v>
      </c>
      <c r="C33" s="3" t="s">
        <v>6901</v>
      </c>
      <c r="D33" s="6">
        <v>2000</v>
      </c>
      <c r="E33" s="8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55" x14ac:dyDescent="0.25">
      <c r="A34">
        <v>2795</v>
      </c>
      <c r="B34" s="3" t="s">
        <v>2794</v>
      </c>
      <c r="C34" s="3" t="s">
        <v>6904</v>
      </c>
      <c r="D34" s="6">
        <v>700</v>
      </c>
      <c r="E34" s="8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85" x14ac:dyDescent="0.25">
      <c r="A35">
        <v>2803</v>
      </c>
      <c r="B35" s="3" t="s">
        <v>2802</v>
      </c>
      <c r="C35" s="3" t="s">
        <v>6912</v>
      </c>
      <c r="D35" s="6">
        <v>10000</v>
      </c>
      <c r="E35" s="8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05" x14ac:dyDescent="0.25">
      <c r="A36">
        <v>2807</v>
      </c>
      <c r="B36" s="3" t="s">
        <v>2806</v>
      </c>
      <c r="C36" s="3" t="s">
        <v>6916</v>
      </c>
      <c r="D36" s="6">
        <v>5000</v>
      </c>
      <c r="E36" s="8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85" x14ac:dyDescent="0.25">
      <c r="A37">
        <v>2808</v>
      </c>
      <c r="B37" s="3" t="s">
        <v>2807</v>
      </c>
      <c r="C37" s="3" t="s">
        <v>6917</v>
      </c>
      <c r="D37" s="6">
        <v>4500</v>
      </c>
      <c r="E37" s="8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70" x14ac:dyDescent="0.25">
      <c r="A38">
        <v>2809</v>
      </c>
      <c r="B38" s="3" t="s">
        <v>2808</v>
      </c>
      <c r="C38" s="3" t="s">
        <v>6918</v>
      </c>
      <c r="D38" s="6">
        <v>2500</v>
      </c>
      <c r="E38" s="8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55" x14ac:dyDescent="0.25">
      <c r="A39">
        <v>2810</v>
      </c>
      <c r="B39" s="3" t="s">
        <v>2809</v>
      </c>
      <c r="C39" s="3" t="s">
        <v>6919</v>
      </c>
      <c r="D39" s="6">
        <v>2500</v>
      </c>
      <c r="E39" s="8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25" x14ac:dyDescent="0.25">
      <c r="A40">
        <v>2813</v>
      </c>
      <c r="B40" s="3" t="s">
        <v>2812</v>
      </c>
      <c r="C40" s="3" t="s">
        <v>6922</v>
      </c>
      <c r="D40" s="6">
        <v>2800</v>
      </c>
      <c r="E40" s="8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40" x14ac:dyDescent="0.25">
      <c r="A41">
        <v>2818</v>
      </c>
      <c r="B41" s="3" t="s">
        <v>2817</v>
      </c>
      <c r="C41" s="3" t="s">
        <v>6927</v>
      </c>
      <c r="D41" s="6">
        <v>10000</v>
      </c>
      <c r="E41" s="8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70" x14ac:dyDescent="0.25">
      <c r="A42">
        <v>2822</v>
      </c>
      <c r="B42" s="3" t="s">
        <v>2821</v>
      </c>
      <c r="C42" s="3" t="s">
        <v>6931</v>
      </c>
      <c r="D42" s="6">
        <v>6000</v>
      </c>
      <c r="E42" s="8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10" x14ac:dyDescent="0.25">
      <c r="A43">
        <v>2824</v>
      </c>
      <c r="B43" s="3" t="s">
        <v>2823</v>
      </c>
      <c r="C43" s="3" t="s">
        <v>6933</v>
      </c>
      <c r="D43" s="6">
        <v>650</v>
      </c>
      <c r="E43" s="8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55" x14ac:dyDescent="0.25">
      <c r="A44">
        <v>2826</v>
      </c>
      <c r="B44" s="3" t="s">
        <v>2825</v>
      </c>
      <c r="C44" s="3" t="s">
        <v>6935</v>
      </c>
      <c r="D44" s="6">
        <v>2000</v>
      </c>
      <c r="E44" s="8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55" x14ac:dyDescent="0.25">
      <c r="A45">
        <v>2827</v>
      </c>
      <c r="B45" s="3" t="s">
        <v>2826</v>
      </c>
      <c r="C45" s="3" t="s">
        <v>6936</v>
      </c>
      <c r="D45" s="6">
        <v>2000</v>
      </c>
      <c r="E45" s="8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80" x14ac:dyDescent="0.25">
      <c r="A46">
        <v>2830</v>
      </c>
      <c r="B46" s="3" t="s">
        <v>2829</v>
      </c>
      <c r="C46" s="3" t="s">
        <v>6939</v>
      </c>
      <c r="D46" s="6">
        <v>3000</v>
      </c>
      <c r="E46" s="8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80" x14ac:dyDescent="0.25">
      <c r="A47">
        <v>2831</v>
      </c>
      <c r="B47" s="3" t="s">
        <v>2830</v>
      </c>
      <c r="C47" s="3" t="s">
        <v>6940</v>
      </c>
      <c r="D47" s="6">
        <v>3000</v>
      </c>
      <c r="E47" s="8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90" x14ac:dyDescent="0.25">
      <c r="A48">
        <v>2833</v>
      </c>
      <c r="B48" s="3" t="s">
        <v>2832</v>
      </c>
      <c r="C48" s="3" t="s">
        <v>6942</v>
      </c>
      <c r="D48" s="6">
        <v>2700</v>
      </c>
      <c r="E48" s="8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85" x14ac:dyDescent="0.25">
      <c r="A49">
        <v>2836</v>
      </c>
      <c r="B49" s="3" t="s">
        <v>2835</v>
      </c>
      <c r="C49" s="3" t="s">
        <v>6945</v>
      </c>
      <c r="D49" s="6">
        <v>450</v>
      </c>
      <c r="E49" s="8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55" x14ac:dyDescent="0.25">
      <c r="A50">
        <v>2838</v>
      </c>
      <c r="B50" s="3" t="s">
        <v>2837</v>
      </c>
      <c r="C50" s="3" t="s">
        <v>6947</v>
      </c>
      <c r="D50" s="6">
        <v>2000</v>
      </c>
      <c r="E50" s="8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85" x14ac:dyDescent="0.25">
      <c r="A51">
        <v>2839</v>
      </c>
      <c r="B51" s="3" t="s">
        <v>2838</v>
      </c>
      <c r="C51" s="3" t="s">
        <v>6948</v>
      </c>
      <c r="D51" s="6">
        <v>3500</v>
      </c>
      <c r="E51" s="8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70" x14ac:dyDescent="0.25">
      <c r="A52">
        <v>2961</v>
      </c>
      <c r="B52" s="3" t="s">
        <v>2960</v>
      </c>
      <c r="C52" s="3" t="s">
        <v>7070</v>
      </c>
      <c r="D52" s="6">
        <v>5000</v>
      </c>
      <c r="E52" s="8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55" x14ac:dyDescent="0.25">
      <c r="A53">
        <v>2962</v>
      </c>
      <c r="B53" s="3" t="s">
        <v>2961</v>
      </c>
      <c r="C53" s="3" t="s">
        <v>7071</v>
      </c>
      <c r="D53" s="6">
        <v>1000</v>
      </c>
      <c r="E53" s="8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85" x14ac:dyDescent="0.25">
      <c r="A54">
        <v>2963</v>
      </c>
      <c r="B54" s="3" t="s">
        <v>2962</v>
      </c>
      <c r="C54" s="3" t="s">
        <v>7072</v>
      </c>
      <c r="D54" s="6">
        <v>10000</v>
      </c>
      <c r="E54" s="8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55" x14ac:dyDescent="0.25">
      <c r="A55">
        <v>2964</v>
      </c>
      <c r="B55" s="3" t="s">
        <v>2963</v>
      </c>
      <c r="C55" s="3" t="s">
        <v>7073</v>
      </c>
      <c r="D55" s="6">
        <v>5000</v>
      </c>
      <c r="E55" s="8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15" x14ac:dyDescent="0.25">
      <c r="A56">
        <v>2965</v>
      </c>
      <c r="B56" s="3" t="s">
        <v>2964</v>
      </c>
      <c r="C56" s="3" t="s">
        <v>7074</v>
      </c>
      <c r="D56" s="6">
        <v>1500</v>
      </c>
      <c r="E56" s="8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70" x14ac:dyDescent="0.25">
      <c r="A57">
        <v>2966</v>
      </c>
      <c r="B57" s="3" t="s">
        <v>2965</v>
      </c>
      <c r="C57" s="3" t="s">
        <v>7075</v>
      </c>
      <c r="D57" s="6">
        <v>10000</v>
      </c>
      <c r="E57" s="8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240" x14ac:dyDescent="0.25">
      <c r="A58">
        <v>2967</v>
      </c>
      <c r="B58" s="3" t="s">
        <v>2966</v>
      </c>
      <c r="C58" s="3" t="s">
        <v>7076</v>
      </c>
      <c r="D58" s="6">
        <v>5000</v>
      </c>
      <c r="E58" s="8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80" x14ac:dyDescent="0.25">
      <c r="A59">
        <v>2968</v>
      </c>
      <c r="B59" s="3" t="s">
        <v>2967</v>
      </c>
      <c r="C59" s="3" t="s">
        <v>7077</v>
      </c>
      <c r="D59" s="6">
        <v>3500</v>
      </c>
      <c r="E59" s="8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40" x14ac:dyDescent="0.25">
      <c r="A60">
        <v>2970</v>
      </c>
      <c r="B60" s="3" t="s">
        <v>2969</v>
      </c>
      <c r="C60" s="3" t="s">
        <v>7079</v>
      </c>
      <c r="D60" s="6">
        <v>6000</v>
      </c>
      <c r="E60" s="8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85" x14ac:dyDescent="0.25">
      <c r="A61">
        <v>2971</v>
      </c>
      <c r="B61" s="3" t="s">
        <v>2970</v>
      </c>
      <c r="C61" s="3" t="s">
        <v>7080</v>
      </c>
      <c r="D61" s="6">
        <v>3200</v>
      </c>
      <c r="E61" s="8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80" x14ac:dyDescent="0.25">
      <c r="A62">
        <v>2972</v>
      </c>
      <c r="B62" s="3" t="s">
        <v>2971</v>
      </c>
      <c r="C62" s="3" t="s">
        <v>7081</v>
      </c>
      <c r="D62" s="6">
        <v>2000</v>
      </c>
      <c r="E62" s="8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0" x14ac:dyDescent="0.25">
      <c r="A63">
        <v>2973</v>
      </c>
      <c r="B63" s="3" t="s">
        <v>2972</v>
      </c>
      <c r="C63" s="3" t="s">
        <v>7082</v>
      </c>
      <c r="D63" s="6">
        <v>5000</v>
      </c>
      <c r="E63" s="8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85" x14ac:dyDescent="0.25">
      <c r="A64">
        <v>2974</v>
      </c>
      <c r="B64" s="3" t="s">
        <v>2973</v>
      </c>
      <c r="C64" s="3" t="s">
        <v>7083</v>
      </c>
      <c r="D64" s="6">
        <v>5000</v>
      </c>
      <c r="E64" s="8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70" x14ac:dyDescent="0.25">
      <c r="A65">
        <v>2975</v>
      </c>
      <c r="B65" s="3" t="s">
        <v>2974</v>
      </c>
      <c r="C65" s="3" t="s">
        <v>7084</v>
      </c>
      <c r="D65" s="6">
        <v>8000</v>
      </c>
      <c r="E65" s="8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15" x14ac:dyDescent="0.25">
      <c r="A66">
        <v>2977</v>
      </c>
      <c r="B66" s="3" t="s">
        <v>2976</v>
      </c>
      <c r="C66" s="3" t="s">
        <v>7086</v>
      </c>
      <c r="D66" s="6">
        <v>3000</v>
      </c>
      <c r="E66" s="8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85" x14ac:dyDescent="0.25">
      <c r="A67">
        <v>2978</v>
      </c>
      <c r="B67" s="3" t="s">
        <v>2977</v>
      </c>
      <c r="C67" s="3" t="s">
        <v>7087</v>
      </c>
      <c r="D67" s="6">
        <v>750</v>
      </c>
      <c r="E67" s="8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3" t="s">
        <v>2978</v>
      </c>
      <c r="C68" s="3" t="s">
        <v>7088</v>
      </c>
      <c r="D68" s="6">
        <v>5000</v>
      </c>
      <c r="E68" s="8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25" x14ac:dyDescent="0.25">
      <c r="A69">
        <v>2980</v>
      </c>
      <c r="B69" s="3" t="s">
        <v>2979</v>
      </c>
      <c r="C69" s="3" t="s">
        <v>7089</v>
      </c>
      <c r="D69" s="6">
        <v>3000</v>
      </c>
      <c r="E69" s="8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55" x14ac:dyDescent="0.25">
      <c r="A70">
        <v>3147</v>
      </c>
      <c r="B70" s="3" t="s">
        <v>3146</v>
      </c>
      <c r="C70" s="3" t="s">
        <v>7256</v>
      </c>
      <c r="D70" s="6">
        <v>20000</v>
      </c>
      <c r="E70" s="8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3" t="s">
        <v>3147</v>
      </c>
      <c r="C71" s="3" t="s">
        <v>7257</v>
      </c>
      <c r="D71" s="6">
        <v>1800</v>
      </c>
      <c r="E71" s="8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3" t="s">
        <v>3148</v>
      </c>
      <c r="C72" s="3" t="s">
        <v>7258</v>
      </c>
      <c r="D72" s="6">
        <v>1250</v>
      </c>
      <c r="E72" s="8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0" x14ac:dyDescent="0.25">
      <c r="A73">
        <v>3150</v>
      </c>
      <c r="B73" s="3" t="s">
        <v>3149</v>
      </c>
      <c r="C73" s="3" t="s">
        <v>7259</v>
      </c>
      <c r="D73" s="6">
        <v>3500</v>
      </c>
      <c r="E73" s="8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3" t="s">
        <v>3150</v>
      </c>
      <c r="C74" s="3" t="s">
        <v>7260</v>
      </c>
      <c r="D74" s="6">
        <v>3500</v>
      </c>
      <c r="E74" s="8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3" t="s">
        <v>3152</v>
      </c>
      <c r="C75" s="3" t="s">
        <v>7262</v>
      </c>
      <c r="D75" s="6">
        <v>3000</v>
      </c>
      <c r="E75" s="8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70" x14ac:dyDescent="0.25">
      <c r="A76">
        <v>3154</v>
      </c>
      <c r="B76" s="3" t="s">
        <v>3153</v>
      </c>
      <c r="C76" s="3" t="s">
        <v>7263</v>
      </c>
      <c r="D76" s="6">
        <v>7000</v>
      </c>
      <c r="E76" s="8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85" x14ac:dyDescent="0.25">
      <c r="A77">
        <v>3156</v>
      </c>
      <c r="B77" s="3" t="s">
        <v>3155</v>
      </c>
      <c r="C77" s="3" t="s">
        <v>7265</v>
      </c>
      <c r="D77" s="6">
        <v>5500</v>
      </c>
      <c r="E77" s="8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3" t="s">
        <v>3156</v>
      </c>
      <c r="C78" s="3" t="s">
        <v>7266</v>
      </c>
      <c r="D78" s="6">
        <v>4000</v>
      </c>
      <c r="E78" s="8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3" t="s">
        <v>3157</v>
      </c>
      <c r="C79" s="3" t="s">
        <v>7267</v>
      </c>
      <c r="D79" s="6">
        <v>5000</v>
      </c>
      <c r="E79" s="8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3" t="s">
        <v>3158</v>
      </c>
      <c r="C80" s="3" t="s">
        <v>7268</v>
      </c>
      <c r="D80" s="6">
        <v>1500</v>
      </c>
      <c r="E80" s="8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70" x14ac:dyDescent="0.25">
      <c r="A81">
        <v>3160</v>
      </c>
      <c r="B81" s="3" t="s">
        <v>3159</v>
      </c>
      <c r="C81" s="3" t="s">
        <v>7269</v>
      </c>
      <c r="D81" s="6">
        <v>4500</v>
      </c>
      <c r="E81" s="8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85" x14ac:dyDescent="0.25">
      <c r="A82">
        <v>3162</v>
      </c>
      <c r="B82" s="3" t="s">
        <v>3161</v>
      </c>
      <c r="C82" s="3" t="s">
        <v>7271</v>
      </c>
      <c r="D82" s="6">
        <v>4000</v>
      </c>
      <c r="E82" s="8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3" t="s">
        <v>3162</v>
      </c>
      <c r="C83" s="3" t="s">
        <v>7272</v>
      </c>
      <c r="D83" s="6">
        <v>13000</v>
      </c>
      <c r="E83" s="8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3" t="s">
        <v>3163</v>
      </c>
      <c r="C84" s="3" t="s">
        <v>7273</v>
      </c>
      <c r="D84" s="6">
        <v>2500</v>
      </c>
      <c r="E84" s="8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85" x14ac:dyDescent="0.25">
      <c r="A85">
        <v>3165</v>
      </c>
      <c r="B85" s="3" t="s">
        <v>3164</v>
      </c>
      <c r="C85" s="3" t="s">
        <v>7274</v>
      </c>
      <c r="D85" s="6">
        <v>750</v>
      </c>
      <c r="E85" s="8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55" x14ac:dyDescent="0.25">
      <c r="A86">
        <v>3166</v>
      </c>
      <c r="B86" s="3" t="s">
        <v>3165</v>
      </c>
      <c r="C86" s="3" t="s">
        <v>7275</v>
      </c>
      <c r="D86" s="6">
        <v>35000</v>
      </c>
      <c r="E86" s="8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3" t="s">
        <v>3166</v>
      </c>
      <c r="C87" s="3" t="s">
        <v>7276</v>
      </c>
      <c r="D87" s="6">
        <v>3000</v>
      </c>
      <c r="E87" s="8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3" t="s">
        <v>3167</v>
      </c>
      <c r="C88" s="3" t="s">
        <v>7277</v>
      </c>
      <c r="D88" s="6">
        <v>2500</v>
      </c>
      <c r="E88" s="8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3" t="s">
        <v>3168</v>
      </c>
      <c r="C89" s="3" t="s">
        <v>7278</v>
      </c>
      <c r="D89" s="6">
        <v>8000</v>
      </c>
      <c r="E89" s="8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3" t="s">
        <v>3169</v>
      </c>
      <c r="C90" s="3" t="s">
        <v>7279</v>
      </c>
      <c r="D90" s="6">
        <v>2000</v>
      </c>
      <c r="E90" s="8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3" t="s">
        <v>3171</v>
      </c>
      <c r="C91" s="3" t="s">
        <v>7281</v>
      </c>
      <c r="D91" s="6">
        <v>2000</v>
      </c>
      <c r="E91" s="8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85" x14ac:dyDescent="0.25">
      <c r="A92">
        <v>3173</v>
      </c>
      <c r="B92" s="3" t="s">
        <v>3172</v>
      </c>
      <c r="C92" s="3" t="s">
        <v>7282</v>
      </c>
      <c r="D92" s="6">
        <v>10000</v>
      </c>
      <c r="E92" s="8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85" x14ac:dyDescent="0.25">
      <c r="A93">
        <v>3174</v>
      </c>
      <c r="B93" s="3" t="s">
        <v>3173</v>
      </c>
      <c r="C93" s="3" t="s">
        <v>7283</v>
      </c>
      <c r="D93" s="6">
        <v>3000</v>
      </c>
      <c r="E93" s="8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85" x14ac:dyDescent="0.25">
      <c r="A94">
        <v>3175</v>
      </c>
      <c r="B94" s="3" t="s">
        <v>3174</v>
      </c>
      <c r="C94" s="3" t="s">
        <v>7284</v>
      </c>
      <c r="D94" s="6">
        <v>5000</v>
      </c>
      <c r="E94" s="8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3" t="s">
        <v>3175</v>
      </c>
      <c r="C95" s="3" t="s">
        <v>7285</v>
      </c>
      <c r="D95" s="6">
        <v>1900</v>
      </c>
      <c r="E95" s="8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55" x14ac:dyDescent="0.25">
      <c r="A96">
        <v>3177</v>
      </c>
      <c r="B96" s="3" t="s">
        <v>3176</v>
      </c>
      <c r="C96" s="3" t="s">
        <v>7286</v>
      </c>
      <c r="D96" s="6">
        <v>2500</v>
      </c>
      <c r="E96" s="8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95" x14ac:dyDescent="0.25">
      <c r="A97">
        <v>3179</v>
      </c>
      <c r="B97" s="3" t="s">
        <v>3178</v>
      </c>
      <c r="C97" s="3" t="s">
        <v>7288</v>
      </c>
      <c r="D97" s="6">
        <v>4200</v>
      </c>
      <c r="E97" s="8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40" x14ac:dyDescent="0.25">
      <c r="A98">
        <v>3182</v>
      </c>
      <c r="B98" s="3" t="s">
        <v>3181</v>
      </c>
      <c r="C98" s="3" t="s">
        <v>7291</v>
      </c>
      <c r="D98" s="6">
        <v>7000</v>
      </c>
      <c r="E98" s="8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3" t="s">
        <v>3182</v>
      </c>
      <c r="C99" s="3" t="s">
        <v>7292</v>
      </c>
      <c r="D99" s="6">
        <v>2500</v>
      </c>
      <c r="E99" s="8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3" t="s">
        <v>3183</v>
      </c>
      <c r="C100" s="3" t="s">
        <v>7293</v>
      </c>
      <c r="D100" s="6">
        <v>4300</v>
      </c>
      <c r="E100" s="8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3" t="s">
        <v>3186</v>
      </c>
      <c r="C101" s="3" t="s">
        <v>7296</v>
      </c>
      <c r="D101" s="6">
        <v>15000</v>
      </c>
      <c r="E101" s="8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3" t="s">
        <v>3207</v>
      </c>
      <c r="C102" s="3" t="s">
        <v>7317</v>
      </c>
      <c r="D102" s="6">
        <v>5000</v>
      </c>
      <c r="E102" s="8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70" x14ac:dyDescent="0.25">
      <c r="A103">
        <v>3209</v>
      </c>
      <c r="B103" s="3" t="s">
        <v>3208</v>
      </c>
      <c r="C103" s="3" t="s">
        <v>7318</v>
      </c>
      <c r="D103" s="6">
        <v>9500</v>
      </c>
      <c r="E103" s="8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70" x14ac:dyDescent="0.25">
      <c r="A104">
        <v>3210</v>
      </c>
      <c r="B104" s="3" t="s">
        <v>3209</v>
      </c>
      <c r="C104" s="3" t="s">
        <v>7319</v>
      </c>
      <c r="D104" s="6">
        <v>3000</v>
      </c>
      <c r="E104" s="8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85" x14ac:dyDescent="0.25">
      <c r="A105">
        <v>3211</v>
      </c>
      <c r="B105" s="3" t="s">
        <v>3210</v>
      </c>
      <c r="C105" s="3" t="s">
        <v>7320</v>
      </c>
      <c r="D105" s="6">
        <v>23000</v>
      </c>
      <c r="E105" s="8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65" x14ac:dyDescent="0.25">
      <c r="A106">
        <v>3212</v>
      </c>
      <c r="B106" s="3" t="s">
        <v>3211</v>
      </c>
      <c r="C106" s="3" t="s">
        <v>7321</v>
      </c>
      <c r="D106" s="6">
        <v>4000</v>
      </c>
      <c r="E106" s="8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70" x14ac:dyDescent="0.25">
      <c r="A107">
        <v>3215</v>
      </c>
      <c r="B107" s="3" t="s">
        <v>3214</v>
      </c>
      <c r="C107" s="3" t="s">
        <v>7324</v>
      </c>
      <c r="D107" s="6">
        <v>35000</v>
      </c>
      <c r="E107" s="8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3" t="s">
        <v>3216</v>
      </c>
      <c r="C108" s="3" t="s">
        <v>7326</v>
      </c>
      <c r="D108" s="6">
        <v>4500</v>
      </c>
      <c r="E108" s="8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95" x14ac:dyDescent="0.25">
      <c r="A109">
        <v>3219</v>
      </c>
      <c r="B109" s="3" t="s">
        <v>3218</v>
      </c>
      <c r="C109" s="3" t="s">
        <v>7328</v>
      </c>
      <c r="D109" s="6">
        <v>20000</v>
      </c>
      <c r="E109" s="8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3" t="s">
        <v>3219</v>
      </c>
      <c r="C110" s="3" t="s">
        <v>7329</v>
      </c>
      <c r="D110" s="6">
        <v>15000</v>
      </c>
      <c r="E110" s="8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3" t="s">
        <v>3221</v>
      </c>
      <c r="C111" s="3" t="s">
        <v>7331</v>
      </c>
      <c r="D111" s="6">
        <v>2500</v>
      </c>
      <c r="E111" s="8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3" t="s">
        <v>3222</v>
      </c>
      <c r="C112" s="3" t="s">
        <v>7332</v>
      </c>
      <c r="D112" s="6">
        <v>3100</v>
      </c>
      <c r="E112" s="8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70" x14ac:dyDescent="0.25">
      <c r="A113">
        <v>3224</v>
      </c>
      <c r="B113" s="3" t="s">
        <v>3223</v>
      </c>
      <c r="C113" s="3" t="s">
        <v>7333</v>
      </c>
      <c r="D113" s="6">
        <v>30000</v>
      </c>
      <c r="E113" s="8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3" t="s">
        <v>3224</v>
      </c>
      <c r="C114" s="3" t="s">
        <v>7334</v>
      </c>
      <c r="D114" s="6">
        <v>2000</v>
      </c>
      <c r="E114" s="8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20" x14ac:dyDescent="0.25">
      <c r="A115">
        <v>3228</v>
      </c>
      <c r="B115" s="3" t="s">
        <v>3227</v>
      </c>
      <c r="C115" s="3" t="s">
        <v>7337</v>
      </c>
      <c r="D115" s="6">
        <v>7000</v>
      </c>
      <c r="E115" s="8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3" t="s">
        <v>3228</v>
      </c>
      <c r="C116" s="3" t="s">
        <v>7338</v>
      </c>
      <c r="D116" s="6">
        <v>20000</v>
      </c>
      <c r="E116" s="8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3" t="s">
        <v>3229</v>
      </c>
      <c r="C117" s="3" t="s">
        <v>7339</v>
      </c>
      <c r="D117" s="6">
        <v>2600</v>
      </c>
      <c r="E117" s="8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3" t="s">
        <v>3230</v>
      </c>
      <c r="C118" s="3" t="s">
        <v>7340</v>
      </c>
      <c r="D118" s="6">
        <v>1000</v>
      </c>
      <c r="E118" s="8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3" t="s">
        <v>3231</v>
      </c>
      <c r="C119" s="3" t="s">
        <v>7341</v>
      </c>
      <c r="D119" s="6">
        <v>1000</v>
      </c>
      <c r="E119" s="8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40" x14ac:dyDescent="0.25">
      <c r="A120">
        <v>3233</v>
      </c>
      <c r="B120" s="3" t="s">
        <v>3232</v>
      </c>
      <c r="C120" s="3" t="s">
        <v>7342</v>
      </c>
      <c r="D120" s="6">
        <v>5000</v>
      </c>
      <c r="E120" s="8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0" x14ac:dyDescent="0.25">
      <c r="A121">
        <v>3235</v>
      </c>
      <c r="B121" s="3" t="s">
        <v>3234</v>
      </c>
      <c r="C121" s="3" t="s">
        <v>7344</v>
      </c>
      <c r="D121" s="6">
        <v>15000</v>
      </c>
      <c r="E121" s="8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0" x14ac:dyDescent="0.25">
      <c r="A122">
        <v>3236</v>
      </c>
      <c r="B122" s="3" t="s">
        <v>3235</v>
      </c>
      <c r="C122" s="3" t="s">
        <v>7345</v>
      </c>
      <c r="D122" s="6">
        <v>20000</v>
      </c>
      <c r="E122" s="8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3" t="s">
        <v>3236</v>
      </c>
      <c r="C123" s="3" t="s">
        <v>7346</v>
      </c>
      <c r="D123" s="6">
        <v>35000</v>
      </c>
      <c r="E123" s="8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85" x14ac:dyDescent="0.25">
      <c r="A124">
        <v>3241</v>
      </c>
      <c r="B124" s="3" t="s">
        <v>3240</v>
      </c>
      <c r="C124" s="3" t="s">
        <v>7350</v>
      </c>
      <c r="D124" s="6">
        <v>8500</v>
      </c>
      <c r="E124" s="8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3" t="s">
        <v>3241</v>
      </c>
      <c r="C125" s="3" t="s">
        <v>7351</v>
      </c>
      <c r="D125" s="6">
        <v>10000</v>
      </c>
      <c r="E125" s="8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70" x14ac:dyDescent="0.25">
      <c r="A126">
        <v>3243</v>
      </c>
      <c r="B126" s="3" t="s">
        <v>3242</v>
      </c>
      <c r="C126" s="3" t="s">
        <v>7352</v>
      </c>
      <c r="D126" s="6">
        <v>8000</v>
      </c>
      <c r="E126" s="8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55" x14ac:dyDescent="0.25">
      <c r="A127">
        <v>3245</v>
      </c>
      <c r="B127" s="3" t="s">
        <v>3244</v>
      </c>
      <c r="C127" s="3" t="s">
        <v>7354</v>
      </c>
      <c r="D127" s="6">
        <v>21000</v>
      </c>
      <c r="E127" s="8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3" t="s">
        <v>3245</v>
      </c>
      <c r="C128" s="3" t="s">
        <v>7355</v>
      </c>
      <c r="D128" s="6">
        <v>10000</v>
      </c>
      <c r="E128" s="8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20" x14ac:dyDescent="0.25">
      <c r="A129">
        <v>3248</v>
      </c>
      <c r="B129" s="3" t="s">
        <v>3247</v>
      </c>
      <c r="C129" s="3" t="s">
        <v>7357</v>
      </c>
      <c r="D129" s="6">
        <v>12000</v>
      </c>
      <c r="E129" s="8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55" x14ac:dyDescent="0.25">
      <c r="A130">
        <v>3249</v>
      </c>
      <c r="B130" s="3" t="s">
        <v>3248</v>
      </c>
      <c r="C130" s="3" t="s">
        <v>7358</v>
      </c>
      <c r="D130" s="6">
        <v>5500</v>
      </c>
      <c r="E130" s="8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85" x14ac:dyDescent="0.25">
      <c r="A131">
        <v>3250</v>
      </c>
      <c r="B131" s="3" t="s">
        <v>3249</v>
      </c>
      <c r="C131" s="3" t="s">
        <v>7359</v>
      </c>
      <c r="D131" s="6">
        <v>25000</v>
      </c>
      <c r="E131" s="8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85" x14ac:dyDescent="0.25">
      <c r="A132">
        <v>3251</v>
      </c>
      <c r="B132" s="3" t="s">
        <v>3250</v>
      </c>
      <c r="C132" s="3" t="s">
        <v>7360</v>
      </c>
      <c r="D132" s="6">
        <v>1500</v>
      </c>
      <c r="E132" s="8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35" x14ac:dyDescent="0.25">
      <c r="A133">
        <v>3253</v>
      </c>
      <c r="B133" s="3" t="s">
        <v>3252</v>
      </c>
      <c r="C133" s="3" t="s">
        <v>7362</v>
      </c>
      <c r="D133" s="6">
        <v>20000</v>
      </c>
      <c r="E133" s="8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25" x14ac:dyDescent="0.25">
      <c r="A134">
        <v>3256</v>
      </c>
      <c r="B134" s="3" t="s">
        <v>3255</v>
      </c>
      <c r="C134" s="3" t="s">
        <v>7365</v>
      </c>
      <c r="D134" s="6">
        <v>10000</v>
      </c>
      <c r="E134" s="8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10" x14ac:dyDescent="0.25">
      <c r="A135">
        <v>3258</v>
      </c>
      <c r="B135" s="3" t="s">
        <v>3257</v>
      </c>
      <c r="C135" s="3" t="s">
        <v>7367</v>
      </c>
      <c r="D135" s="6">
        <v>7000</v>
      </c>
      <c r="E135" s="8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3" t="s">
        <v>3258</v>
      </c>
      <c r="C136" s="3" t="s">
        <v>7368</v>
      </c>
      <c r="D136" s="6">
        <v>23000</v>
      </c>
      <c r="E136" s="8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3" t="s">
        <v>3259</v>
      </c>
      <c r="C137" s="3" t="s">
        <v>7369</v>
      </c>
      <c r="D137" s="6">
        <v>5000</v>
      </c>
      <c r="E137" s="8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3" t="s">
        <v>3260</v>
      </c>
      <c r="C138" s="3" t="s">
        <v>7370</v>
      </c>
      <c r="D138" s="6">
        <v>3300</v>
      </c>
      <c r="E138" s="8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65" x14ac:dyDescent="0.25">
      <c r="A139">
        <v>3262</v>
      </c>
      <c r="B139" s="3" t="s">
        <v>3261</v>
      </c>
      <c r="C139" s="3" t="s">
        <v>7371</v>
      </c>
      <c r="D139" s="6">
        <v>12200</v>
      </c>
      <c r="E139" s="8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3" t="s">
        <v>3262</v>
      </c>
      <c r="C140" s="3" t="s">
        <v>7372</v>
      </c>
      <c r="D140" s="6">
        <v>2500</v>
      </c>
      <c r="E140" s="8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3" t="s">
        <v>3263</v>
      </c>
      <c r="C141" s="3" t="s">
        <v>7373</v>
      </c>
      <c r="D141" s="6">
        <v>2500</v>
      </c>
      <c r="E141" s="8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3" t="s">
        <v>3265</v>
      </c>
      <c r="C142" s="3" t="s">
        <v>7375</v>
      </c>
      <c r="D142" s="6">
        <v>6000</v>
      </c>
      <c r="E142" s="8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3" t="s">
        <v>3266</v>
      </c>
      <c r="C143" s="3" t="s">
        <v>7376</v>
      </c>
      <c r="D143" s="6">
        <v>15000</v>
      </c>
      <c r="E143" s="8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3" t="s">
        <v>3267</v>
      </c>
      <c r="C144" s="3" t="s">
        <v>7377</v>
      </c>
      <c r="D144" s="6">
        <v>2000</v>
      </c>
      <c r="E144" s="8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3" t="s">
        <v>3271</v>
      </c>
      <c r="C145" s="3" t="s">
        <v>7381</v>
      </c>
      <c r="D145" s="6">
        <v>10000</v>
      </c>
      <c r="E145" s="8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85" x14ac:dyDescent="0.25">
      <c r="A146">
        <v>3273</v>
      </c>
      <c r="B146" s="3" t="s">
        <v>3272</v>
      </c>
      <c r="C146" s="3" t="s">
        <v>7382</v>
      </c>
      <c r="D146" s="6">
        <v>4000</v>
      </c>
      <c r="E146" s="8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70" x14ac:dyDescent="0.25">
      <c r="A147">
        <v>3274</v>
      </c>
      <c r="B147" s="3" t="s">
        <v>3273</v>
      </c>
      <c r="C147" s="3" t="s">
        <v>7383</v>
      </c>
      <c r="D147" s="6">
        <v>15500</v>
      </c>
      <c r="E147" s="8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85" x14ac:dyDescent="0.25">
      <c r="A148">
        <v>3275</v>
      </c>
      <c r="B148" s="3" t="s">
        <v>3274</v>
      </c>
      <c r="C148" s="3" t="s">
        <v>7384</v>
      </c>
      <c r="D148" s="6">
        <v>1800</v>
      </c>
      <c r="E148" s="8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300" x14ac:dyDescent="0.25">
      <c r="A149">
        <v>3279</v>
      </c>
      <c r="B149" s="3" t="s">
        <v>3278</v>
      </c>
      <c r="C149" s="3" t="s">
        <v>7388</v>
      </c>
      <c r="D149" s="6">
        <v>5800</v>
      </c>
      <c r="E149" s="8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3" t="s">
        <v>3279</v>
      </c>
      <c r="C150" s="3" t="s">
        <v>7389</v>
      </c>
      <c r="D150" s="6">
        <v>2000</v>
      </c>
      <c r="E150" s="8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3" t="s">
        <v>3280</v>
      </c>
      <c r="C151" s="3" t="s">
        <v>7390</v>
      </c>
      <c r="D151" s="6">
        <v>5000</v>
      </c>
      <c r="E151" s="8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0" x14ac:dyDescent="0.25">
      <c r="A152">
        <v>3282</v>
      </c>
      <c r="B152" s="3" t="s">
        <v>3281</v>
      </c>
      <c r="C152" s="3" t="s">
        <v>7391</v>
      </c>
      <c r="D152" s="6">
        <v>31000</v>
      </c>
      <c r="E152" s="8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40" x14ac:dyDescent="0.25">
      <c r="A153">
        <v>3284</v>
      </c>
      <c r="B153" s="3" t="s">
        <v>3283</v>
      </c>
      <c r="C153" s="3" t="s">
        <v>7393</v>
      </c>
      <c r="D153" s="6">
        <v>3000</v>
      </c>
      <c r="E153" s="8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3" t="s">
        <v>3284</v>
      </c>
      <c r="C154" s="3" t="s">
        <v>7394</v>
      </c>
      <c r="D154" s="6">
        <v>4999</v>
      </c>
      <c r="E154" s="8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85" x14ac:dyDescent="0.25">
      <c r="A155">
        <v>3286</v>
      </c>
      <c r="B155" s="3" t="s">
        <v>3285</v>
      </c>
      <c r="C155" s="3" t="s">
        <v>7395</v>
      </c>
      <c r="D155" s="6">
        <v>15000</v>
      </c>
      <c r="E155" s="8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85" x14ac:dyDescent="0.25">
      <c r="A156">
        <v>3291</v>
      </c>
      <c r="B156" s="3" t="s">
        <v>3290</v>
      </c>
      <c r="C156" s="3" t="s">
        <v>7400</v>
      </c>
      <c r="D156" s="6">
        <v>500</v>
      </c>
      <c r="E156" s="8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85" x14ac:dyDescent="0.25">
      <c r="A157">
        <v>3298</v>
      </c>
      <c r="B157" s="3" t="s">
        <v>3297</v>
      </c>
      <c r="C157" s="3" t="s">
        <v>7407</v>
      </c>
      <c r="D157" s="6">
        <v>10000</v>
      </c>
      <c r="E157" s="8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55" x14ac:dyDescent="0.25">
      <c r="A158">
        <v>3299</v>
      </c>
      <c r="B158" s="3" t="s">
        <v>3298</v>
      </c>
      <c r="C158" s="3" t="s">
        <v>7408</v>
      </c>
      <c r="D158" s="6">
        <v>3000</v>
      </c>
      <c r="E158" s="8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3" t="s">
        <v>3299</v>
      </c>
      <c r="C159" s="3" t="s">
        <v>7409</v>
      </c>
      <c r="D159" s="6">
        <v>3000</v>
      </c>
      <c r="E159" s="8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40" x14ac:dyDescent="0.25">
      <c r="A160">
        <v>3301</v>
      </c>
      <c r="B160" s="3" t="s">
        <v>3300</v>
      </c>
      <c r="C160" s="3" t="s">
        <v>7410</v>
      </c>
      <c r="D160" s="6">
        <v>3000</v>
      </c>
      <c r="E160" s="8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55" x14ac:dyDescent="0.25">
      <c r="A161">
        <v>3303</v>
      </c>
      <c r="B161" s="3" t="s">
        <v>3302</v>
      </c>
      <c r="C161" s="3" t="s">
        <v>7412</v>
      </c>
      <c r="D161" s="6">
        <v>1800</v>
      </c>
      <c r="E161" s="8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3" t="s">
        <v>3303</v>
      </c>
      <c r="C162" s="3" t="s">
        <v>7413</v>
      </c>
      <c r="D162" s="6">
        <v>15000</v>
      </c>
      <c r="E162" s="8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85" x14ac:dyDescent="0.25">
      <c r="A163">
        <v>3305</v>
      </c>
      <c r="B163" s="3" t="s">
        <v>3304</v>
      </c>
      <c r="C163" s="3" t="s">
        <v>7414</v>
      </c>
      <c r="D163" s="6">
        <v>4000</v>
      </c>
      <c r="E163" s="8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3" t="s">
        <v>3305</v>
      </c>
      <c r="C164" s="3" t="s">
        <v>7415</v>
      </c>
      <c r="D164" s="6">
        <v>1500</v>
      </c>
      <c r="E164" s="8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70" x14ac:dyDescent="0.25">
      <c r="A165">
        <v>3307</v>
      </c>
      <c r="B165" s="3" t="s">
        <v>3306</v>
      </c>
      <c r="C165" s="3" t="s">
        <v>7416</v>
      </c>
      <c r="D165" s="6">
        <v>1000</v>
      </c>
      <c r="E165" s="8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3" t="s">
        <v>3307</v>
      </c>
      <c r="C166" s="3" t="s">
        <v>7417</v>
      </c>
      <c r="D166" s="6">
        <v>3500</v>
      </c>
      <c r="E166" s="8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3" t="s">
        <v>3309</v>
      </c>
      <c r="C167" s="3" t="s">
        <v>7419</v>
      </c>
      <c r="D167" s="6">
        <v>6500</v>
      </c>
      <c r="E167" s="8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55" x14ac:dyDescent="0.25">
      <c r="A168">
        <v>3311</v>
      </c>
      <c r="B168" s="3" t="s">
        <v>3310</v>
      </c>
      <c r="C168" s="3" t="s">
        <v>7420</v>
      </c>
      <c r="D168" s="6">
        <v>2500</v>
      </c>
      <c r="E168" s="8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3" t="s">
        <v>3311</v>
      </c>
      <c r="C169" s="3" t="s">
        <v>7421</v>
      </c>
      <c r="D169" s="6">
        <v>2500</v>
      </c>
      <c r="E169" s="8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55" x14ac:dyDescent="0.25">
      <c r="A170">
        <v>3313</v>
      </c>
      <c r="B170" s="3" t="s">
        <v>3312</v>
      </c>
      <c r="C170" s="3" t="s">
        <v>7422</v>
      </c>
      <c r="D170" s="6">
        <v>2000</v>
      </c>
      <c r="E170" s="8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0" x14ac:dyDescent="0.25">
      <c r="A171">
        <v>3316</v>
      </c>
      <c r="B171" s="3" t="s">
        <v>3315</v>
      </c>
      <c r="C171" s="3" t="s">
        <v>7425</v>
      </c>
      <c r="D171" s="6">
        <v>11737</v>
      </c>
      <c r="E171" s="8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40" x14ac:dyDescent="0.25">
      <c r="A172">
        <v>3317</v>
      </c>
      <c r="B172" s="3" t="s">
        <v>3316</v>
      </c>
      <c r="C172" s="3" t="s">
        <v>7426</v>
      </c>
      <c r="D172" s="6">
        <v>1050</v>
      </c>
      <c r="E172" s="8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3" t="s">
        <v>3319</v>
      </c>
      <c r="C173" s="3" t="s">
        <v>7429</v>
      </c>
      <c r="D173" s="6">
        <v>2500</v>
      </c>
      <c r="E173" s="8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3" t="s">
        <v>3320</v>
      </c>
      <c r="C174" s="3" t="s">
        <v>7430</v>
      </c>
      <c r="D174" s="6">
        <v>500</v>
      </c>
      <c r="E174" s="8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3" t="s">
        <v>3321</v>
      </c>
      <c r="C175" s="3" t="s">
        <v>7431</v>
      </c>
      <c r="D175" s="6">
        <v>3300</v>
      </c>
      <c r="E175" s="8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3" t="s">
        <v>3325</v>
      </c>
      <c r="C176" s="3" t="s">
        <v>7435</v>
      </c>
      <c r="D176" s="6">
        <v>8000</v>
      </c>
      <c r="E176" s="8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85" x14ac:dyDescent="0.25">
      <c r="A177">
        <v>3328</v>
      </c>
      <c r="B177" s="3" t="s">
        <v>3327</v>
      </c>
      <c r="C177" s="3" t="s">
        <v>7437</v>
      </c>
      <c r="D177" s="6">
        <v>1800</v>
      </c>
      <c r="E177" s="8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70" x14ac:dyDescent="0.25">
      <c r="A178">
        <v>3331</v>
      </c>
      <c r="B178" s="3" t="s">
        <v>3330</v>
      </c>
      <c r="C178" s="3" t="s">
        <v>7440</v>
      </c>
      <c r="D178" s="6">
        <v>5000</v>
      </c>
      <c r="E178" s="8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3" t="s">
        <v>3331</v>
      </c>
      <c r="C179" s="3" t="s">
        <v>7441</v>
      </c>
      <c r="D179" s="6">
        <v>6000</v>
      </c>
      <c r="E179" s="8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3" t="s">
        <v>3332</v>
      </c>
      <c r="C180" s="3" t="s">
        <v>7442</v>
      </c>
      <c r="D180" s="6">
        <v>3500</v>
      </c>
      <c r="E180" s="8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3" t="s">
        <v>3333</v>
      </c>
      <c r="C181" s="3" t="s">
        <v>7443</v>
      </c>
      <c r="D181" s="6">
        <v>3871</v>
      </c>
      <c r="E181" s="8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3" t="s">
        <v>3337</v>
      </c>
      <c r="C182" s="3" t="s">
        <v>7447</v>
      </c>
      <c r="D182" s="6">
        <v>15000</v>
      </c>
      <c r="E182" s="8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10" x14ac:dyDescent="0.25">
      <c r="A183">
        <v>3339</v>
      </c>
      <c r="B183" s="3" t="s">
        <v>3338</v>
      </c>
      <c r="C183" s="3" t="s">
        <v>7448</v>
      </c>
      <c r="D183" s="6">
        <v>8000</v>
      </c>
      <c r="E183" s="8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3" t="s">
        <v>3339</v>
      </c>
      <c r="C184" s="3" t="s">
        <v>7449</v>
      </c>
      <c r="D184" s="6">
        <v>3000</v>
      </c>
      <c r="E184" s="8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10" x14ac:dyDescent="0.25">
      <c r="A185">
        <v>3342</v>
      </c>
      <c r="B185" s="3" t="s">
        <v>3341</v>
      </c>
      <c r="C185" s="3" t="s">
        <v>7451</v>
      </c>
      <c r="D185" s="6">
        <v>6000</v>
      </c>
      <c r="E185" s="8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3" t="s">
        <v>3343</v>
      </c>
      <c r="C186" s="3" t="s">
        <v>7453</v>
      </c>
      <c r="D186" s="6">
        <v>4500</v>
      </c>
      <c r="E186" s="8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85" x14ac:dyDescent="0.25">
      <c r="A187">
        <v>3345</v>
      </c>
      <c r="B187" s="3" t="s">
        <v>3344</v>
      </c>
      <c r="C187" s="3" t="s">
        <v>7454</v>
      </c>
      <c r="D187" s="6">
        <v>500</v>
      </c>
      <c r="E187" s="8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40" x14ac:dyDescent="0.25">
      <c r="A188">
        <v>3346</v>
      </c>
      <c r="B188" s="3" t="s">
        <v>3345</v>
      </c>
      <c r="C188" s="3" t="s">
        <v>7455</v>
      </c>
      <c r="D188" s="6">
        <v>1500</v>
      </c>
      <c r="E188" s="8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3" t="s">
        <v>3265</v>
      </c>
      <c r="C189" s="3" t="s">
        <v>7457</v>
      </c>
      <c r="D189" s="6">
        <v>5500</v>
      </c>
      <c r="E189" s="8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70" x14ac:dyDescent="0.25">
      <c r="A190">
        <v>3349</v>
      </c>
      <c r="B190" s="3" t="s">
        <v>3347</v>
      </c>
      <c r="C190" s="3" t="s">
        <v>7458</v>
      </c>
      <c r="D190" s="6">
        <v>1000</v>
      </c>
      <c r="E190" s="8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3" t="s">
        <v>3352</v>
      </c>
      <c r="C191" s="3" t="s">
        <v>7463</v>
      </c>
      <c r="D191" s="6">
        <v>3000</v>
      </c>
      <c r="E191" s="8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3" t="s">
        <v>3356</v>
      </c>
      <c r="C192" s="3" t="s">
        <v>7467</v>
      </c>
      <c r="D192" s="6">
        <v>10000</v>
      </c>
      <c r="E192" s="8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10" x14ac:dyDescent="0.25">
      <c r="A193">
        <v>3359</v>
      </c>
      <c r="B193" s="3" t="s">
        <v>3357</v>
      </c>
      <c r="C193" s="3" t="s">
        <v>7468</v>
      </c>
      <c r="D193" s="6">
        <v>4000</v>
      </c>
      <c r="E193" s="8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70" x14ac:dyDescent="0.25">
      <c r="A194">
        <v>3361</v>
      </c>
      <c r="B194" s="3" t="s">
        <v>3359</v>
      </c>
      <c r="C194" s="3" t="s">
        <v>7470</v>
      </c>
      <c r="D194" s="6">
        <v>5000</v>
      </c>
      <c r="E194" s="8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40" x14ac:dyDescent="0.25">
      <c r="A195">
        <v>3362</v>
      </c>
      <c r="B195" s="3" t="s">
        <v>3360</v>
      </c>
      <c r="C195" s="3" t="s">
        <v>7471</v>
      </c>
      <c r="D195" s="6">
        <v>500</v>
      </c>
      <c r="E195" s="8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3" t="s">
        <v>3361</v>
      </c>
      <c r="C196" s="3" t="s">
        <v>7472</v>
      </c>
      <c r="D196" s="6">
        <v>7750</v>
      </c>
      <c r="E196" s="8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85" x14ac:dyDescent="0.25">
      <c r="A197">
        <v>3365</v>
      </c>
      <c r="B197" s="3" t="s">
        <v>3363</v>
      </c>
      <c r="C197" s="3" t="s">
        <v>7474</v>
      </c>
      <c r="D197" s="6">
        <v>2500</v>
      </c>
      <c r="E197" s="8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3" t="s">
        <v>3364</v>
      </c>
      <c r="C198" s="3" t="s">
        <v>7475</v>
      </c>
      <c r="D198" s="6">
        <v>500</v>
      </c>
      <c r="E198" s="8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25" x14ac:dyDescent="0.25">
      <c r="A199">
        <v>3368</v>
      </c>
      <c r="B199" s="3" t="s">
        <v>3366</v>
      </c>
      <c r="C199" s="3" t="s">
        <v>7477</v>
      </c>
      <c r="D199" s="6">
        <v>1000</v>
      </c>
      <c r="E199" s="8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3" t="s">
        <v>3368</v>
      </c>
      <c r="C200" s="3" t="s">
        <v>7479</v>
      </c>
      <c r="D200" s="6">
        <v>1500</v>
      </c>
      <c r="E200" s="8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3" t="s">
        <v>3369</v>
      </c>
      <c r="C201" s="3" t="s">
        <v>7480</v>
      </c>
      <c r="D201" s="6">
        <v>200</v>
      </c>
      <c r="E201" s="8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3" t="s">
        <v>3370</v>
      </c>
      <c r="C202" s="3" t="s">
        <v>7481</v>
      </c>
      <c r="D202" s="6">
        <v>1000</v>
      </c>
      <c r="E202" s="8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55" x14ac:dyDescent="0.25">
      <c r="A203">
        <v>3376</v>
      </c>
      <c r="B203" s="3" t="s">
        <v>3374</v>
      </c>
      <c r="C203" s="3" t="s">
        <v>7485</v>
      </c>
      <c r="D203" s="6">
        <v>8000</v>
      </c>
      <c r="E203" s="8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3" t="s">
        <v>3378</v>
      </c>
      <c r="C204" s="3" t="s">
        <v>7489</v>
      </c>
      <c r="D204" s="6">
        <v>3000</v>
      </c>
      <c r="E204" s="8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55" x14ac:dyDescent="0.25">
      <c r="A205">
        <v>3381</v>
      </c>
      <c r="B205" s="3" t="s">
        <v>3379</v>
      </c>
      <c r="C205" s="3" t="s">
        <v>7490</v>
      </c>
      <c r="D205" s="6">
        <v>4000</v>
      </c>
      <c r="E205" s="8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3" t="s">
        <v>3381</v>
      </c>
      <c r="C206" s="3" t="s">
        <v>7492</v>
      </c>
      <c r="D206" s="6">
        <v>1750</v>
      </c>
      <c r="E206" s="8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3" t="s">
        <v>3382</v>
      </c>
      <c r="C207" s="3" t="s">
        <v>7493</v>
      </c>
      <c r="D207" s="6">
        <v>6000</v>
      </c>
      <c r="E207" s="8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3" t="s">
        <v>3383</v>
      </c>
      <c r="C208" s="3" t="s">
        <v>7494</v>
      </c>
      <c r="D208" s="6">
        <v>2000</v>
      </c>
      <c r="E208" s="8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85" x14ac:dyDescent="0.25">
      <c r="A209">
        <v>3386</v>
      </c>
      <c r="B209" s="3" t="s">
        <v>3384</v>
      </c>
      <c r="C209" s="3" t="s">
        <v>7495</v>
      </c>
      <c r="D209" s="6">
        <v>2000</v>
      </c>
      <c r="E209" s="8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3" t="s">
        <v>3385</v>
      </c>
      <c r="C210" s="3" t="s">
        <v>7496</v>
      </c>
      <c r="D210" s="6">
        <v>3000</v>
      </c>
      <c r="E210" s="8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3" t="s">
        <v>3387</v>
      </c>
      <c r="C211" s="3" t="s">
        <v>7498</v>
      </c>
      <c r="D211" s="6">
        <v>10000</v>
      </c>
      <c r="E211" s="8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3" t="s">
        <v>3388</v>
      </c>
      <c r="C212" s="3" t="s">
        <v>7499</v>
      </c>
      <c r="D212" s="6">
        <v>1500</v>
      </c>
      <c r="E212" s="8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85" x14ac:dyDescent="0.25">
      <c r="A213">
        <v>3391</v>
      </c>
      <c r="B213" s="3" t="s">
        <v>3389</v>
      </c>
      <c r="C213" s="3" t="s">
        <v>7500</v>
      </c>
      <c r="D213" s="6">
        <v>500</v>
      </c>
      <c r="E213" s="8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3" t="s">
        <v>3391</v>
      </c>
      <c r="C214" s="3" t="s">
        <v>7502</v>
      </c>
      <c r="D214" s="6">
        <v>1500</v>
      </c>
      <c r="E214" s="8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3" t="s">
        <v>3394</v>
      </c>
      <c r="C215" s="3" t="s">
        <v>7505</v>
      </c>
      <c r="D215" s="6">
        <v>1500</v>
      </c>
      <c r="E215" s="8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15" x14ac:dyDescent="0.25">
      <c r="A216">
        <v>3398</v>
      </c>
      <c r="B216" s="3" t="s">
        <v>3396</v>
      </c>
      <c r="C216" s="3" t="s">
        <v>7507</v>
      </c>
      <c r="D216" s="6">
        <v>4000</v>
      </c>
      <c r="E216" s="8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85" x14ac:dyDescent="0.25">
      <c r="A217">
        <v>3400</v>
      </c>
      <c r="B217" s="3" t="s">
        <v>3398</v>
      </c>
      <c r="C217" s="3" t="s">
        <v>7509</v>
      </c>
      <c r="D217" s="6">
        <v>10000</v>
      </c>
      <c r="E217" s="8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55" x14ac:dyDescent="0.25">
      <c r="A218">
        <v>3402</v>
      </c>
      <c r="B218" s="3" t="s">
        <v>3400</v>
      </c>
      <c r="C218" s="3" t="s">
        <v>7511</v>
      </c>
      <c r="D218" s="6">
        <v>15000</v>
      </c>
      <c r="E218" s="8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3" t="s">
        <v>3402</v>
      </c>
      <c r="C219" s="3" t="s">
        <v>7513</v>
      </c>
      <c r="D219" s="6">
        <v>500</v>
      </c>
      <c r="E219" s="8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10" x14ac:dyDescent="0.25">
      <c r="A220">
        <v>3406</v>
      </c>
      <c r="B220" s="3" t="s">
        <v>3404</v>
      </c>
      <c r="C220" s="3" t="s">
        <v>7515</v>
      </c>
      <c r="D220" s="6">
        <v>10000</v>
      </c>
      <c r="E220" s="8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70" x14ac:dyDescent="0.25">
      <c r="A221">
        <v>3408</v>
      </c>
      <c r="B221" s="3" t="s">
        <v>3406</v>
      </c>
      <c r="C221" s="3" t="s">
        <v>7517</v>
      </c>
      <c r="D221" s="6">
        <v>500</v>
      </c>
      <c r="E221" s="8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3" t="s">
        <v>3408</v>
      </c>
      <c r="C222" s="3" t="s">
        <v>7519</v>
      </c>
      <c r="D222" s="6">
        <v>3000</v>
      </c>
      <c r="E222" s="8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3" t="s">
        <v>3409</v>
      </c>
      <c r="C223" s="3" t="s">
        <v>7520</v>
      </c>
      <c r="D223" s="6">
        <v>15000</v>
      </c>
      <c r="E223" s="8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3" t="s">
        <v>3411</v>
      </c>
      <c r="C224" s="3" t="s">
        <v>7522</v>
      </c>
      <c r="D224" s="6">
        <v>500</v>
      </c>
      <c r="E224" s="8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3" t="s">
        <v>3412</v>
      </c>
      <c r="C225" s="3" t="s">
        <v>7523</v>
      </c>
      <c r="D225" s="6">
        <v>3000</v>
      </c>
      <c r="E225" s="8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3" t="s">
        <v>3413</v>
      </c>
      <c r="C226" s="3" t="s">
        <v>7524</v>
      </c>
      <c r="D226" s="6">
        <v>200</v>
      </c>
      <c r="E226" s="8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3" t="s">
        <v>3415</v>
      </c>
      <c r="C227" s="3" t="s">
        <v>7526</v>
      </c>
      <c r="D227" s="6">
        <v>1700</v>
      </c>
      <c r="E227" s="8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3" t="s">
        <v>3416</v>
      </c>
      <c r="C228" s="3" t="s">
        <v>7527</v>
      </c>
      <c r="D228" s="6">
        <v>4000</v>
      </c>
      <c r="E228" s="8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55" x14ac:dyDescent="0.25">
      <c r="A229">
        <v>3421</v>
      </c>
      <c r="B229" s="3" t="s">
        <v>3419</v>
      </c>
      <c r="C229" s="3" t="s">
        <v>7530</v>
      </c>
      <c r="D229" s="6">
        <v>10000</v>
      </c>
      <c r="E229" s="8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3" t="s">
        <v>3421</v>
      </c>
      <c r="C230" s="3" t="s">
        <v>7532</v>
      </c>
      <c r="D230" s="6">
        <v>250</v>
      </c>
      <c r="E230" s="8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3" t="s">
        <v>3422</v>
      </c>
      <c r="C231" s="3" t="s">
        <v>7533</v>
      </c>
      <c r="D231" s="6">
        <v>6000</v>
      </c>
      <c r="E231" s="8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85" x14ac:dyDescent="0.25">
      <c r="A232">
        <v>3425</v>
      </c>
      <c r="B232" s="3" t="s">
        <v>3423</v>
      </c>
      <c r="C232" s="3" t="s">
        <v>7534</v>
      </c>
      <c r="D232" s="6">
        <v>30000</v>
      </c>
      <c r="E232" s="8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3" t="s">
        <v>3424</v>
      </c>
      <c r="C233" s="3" t="s">
        <v>7535</v>
      </c>
      <c r="D233" s="6">
        <v>3750</v>
      </c>
      <c r="E233" s="8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55" x14ac:dyDescent="0.25">
      <c r="A234">
        <v>3431</v>
      </c>
      <c r="B234" s="3" t="s">
        <v>3429</v>
      </c>
      <c r="C234" s="3" t="s">
        <v>7540</v>
      </c>
      <c r="D234" s="6">
        <v>2000</v>
      </c>
      <c r="E234" s="8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40" x14ac:dyDescent="0.25">
      <c r="A235">
        <v>3432</v>
      </c>
      <c r="B235" s="3" t="s">
        <v>3430</v>
      </c>
      <c r="C235" s="3" t="s">
        <v>7541</v>
      </c>
      <c r="D235" s="6">
        <v>2000</v>
      </c>
      <c r="E235" s="8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3" t="s">
        <v>3431</v>
      </c>
      <c r="C236" s="3" t="s">
        <v>7542</v>
      </c>
      <c r="D236" s="6">
        <v>9500</v>
      </c>
      <c r="E236" s="8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3" t="s">
        <v>3432</v>
      </c>
      <c r="C237" s="3" t="s">
        <v>7543</v>
      </c>
      <c r="D237" s="6">
        <v>10000</v>
      </c>
      <c r="E237" s="8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85" x14ac:dyDescent="0.25">
      <c r="A238">
        <v>3435</v>
      </c>
      <c r="B238" s="3" t="s">
        <v>3433</v>
      </c>
      <c r="C238" s="3" t="s">
        <v>7544</v>
      </c>
      <c r="D238" s="6">
        <v>1000</v>
      </c>
      <c r="E238" s="8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3" t="s">
        <v>3434</v>
      </c>
      <c r="C239" s="3" t="s">
        <v>7545</v>
      </c>
      <c r="D239" s="6">
        <v>5000</v>
      </c>
      <c r="E239" s="8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3" t="s">
        <v>3435</v>
      </c>
      <c r="C240" s="3" t="s">
        <v>7546</v>
      </c>
      <c r="D240" s="6">
        <v>3000</v>
      </c>
      <c r="E240" s="8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3" t="s">
        <v>3437</v>
      </c>
      <c r="C241" s="3" t="s">
        <v>7548</v>
      </c>
      <c r="D241" s="6">
        <v>1200</v>
      </c>
      <c r="E241" s="8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70" x14ac:dyDescent="0.25">
      <c r="A242">
        <v>3440</v>
      </c>
      <c r="B242" s="3" t="s">
        <v>3438</v>
      </c>
      <c r="C242" s="3" t="s">
        <v>7549</v>
      </c>
      <c r="D242" s="6">
        <v>5000</v>
      </c>
      <c r="E242" s="8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55" x14ac:dyDescent="0.25">
      <c r="A243">
        <v>3441</v>
      </c>
      <c r="B243" s="3" t="s">
        <v>3439</v>
      </c>
      <c r="C243" s="3" t="s">
        <v>7550</v>
      </c>
      <c r="D243" s="6">
        <v>2500</v>
      </c>
      <c r="E243" s="8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0" x14ac:dyDescent="0.25">
      <c r="A244">
        <v>3442</v>
      </c>
      <c r="B244" s="3" t="s">
        <v>3440</v>
      </c>
      <c r="C244" s="3" t="s">
        <v>7551</v>
      </c>
      <c r="D244" s="6">
        <v>250</v>
      </c>
      <c r="E244" s="8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85" x14ac:dyDescent="0.25">
      <c r="A245">
        <v>3443</v>
      </c>
      <c r="B245" s="3" t="s">
        <v>3441</v>
      </c>
      <c r="C245" s="3" t="s">
        <v>7552</v>
      </c>
      <c r="D245" s="6">
        <v>1000</v>
      </c>
      <c r="E245" s="8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3" t="s">
        <v>3445</v>
      </c>
      <c r="C246" s="3" t="s">
        <v>7556</v>
      </c>
      <c r="D246" s="6">
        <v>1000</v>
      </c>
      <c r="E246" s="8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0" x14ac:dyDescent="0.25">
      <c r="A247">
        <v>3448</v>
      </c>
      <c r="B247" s="3" t="s">
        <v>3446</v>
      </c>
      <c r="C247" s="3" t="s">
        <v>7557</v>
      </c>
      <c r="D247" s="6">
        <v>2100</v>
      </c>
      <c r="E247" s="8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3" t="s">
        <v>3447</v>
      </c>
      <c r="C248" s="3" t="s">
        <v>7558</v>
      </c>
      <c r="D248" s="6">
        <v>800</v>
      </c>
      <c r="E248" s="8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3" t="s">
        <v>3449</v>
      </c>
      <c r="C249" s="3" t="s">
        <v>7560</v>
      </c>
      <c r="D249" s="6">
        <v>650</v>
      </c>
      <c r="E249" s="8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70" x14ac:dyDescent="0.25">
      <c r="A250">
        <v>3452</v>
      </c>
      <c r="B250" s="3" t="s">
        <v>3450</v>
      </c>
      <c r="C250" s="3" t="s">
        <v>7561</v>
      </c>
      <c r="D250" s="6">
        <v>1000</v>
      </c>
      <c r="E250" s="8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3" t="s">
        <v>3453</v>
      </c>
      <c r="C251" s="3" t="s">
        <v>7564</v>
      </c>
      <c r="D251" s="6">
        <v>10000</v>
      </c>
      <c r="E251" s="8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3" t="s">
        <v>3454</v>
      </c>
      <c r="C252" s="3" t="s">
        <v>7565</v>
      </c>
      <c r="D252" s="6">
        <v>3000</v>
      </c>
      <c r="E252" s="8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3" t="s">
        <v>3455</v>
      </c>
      <c r="C253" s="3" t="s">
        <v>7566</v>
      </c>
      <c r="D253" s="6">
        <v>2000</v>
      </c>
      <c r="E253" s="8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3" t="s">
        <v>3456</v>
      </c>
      <c r="C254" s="3" t="s">
        <v>7567</v>
      </c>
      <c r="D254" s="6">
        <v>978</v>
      </c>
      <c r="E254" s="8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85" x14ac:dyDescent="0.25">
      <c r="A255">
        <v>3461</v>
      </c>
      <c r="B255" s="3" t="s">
        <v>3459</v>
      </c>
      <c r="C255" s="3" t="s">
        <v>7570</v>
      </c>
      <c r="D255" s="6">
        <v>500</v>
      </c>
      <c r="E255" s="8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10" x14ac:dyDescent="0.25">
      <c r="A256">
        <v>3462</v>
      </c>
      <c r="B256" s="3" t="s">
        <v>3460</v>
      </c>
      <c r="C256" s="3" t="s">
        <v>7571</v>
      </c>
      <c r="D256" s="6">
        <v>250</v>
      </c>
      <c r="E256" s="8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3" t="s">
        <v>3462</v>
      </c>
      <c r="C257" s="3" t="s">
        <v>7573</v>
      </c>
      <c r="D257" s="6">
        <v>5000</v>
      </c>
      <c r="E257" s="8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3" t="s">
        <v>3464</v>
      </c>
      <c r="C258" s="3" t="s">
        <v>7575</v>
      </c>
      <c r="D258" s="6">
        <v>3500</v>
      </c>
      <c r="E258" s="8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3" t="s">
        <v>3465</v>
      </c>
      <c r="C259" s="3" t="s">
        <v>7576</v>
      </c>
      <c r="D259" s="6">
        <v>3000</v>
      </c>
      <c r="E259" s="8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3" t="s">
        <v>3466</v>
      </c>
      <c r="C260" s="3" t="s">
        <v>7577</v>
      </c>
      <c r="D260" s="6">
        <v>10000</v>
      </c>
      <c r="E260" s="8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3" t="s">
        <v>3467</v>
      </c>
      <c r="C261" s="3" t="s">
        <v>7578</v>
      </c>
      <c r="D261" s="6">
        <v>2800</v>
      </c>
      <c r="E261" s="8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5" x14ac:dyDescent="0.25">
      <c r="A262">
        <v>3470</v>
      </c>
      <c r="B262" s="3" t="s">
        <v>3468</v>
      </c>
      <c r="C262" s="3" t="s">
        <v>7579</v>
      </c>
      <c r="D262" s="6">
        <v>250</v>
      </c>
      <c r="E262" s="8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55" x14ac:dyDescent="0.25">
      <c r="A263">
        <v>3472</v>
      </c>
      <c r="B263" s="3" t="s">
        <v>3470</v>
      </c>
      <c r="C263" s="3" t="s">
        <v>7581</v>
      </c>
      <c r="D263" s="6">
        <v>2000</v>
      </c>
      <c r="E263" s="8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3" t="s">
        <v>3471</v>
      </c>
      <c r="C264" s="3" t="s">
        <v>7582</v>
      </c>
      <c r="D264" s="6">
        <v>4900</v>
      </c>
      <c r="E264" s="8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15" x14ac:dyDescent="0.25">
      <c r="A265">
        <v>3476</v>
      </c>
      <c r="B265" s="3" t="s">
        <v>3474</v>
      </c>
      <c r="C265" s="3" t="s">
        <v>7585</v>
      </c>
      <c r="D265" s="6">
        <v>300</v>
      </c>
      <c r="E265" s="8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25" x14ac:dyDescent="0.25">
      <c r="A266">
        <v>3477</v>
      </c>
      <c r="B266" s="3" t="s">
        <v>3475</v>
      </c>
      <c r="C266" s="3" t="s">
        <v>7586</v>
      </c>
      <c r="D266" s="6">
        <v>1800</v>
      </c>
      <c r="E266" s="8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3" t="s">
        <v>3476</v>
      </c>
      <c r="C267" s="3" t="s">
        <v>7587</v>
      </c>
      <c r="D267" s="6">
        <v>2000</v>
      </c>
      <c r="E267" s="8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3" t="s">
        <v>3478</v>
      </c>
      <c r="C268" s="3" t="s">
        <v>7589</v>
      </c>
      <c r="D268" s="6">
        <v>1500</v>
      </c>
      <c r="E268" s="8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3" t="s">
        <v>3481</v>
      </c>
      <c r="C269" s="3" t="s">
        <v>7592</v>
      </c>
      <c r="D269" s="6">
        <v>3350</v>
      </c>
      <c r="E269" s="8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55" x14ac:dyDescent="0.25">
      <c r="A270">
        <v>3484</v>
      </c>
      <c r="B270" s="3" t="s">
        <v>3482</v>
      </c>
      <c r="C270" s="3" t="s">
        <v>7593</v>
      </c>
      <c r="D270" s="6">
        <v>2500</v>
      </c>
      <c r="E270" s="8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70" x14ac:dyDescent="0.25">
      <c r="A271">
        <v>3485</v>
      </c>
      <c r="B271" s="3" t="s">
        <v>3483</v>
      </c>
      <c r="C271" s="3" t="s">
        <v>7594</v>
      </c>
      <c r="D271" s="6">
        <v>1650</v>
      </c>
      <c r="E271" s="8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40" x14ac:dyDescent="0.25">
      <c r="A272">
        <v>3486</v>
      </c>
      <c r="B272" s="3" t="s">
        <v>3484</v>
      </c>
      <c r="C272" s="3" t="s">
        <v>7595</v>
      </c>
      <c r="D272" s="6">
        <v>3000</v>
      </c>
      <c r="E272" s="8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70" x14ac:dyDescent="0.25">
      <c r="A273">
        <v>3488</v>
      </c>
      <c r="B273" s="3" t="s">
        <v>3486</v>
      </c>
      <c r="C273" s="3" t="s">
        <v>7597</v>
      </c>
      <c r="D273" s="6">
        <v>3000</v>
      </c>
      <c r="E273" s="8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3" t="s">
        <v>3488</v>
      </c>
      <c r="C274" s="3" t="s">
        <v>7599</v>
      </c>
      <c r="D274" s="6">
        <v>1000</v>
      </c>
      <c r="E274" s="8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85" x14ac:dyDescent="0.25">
      <c r="A275">
        <v>3491</v>
      </c>
      <c r="B275" s="3" t="s">
        <v>3489</v>
      </c>
      <c r="C275" s="3" t="s">
        <v>7600</v>
      </c>
      <c r="D275" s="6">
        <v>500</v>
      </c>
      <c r="E275" s="8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3" t="s">
        <v>3490</v>
      </c>
      <c r="C276" s="3" t="s">
        <v>7601</v>
      </c>
      <c r="D276" s="6">
        <v>3800</v>
      </c>
      <c r="E276" s="8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0" x14ac:dyDescent="0.25">
      <c r="A277">
        <v>3493</v>
      </c>
      <c r="B277" s="3" t="s">
        <v>3491</v>
      </c>
      <c r="C277" s="3" t="s">
        <v>7602</v>
      </c>
      <c r="D277" s="6">
        <v>1500</v>
      </c>
      <c r="E277" s="8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70" x14ac:dyDescent="0.25">
      <c r="A278">
        <v>3494</v>
      </c>
      <c r="B278" s="3" t="s">
        <v>3492</v>
      </c>
      <c r="C278" s="3" t="s">
        <v>7603</v>
      </c>
      <c r="D278" s="6">
        <v>400</v>
      </c>
      <c r="E278" s="8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3" t="s">
        <v>3494</v>
      </c>
      <c r="C279" s="3" t="s">
        <v>7605</v>
      </c>
      <c r="D279" s="6">
        <v>3000</v>
      </c>
      <c r="E279" s="8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3" t="s">
        <v>3495</v>
      </c>
      <c r="C280" s="3" t="s">
        <v>7606</v>
      </c>
      <c r="D280" s="6">
        <v>1551</v>
      </c>
      <c r="E280" s="8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3" t="s">
        <v>3497</v>
      </c>
      <c r="C281" s="3" t="s">
        <v>7608</v>
      </c>
      <c r="D281" s="6">
        <v>2000</v>
      </c>
      <c r="E281" s="8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70" x14ac:dyDescent="0.25">
      <c r="A282">
        <v>3500</v>
      </c>
      <c r="B282" s="3" t="s">
        <v>3498</v>
      </c>
      <c r="C282" s="3" t="s">
        <v>7609</v>
      </c>
      <c r="D282" s="6">
        <v>1000</v>
      </c>
      <c r="E282" s="8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85" x14ac:dyDescent="0.25">
      <c r="A283">
        <v>3502</v>
      </c>
      <c r="B283" s="3" t="s">
        <v>3500</v>
      </c>
      <c r="C283" s="3" t="s">
        <v>7611</v>
      </c>
      <c r="D283" s="6">
        <v>4000</v>
      </c>
      <c r="E283" s="8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0" x14ac:dyDescent="0.25">
      <c r="A284">
        <v>3504</v>
      </c>
      <c r="B284" s="3" t="s">
        <v>3502</v>
      </c>
      <c r="C284" s="3" t="s">
        <v>7613</v>
      </c>
      <c r="D284" s="6">
        <v>1000</v>
      </c>
      <c r="E284" s="8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3" t="s">
        <v>3503</v>
      </c>
      <c r="C285" s="3" t="s">
        <v>7614</v>
      </c>
      <c r="D285" s="6">
        <v>2500</v>
      </c>
      <c r="E285" s="8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3" t="s">
        <v>3504</v>
      </c>
      <c r="C286" s="3" t="s">
        <v>7615</v>
      </c>
      <c r="D286" s="6">
        <v>3000</v>
      </c>
      <c r="E286" s="8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3" t="s">
        <v>3505</v>
      </c>
      <c r="C287" s="3" t="s">
        <v>7616</v>
      </c>
      <c r="D287" s="6">
        <v>10000</v>
      </c>
      <c r="E287" s="8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3" t="s">
        <v>3507</v>
      </c>
      <c r="C288" s="3" t="s">
        <v>7618</v>
      </c>
      <c r="D288" s="6">
        <v>3000</v>
      </c>
      <c r="E288" s="8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3" t="s">
        <v>3508</v>
      </c>
      <c r="C289" s="3" t="s">
        <v>7619</v>
      </c>
      <c r="D289" s="6">
        <v>900</v>
      </c>
      <c r="E289" s="8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3" t="s">
        <v>3511</v>
      </c>
      <c r="C290" s="3" t="s">
        <v>7622</v>
      </c>
      <c r="D290" s="6">
        <v>2800</v>
      </c>
      <c r="E290" s="8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85" x14ac:dyDescent="0.25">
      <c r="A291">
        <v>3514</v>
      </c>
      <c r="B291" s="3" t="s">
        <v>3512</v>
      </c>
      <c r="C291" s="3" t="s">
        <v>7623</v>
      </c>
      <c r="D291" s="6">
        <v>500</v>
      </c>
      <c r="E291" s="8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3" t="s">
        <v>3513</v>
      </c>
      <c r="C292" s="3" t="s">
        <v>7624</v>
      </c>
      <c r="D292" s="6">
        <v>3000</v>
      </c>
      <c r="E292" s="8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70" x14ac:dyDescent="0.25">
      <c r="A293">
        <v>3516</v>
      </c>
      <c r="B293" s="3" t="s">
        <v>3514</v>
      </c>
      <c r="C293" s="3" t="s">
        <v>7625</v>
      </c>
      <c r="D293" s="6">
        <v>2500</v>
      </c>
      <c r="E293" s="8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3" t="s">
        <v>3516</v>
      </c>
      <c r="C294" s="3" t="s">
        <v>7627</v>
      </c>
      <c r="D294" s="6">
        <v>1500</v>
      </c>
      <c r="E294" s="8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70" x14ac:dyDescent="0.25">
      <c r="A295">
        <v>3521</v>
      </c>
      <c r="B295" s="3" t="s">
        <v>3519</v>
      </c>
      <c r="C295" s="3" t="s">
        <v>7630</v>
      </c>
      <c r="D295" s="6">
        <v>350</v>
      </c>
      <c r="E295" s="8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85" x14ac:dyDescent="0.25">
      <c r="A296">
        <v>3524</v>
      </c>
      <c r="B296" s="3" t="s">
        <v>3522</v>
      </c>
      <c r="C296" s="3" t="s">
        <v>7633</v>
      </c>
      <c r="D296" s="6">
        <v>10000</v>
      </c>
      <c r="E296" s="8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3" t="s">
        <v>3523</v>
      </c>
      <c r="C297" s="3" t="s">
        <v>7634</v>
      </c>
      <c r="D297" s="6">
        <v>500</v>
      </c>
      <c r="E297" s="8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3" t="s">
        <v>3524</v>
      </c>
      <c r="C298" s="3" t="s">
        <v>7635</v>
      </c>
      <c r="D298" s="6">
        <v>3300</v>
      </c>
      <c r="E298" s="8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3" t="s">
        <v>3525</v>
      </c>
      <c r="C299" s="3" t="s">
        <v>7636</v>
      </c>
      <c r="D299" s="6">
        <v>6000</v>
      </c>
      <c r="E299" s="8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3" t="s">
        <v>3527</v>
      </c>
      <c r="C300" s="3" t="s">
        <v>7638</v>
      </c>
      <c r="D300" s="6">
        <v>500</v>
      </c>
      <c r="E300" s="8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3" t="s">
        <v>3529</v>
      </c>
      <c r="C301" s="3" t="s">
        <v>7640</v>
      </c>
      <c r="D301" s="6">
        <v>1000</v>
      </c>
      <c r="E301" s="8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3" t="s">
        <v>3530</v>
      </c>
      <c r="C302" s="3" t="s">
        <v>7641</v>
      </c>
      <c r="D302" s="6">
        <v>960</v>
      </c>
      <c r="E302" s="8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3" t="s">
        <v>3531</v>
      </c>
      <c r="C303" s="3" t="s">
        <v>7642</v>
      </c>
      <c r="D303" s="6">
        <v>500</v>
      </c>
      <c r="E303" s="8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25" x14ac:dyDescent="0.25">
      <c r="A304">
        <v>3534</v>
      </c>
      <c r="B304" s="3" t="s">
        <v>3532</v>
      </c>
      <c r="C304" s="3" t="s">
        <v>7643</v>
      </c>
      <c r="D304" s="6">
        <v>5000</v>
      </c>
      <c r="E304" s="8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55" x14ac:dyDescent="0.25">
      <c r="A305">
        <v>3539</v>
      </c>
      <c r="B305" s="3" t="s">
        <v>3537</v>
      </c>
      <c r="C305" s="3" t="s">
        <v>7648</v>
      </c>
      <c r="D305" s="6">
        <v>600</v>
      </c>
      <c r="E305" s="8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3" t="s">
        <v>3540</v>
      </c>
      <c r="C306" s="3" t="s">
        <v>7651</v>
      </c>
      <c r="D306" s="6">
        <v>5500</v>
      </c>
      <c r="E306" s="8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5" x14ac:dyDescent="0.25">
      <c r="A307">
        <v>3544</v>
      </c>
      <c r="B307" s="3" t="s">
        <v>3542</v>
      </c>
      <c r="C307" s="3" t="s">
        <v>7653</v>
      </c>
      <c r="D307" s="6">
        <v>2500</v>
      </c>
      <c r="E307" s="8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85" x14ac:dyDescent="0.25">
      <c r="A308">
        <v>3545</v>
      </c>
      <c r="B308" s="3" t="s">
        <v>3543</v>
      </c>
      <c r="C308" s="3" t="s">
        <v>7654</v>
      </c>
      <c r="D308" s="6">
        <v>250</v>
      </c>
      <c r="E308" s="8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3" t="s">
        <v>3544</v>
      </c>
      <c r="C309" s="3" t="s">
        <v>7655</v>
      </c>
      <c r="D309" s="6">
        <v>1100</v>
      </c>
      <c r="E309" s="8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3" t="s">
        <v>3545</v>
      </c>
      <c r="C310" s="3" t="s">
        <v>7656</v>
      </c>
      <c r="D310" s="6">
        <v>35000</v>
      </c>
      <c r="E310" s="8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3" t="s">
        <v>3546</v>
      </c>
      <c r="C311" s="3" t="s">
        <v>7657</v>
      </c>
      <c r="D311" s="6">
        <v>2100</v>
      </c>
      <c r="E311" s="8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0" x14ac:dyDescent="0.25">
      <c r="A312">
        <v>3551</v>
      </c>
      <c r="B312" s="3" t="s">
        <v>3549</v>
      </c>
      <c r="C312" s="3" t="s">
        <v>7660</v>
      </c>
      <c r="D312" s="6">
        <v>1500</v>
      </c>
      <c r="E312" s="8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85" x14ac:dyDescent="0.25">
      <c r="A313">
        <v>3553</v>
      </c>
      <c r="B313" s="3" t="s">
        <v>3551</v>
      </c>
      <c r="C313" s="3" t="s">
        <v>7662</v>
      </c>
      <c r="D313" s="6">
        <v>5500</v>
      </c>
      <c r="E313" s="8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25" x14ac:dyDescent="0.25">
      <c r="A314">
        <v>3554</v>
      </c>
      <c r="B314" s="3" t="s">
        <v>3552</v>
      </c>
      <c r="C314" s="3" t="s">
        <v>7663</v>
      </c>
      <c r="D314" s="6">
        <v>5000</v>
      </c>
      <c r="E314" s="8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3" t="s">
        <v>3555</v>
      </c>
      <c r="C315" s="3" t="s">
        <v>7666</v>
      </c>
      <c r="D315" s="6">
        <v>100000</v>
      </c>
      <c r="E315" s="8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15" x14ac:dyDescent="0.25">
      <c r="A316">
        <v>3561</v>
      </c>
      <c r="B316" s="3" t="s">
        <v>3559</v>
      </c>
      <c r="C316" s="3" t="s">
        <v>7670</v>
      </c>
      <c r="D316" s="6">
        <v>2500</v>
      </c>
      <c r="E316" s="8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3" t="s">
        <v>3563</v>
      </c>
      <c r="C317" s="3" t="s">
        <v>7674</v>
      </c>
      <c r="D317" s="6">
        <v>900</v>
      </c>
      <c r="E317" s="8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3" t="s">
        <v>3566</v>
      </c>
      <c r="C318" s="3" t="s">
        <v>7677</v>
      </c>
      <c r="D318" s="6">
        <v>1000</v>
      </c>
      <c r="E318" s="8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3" t="s">
        <v>3567</v>
      </c>
      <c r="C319" s="3" t="s">
        <v>7678</v>
      </c>
      <c r="D319" s="6">
        <v>5000</v>
      </c>
      <c r="E319" s="8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3" t="s">
        <v>3568</v>
      </c>
      <c r="C320" s="3" t="s">
        <v>7679</v>
      </c>
      <c r="D320" s="6">
        <v>2000</v>
      </c>
      <c r="E320" s="8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70" x14ac:dyDescent="0.25">
      <c r="A321">
        <v>3574</v>
      </c>
      <c r="B321" s="3" t="s">
        <v>3572</v>
      </c>
      <c r="C321" s="3" t="s">
        <v>7683</v>
      </c>
      <c r="D321" s="6">
        <v>5800</v>
      </c>
      <c r="E321" s="8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85" x14ac:dyDescent="0.25">
      <c r="A322">
        <v>3575</v>
      </c>
      <c r="B322" s="3" t="s">
        <v>3573</v>
      </c>
      <c r="C322" s="3" t="s">
        <v>7684</v>
      </c>
      <c r="D322" s="6">
        <v>10000</v>
      </c>
      <c r="E322" s="8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3" t="s">
        <v>3574</v>
      </c>
      <c r="C323" s="3" t="s">
        <v>7685</v>
      </c>
      <c r="D323" s="6">
        <v>100</v>
      </c>
      <c r="E323" s="8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40" x14ac:dyDescent="0.25">
      <c r="A324">
        <v>3577</v>
      </c>
      <c r="B324" s="3" t="s">
        <v>3575</v>
      </c>
      <c r="C324" s="3" t="s">
        <v>7686</v>
      </c>
      <c r="D324" s="6">
        <v>600</v>
      </c>
      <c r="E324" s="8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3" t="s">
        <v>3578</v>
      </c>
      <c r="C325" s="3" t="s">
        <v>7689</v>
      </c>
      <c r="D325" s="6">
        <v>900</v>
      </c>
      <c r="E325" s="8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3" t="s">
        <v>3580</v>
      </c>
      <c r="C326" s="3" t="s">
        <v>7691</v>
      </c>
      <c r="D326" s="6">
        <v>1000</v>
      </c>
      <c r="E326" s="8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3" t="s">
        <v>3581</v>
      </c>
      <c r="C327" s="3" t="s">
        <v>7692</v>
      </c>
      <c r="D327" s="6">
        <v>3000</v>
      </c>
      <c r="E327" s="8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3" t="s">
        <v>3583</v>
      </c>
      <c r="C328" s="3" t="s">
        <v>7694</v>
      </c>
      <c r="D328" s="6">
        <v>3400</v>
      </c>
      <c r="E328" s="8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3584</v>
      </c>
      <c r="C329" s="3" t="s">
        <v>7695</v>
      </c>
      <c r="D329" s="6">
        <v>7500</v>
      </c>
      <c r="E329" s="8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3" t="s">
        <v>3587</v>
      </c>
      <c r="C330" s="3" t="s">
        <v>7698</v>
      </c>
      <c r="D330" s="6">
        <v>4000</v>
      </c>
      <c r="E330" s="8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3" t="s">
        <v>3589</v>
      </c>
      <c r="C331" s="3" t="s">
        <v>7700</v>
      </c>
      <c r="D331" s="6">
        <v>700</v>
      </c>
      <c r="E331" s="8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40" x14ac:dyDescent="0.25">
      <c r="A332">
        <v>3592</v>
      </c>
      <c r="B332" s="3" t="s">
        <v>3590</v>
      </c>
      <c r="C332" s="3" t="s">
        <v>7701</v>
      </c>
      <c r="D332" s="6">
        <v>2000</v>
      </c>
      <c r="E332" s="8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40" x14ac:dyDescent="0.25">
      <c r="A333">
        <v>3593</v>
      </c>
      <c r="B333" s="3" t="s">
        <v>3591</v>
      </c>
      <c r="C333" s="3" t="s">
        <v>7702</v>
      </c>
      <c r="D333" s="6">
        <v>3000</v>
      </c>
      <c r="E333" s="8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0" x14ac:dyDescent="0.25">
      <c r="A334">
        <v>3594</v>
      </c>
      <c r="B334" s="3" t="s">
        <v>3592</v>
      </c>
      <c r="C334" s="3" t="s">
        <v>7703</v>
      </c>
      <c r="D334" s="6">
        <v>1600</v>
      </c>
      <c r="E334" s="8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3" t="s">
        <v>3593</v>
      </c>
      <c r="C335" s="3" t="s">
        <v>7704</v>
      </c>
      <c r="D335" s="6">
        <v>2600</v>
      </c>
      <c r="E335" s="8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65" x14ac:dyDescent="0.25">
      <c r="A336">
        <v>3597</v>
      </c>
      <c r="B336" s="3" t="s">
        <v>3595</v>
      </c>
      <c r="C336" s="3" t="s">
        <v>7706</v>
      </c>
      <c r="D336" s="6">
        <v>2500</v>
      </c>
      <c r="E336" s="8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3" t="s">
        <v>3596</v>
      </c>
      <c r="C337" s="3" t="s">
        <v>7707</v>
      </c>
      <c r="D337" s="6">
        <v>1000</v>
      </c>
      <c r="E337" s="8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3" t="s">
        <v>3597</v>
      </c>
      <c r="C338" s="3" t="s">
        <v>7708</v>
      </c>
      <c r="D338" s="6">
        <v>500</v>
      </c>
      <c r="E338" s="8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3" t="s">
        <v>3598</v>
      </c>
      <c r="C339" s="3" t="s">
        <v>7709</v>
      </c>
      <c r="D339" s="6">
        <v>10</v>
      </c>
      <c r="E339" s="8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3" t="s">
        <v>3600</v>
      </c>
      <c r="C340" s="3" t="s">
        <v>7711</v>
      </c>
      <c r="D340" s="6">
        <v>4000</v>
      </c>
      <c r="E340" s="8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3" t="s">
        <v>3601</v>
      </c>
      <c r="C341" s="3" t="s">
        <v>7712</v>
      </c>
      <c r="D341" s="6">
        <v>1500</v>
      </c>
      <c r="E341" s="8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70" x14ac:dyDescent="0.25">
      <c r="A342">
        <v>3604</v>
      </c>
      <c r="B342" s="3" t="s">
        <v>3602</v>
      </c>
      <c r="C342" s="3" t="s">
        <v>7713</v>
      </c>
      <c r="D342" s="6">
        <v>3000</v>
      </c>
      <c r="E342" s="8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25" x14ac:dyDescent="0.25">
      <c r="A343">
        <v>3613</v>
      </c>
      <c r="B343" s="3" t="s">
        <v>3611</v>
      </c>
      <c r="C343" s="3" t="s">
        <v>7722</v>
      </c>
      <c r="D343" s="6">
        <v>1250</v>
      </c>
      <c r="E343" s="8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55" x14ac:dyDescent="0.25">
      <c r="A344">
        <v>3614</v>
      </c>
      <c r="B344" s="3" t="s">
        <v>3438</v>
      </c>
      <c r="C344" s="3" t="s">
        <v>7723</v>
      </c>
      <c r="D344" s="6">
        <v>2500</v>
      </c>
      <c r="E344" s="8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55" x14ac:dyDescent="0.25">
      <c r="A345">
        <v>3619</v>
      </c>
      <c r="B345" s="3" t="s">
        <v>3616</v>
      </c>
      <c r="C345" s="3" t="s">
        <v>7728</v>
      </c>
      <c r="D345" s="6">
        <v>1000</v>
      </c>
      <c r="E345" s="8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3" t="s">
        <v>3617</v>
      </c>
      <c r="C346" s="3" t="s">
        <v>7729</v>
      </c>
      <c r="D346" s="6">
        <v>10500</v>
      </c>
      <c r="E346" s="8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3" t="s">
        <v>3618</v>
      </c>
      <c r="C347" s="3" t="s">
        <v>7730</v>
      </c>
      <c r="D347" s="6">
        <v>3000</v>
      </c>
      <c r="E347" s="8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80" x14ac:dyDescent="0.25">
      <c r="A348">
        <v>3622</v>
      </c>
      <c r="B348" s="3" t="s">
        <v>3619</v>
      </c>
      <c r="C348" s="3" t="s">
        <v>7731</v>
      </c>
      <c r="D348" s="6">
        <v>1000</v>
      </c>
      <c r="E348" s="8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3" t="s">
        <v>3620</v>
      </c>
      <c r="C349" s="3" t="s">
        <v>7732</v>
      </c>
      <c r="D349" s="6">
        <v>2500</v>
      </c>
      <c r="E349" s="8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15" x14ac:dyDescent="0.25">
      <c r="A350">
        <v>3624</v>
      </c>
      <c r="B350" s="3" t="s">
        <v>3621</v>
      </c>
      <c r="C350" s="3" t="s">
        <v>7733</v>
      </c>
      <c r="D350" s="6">
        <v>3000</v>
      </c>
      <c r="E350" s="8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70" x14ac:dyDescent="0.25">
      <c r="A351">
        <v>3627</v>
      </c>
      <c r="B351" s="3" t="s">
        <v>3624</v>
      </c>
      <c r="C351" s="3" t="s">
        <v>7736</v>
      </c>
      <c r="D351" s="6">
        <v>2000</v>
      </c>
      <c r="E351" s="8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3" t="s">
        <v>3645</v>
      </c>
      <c r="C352" s="3" t="s">
        <v>7757</v>
      </c>
      <c r="D352" s="6">
        <v>40000</v>
      </c>
      <c r="E352" s="8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3" t="s">
        <v>3648</v>
      </c>
      <c r="C353" s="3" t="s">
        <v>7760</v>
      </c>
      <c r="D353" s="6">
        <v>500</v>
      </c>
      <c r="E353" s="8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3" t="s">
        <v>3651</v>
      </c>
      <c r="C354" s="3" t="s">
        <v>7764</v>
      </c>
      <c r="D354" s="6">
        <v>5000</v>
      </c>
      <c r="E354" s="8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3" t="s">
        <v>3654</v>
      </c>
      <c r="C355" s="3" t="s">
        <v>7767</v>
      </c>
      <c r="D355" s="6">
        <v>1500</v>
      </c>
      <c r="E355" s="8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10" x14ac:dyDescent="0.25">
      <c r="A356">
        <v>3659</v>
      </c>
      <c r="B356" s="3" t="s">
        <v>3655</v>
      </c>
      <c r="C356" s="3" t="s">
        <v>7768</v>
      </c>
      <c r="D356" s="6">
        <v>3000</v>
      </c>
      <c r="E356" s="8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3" t="s">
        <v>3657</v>
      </c>
      <c r="C357" s="3" t="s">
        <v>7770</v>
      </c>
      <c r="D357" s="6">
        <v>3000</v>
      </c>
      <c r="E357" s="8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70" x14ac:dyDescent="0.25">
      <c r="A358">
        <v>3664</v>
      </c>
      <c r="B358" s="3" t="s">
        <v>3660</v>
      </c>
      <c r="C358" s="3" t="s">
        <v>7773</v>
      </c>
      <c r="D358" s="6">
        <v>800</v>
      </c>
      <c r="E358" s="8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3662</v>
      </c>
      <c r="C359" s="3" t="s">
        <v>7775</v>
      </c>
      <c r="D359" s="6">
        <v>1200</v>
      </c>
      <c r="E359" s="8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55" x14ac:dyDescent="0.25">
      <c r="A360">
        <v>3668</v>
      </c>
      <c r="B360" s="3" t="s">
        <v>3664</v>
      </c>
      <c r="C360" s="3" t="s">
        <v>7777</v>
      </c>
      <c r="D360" s="6">
        <v>1000</v>
      </c>
      <c r="E360" s="8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0" x14ac:dyDescent="0.25">
      <c r="A361">
        <v>3671</v>
      </c>
      <c r="B361" s="3" t="s">
        <v>3667</v>
      </c>
      <c r="C361" s="3" t="s">
        <v>7780</v>
      </c>
      <c r="D361" s="6">
        <v>3500</v>
      </c>
      <c r="E361" s="8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3" t="s">
        <v>3672</v>
      </c>
      <c r="C362" s="3" t="s">
        <v>7785</v>
      </c>
      <c r="D362" s="6">
        <v>800</v>
      </c>
      <c r="E362" s="8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3" t="s">
        <v>3673</v>
      </c>
      <c r="C363" s="3" t="s">
        <v>7786</v>
      </c>
      <c r="D363" s="6">
        <v>12000</v>
      </c>
      <c r="E363" s="8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55" x14ac:dyDescent="0.25">
      <c r="A364">
        <v>3679</v>
      </c>
      <c r="B364" s="3" t="s">
        <v>3675</v>
      </c>
      <c r="C364" s="3" t="s">
        <v>7788</v>
      </c>
      <c r="D364" s="6">
        <v>2000</v>
      </c>
      <c r="E364" s="8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3" t="s">
        <v>3676</v>
      </c>
      <c r="C365" s="3" t="s">
        <v>7789</v>
      </c>
      <c r="D365" s="6">
        <v>3000</v>
      </c>
      <c r="E365" s="8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3" t="s">
        <v>3677</v>
      </c>
      <c r="C366" s="3" t="s">
        <v>7790</v>
      </c>
      <c r="D366" s="6">
        <v>1000</v>
      </c>
      <c r="E366" s="8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70" x14ac:dyDescent="0.25">
      <c r="A367">
        <v>3682</v>
      </c>
      <c r="B367" s="3" t="s">
        <v>3678</v>
      </c>
      <c r="C367" s="3" t="s">
        <v>7791</v>
      </c>
      <c r="D367" s="6">
        <v>3000</v>
      </c>
      <c r="E367" s="8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3" t="s">
        <v>3679</v>
      </c>
      <c r="C368" s="3" t="s">
        <v>7792</v>
      </c>
      <c r="D368" s="6">
        <v>3500</v>
      </c>
      <c r="E368" s="8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3" t="s">
        <v>3680</v>
      </c>
      <c r="C369" s="3" t="s">
        <v>7793</v>
      </c>
      <c r="D369" s="6">
        <v>750</v>
      </c>
      <c r="E369" s="8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3" t="s">
        <v>3681</v>
      </c>
      <c r="C370" s="3" t="s">
        <v>7794</v>
      </c>
      <c r="D370" s="6">
        <v>5000</v>
      </c>
      <c r="E370" s="8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3" t="s">
        <v>3682</v>
      </c>
      <c r="C371" s="3" t="s">
        <v>7795</v>
      </c>
      <c r="D371" s="6">
        <v>350</v>
      </c>
      <c r="E371" s="8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70" x14ac:dyDescent="0.25">
      <c r="A372">
        <v>3687</v>
      </c>
      <c r="B372" s="3" t="s">
        <v>3683</v>
      </c>
      <c r="C372" s="3" t="s">
        <v>7796</v>
      </c>
      <c r="D372" s="6">
        <v>5000</v>
      </c>
      <c r="E372" s="8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3" t="s">
        <v>3685</v>
      </c>
      <c r="C373" s="3" t="s">
        <v>7798</v>
      </c>
      <c r="D373" s="6">
        <v>3000</v>
      </c>
      <c r="E373" s="8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3" t="s">
        <v>3686</v>
      </c>
      <c r="C374" s="3" t="s">
        <v>7799</v>
      </c>
      <c r="D374" s="6">
        <v>1500</v>
      </c>
      <c r="E374" s="8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3687</v>
      </c>
      <c r="C375" s="3" t="s">
        <v>7800</v>
      </c>
      <c r="D375" s="6">
        <v>40000</v>
      </c>
      <c r="E375" s="8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3" t="s">
        <v>3688</v>
      </c>
      <c r="C376" s="3" t="s">
        <v>7801</v>
      </c>
      <c r="D376" s="6">
        <v>1000</v>
      </c>
      <c r="E376" s="8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55" x14ac:dyDescent="0.25">
      <c r="A377">
        <v>3694</v>
      </c>
      <c r="B377" s="3" t="s">
        <v>3690</v>
      </c>
      <c r="C377" s="3" t="s">
        <v>7803</v>
      </c>
      <c r="D377" s="6">
        <v>3500</v>
      </c>
      <c r="E377" s="8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0" x14ac:dyDescent="0.25">
      <c r="A378">
        <v>3695</v>
      </c>
      <c r="B378" s="3" t="s">
        <v>3691</v>
      </c>
      <c r="C378" s="3" t="s">
        <v>7804</v>
      </c>
      <c r="D378" s="6">
        <v>4000</v>
      </c>
      <c r="E378" s="8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10" x14ac:dyDescent="0.25">
      <c r="A379">
        <v>3698</v>
      </c>
      <c r="B379" s="3" t="s">
        <v>3694</v>
      </c>
      <c r="C379" s="3" t="s">
        <v>7807</v>
      </c>
      <c r="D379" s="6">
        <v>5000</v>
      </c>
      <c r="E379" s="8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70" x14ac:dyDescent="0.25">
      <c r="A380">
        <v>3699</v>
      </c>
      <c r="B380" s="3" t="s">
        <v>3695</v>
      </c>
      <c r="C380" s="3" t="s">
        <v>7808</v>
      </c>
      <c r="D380" s="6">
        <v>2500</v>
      </c>
      <c r="E380" s="8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3" t="s">
        <v>3696</v>
      </c>
      <c r="C381" s="3" t="s">
        <v>7809</v>
      </c>
      <c r="D381" s="6">
        <v>500</v>
      </c>
      <c r="E381" s="8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70" x14ac:dyDescent="0.25">
      <c r="A382">
        <v>3703</v>
      </c>
      <c r="B382" s="3" t="s">
        <v>3699</v>
      </c>
      <c r="C382" s="3" t="s">
        <v>7812</v>
      </c>
      <c r="D382" s="6">
        <v>1050</v>
      </c>
      <c r="E382" s="8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3" t="s">
        <v>3701</v>
      </c>
      <c r="C383" s="3" t="s">
        <v>7814</v>
      </c>
      <c r="D383" s="6">
        <v>2827</v>
      </c>
      <c r="E383" s="8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3" t="s">
        <v>3702</v>
      </c>
      <c r="C384" s="3" t="s">
        <v>7815</v>
      </c>
      <c r="D384" s="6">
        <v>1500</v>
      </c>
      <c r="E384" s="8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3" t="s">
        <v>3703</v>
      </c>
      <c r="C385" s="3" t="s">
        <v>7816</v>
      </c>
      <c r="D385" s="6">
        <v>1000</v>
      </c>
      <c r="E385" s="8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3" t="s">
        <v>3704</v>
      </c>
      <c r="C386" s="3" t="s">
        <v>7817</v>
      </c>
      <c r="D386" s="6">
        <v>700</v>
      </c>
      <c r="E386" s="8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65" x14ac:dyDescent="0.25">
      <c r="A387">
        <v>3710</v>
      </c>
      <c r="B387" s="3" t="s">
        <v>3706</v>
      </c>
      <c r="C387" s="3" t="s">
        <v>7819</v>
      </c>
      <c r="D387" s="6">
        <v>1300</v>
      </c>
      <c r="E387" s="8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3" t="s">
        <v>3707</v>
      </c>
      <c r="C388" s="3" t="s">
        <v>7820</v>
      </c>
      <c r="D388" s="6">
        <v>500</v>
      </c>
      <c r="E388" s="8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70" x14ac:dyDescent="0.25">
      <c r="A389">
        <v>3712</v>
      </c>
      <c r="B389" s="3" t="s">
        <v>3708</v>
      </c>
      <c r="C389" s="3" t="s">
        <v>7821</v>
      </c>
      <c r="D389" s="6">
        <v>7500</v>
      </c>
      <c r="E389" s="8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3" t="s">
        <v>3709</v>
      </c>
      <c r="C390" s="3" t="s">
        <v>7822</v>
      </c>
      <c r="D390" s="6">
        <v>2000</v>
      </c>
      <c r="E390" s="8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3" t="s">
        <v>3710</v>
      </c>
      <c r="C391" s="3" t="s">
        <v>7823</v>
      </c>
      <c r="D391" s="6">
        <v>10000</v>
      </c>
      <c r="E391" s="8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3" t="s">
        <v>3712</v>
      </c>
      <c r="C392" s="3" t="s">
        <v>7825</v>
      </c>
      <c r="D392" s="6">
        <v>800</v>
      </c>
      <c r="E392" s="8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3" t="s">
        <v>3716</v>
      </c>
      <c r="C393" s="3" t="s">
        <v>7829</v>
      </c>
      <c r="D393" s="6">
        <v>3300</v>
      </c>
      <c r="E393" s="8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15" x14ac:dyDescent="0.25">
      <c r="A394">
        <v>3721</v>
      </c>
      <c r="B394" s="3" t="s">
        <v>3717</v>
      </c>
      <c r="C394" s="3" t="s">
        <v>7830</v>
      </c>
      <c r="D394" s="6">
        <v>5000</v>
      </c>
      <c r="E394" s="8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85" x14ac:dyDescent="0.25">
      <c r="A395">
        <v>3726</v>
      </c>
      <c r="B395" s="3" t="s">
        <v>3722</v>
      </c>
      <c r="C395" s="3" t="s">
        <v>7835</v>
      </c>
      <c r="D395" s="6">
        <v>850</v>
      </c>
      <c r="E395" s="8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40" x14ac:dyDescent="0.25">
      <c r="A396">
        <v>3727</v>
      </c>
      <c r="B396" s="3" t="s">
        <v>3723</v>
      </c>
      <c r="C396" s="3" t="s">
        <v>7836</v>
      </c>
      <c r="D396" s="6">
        <v>2000</v>
      </c>
      <c r="E396" s="8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40" x14ac:dyDescent="0.25">
      <c r="A397">
        <v>3810</v>
      </c>
      <c r="B397" s="3" t="s">
        <v>3806</v>
      </c>
      <c r="C397" s="3" t="s">
        <v>7919</v>
      </c>
      <c r="D397" s="6">
        <v>1500</v>
      </c>
      <c r="E397" s="8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0" x14ac:dyDescent="0.25">
      <c r="A398">
        <v>3813</v>
      </c>
      <c r="B398" s="3" t="s">
        <v>3809</v>
      </c>
      <c r="C398" s="3" t="s">
        <v>7922</v>
      </c>
      <c r="D398" s="6">
        <v>2100</v>
      </c>
      <c r="E398" s="8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3" t="s">
        <v>3810</v>
      </c>
      <c r="C399" s="3" t="s">
        <v>7923</v>
      </c>
      <c r="D399" s="6">
        <v>1500</v>
      </c>
      <c r="E399" s="8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40" x14ac:dyDescent="0.25">
      <c r="A400">
        <v>3816</v>
      </c>
      <c r="B400" s="3" t="s">
        <v>3812</v>
      </c>
      <c r="C400" s="3" t="s">
        <v>7925</v>
      </c>
      <c r="D400" s="6">
        <v>1500</v>
      </c>
      <c r="E400" s="8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70" x14ac:dyDescent="0.25">
      <c r="A401">
        <v>3817</v>
      </c>
      <c r="B401" s="3" t="s">
        <v>3813</v>
      </c>
      <c r="C401" s="3" t="s">
        <v>7926</v>
      </c>
      <c r="D401" s="6">
        <v>2000</v>
      </c>
      <c r="E401" s="8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55" x14ac:dyDescent="0.25">
      <c r="A402">
        <v>3818</v>
      </c>
      <c r="B402" s="3" t="s">
        <v>3814</v>
      </c>
      <c r="C402" s="3" t="s">
        <v>7927</v>
      </c>
      <c r="D402" s="6">
        <v>250</v>
      </c>
      <c r="E402" s="8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3" t="s">
        <v>3815</v>
      </c>
      <c r="C403" s="3" t="s">
        <v>7816</v>
      </c>
      <c r="D403" s="6">
        <v>1000</v>
      </c>
      <c r="E403" s="8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55" x14ac:dyDescent="0.25">
      <c r="A404">
        <v>3821</v>
      </c>
      <c r="B404" s="3" t="s">
        <v>3817</v>
      </c>
      <c r="C404" s="3" t="s">
        <v>7929</v>
      </c>
      <c r="D404" s="6">
        <v>3500</v>
      </c>
      <c r="E404" s="8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3" t="s">
        <v>3819</v>
      </c>
      <c r="C405" s="3" t="s">
        <v>7931</v>
      </c>
      <c r="D405" s="6">
        <v>2500</v>
      </c>
      <c r="E405" s="8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70" x14ac:dyDescent="0.25">
      <c r="A406">
        <v>3825</v>
      </c>
      <c r="B406" s="3" t="s">
        <v>3821</v>
      </c>
      <c r="C406" s="3" t="s">
        <v>7933</v>
      </c>
      <c r="D406" s="6">
        <v>5000</v>
      </c>
      <c r="E406" s="8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3" t="s">
        <v>3824</v>
      </c>
      <c r="C407" s="3" t="s">
        <v>7936</v>
      </c>
      <c r="D407" s="6">
        <v>5000</v>
      </c>
      <c r="E407" s="8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85" x14ac:dyDescent="0.25">
      <c r="A408">
        <v>3829</v>
      </c>
      <c r="B408" s="3" t="s">
        <v>3825</v>
      </c>
      <c r="C408" s="3" t="s">
        <v>7937</v>
      </c>
      <c r="D408" s="6">
        <v>500</v>
      </c>
      <c r="E408" s="8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3" t="s">
        <v>3826</v>
      </c>
      <c r="C409" s="3" t="s">
        <v>7938</v>
      </c>
      <c r="D409" s="6">
        <v>100</v>
      </c>
      <c r="E409" s="8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85" x14ac:dyDescent="0.25">
      <c r="A410">
        <v>3831</v>
      </c>
      <c r="B410" s="3" t="s">
        <v>3827</v>
      </c>
      <c r="C410" s="3" t="s">
        <v>7939</v>
      </c>
      <c r="D410" s="6">
        <v>500</v>
      </c>
      <c r="E410" s="8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85" x14ac:dyDescent="0.25">
      <c r="A411">
        <v>3832</v>
      </c>
      <c r="B411" s="3" t="s">
        <v>3828</v>
      </c>
      <c r="C411" s="3" t="s">
        <v>7940</v>
      </c>
      <c r="D411" s="6">
        <v>1200</v>
      </c>
      <c r="E411" s="8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10" x14ac:dyDescent="0.25">
      <c r="A412">
        <v>3836</v>
      </c>
      <c r="B412" s="3" t="s">
        <v>3832</v>
      </c>
      <c r="C412" s="3" t="s">
        <v>7944</v>
      </c>
      <c r="D412" s="6">
        <v>800</v>
      </c>
      <c r="E412" s="8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3" t="s">
        <v>3835</v>
      </c>
      <c r="C413" s="3" t="s">
        <v>7947</v>
      </c>
      <c r="D413" s="6">
        <v>2000</v>
      </c>
      <c r="E413" s="8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2" priority="2" operator="equal">
      <formula>"successful"</formula>
    </cfRule>
    <cfRule type="cellIs" dxfId="1" priority="3" operator="equal">
      <formula>"canceled"</formula>
    </cfRule>
    <cfRule type="cellIs" dxfId="0" priority="4" operator="equal">
      <formula>"live"</formula>
    </cfRule>
  </conditionalFormatting>
  <conditionalFormatting sqref="O2:O413 O1:P1 R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1CB8D-5211-493D-B775-73432F877A43}">
  <dimension ref="A1:F6"/>
  <sheetViews>
    <sheetView workbookViewId="0">
      <selection activeCell="E3" sqref="E3"/>
    </sheetView>
  </sheetViews>
  <sheetFormatPr defaultRowHeight="15" x14ac:dyDescent="0.25"/>
  <cols>
    <col min="1" max="1" width="33.5703125" style="17" bestFit="1" customWidth="1"/>
    <col min="2" max="2" width="30" style="17" customWidth="1"/>
    <col min="3" max="4" width="9.140625" style="17"/>
    <col min="5" max="5" width="17" style="17" bestFit="1" customWidth="1"/>
    <col min="6" max="6" width="11.42578125" style="17" bestFit="1" customWidth="1"/>
  </cols>
  <sheetData>
    <row r="1" spans="1:6" s="20" customFormat="1" ht="15.75" thickBot="1" x14ac:dyDescent="0.3">
      <c r="A1" s="17" t="s">
        <v>0</v>
      </c>
      <c r="B1" s="17" t="s">
        <v>4109</v>
      </c>
      <c r="C1" s="17" t="s">
        <v>8380</v>
      </c>
      <c r="D1" s="17" t="s">
        <v>8381</v>
      </c>
      <c r="E1" s="21" t="s">
        <v>8382</v>
      </c>
      <c r="F1" s="21" t="s">
        <v>8383</v>
      </c>
    </row>
    <row r="2" spans="1:6" ht="75" x14ac:dyDescent="0.25">
      <c r="A2" s="17" t="s">
        <v>3472</v>
      </c>
      <c r="B2" s="18" t="str">
        <f>VLOOKUP(A2, Kickstarter!B:C,2,FALSE)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Kickstarter!B:T,14,FALSE)</f>
        <v>101</v>
      </c>
      <c r="F2" s="17">
        <f>VLOOKUP(A2,Kickstarter!B:T,11,FALSE)</f>
        <v>39</v>
      </c>
    </row>
    <row r="3" spans="1:6" ht="75" x14ac:dyDescent="0.25">
      <c r="A3" s="17" t="s">
        <v>3615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Kickstarter!B:T,14,FALSE)</f>
        <v>101</v>
      </c>
      <c r="F3" s="17">
        <f>VLOOKUP(A3,Kickstarter!B:T,11,FALSE)</f>
        <v>56</v>
      </c>
    </row>
    <row r="4" spans="1:6" ht="75" x14ac:dyDescent="0.25">
      <c r="A4" s="17" t="s">
        <v>8379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Kickstarter!B:T,14,FALSE)</f>
        <v>172</v>
      </c>
      <c r="F4" s="17">
        <f>VLOOKUP(A4,Kickstarter!B:T,11,FALSE)</f>
        <v>78</v>
      </c>
    </row>
    <row r="5" spans="1:6" ht="60" x14ac:dyDescent="0.25">
      <c r="A5" s="17" t="s">
        <v>3328</v>
      </c>
      <c r="B5" s="19" t="str">
        <f>VLOOKUP(A5, Kickstarter!B:C,2,FALSE)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Kickstarter!B:T,14,FALSE)</f>
        <v>117</v>
      </c>
      <c r="F5" s="17">
        <f>VLOOKUP(A5,Kickstarter!B:T,11,FALSE)</f>
        <v>26</v>
      </c>
    </row>
    <row r="6" spans="1:6" ht="75" x14ac:dyDescent="0.25">
      <c r="A6" s="17" t="s">
        <v>3220</v>
      </c>
      <c r="B6" s="19" t="str">
        <f>VLOOKUP(A6, Kickstarter!B:C,2,FALSE)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Kickstarter!B:T,14,FALSE)</f>
        <v>103</v>
      </c>
      <c r="F6" s="17">
        <f>VLOOKUP(A6,Kickstarter!B:T,11,FALSE)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6701B-434F-4AB4-860D-FA96E773FF1C}">
  <dimension ref="A1:E7"/>
  <sheetViews>
    <sheetView workbookViewId="0">
      <selection activeCell="B2" sqref="B2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8221</v>
      </c>
      <c r="B1" t="s">
        <v>8223</v>
      </c>
    </row>
    <row r="2" spans="1:5" x14ac:dyDescent="0.25">
      <c r="A2" s="11" t="s">
        <v>8304</v>
      </c>
      <c r="B2" t="s">
        <v>8268</v>
      </c>
    </row>
    <row r="4" spans="1:5" x14ac:dyDescent="0.25">
      <c r="A4" s="11" t="s">
        <v>8361</v>
      </c>
      <c r="B4" s="11" t="s">
        <v>8358</v>
      </c>
    </row>
    <row r="5" spans="1:5" x14ac:dyDescent="0.25">
      <c r="A5" s="11" t="s">
        <v>8360</v>
      </c>
      <c r="B5" t="s">
        <v>8219</v>
      </c>
      <c r="C5" t="s">
        <v>8220</v>
      </c>
      <c r="D5" t="s">
        <v>8217</v>
      </c>
      <c r="E5" t="s">
        <v>8359</v>
      </c>
    </row>
    <row r="6" spans="1:5" x14ac:dyDescent="0.25">
      <c r="A6" s="12" t="s">
        <v>8315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8359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Stats</vt:lpstr>
      <vt:lpstr>outcomes based on launch date</vt:lpstr>
      <vt:lpstr>Theater Outcomes by Launch Date</vt:lpstr>
      <vt:lpstr>Outcomes vs Goals</vt:lpstr>
      <vt:lpstr>Outcomes Based on Goals</vt:lpstr>
      <vt:lpstr>Kickstarter</vt:lpstr>
      <vt:lpstr>Successful US Kickstarters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Tayler Despain</cp:lastModifiedBy>
  <dcterms:created xsi:type="dcterms:W3CDTF">2017-04-20T15:17:24Z</dcterms:created>
  <dcterms:modified xsi:type="dcterms:W3CDTF">2022-11-10T21:47:22Z</dcterms:modified>
</cp:coreProperties>
</file>