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AB2" i="6"/>
  <c r="AC2" s="1"/>
  <c r="AD2" s="1"/>
  <c r="AA2"/>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C23" l="1"/>
  <c r="AC24" s="1"/>
  <c r="AD22"/>
  <c r="AD23" s="1"/>
  <c r="AD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<sst xmlns="http://schemas.openxmlformats.org/spreadsheetml/2006/main" count="93" uniqueCount="56">
  <si>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</si>
  <si>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</si>
  <si>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</si>
  <si>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</si>
  <si>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</si>
  <si>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</si>
  <si>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</si>
  <si>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</si>
  <si>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</si>
  <si>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</si>
  <si>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</si>
  <si>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</si>
  <si>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</si>
  <si>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</si>
  <si>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</si>
  <si>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</si>
  <si>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</si>
  <si>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</si>
  <si>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</si>
  <si>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</si>
  <si>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</si>
  <si>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</si>
  <si>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</si>
  <si>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</si>
  <si>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</si>
  <si>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</si>
  <si>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</si>
  <si>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</si>
  <si>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</si>
  <si>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</si>
  <si>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</si>
  <si>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</si>
  <si>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</si>
  <si>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</si>
  <si>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</si>
  <si>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</si>
  <si>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</si>
  <si>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</si>
  <si>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</si>
  <si>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</si>
  <si>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</si>
  <si>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</si>
  <si>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</si>
  <si>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</si>
  <si>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</si>
  <si>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</si>
  <si>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</si>
  <si>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</si>
  <si>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</si>
  <si>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</si>
  <si>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</si>
  <si>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</si>
  <si>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</si>
  <si>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</si>
  <si>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Levantamento de Requisitos</t>
  </si>
  <si>
    <t>Todos</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</si>
</sst>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2 - eBM - EM 11/11/2013 as 19:15h.</a:t>
            </a:r>
          </a:p>
        </c:rich>
      </c:tx>
      <c:layout>
        <c:manualLayout>
          <c:xMode val="edge"/>
          <c:yMode val="edge"/>
          <c:x val="0.1704857107406077"/>
          <c:y val="2.688178683546915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29/10/2013</c:v>
                </c:pt>
                <c:pt idx="2">
                  <c:v>30/10/2013</c:v>
                </c:pt>
                <c:pt idx="3">
                  <c:v>31/10/2013</c:v>
                </c:pt>
                <c:pt idx="4">
                  <c:v>01/11/2013</c:v>
                </c:pt>
                <c:pt idx="5">
                  <c:v>04/11/2013</c:v>
                </c:pt>
                <c:pt idx="6">
                  <c:v>05/11/2013</c:v>
                </c:pt>
                <c:pt idx="7">
                  <c:v>06/11/2013</c:v>
                </c:pt>
                <c:pt idx="8">
                  <c:v>07/11/2013</c:v>
                </c:pt>
                <c:pt idx="9">
                  <c:v>08/11/2013</c:v>
                </c:pt>
                <c:pt idx="10">
                  <c:v>11/11/2013</c:v>
                </c:pt>
              </c:strCache>
            </c:strRef>
          </c:cat>
          <c:val>
            <c:numRef>
              <c:f>'Sprint #2'!$T$24:$AD$24</c:f>
              <c:numCache>
                <c:formatCode>0%</c:formatCode>
                <c:ptCount val="11"/>
                <c:pt idx="0">
                  <c:v>1</c:v>
                </c:pt>
                <c:pt idx="1">
                  <c:v>0.7857142857142857</c:v>
                </c:pt>
                <c:pt idx="2">
                  <c:v>0.7142857142857143</c:v>
                </c:pt>
                <c:pt idx="3">
                  <c:v>0.7142857142857143</c:v>
                </c:pt>
                <c:pt idx="4">
                  <c:v>0.7142857142857143</c:v>
                </c:pt>
                <c:pt idx="5">
                  <c:v>0.7142857142857143</c:v>
                </c:pt>
                <c:pt idx="6">
                  <c:v>0.5</c:v>
                </c:pt>
                <c:pt idx="7">
                  <c:v>0.35714285714285715</c:v>
                </c:pt>
                <c:pt idx="8">
                  <c:v>0.2857142857142857</c:v>
                </c:pt>
                <c:pt idx="9">
                  <c:v>0.17857142857142858</c:v>
                </c:pt>
                <c:pt idx="10">
                  <c:v>0.17857142857142858</c:v>
                </c:pt>
              </c:numCache>
            </c:numRef>
          </c:val>
        </c:ser>
        <c:marker val="1"/>
        <c:axId val="80757888"/>
        <c:axId val="80759808"/>
      </c:lineChart>
      <c:catAx>
        <c:axId val="80757888"/>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1"/>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80759808"/>
        <c:crosses val="autoZero"/>
        <c:auto val="1"/>
        <c:lblAlgn val="ctr"/>
        <c:lblOffset val="100"/>
        <c:tickLblSkip val="2"/>
        <c:tickMarkSkip val="1"/>
      </c:catAx>
      <c:valAx>
        <c:axId val="80759808"/>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0757888"/>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C3" activePane="bottomRight" state="frozenSplit"/>
      <selection pane="topRight" activeCell="J1" sqref="J1"/>
      <selection pane="bottomLeft" activeCell="A2" sqref="A2"/>
      <selection pane="bottomRight" activeCell="A11" sqref="A11"/>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5" t="s">
        <v>23</v>
      </c>
      <c r="R1" s="66"/>
      <c r="S1" s="67"/>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41576</v>
      </c>
      <c r="V2" s="18">
        <f>IF(AND(WEEKDAY(U2) &gt; 0,WEEKDAY(U2) &lt; 6), U2+1, U2+3)</f>
        <v>41577</v>
      </c>
      <c r="W2" s="46">
        <f t="shared" ref="W2:X2" si="0">IF(AND(WEEKDAY(V2) &gt; 0,WEEKDAY(V2) &lt; 6), V2+1, V2+3)</f>
        <v>41578</v>
      </c>
      <c r="X2" s="18">
        <f t="shared" si="0"/>
        <v>41579</v>
      </c>
      <c r="Y2" s="18">
        <f t="shared" ref="Y2" si="1">IF(AND(WEEKDAY(X2) &gt; 0,WEEKDAY(X2) &lt; 6), X2+1, X2+3)</f>
        <v>41582</v>
      </c>
      <c r="Z2" s="18">
        <f t="shared" ref="Z2:AA2" si="2">IF(AND(WEEKDAY(Y2) &gt; 0,WEEKDAY(Y2) &lt; 6), Y2+1, Y2+3)</f>
        <v>41583</v>
      </c>
      <c r="AA2" s="18">
        <f t="shared" si="2"/>
        <v>41584</v>
      </c>
      <c r="AB2" s="18">
        <f t="shared" ref="AB2" si="3">IF(AND(WEEKDAY(AA2) &gt; 0,WEEKDAY(AA2) &lt; 6), AA2+1, AA2+3)</f>
        <v>41585</v>
      </c>
      <c r="AC2" s="18">
        <f t="shared" ref="AC2" si="4">IF(AND(WEEKDAY(AB2) &gt; 0,WEEKDAY(AB2) &lt; 6), AB2+1, AB2+3)</f>
        <v>41586</v>
      </c>
      <c r="AD2" s="18">
        <f t="shared" ref="AD2" si="5">IF(AND(WEEKDAY(AC2) &gt; 0,WEEKDAY(AC2) &lt; 6), AC2+1, AC2+3)</f>
        <v>41589</v>
      </c>
      <c r="AE2" s="18"/>
      <c r="AF2" s="18"/>
      <c r="AG2" s="18"/>
      <c r="AH2" s="18"/>
      <c r="AI2" s="18"/>
      <c r="AJ2" s="18"/>
      <c r="AK2" s="18"/>
      <c r="AL2" s="18"/>
      <c r="AM2" s="18"/>
      <c r="AN2" s="18"/>
      <c r="AO2" s="18"/>
      <c r="AP2" s="18"/>
      <c r="AQ2" s="18"/>
      <c r="AR2" s="18"/>
      <c r="AS2" s="18"/>
      <c r="AT2" s="18"/>
      <c r="AU2" s="18"/>
      <c r="AV2" s="18"/>
      <c r="AW2" s="18"/>
      <c r="AX2" s="18"/>
      <c r="AY2" s="18"/>
      <c r="AZ2" s="18"/>
      <c r="BA2" s="18"/>
    </row>
    <row r="3" spans="1:53" ht="25.5">
      <c r="A3" s="45" t="s">
        <v>54</v>
      </c>
      <c r="B3" s="44"/>
      <c r="C3" s="28"/>
      <c r="D3" s="64">
        <v>41576</v>
      </c>
      <c r="E3" s="64">
        <v>41589</v>
      </c>
      <c r="F3" s="58"/>
      <c r="G3" s="59" t="s">
        <v>55</v>
      </c>
      <c r="H3" s="59">
        <v>9</v>
      </c>
      <c r="I3" t="s">
        <v>51</v>
      </c>
      <c r="J3" t="s">
        <v>53</v>
      </c>
      <c r="K3" t="s">
        <v>27</v>
      </c>
      <c r="M3" s="3" t="s">
        <v>50</v>
      </c>
      <c r="O3">
        <v>14</v>
      </c>
      <c r="Q3" s="3" t="str">
        <f t="shared" ref="Q3:Q19" si="6">IF(P3&lt;&gt;"",P3-O3,"")</f>
        <v/>
      </c>
      <c r="R3" s="3">
        <f>IF(P3="",O3,P3)</f>
        <v>14</v>
      </c>
      <c r="S3" s="2">
        <f t="shared" ref="S3:S19" si="7">R3-SUM(U3:AI3)</f>
        <v>14</v>
      </c>
    </row>
    <row r="4" spans="1:53">
      <c r="A4" s="45"/>
      <c r="B4" s="44"/>
      <c r="C4" s="51"/>
      <c r="D4" s="51"/>
      <c r="E4" s="51"/>
      <c r="F4" s="58"/>
      <c r="G4" s="59"/>
      <c r="H4" s="59"/>
      <c r="Q4" s="3" t="str">
        <f t="shared" si="6"/>
        <v/>
      </c>
      <c r="R4" s="3">
        <f t="shared" ref="R4:R19" si="8">IF(P4="",O4,P4)</f>
        <v>0</v>
      </c>
      <c r="S4" s="2">
        <f t="shared" si="7"/>
        <v>0</v>
      </c>
    </row>
    <row r="5" spans="1:53">
      <c r="B5" s="44"/>
      <c r="C5" s="28"/>
      <c r="D5" s="28"/>
      <c r="E5" s="28"/>
      <c r="F5" s="60"/>
      <c r="G5" s="19"/>
      <c r="H5" s="59"/>
      <c r="J5" s="41"/>
      <c r="Q5" s="3" t="str">
        <f t="shared" si="6"/>
        <v/>
      </c>
      <c r="R5" s="3">
        <f t="shared" si="8"/>
        <v>0</v>
      </c>
      <c r="S5" s="2">
        <f t="shared" si="7"/>
        <v>0</v>
      </c>
      <c r="X5" s="52"/>
      <c r="Y5" s="52"/>
    </row>
    <row r="6" spans="1:53">
      <c r="B6" s="44"/>
      <c r="C6" s="28"/>
      <c r="D6" s="28"/>
      <c r="E6" s="28"/>
      <c r="F6" s="60"/>
      <c r="G6" s="19"/>
      <c r="H6" s="59"/>
      <c r="J6" s="41"/>
      <c r="Q6" s="3" t="str">
        <f t="shared" si="6"/>
        <v/>
      </c>
      <c r="R6" s="3">
        <f t="shared" si="8"/>
        <v>0</v>
      </c>
      <c r="S6" s="2">
        <f t="shared" si="7"/>
        <v>0</v>
      </c>
    </row>
    <row r="7" spans="1:53">
      <c r="B7" s="54"/>
      <c r="C7" s="51"/>
      <c r="D7" s="51"/>
      <c r="E7" s="51"/>
      <c r="F7" s="60"/>
      <c r="G7" s="19"/>
      <c r="H7" s="59"/>
      <c r="J7" s="41"/>
      <c r="Q7" s="3" t="str">
        <f t="shared" si="6"/>
        <v/>
      </c>
      <c r="R7" s="3">
        <f t="shared" si="8"/>
        <v>0</v>
      </c>
      <c r="S7" s="2">
        <f t="shared" si="7"/>
        <v>0</v>
      </c>
    </row>
    <row r="8" spans="1:53">
      <c r="B8" s="44"/>
      <c r="C8" s="28"/>
      <c r="D8" s="28"/>
      <c r="E8" s="28"/>
      <c r="F8" s="58"/>
      <c r="G8" s="59"/>
      <c r="H8" s="59"/>
      <c r="J8" s="41"/>
      <c r="N8" s="50"/>
      <c r="Q8" s="3" t="str">
        <f t="shared" si="6"/>
        <v/>
      </c>
      <c r="R8" s="3">
        <f t="shared" si="8"/>
        <v>0</v>
      </c>
      <c r="S8" s="2">
        <f t="shared" si="7"/>
        <v>0</v>
      </c>
    </row>
    <row r="9" spans="1:53">
      <c r="B9" s="44"/>
      <c r="C9" s="28"/>
      <c r="D9" s="28"/>
      <c r="E9" s="28"/>
      <c r="F9" s="58"/>
      <c r="G9" s="59"/>
      <c r="H9" s="59"/>
      <c r="J9" s="41"/>
      <c r="N9" s="50"/>
      <c r="Q9" s="3" t="str">
        <f t="shared" si="6"/>
        <v/>
      </c>
      <c r="R9" s="3">
        <f t="shared" si="8"/>
        <v>0</v>
      </c>
      <c r="S9" s="2">
        <f t="shared" si="7"/>
        <v>0</v>
      </c>
    </row>
    <row r="10" spans="1:53">
      <c r="B10" s="44"/>
      <c r="C10" s="28"/>
      <c r="D10" s="28"/>
      <c r="E10" s="28"/>
      <c r="F10" s="58"/>
      <c r="G10" s="59"/>
      <c r="H10" s="59"/>
      <c r="J10" s="41"/>
      <c r="N10" s="50"/>
      <c r="Q10" s="3" t="str">
        <f t="shared" si="6"/>
        <v/>
      </c>
      <c r="R10" s="3">
        <f t="shared" si="8"/>
        <v>0</v>
      </c>
      <c r="S10" s="2">
        <f t="shared" si="7"/>
        <v>0</v>
      </c>
    </row>
    <row r="11" spans="1:53">
      <c r="B11" s="44"/>
      <c r="C11" s="28"/>
      <c r="D11" s="28"/>
      <c r="E11" s="28"/>
      <c r="F11" s="59"/>
      <c r="G11" s="59"/>
      <c r="H11" s="59"/>
      <c r="J11" s="41"/>
      <c r="Q11" s="3" t="str">
        <f t="shared" si="6"/>
        <v/>
      </c>
      <c r="R11" s="3">
        <f t="shared" si="8"/>
        <v>0</v>
      </c>
      <c r="S11" s="2">
        <f t="shared" si="7"/>
        <v>0</v>
      </c>
    </row>
    <row r="12" spans="1:53">
      <c r="B12" s="44"/>
      <c r="C12" s="28"/>
      <c r="D12" s="28"/>
      <c r="E12" s="28"/>
      <c r="F12" s="60"/>
      <c r="G12" s="19"/>
      <c r="H12" s="59"/>
      <c r="J12" s="41"/>
      <c r="Q12" s="3" t="str">
        <f t="shared" si="6"/>
        <v/>
      </c>
      <c r="R12" s="3">
        <f t="shared" si="8"/>
        <v>0</v>
      </c>
      <c r="S12" s="2">
        <f t="shared" si="7"/>
        <v>0</v>
      </c>
    </row>
    <row r="13" spans="1:53">
      <c r="B13" s="44"/>
      <c r="C13" s="28"/>
      <c r="D13" s="28"/>
      <c r="E13" s="28"/>
      <c r="F13" s="60"/>
      <c r="G13" s="19"/>
      <c r="H13" s="59"/>
      <c r="J13" s="41"/>
      <c r="N13" s="50"/>
      <c r="Q13" s="3" t="str">
        <f t="shared" si="6"/>
        <v/>
      </c>
      <c r="R13" s="3">
        <f t="shared" si="8"/>
        <v>0</v>
      </c>
      <c r="S13" s="2">
        <f t="shared" si="7"/>
        <v>0</v>
      </c>
    </row>
    <row r="14" spans="1:53">
      <c r="B14" s="44"/>
      <c r="C14" s="28"/>
      <c r="D14" s="28"/>
      <c r="E14" s="28"/>
      <c r="F14" s="60"/>
      <c r="G14" s="19"/>
      <c r="H14" s="59"/>
      <c r="J14" s="41"/>
      <c r="N14" s="50"/>
      <c r="Q14" s="3" t="str">
        <f t="shared" si="6"/>
        <v/>
      </c>
      <c r="R14" s="3">
        <f t="shared" si="8"/>
        <v>0</v>
      </c>
      <c r="S14" s="2">
        <f t="shared" si="7"/>
        <v>0</v>
      </c>
    </row>
    <row r="15" spans="1:53">
      <c r="B15" s="44"/>
      <c r="C15" s="28"/>
      <c r="D15" s="28"/>
      <c r="E15" s="28"/>
      <c r="F15" s="60"/>
      <c r="G15" s="19"/>
      <c r="H15" s="59"/>
      <c r="J15" s="41"/>
      <c r="N15" s="50"/>
      <c r="Q15" s="3" t="str">
        <f t="shared" si="6"/>
        <v/>
      </c>
      <c r="R15" s="3">
        <f t="shared" si="8"/>
        <v>0</v>
      </c>
      <c r="S15" s="2">
        <f t="shared" si="7"/>
        <v>0</v>
      </c>
    </row>
    <row r="16" spans="1:53">
      <c r="B16" s="44"/>
      <c r="C16" s="28"/>
      <c r="D16" s="28"/>
      <c r="E16" s="28"/>
      <c r="F16" s="60"/>
      <c r="G16" s="19"/>
      <c r="H16" s="59"/>
      <c r="J16" s="41"/>
      <c r="N16" s="50"/>
      <c r="Q16" s="3" t="str">
        <f t="shared" si="6"/>
        <v/>
      </c>
      <c r="R16" s="3">
        <f t="shared" si="8"/>
        <v>0</v>
      </c>
      <c r="S16" s="2">
        <f t="shared" si="7"/>
        <v>0</v>
      </c>
    </row>
    <row r="17" spans="1:53">
      <c r="B17" s="44"/>
      <c r="C17" s="28"/>
      <c r="D17" s="28"/>
      <c r="E17" s="28"/>
      <c r="F17" s="60"/>
      <c r="G17" s="19"/>
      <c r="H17" s="59"/>
      <c r="J17" s="41"/>
      <c r="N17" s="50"/>
      <c r="Q17" s="3" t="str">
        <f t="shared" si="6"/>
        <v/>
      </c>
      <c r="R17" s="3">
        <f t="shared" si="8"/>
        <v>0</v>
      </c>
      <c r="S17" s="2">
        <f t="shared" si="7"/>
        <v>0</v>
      </c>
    </row>
    <row r="18" spans="1:53">
      <c r="B18" s="44"/>
      <c r="C18" s="28"/>
      <c r="D18" s="28"/>
      <c r="E18" s="28"/>
      <c r="F18" s="60"/>
      <c r="G18" s="19"/>
      <c r="H18" s="59"/>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1" t="str">
        <f t="shared" si="6"/>
        <v/>
      </c>
      <c r="R19" s="62">
        <f t="shared" si="8"/>
        <v>0</v>
      </c>
      <c r="S19" s="63">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14</v>
      </c>
      <c r="P20" s="2"/>
      <c r="Q20" s="8">
        <f>SUM(Q3:Q19)</f>
        <v>0</v>
      </c>
      <c r="R20" s="8">
        <f>SUM(R3:R19)</f>
        <v>14</v>
      </c>
      <c r="S20" s="2">
        <f>SUM(S3:S19)</f>
        <v>14</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14</v>
      </c>
      <c r="S21" s="13" t="s">
        <v>28</v>
      </c>
      <c r="U21">
        <v>3</v>
      </c>
      <c r="V21">
        <v>1</v>
      </c>
      <c r="W21">
        <v>0</v>
      </c>
      <c r="X21" s="52">
        <v>0</v>
      </c>
      <c r="Y21" s="52">
        <v>0</v>
      </c>
      <c r="Z21">
        <v>3</v>
      </c>
      <c r="AA21">
        <v>2</v>
      </c>
      <c r="AB21">
        <v>1</v>
      </c>
      <c r="AC21">
        <v>1.5</v>
      </c>
      <c r="AD21">
        <v>0</v>
      </c>
    </row>
    <row r="22" spans="1:53">
      <c r="N22" s="32" t="s">
        <v>33</v>
      </c>
      <c r="O22">
        <f>O21-O20</f>
        <v>0</v>
      </c>
      <c r="S22" s="13" t="s">
        <v>41</v>
      </c>
      <c r="T22" s="25"/>
      <c r="U22">
        <f>T22+U21</f>
        <v>3</v>
      </c>
      <c r="V22">
        <f>U22+V21</f>
        <v>4</v>
      </c>
      <c r="W22">
        <f>V22+W21</f>
        <v>4</v>
      </c>
      <c r="X22">
        <f t="shared" ref="X22:Z22" si="9">W22+X21</f>
        <v>4</v>
      </c>
      <c r="Y22">
        <f t="shared" si="9"/>
        <v>4</v>
      </c>
      <c r="Z22">
        <f t="shared" si="9"/>
        <v>7</v>
      </c>
      <c r="AA22">
        <f t="shared" ref="AA22" si="10">Z22+AA21</f>
        <v>9</v>
      </c>
      <c r="AB22">
        <f t="shared" ref="AB22" si="11">AA22+AB21</f>
        <v>10</v>
      </c>
      <c r="AC22">
        <f t="shared" ref="AC22" si="12">AB22+AC21</f>
        <v>11.5</v>
      </c>
      <c r="AD22">
        <f t="shared" ref="AD22" si="13">AC22+AD21</f>
        <v>11.5</v>
      </c>
    </row>
    <row r="23" spans="1:53">
      <c r="N23" s="37" t="s">
        <v>34</v>
      </c>
      <c r="O23" s="24">
        <f>O21/O20-1</f>
        <v>0</v>
      </c>
      <c r="S23" s="13" t="s">
        <v>29</v>
      </c>
      <c r="T23" s="25"/>
      <c r="U23">
        <f>$O20-U22+SUM($T26:U26)</f>
        <v>11</v>
      </c>
      <c r="V23">
        <f>$O20-V22+SUM($T26:V26)</f>
        <v>10</v>
      </c>
      <c r="W23">
        <f>$O20-W22+SUM($T26:W26)</f>
        <v>10</v>
      </c>
      <c r="X23">
        <f>$O20-X22+SUM($T26:X26)</f>
        <v>10</v>
      </c>
      <c r="Y23">
        <f>$O20-Y22+SUM($T26:Y26)</f>
        <v>10</v>
      </c>
      <c r="Z23">
        <f>$O20-Z22+SUM($T26:Z26)</f>
        <v>7</v>
      </c>
      <c r="AA23">
        <f>$O20-AA22+SUM($T26:AA26)</f>
        <v>5</v>
      </c>
      <c r="AB23">
        <f>$O20-AB22+SUM($T26:AB26)</f>
        <v>4</v>
      </c>
      <c r="AC23">
        <f>$O20-AC22+SUM($T26:AC26)</f>
        <v>2.5</v>
      </c>
      <c r="AD23">
        <f>$O20-AD22+SUM($T26:AD26)</f>
        <v>2.5</v>
      </c>
    </row>
    <row r="24" spans="1:53">
      <c r="N24" s="37"/>
      <c r="O24" s="7"/>
      <c r="S24" s="13" t="s">
        <v>19</v>
      </c>
      <c r="T24" s="27">
        <v>1</v>
      </c>
      <c r="U24" s="11">
        <f t="shared" ref="U24:AD24" ca="1" si="14">IF(U2 &lt; $S$30, U23/$O$21, NA())</f>
        <v>0.7857142857142857</v>
      </c>
      <c r="V24" s="11">
        <f t="shared" ca="1" si="14"/>
        <v>0.7142857142857143</v>
      </c>
      <c r="W24" s="11">
        <f t="shared" ca="1" si="14"/>
        <v>0.7142857142857143</v>
      </c>
      <c r="X24" s="11">
        <f t="shared" ca="1" si="14"/>
        <v>0.7142857142857143</v>
      </c>
      <c r="Y24" s="11">
        <f t="shared" ca="1" si="14"/>
        <v>0.7142857142857143</v>
      </c>
      <c r="Z24" s="11">
        <f t="shared" ca="1" si="14"/>
        <v>0.5</v>
      </c>
      <c r="AA24" s="11">
        <f t="shared" ca="1" si="14"/>
        <v>0.35714285714285715</v>
      </c>
      <c r="AB24" s="11">
        <f t="shared" ca="1" si="14"/>
        <v>0.2857142857142857</v>
      </c>
      <c r="AC24" s="11">
        <f t="shared" ca="1" si="14"/>
        <v>0.17857142857142858</v>
      </c>
      <c r="AD24" s="11">
        <f t="shared" ca="1" si="14"/>
        <v>0.17857142857142858</v>
      </c>
      <c r="AE24" s="11"/>
      <c r="AF24" s="11"/>
      <c r="AG24" s="11"/>
      <c r="AH24" s="11"/>
      <c r="AI24" s="11"/>
      <c r="AJ24" s="11"/>
      <c r="AK24" s="11"/>
      <c r="AL24" s="11"/>
      <c r="AM24" s="11"/>
      <c r="AN24" s="11"/>
      <c r="AO24" s="11"/>
      <c r="AP24" s="11"/>
    </row>
    <row r="25" spans="1:53">
      <c r="N25" s="32" t="s">
        <v>11</v>
      </c>
      <c r="O25">
        <f>S20</f>
        <v>14</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1.09375</v>
      </c>
      <c r="R29" s="14" t="s">
        <v>30</v>
      </c>
      <c r="S29" s="2">
        <f>SUM(Q3:Q19)-SUM(U26:AP26)</f>
        <v>0</v>
      </c>
    </row>
    <row r="30" spans="1:53">
      <c r="R30" s="14" t="s">
        <v>31</v>
      </c>
      <c r="S30" s="39">
        <f ca="1">NOW()</f>
        <v>41688.93801273148</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topLeftCell="A8" zoomScaleSheetLayoutView="100" workbookViewId="0">
      <selection activeCell="R36" sqref="R36"/>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F8" sqref="F8"/>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t="s">
        <v>55</v>
      </c>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8" t="s">
        <v>23</v>
      </c>
      <c r="P1" s="69"/>
      <c r="Q1" s="70"/>
    </row>
    <row r="2" spans="1:51" s="15" customFormat="1" ht="40.5" customHeight="1">
      <c r="A2" s="15" t="s">
        <v>0</v>
      </c>
      <c r="B2" s="35" t="s">
        <v>14</v>
      </c>
      <c r="C2" s="35" t="s">
        <v>1</v>
      </c>
      <c r="D2" s="55"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6"/>
      <c r="G3" s="3"/>
      <c r="H3" s="41"/>
      <c r="L3" s="32"/>
      <c r="M3"/>
      <c r="N3" s="2"/>
      <c r="O3" s="3"/>
      <c r="P3" s="3"/>
      <c r="Q3" s="2"/>
      <c r="R3" s="3"/>
    </row>
    <row r="4" spans="1:51">
      <c r="A4" s="42"/>
      <c r="B4" s="44"/>
      <c r="C4" s="51"/>
      <c r="D4" s="30"/>
      <c r="E4" s="3"/>
      <c r="F4" s="56"/>
      <c r="G4" s="3"/>
      <c r="H4" s="41"/>
      <c r="L4" s="32"/>
      <c r="M4"/>
      <c r="N4" s="2"/>
      <c r="O4" s="3"/>
      <c r="P4" s="3"/>
      <c r="Q4" s="2"/>
      <c r="R4" s="3"/>
    </row>
    <row r="5" spans="1:51" ht="25.5">
      <c r="A5" s="42"/>
      <c r="B5" s="44"/>
      <c r="C5" s="28"/>
      <c r="D5" s="30"/>
      <c r="E5" s="57"/>
      <c r="F5" s="56"/>
      <c r="G5" s="3"/>
      <c r="H5" s="41"/>
      <c r="L5" s="32" t="s">
        <v>38</v>
      </c>
      <c r="M5"/>
      <c r="N5" s="2"/>
      <c r="O5" s="3"/>
      <c r="P5" s="3"/>
      <c r="Q5" s="2"/>
      <c r="R5" s="3"/>
    </row>
    <row r="6" spans="1:51">
      <c r="A6" s="19"/>
      <c r="B6" s="44"/>
      <c r="C6" s="28"/>
      <c r="D6" s="30"/>
      <c r="E6" s="3"/>
      <c r="F6" s="56"/>
      <c r="G6" s="3"/>
      <c r="H6" s="41"/>
      <c r="L6" s="32"/>
      <c r="M6"/>
      <c r="N6" s="2"/>
      <c r="O6" s="3"/>
      <c r="P6" s="3"/>
      <c r="Q6" s="2"/>
      <c r="R6" s="3"/>
    </row>
    <row r="7" spans="1:51">
      <c r="A7" s="19"/>
      <c r="B7" s="44"/>
      <c r="C7" s="28"/>
      <c r="D7" s="30"/>
      <c r="E7" s="3"/>
      <c r="F7" s="56"/>
      <c r="G7" s="3"/>
      <c r="L7" s="32"/>
      <c r="M7"/>
      <c r="N7" s="2"/>
      <c r="O7" s="3"/>
      <c r="P7" s="3"/>
      <c r="Q7" s="2"/>
      <c r="R7" s="3"/>
    </row>
    <row r="8" spans="1:51" ht="25.5">
      <c r="A8" s="19"/>
      <c r="B8" s="44"/>
      <c r="C8" s="28"/>
      <c r="D8" s="30"/>
      <c r="E8" s="3"/>
      <c r="F8" s="56"/>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6"/>
      <c r="G10" s="3"/>
      <c r="L10" s="32"/>
      <c r="M10"/>
      <c r="N10" s="2"/>
      <c r="O10" s="3"/>
      <c r="P10" s="3"/>
      <c r="Q10" s="2"/>
      <c r="R10" s="3"/>
    </row>
    <row r="11" spans="1:51">
      <c r="A11" s="19"/>
      <c r="B11" s="44"/>
      <c r="C11" s="28"/>
      <c r="D11" s="30"/>
      <c r="E11" s="3"/>
      <c r="F11" s="56"/>
      <c r="G11" s="3"/>
      <c r="H11" s="41"/>
      <c r="L11" s="32"/>
      <c r="M11"/>
      <c r="N11" s="2"/>
      <c r="O11" s="3"/>
      <c r="P11" s="3"/>
      <c r="Q11" s="2"/>
      <c r="R11" s="3"/>
    </row>
    <row r="12" spans="1:51">
      <c r="A12" s="19"/>
      <c r="B12" s="44"/>
      <c r="C12" s="28"/>
      <c r="D12" s="30"/>
      <c r="E12" s="3"/>
      <c r="F12" s="56"/>
      <c r="G12" s="3"/>
      <c r="H12" s="41"/>
      <c r="L12" s="32"/>
      <c r="M12"/>
      <c r="N12" s="2"/>
      <c r="O12" s="3"/>
      <c r="P12" s="3"/>
      <c r="Q12" s="2"/>
      <c r="R12" s="3"/>
    </row>
    <row r="13" spans="1:51">
      <c r="A13" s="19"/>
      <c r="B13" s="44"/>
      <c r="C13" s="28"/>
      <c r="D13" s="30"/>
      <c r="E13" s="3"/>
      <c r="F13" s="56"/>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3"/>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2014-02-19T01:31:11Z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