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5" yWindow="-15" windowWidth="15405" windowHeight="6270"/>
  </bookViews>
  <sheets>
    <sheet name="Sprint #2" sheetId="6" r:id="rId1"/>
    <sheet name="Burn-down Chart" sheetId="3" r:id="rId2"/>
    <sheet name="Lookups" sheetId="2" r:id="rId3"/>
    <sheet name="Sprint #2 - Retired" sheetId="4" r:id="rId4"/>
  </sheets>
  <externalReferences>
    <externalReference r:id="rId5"/>
  </externalReferences>
  <definedNames>
    <definedName name="_2___Em_Andamento" localSheetId="2">Lookups!$D$2:$D$8</definedName>
    <definedName name="_xlnm._FilterDatabase" localSheetId="0" hidden="1">'Sprint #2'!$A$2:$S$26</definedName>
    <definedName name="_xlnm._FilterDatabase" localSheetId="3" hidden="1">'Sprint #2 - Retired'!$A$1:$Q$1</definedName>
    <definedName name="_xlnm.Print_Area" localSheetId="1">'Burn-down Chart'!$A$1:$P$38</definedName>
    <definedName name="BusinessValue">Lookups!$B$2:$B$4</definedName>
    <definedName name="Category">Lookups!$G$2:$G$12</definedName>
    <definedName name="D">[1]Lookups!$E$2:$E$4</definedName>
    <definedName name="Priority">Lookups!$A$2:$A$11</definedName>
    <definedName name="Risk">Lookups!$C$2:$C$4</definedName>
    <definedName name="Status">Lookups!$D$2:$D$7</definedName>
    <definedName name="Team">Lookups!$F$2:$F$7</definedName>
    <definedName name="Type">Lookups!$E$2:$E$3</definedName>
  </definedNames>
  <calcPr calcId="124519" iterateDelta="1E-4"/>
</workbook>
</file>

<file path=xl/calcChain.xml><?xml version="1.0" encoding="utf-8"?>
<calcChain xmlns="http://schemas.openxmlformats.org/spreadsheetml/2006/main">
  <c r="AD2" i="6"/>
  <c r="AA2"/>
  <c r="AB2" s="1"/>
  <c r="AC2" s="1"/>
  <c r="R18"/>
  <c r="S18" s="1"/>
  <c r="R19"/>
  <c r="S19" s="1"/>
  <c r="Q18"/>
  <c r="Q19"/>
  <c r="R15"/>
  <c r="S15" s="1"/>
  <c r="R16"/>
  <c r="S16" s="1"/>
  <c r="R17"/>
  <c r="S17" s="1"/>
  <c r="Q15"/>
  <c r="Q16"/>
  <c r="Q17"/>
  <c r="R4"/>
  <c r="S4" s="1"/>
  <c r="R5"/>
  <c r="S5" s="1"/>
  <c r="R6"/>
  <c r="S6" s="1"/>
  <c r="R7"/>
  <c r="S7" s="1"/>
  <c r="R8"/>
  <c r="S8" s="1"/>
  <c r="R9"/>
  <c r="S9" s="1"/>
  <c r="R10"/>
  <c r="S10" s="1"/>
  <c r="R11"/>
  <c r="S11" s="1"/>
  <c r="R12"/>
  <c r="S12" s="1"/>
  <c r="R13"/>
  <c r="S13" s="1"/>
  <c r="R14"/>
  <c r="S14" s="1"/>
  <c r="Q4"/>
  <c r="Q5"/>
  <c r="Q6"/>
  <c r="Q7"/>
  <c r="Q8"/>
  <c r="Q9"/>
  <c r="Q10"/>
  <c r="Q11"/>
  <c r="Q12"/>
  <c r="Q13"/>
  <c r="Q14"/>
  <c r="O20" l="1"/>
  <c r="R3"/>
  <c r="R20" s="1"/>
  <c r="Q3"/>
  <c r="S29" s="1"/>
  <c r="V2"/>
  <c r="W2" s="1"/>
  <c r="X2" s="1"/>
  <c r="Y2" s="1"/>
  <c r="Z2" s="1"/>
  <c r="S30"/>
  <c r="U22"/>
  <c r="V22" s="1"/>
  <c r="T2" i="4"/>
  <c r="U2"/>
  <c r="V2"/>
  <c r="W2"/>
  <c r="X2"/>
  <c r="Y2"/>
  <c r="Z2"/>
  <c r="AA2"/>
  <c r="AB2"/>
  <c r="AC2"/>
  <c r="AD2"/>
  <c r="AE2"/>
  <c r="AF2"/>
  <c r="AG2"/>
  <c r="AH2"/>
  <c r="AI2"/>
  <c r="AJ2"/>
  <c r="AK2"/>
  <c r="AL2"/>
  <c r="AM2"/>
  <c r="AN2"/>
  <c r="S3" i="6" l="1"/>
  <c r="O21"/>
  <c r="O23" s="1"/>
  <c r="Q20"/>
  <c r="U23"/>
  <c r="W22"/>
  <c r="S20" l="1"/>
  <c r="O25" s="1"/>
  <c r="O29" s="1"/>
  <c r="U24"/>
  <c r="O22"/>
  <c r="V23"/>
  <c r="V24" s="1"/>
  <c r="O26" l="1"/>
  <c r="X22"/>
  <c r="W23"/>
  <c r="W24" s="1"/>
  <c r="Y22" l="1"/>
  <c r="X23"/>
  <c r="X24" s="1"/>
  <c r="Z22" l="1"/>
  <c r="AA22" s="1"/>
  <c r="Y23"/>
  <c r="Y24" s="1"/>
  <c r="AB22" l="1"/>
  <c r="AA23"/>
  <c r="AA24" s="1"/>
  <c r="Z23"/>
  <c r="Z24" s="1"/>
  <c r="AC22" l="1"/>
  <c r="AB23"/>
  <c r="AB24" s="1"/>
  <c r="AD22" l="1"/>
  <c r="AD23" s="1"/>
  <c r="AD24" s="1"/>
  <c r="AC23"/>
  <c r="AC24" s="1"/>
</calcChain>
</file>

<file path=xl/comments1.xml><?xml version="1.0" encoding="utf-8"?>
<comments xmlns="http://schemas.openxmlformats.org/spreadsheetml/2006/main">
  <authors>
    <author>Randar Puust</author>
    <author>T4G</author>
  </authors>
  <commentList>
    <comment ref="A2" authorId="0">
      <text>
        <r>
          <rPr>
            <b/>
            <sz val="8"/>
            <color indexed="81"/>
            <rFont val="Tahoma"/>
            <family val="2"/>
          </rPr>
          <t>Randar Puust:</t>
        </r>
        <r>
          <rPr>
            <sz val="8"/>
            <color indexed="81"/>
            <rFont val="Tahoma"/>
            <family val="2"/>
          </rPr>
          <t xml:space="preserve">
Short name.  Should be unique.</t>
        </r>
      </text>
    </comment>
    <comment ref="B2" authorId="0">
      <text>
        <r>
          <rPr>
            <b/>
            <sz val="8"/>
            <color indexed="81"/>
            <rFont val="Tahoma"/>
            <family val="2"/>
          </rPr>
          <t>Randar Puust:</t>
        </r>
        <r>
          <rPr>
            <sz val="8"/>
            <color indexed="81"/>
            <rFont val="Tahoma"/>
            <family val="2"/>
          </rPr>
          <t xml:space="preserve">
This is a reference to the ID defined in the Product Backlog, if applicable.</t>
        </r>
      </text>
    </comment>
    <comment ref="C2" authorId="0">
      <text>
        <r>
          <rPr>
            <b/>
            <sz val="8"/>
            <color indexed="81"/>
            <rFont val="Tahoma"/>
            <family val="2"/>
          </rPr>
          <t>Randar Puust:</t>
        </r>
        <r>
          <rPr>
            <sz val="8"/>
            <color indexed="81"/>
            <rFont val="Tahoma"/>
            <family val="2"/>
          </rPr>
          <t xml:space="preserve">
Longer description of the work item.  If it references any external documents, they should be listed here.</t>
        </r>
      </text>
    </comment>
    <comment ref="F2" authorId="0">
      <text>
        <r>
          <rPr>
            <b/>
            <sz val="8"/>
            <color indexed="81"/>
            <rFont val="Tahoma"/>
            <family val="2"/>
          </rPr>
          <t>Randar Puust:</t>
        </r>
        <r>
          <rPr>
            <sz val="8"/>
            <color indexed="81"/>
            <rFont val="Tahoma"/>
            <family val="2"/>
          </rPr>
          <t xml:space="preserve">
If there is a fixed date it needs to be done by.</t>
        </r>
      </text>
    </comment>
    <comment ref="G2" authorId="0">
      <text>
        <r>
          <rPr>
            <b/>
            <sz val="8"/>
            <color indexed="81"/>
            <rFont val="Tahoma"/>
            <family val="2"/>
          </rPr>
          <t>Randar Puust:</t>
        </r>
        <r>
          <rPr>
            <sz val="8"/>
            <color indexed="81"/>
            <rFont val="Tahoma"/>
            <family val="2"/>
          </rPr>
          <t xml:space="preserve">
Who on the team has taken ownership of this work item.</t>
        </r>
      </text>
    </comment>
    <comment ref="H2" authorId="1">
      <text>
        <r>
          <rPr>
            <b/>
            <sz val="8"/>
            <color indexed="81"/>
            <rFont val="Tahoma"/>
            <family val="2"/>
          </rPr>
          <t>Randar Puust:</t>
        </r>
        <r>
          <rPr>
            <sz val="8"/>
            <color indexed="81"/>
            <rFont val="Tahoma"/>
            <family val="2"/>
          </rPr>
          <t xml:space="preserve">
The priority.  Items with a higher priority should be claimed first.</t>
        </r>
      </text>
    </comment>
    <comment ref="I2" authorId="1">
      <text>
        <r>
          <rPr>
            <b/>
            <sz val="8"/>
            <color indexed="81"/>
            <rFont val="Tahoma"/>
            <family val="2"/>
          </rPr>
          <t>Randar Puust:</t>
        </r>
        <r>
          <rPr>
            <sz val="8"/>
            <color indexed="81"/>
            <rFont val="Tahoma"/>
            <family val="2"/>
          </rPr>
          <t xml:space="preserve">
What type of work item it is.
Task - A new item
Bug - A defect related to something that has already been completed.
Impediment - Something that is holding back another team member and needs effort to finish.</t>
        </r>
      </text>
    </comment>
    <comment ref="J2" authorId="0">
      <text>
        <r>
          <rPr>
            <b/>
            <sz val="8"/>
            <color indexed="81"/>
            <rFont val="Tahoma"/>
            <family val="2"/>
          </rPr>
          <t>Randar Puust:</t>
        </r>
        <r>
          <rPr>
            <sz val="8"/>
            <color indexed="81"/>
            <rFont val="Tahoma"/>
            <family val="2"/>
          </rPr>
          <t xml:space="preserve">
A category for the task.  It is defined in the Lookup sheet.</t>
        </r>
      </text>
    </comment>
    <comment ref="K2" authorId="0">
      <text>
        <r>
          <rPr>
            <b/>
            <sz val="8"/>
            <color indexed="81"/>
            <rFont val="Tahoma"/>
            <family val="2"/>
          </rPr>
          <t>Randar Puust:</t>
        </r>
        <r>
          <rPr>
            <sz val="8"/>
            <color indexed="81"/>
            <rFont val="Tahoma"/>
            <family val="2"/>
          </rPr>
          <t xml:space="preserve">
A ranking of the business value of this task.  This can be used to prioritize a task.</t>
        </r>
      </text>
    </comment>
    <comment ref="L2" authorId="0">
      <text>
        <r>
          <rPr>
            <b/>
            <sz val="8"/>
            <color indexed="81"/>
            <rFont val="Tahoma"/>
            <family val="2"/>
          </rPr>
          <t>Randar Puust:</t>
        </r>
        <r>
          <rPr>
            <sz val="8"/>
            <color indexed="81"/>
            <rFont val="Tahoma"/>
            <family val="2"/>
          </rPr>
          <t xml:space="preserve">
A ranking of the risk of this task.  It can be used to prioritize a task.</t>
        </r>
      </text>
    </comment>
    <comment ref="M2" authorId="0">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N2" authorId="0">
      <text>
        <r>
          <rPr>
            <b/>
            <sz val="8"/>
            <color indexed="81"/>
            <rFont val="Tahoma"/>
            <family val="2"/>
          </rPr>
          <t>Randar Puust:</t>
        </r>
        <r>
          <rPr>
            <sz val="8"/>
            <color indexed="81"/>
            <rFont val="Tahoma"/>
            <family val="2"/>
          </rPr>
          <t xml:space="preserve">
Any additional comments or notes.  It is a good practice to preface any comments with the author (e.g. RP)</t>
        </r>
      </text>
    </comment>
    <comment ref="O2" authorId="1">
      <text>
        <r>
          <rPr>
            <b/>
            <sz val="8"/>
            <color indexed="81"/>
            <rFont val="Tahoma"/>
            <family val="2"/>
          </rPr>
          <t>Randar Puust:</t>
        </r>
        <r>
          <rPr>
            <sz val="8"/>
            <color indexed="81"/>
            <rFont val="Tahoma"/>
            <family val="2"/>
          </rPr>
          <t xml:space="preserve">
Esta é a estimativa de que foi descoberto no início do Sprint. Para as novas tarefas, este deve ser zero.</t>
        </r>
      </text>
    </comment>
    <comment ref="P2" authorId="1">
      <text>
        <r>
          <rPr>
            <b/>
            <sz val="8"/>
            <color indexed="81"/>
            <rFont val="Tahoma"/>
            <family val="2"/>
          </rPr>
          <t>Randar Puust:</t>
        </r>
        <r>
          <rPr>
            <sz val="8"/>
            <color indexed="81"/>
            <rFont val="Tahoma"/>
            <family val="2"/>
          </rPr>
          <t xml:space="preserve">
Se a estimativa deve ser revista, ou é uma nova tarefa, o esforço está aqui.</t>
        </r>
      </text>
    </comment>
    <comment ref="Q2" authorId="0">
      <text>
        <r>
          <rPr>
            <b/>
            <sz val="8"/>
            <color indexed="81"/>
            <rFont val="Tahoma"/>
            <family val="2"/>
          </rPr>
          <t>Randar Puust:</t>
        </r>
        <r>
          <rPr>
            <sz val="8"/>
            <color indexed="81"/>
            <rFont val="Tahoma"/>
            <family val="2"/>
          </rPr>
          <t xml:space="preserve">
This is the increase\decrease in hours that needs to be tracked</t>
        </r>
      </text>
    </comment>
    <comment ref="R2" authorId="1">
      <text>
        <r>
          <rPr>
            <b/>
            <sz val="8"/>
            <color indexed="81"/>
            <rFont val="Tahoma"/>
            <family val="2"/>
          </rPr>
          <t>Randar Puust:</t>
        </r>
        <r>
          <rPr>
            <sz val="8"/>
            <color indexed="81"/>
            <rFont val="Tahoma"/>
            <family val="2"/>
          </rPr>
          <t xml:space="preserve">
Calculated field.  It is the new estimate, if applicable.</t>
        </r>
      </text>
    </comment>
    <comment ref="S2" authorId="0">
      <text>
        <r>
          <rPr>
            <b/>
            <sz val="8"/>
            <color indexed="81"/>
            <rFont val="Tahoma"/>
            <family val="2"/>
          </rPr>
          <t>Randar Puust:</t>
        </r>
        <r>
          <rPr>
            <sz val="8"/>
            <color indexed="81"/>
            <rFont val="Tahoma"/>
            <family val="2"/>
          </rPr>
          <t xml:space="preserve">
The amount of hours that are still remaining for this task.  Should be zero for a task that is completed, and should never be negative.  If it drops below zero, it should be re-estimated.</t>
        </r>
      </text>
    </comment>
    <comment ref="T2" authorId="0">
      <text>
        <r>
          <rPr>
            <b/>
            <sz val="8"/>
            <color indexed="81"/>
            <rFont val="Tahoma"/>
            <family val="2"/>
          </rPr>
          <t>Randar Puust:</t>
        </r>
        <r>
          <rPr>
            <sz val="8"/>
            <color indexed="81"/>
            <rFont val="Tahoma"/>
            <family val="2"/>
          </rPr>
          <t xml:space="preserve">
This is here to make data entry a bit easier.  Otherwise, you can't have a start of 100%</t>
        </r>
      </text>
    </comment>
    <comment ref="U2" authorId="0">
      <text>
        <r>
          <rPr>
            <b/>
            <sz val="8"/>
            <color indexed="81"/>
            <rFont val="Tahoma"/>
            <family val="2"/>
          </rPr>
          <t>Randar Puust:</t>
        </r>
        <r>
          <rPr>
            <sz val="8"/>
            <color indexed="81"/>
            <rFont val="Tahoma"/>
            <family val="2"/>
          </rPr>
          <t xml:space="preserve">
This is the first day of the sprint.  All of the other days are based on this.</t>
        </r>
      </text>
    </comment>
    <comment ref="R29" authorId="0">
      <text>
        <r>
          <rPr>
            <b/>
            <sz val="8"/>
            <color indexed="81"/>
            <rFont val="Tahoma"/>
            <family val="2"/>
          </rPr>
          <t>Randar Puust:</t>
        </r>
        <r>
          <rPr>
            <sz val="8"/>
            <color indexed="81"/>
            <rFont val="Tahoma"/>
            <family val="2"/>
          </rPr>
          <t xml:space="preserve">
Este número deve ser zero. Se não for, você não adicionou um valor para a linha de novo esforço. Adicionar este montante a data de hoje.</t>
        </r>
      </text>
    </comment>
    <comment ref="R30" authorId="0">
      <text>
        <r>
          <rPr>
            <b/>
            <sz val="8"/>
            <color indexed="81"/>
            <rFont val="Tahoma"/>
            <family val="2"/>
          </rPr>
          <t>Randar Puust:</t>
        </r>
        <r>
          <rPr>
            <sz val="8"/>
            <color indexed="81"/>
            <rFont val="Tahoma"/>
            <family val="2"/>
          </rPr>
          <t xml:space="preserve">
The date here affects when the Burn-down chart stops showing data and will change the formatting of todays date above.</t>
        </r>
      </text>
    </comment>
  </commentList>
</comments>
</file>

<file path=xl/comments2.xml><?xml version="1.0" encoding="utf-8"?>
<comments xmlns="http://schemas.openxmlformats.org/spreadsheetml/2006/main">
  <authors>
    <author>T4G</author>
    <author>Randar Puust</author>
  </authors>
  <commentList>
    <comment ref="A1" authorId="0">
      <text>
        <r>
          <rPr>
            <b/>
            <sz val="8"/>
            <color indexed="81"/>
            <rFont val="Tahoma"/>
            <family val="2"/>
          </rPr>
          <t>Randar Puust:</t>
        </r>
        <r>
          <rPr>
            <sz val="8"/>
            <color indexed="81"/>
            <rFont val="Tahoma"/>
            <family val="2"/>
          </rPr>
          <t xml:space="preserve">
The priority.  Items with a higher priority should be claimed first.</t>
        </r>
      </text>
    </comment>
    <comment ref="B1" authorId="1">
      <text>
        <r>
          <rPr>
            <b/>
            <sz val="8"/>
            <color indexed="81"/>
            <rFont val="Tahoma"/>
            <family val="2"/>
          </rPr>
          <t>Randar Puust:</t>
        </r>
        <r>
          <rPr>
            <sz val="8"/>
            <color indexed="81"/>
            <rFont val="Tahoma"/>
            <family val="2"/>
          </rPr>
          <t xml:space="preserve">
A ranking of the business value of this task.  This can be used to prioritize a task.</t>
        </r>
      </text>
    </comment>
    <comment ref="C1" authorId="1">
      <text>
        <r>
          <rPr>
            <b/>
            <sz val="8"/>
            <color indexed="81"/>
            <rFont val="Tahoma"/>
            <family val="2"/>
          </rPr>
          <t>Randar Puust:</t>
        </r>
        <r>
          <rPr>
            <sz val="8"/>
            <color indexed="81"/>
            <rFont val="Tahoma"/>
            <family val="2"/>
          </rPr>
          <t xml:space="preserve">
A ranking of the risk of this task.  It can be used to prioritize a task.</t>
        </r>
      </text>
    </comment>
    <comment ref="D1" authorId="1">
      <text>
        <r>
          <rPr>
            <b/>
            <sz val="8"/>
            <color indexed="81"/>
            <rFont val="Tahoma"/>
            <family val="2"/>
          </rPr>
          <t>Randar Puust:</t>
        </r>
        <r>
          <rPr>
            <sz val="8"/>
            <color indexed="81"/>
            <rFont val="Tahoma"/>
            <family val="2"/>
          </rPr>
          <t xml:space="preserve">
Current status of this task.  This can be used to ensure multiple people do not work on the same task.  The filter can also be used to filter out any tasks that have already been completed.</t>
        </r>
      </text>
    </comment>
    <comment ref="E1" authorId="0">
      <text>
        <r>
          <rPr>
            <b/>
            <sz val="8"/>
            <color indexed="81"/>
            <rFont val="Tahoma"/>
            <family val="2"/>
          </rPr>
          <t>Randar Puust:</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F1" authorId="1">
      <text>
        <r>
          <rPr>
            <b/>
            <sz val="8"/>
            <color indexed="81"/>
            <rFont val="Tahoma"/>
            <family val="2"/>
          </rPr>
          <t>Randar Puust:</t>
        </r>
        <r>
          <rPr>
            <sz val="8"/>
            <color indexed="81"/>
            <rFont val="Tahoma"/>
            <family val="2"/>
          </rPr>
          <t xml:space="preserve">
T4G:
Who on the team has taken ownership of this work item.</t>
        </r>
      </text>
    </comment>
    <comment ref="G1" authorId="1">
      <text>
        <r>
          <rPr>
            <b/>
            <sz val="8"/>
            <color indexed="81"/>
            <rFont val="Tahoma"/>
            <family val="2"/>
          </rPr>
          <t>Randar Puust:</t>
        </r>
        <r>
          <rPr>
            <sz val="8"/>
            <color indexed="81"/>
            <rFont val="Tahoma"/>
            <family val="2"/>
          </rPr>
          <t xml:space="preserve">
A category for the task.  It is defined in the Lookup sheet.</t>
        </r>
      </text>
    </comment>
  </commentList>
</comments>
</file>

<file path=xl/comments3.xml><?xml version="1.0" encoding="utf-8"?>
<comments xmlns="http://schemas.openxmlformats.org/spreadsheetml/2006/main">
  <authors>
    <author>T4G</author>
    <author>Randar Puust</author>
  </authors>
  <commentList>
    <comment ref="A2" authorId="0">
      <text>
        <r>
          <rPr>
            <b/>
            <sz val="8"/>
            <color indexed="81"/>
            <rFont val="Tahoma"/>
            <family val="2"/>
          </rPr>
          <t>T4G:</t>
        </r>
        <r>
          <rPr>
            <sz val="8"/>
            <color indexed="81"/>
            <rFont val="Tahoma"/>
            <family val="2"/>
          </rPr>
          <t xml:space="preserve">
Short name.  Should be unique.</t>
        </r>
      </text>
    </comment>
    <comment ref="C2" authorId="0">
      <text>
        <r>
          <rPr>
            <b/>
            <sz val="8"/>
            <color indexed="81"/>
            <rFont val="Tahoma"/>
            <family val="2"/>
          </rPr>
          <t>T4G:</t>
        </r>
        <r>
          <rPr>
            <sz val="8"/>
            <color indexed="81"/>
            <rFont val="Tahoma"/>
            <family val="2"/>
          </rPr>
          <t xml:space="preserve">
Longer description of the work item.  If it references any external documents, they should be listed here.
</t>
        </r>
      </text>
    </comment>
    <comment ref="D2" authorId="0">
      <text>
        <r>
          <rPr>
            <b/>
            <sz val="8"/>
            <color indexed="81"/>
            <rFont val="Tahoma"/>
            <family val="2"/>
          </rPr>
          <t>T4G:</t>
        </r>
        <r>
          <rPr>
            <sz val="8"/>
            <color indexed="81"/>
            <rFont val="Tahoma"/>
            <family val="2"/>
          </rPr>
          <t xml:space="preserve">
If there is a fixed date it needs to be done by.</t>
        </r>
      </text>
    </comment>
    <comment ref="E2" authorId="0">
      <text>
        <r>
          <rPr>
            <b/>
            <sz val="8"/>
            <color indexed="81"/>
            <rFont val="Tahoma"/>
            <family val="2"/>
          </rPr>
          <t>T4G:</t>
        </r>
        <r>
          <rPr>
            <sz val="8"/>
            <color indexed="81"/>
            <rFont val="Tahoma"/>
            <family val="2"/>
          </rPr>
          <t xml:space="preserve">
Who on the team has taken ownership of this work item.</t>
        </r>
      </text>
    </comment>
    <comment ref="F2" authorId="0">
      <text>
        <r>
          <rPr>
            <b/>
            <sz val="8"/>
            <color indexed="81"/>
            <rFont val="Tahoma"/>
            <family val="2"/>
          </rPr>
          <t>T4G:</t>
        </r>
        <r>
          <rPr>
            <sz val="8"/>
            <color indexed="81"/>
            <rFont val="Tahoma"/>
            <family val="2"/>
          </rPr>
          <t xml:space="preserve">
The priority.  Items with a higher priority should be claimed first.</t>
        </r>
      </text>
    </comment>
    <comment ref="G2" authorId="0">
      <text>
        <r>
          <rPr>
            <b/>
            <sz val="8"/>
            <color indexed="81"/>
            <rFont val="Tahoma"/>
            <family val="2"/>
          </rPr>
          <t>T4G:</t>
        </r>
        <r>
          <rPr>
            <sz val="8"/>
            <color indexed="81"/>
            <rFont val="Tahoma"/>
            <family val="2"/>
          </rPr>
          <t xml:space="preserve">
What type of work item it is.
Task - A new item
Bug - A defect related to soemthing that has already been completed.
Impediment - Something that is holding back another team member and needs effort to finish.</t>
        </r>
      </text>
    </comment>
    <comment ref="M2" authorId="0">
      <text>
        <r>
          <rPr>
            <b/>
            <sz val="8"/>
            <color indexed="81"/>
            <rFont val="Tahoma"/>
            <family val="2"/>
          </rPr>
          <t>T4G:</t>
        </r>
        <r>
          <rPr>
            <sz val="8"/>
            <color indexed="81"/>
            <rFont val="Tahoma"/>
            <family val="2"/>
          </rPr>
          <t xml:space="preserve">
This is the estimate that was figured out at the beginning of the Sprint.  For new tasks, this should be zero.</t>
        </r>
      </text>
    </comment>
    <comment ref="N2" authorId="0">
      <text>
        <r>
          <rPr>
            <b/>
            <sz val="8"/>
            <color indexed="81"/>
            <rFont val="Tahoma"/>
            <family val="2"/>
          </rPr>
          <t>T4G:</t>
        </r>
        <r>
          <rPr>
            <sz val="8"/>
            <color indexed="81"/>
            <rFont val="Tahoma"/>
            <family val="2"/>
          </rPr>
          <t xml:space="preserve">
If the estimate needs to be revised, or it's a new task, the effort is here.</t>
        </r>
      </text>
    </comment>
    <comment ref="O2" authorId="1">
      <text>
        <r>
          <rPr>
            <b/>
            <sz val="8"/>
            <color indexed="81"/>
            <rFont val="Tahoma"/>
            <family val="2"/>
          </rPr>
          <t>Randar Puust:</t>
        </r>
        <r>
          <rPr>
            <sz val="8"/>
            <color indexed="81"/>
            <rFont val="Tahoma"/>
            <family val="2"/>
          </rPr>
          <t xml:space="preserve">
This is the increase\decrease in hours that needs to be tracked</t>
        </r>
      </text>
    </comment>
    <comment ref="P2" authorId="0">
      <text>
        <r>
          <rPr>
            <b/>
            <sz val="8"/>
            <color indexed="81"/>
            <rFont val="Tahoma"/>
            <family val="2"/>
          </rPr>
          <t>T4G:</t>
        </r>
        <r>
          <rPr>
            <sz val="8"/>
            <color indexed="81"/>
            <rFont val="Tahoma"/>
            <family val="2"/>
          </rPr>
          <t xml:space="preserve">
Calculated field.  It is the new estimate, if applicable.</t>
        </r>
      </text>
    </comment>
    <comment ref="S2" authorId="1">
      <text>
        <r>
          <rPr>
            <b/>
            <sz val="8"/>
            <color indexed="81"/>
            <rFont val="Tahoma"/>
            <family val="2"/>
          </rPr>
          <t>Randar Puust:</t>
        </r>
        <r>
          <rPr>
            <sz val="8"/>
            <color indexed="81"/>
            <rFont val="Tahoma"/>
            <family val="2"/>
          </rPr>
          <t xml:space="preserve">
This is the first day of the sprint.  All of the other days are based on this.</t>
        </r>
      </text>
    </comment>
  </commentList>
</comments>
</file>

<file path=xl/sharedStrings.xml><?xml version="1.0" encoding="utf-8"?>
<sst xmlns="http://schemas.openxmlformats.org/spreadsheetml/2006/main" count="92" uniqueCount="55">
  <si>
    <t>Name</t>
  </si>
  <si>
    <t>Description</t>
  </si>
  <si>
    <t>Business Value</t>
  </si>
  <si>
    <t>Category</t>
  </si>
  <si>
    <t>Status</t>
  </si>
  <si>
    <t>Team</t>
  </si>
  <si>
    <t>Priority
(1=Low, 9=High)</t>
  </si>
  <si>
    <t>Original Estimate
(Hours)</t>
  </si>
  <si>
    <t>New Estimate
(Hours)</t>
  </si>
  <si>
    <t>Risk</t>
  </si>
  <si>
    <t>Original</t>
  </si>
  <si>
    <t>Remaining</t>
  </si>
  <si>
    <t>Milestone</t>
  </si>
  <si>
    <t>Type</t>
  </si>
  <si>
    <t>Product Backlog Item</t>
  </si>
  <si>
    <t>Amount Remaining
(Hours)</t>
  </si>
  <si>
    <t>Revised Value 
(Hours)</t>
  </si>
  <si>
    <t>Note: To redefine a named value, go to Insert-&gt;Name-&gt;Define</t>
  </si>
  <si>
    <t>Comments</t>
  </si>
  <si>
    <t>% Remaining</t>
  </si>
  <si>
    <t>Change</t>
  </si>
  <si>
    <t>Start</t>
  </si>
  <si>
    <t>Effort Change</t>
  </si>
  <si>
    <t>Calculated Fields</t>
  </si>
  <si>
    <t>Product Backlog Item(s)</t>
  </si>
  <si>
    <t>Baixo</t>
  </si>
  <si>
    <t>Médio</t>
  </si>
  <si>
    <t>Alto</t>
  </si>
  <si>
    <t>Esforço Diário</t>
  </si>
  <si>
    <t>Esforço restante</t>
  </si>
  <si>
    <t>Validacao</t>
  </si>
  <si>
    <t>Hoje</t>
  </si>
  <si>
    <t>Revisado</t>
  </si>
  <si>
    <t>Adicional</t>
  </si>
  <si>
    <t>% Aumentar</t>
  </si>
  <si>
    <t>Tam. Da equip</t>
  </si>
  <si>
    <t>Esforço diario(est. @80%)</t>
  </si>
  <si>
    <t/>
  </si>
  <si>
    <t>NÃO PLAN</t>
  </si>
  <si>
    <t>NÃO PALN</t>
  </si>
  <si>
    <t>OK</t>
  </si>
  <si>
    <t>Esforço até data</t>
  </si>
  <si>
    <t>Inicio</t>
  </si>
  <si>
    <t>Fim</t>
  </si>
  <si>
    <t>Joelton</t>
  </si>
  <si>
    <t>Tayllan</t>
  </si>
  <si>
    <t>Felippe</t>
  </si>
  <si>
    <t>Laisa</t>
  </si>
  <si>
    <t>Rodrigo</t>
  </si>
  <si>
    <t>1 - Em Andamento</t>
  </si>
  <si>
    <t>2 - Concluído</t>
  </si>
  <si>
    <t>Artefatos</t>
  </si>
  <si>
    <t>Codificação</t>
  </si>
  <si>
    <t>eBM</t>
  </si>
  <si>
    <t>Implementação Gráfica e Estilização</t>
  </si>
</sst>
</file>

<file path=xl/styles.xml><?xml version="1.0" encoding="utf-8"?>
<styleSheet xmlns="http://schemas.openxmlformats.org/spreadsheetml/2006/main">
  <numFmts count="3">
    <numFmt numFmtId="164" formatCode="dd/mm/yyyy;@"/>
    <numFmt numFmtId="165" formatCode="[$-1009]d\-mmm\-yy;@"/>
    <numFmt numFmtId="166" formatCode="dd/mm/yy;@"/>
  </numFmts>
  <fonts count="9">
    <font>
      <sz val="10"/>
      <name val="Arial"/>
    </font>
    <font>
      <sz val="10"/>
      <name val="Arial"/>
      <family val="2"/>
    </font>
    <font>
      <sz val="8"/>
      <name val="Arial"/>
      <family val="2"/>
    </font>
    <font>
      <b/>
      <sz val="10"/>
      <name val="Arial"/>
      <family val="2"/>
    </font>
    <font>
      <sz val="8"/>
      <color indexed="81"/>
      <name val="Tahoma"/>
      <family val="2"/>
    </font>
    <font>
      <b/>
      <sz val="8"/>
      <color indexed="81"/>
      <name val="Tahoma"/>
      <family val="2"/>
    </font>
    <font>
      <b/>
      <sz val="8"/>
      <name val="Arial"/>
      <family val="2"/>
    </font>
    <font>
      <b/>
      <sz val="10"/>
      <color indexed="9"/>
      <name val="Arial"/>
      <family val="2"/>
    </font>
    <font>
      <sz val="10"/>
      <name val="Arial"/>
      <family val="2"/>
    </font>
  </fonts>
  <fills count="3">
    <fill>
      <patternFill patternType="none"/>
    </fill>
    <fill>
      <patternFill patternType="gray125"/>
    </fill>
    <fill>
      <patternFill patternType="solid">
        <fgColor indexed="12"/>
        <bgColor indexed="64"/>
      </patternFill>
    </fill>
  </fills>
  <borders count="12">
    <border>
      <left/>
      <right/>
      <top/>
      <bottom/>
      <diagonal/>
    </border>
    <border>
      <left/>
      <right style="thin">
        <color indexed="64"/>
      </right>
      <top/>
      <bottom/>
      <diagonal/>
    </border>
    <border>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9" fontId="1" fillId="0" borderId="0" applyFont="0" applyFill="0" applyBorder="0" applyAlignment="0" applyProtection="0"/>
  </cellStyleXfs>
  <cellXfs count="72">
    <xf numFmtId="0" fontId="0" fillId="0" borderId="0" xfId="0"/>
    <xf numFmtId="0" fontId="0" fillId="0" borderId="0" xfId="0" applyAlignment="1">
      <alignment wrapText="1"/>
    </xf>
    <xf numFmtId="0" fontId="0" fillId="0" borderId="1" xfId="0" applyBorder="1"/>
    <xf numFmtId="0" fontId="0" fillId="0" borderId="0"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0" fontId="0" fillId="0" borderId="0" xfId="0" applyFill="1" applyBorder="1"/>
    <xf numFmtId="165" fontId="0" fillId="0" borderId="0" xfId="0" applyNumberFormat="1" applyAlignment="1">
      <alignment wrapText="1"/>
    </xf>
    <xf numFmtId="165" fontId="0" fillId="0" borderId="2" xfId="0" applyNumberFormat="1" applyBorder="1" applyAlignment="1">
      <alignment wrapText="1"/>
    </xf>
    <xf numFmtId="9" fontId="1" fillId="0" borderId="0" xfId="1"/>
    <xf numFmtId="9" fontId="0" fillId="0" borderId="0" xfId="1" applyFont="1"/>
    <xf numFmtId="0" fontId="3" fillId="0" borderId="1" xfId="0" applyFont="1" applyBorder="1"/>
    <xf numFmtId="0" fontId="6" fillId="0" borderId="0" xfId="0" applyFont="1" applyBorder="1"/>
    <xf numFmtId="0" fontId="7" fillId="2" borderId="4" xfId="0" applyFont="1" applyFill="1" applyBorder="1" applyAlignment="1">
      <alignment vertical="top" wrapText="1"/>
    </xf>
    <xf numFmtId="165" fontId="7" fillId="2" borderId="4" xfId="0" applyNumberFormat="1" applyFont="1" applyFill="1" applyBorder="1" applyAlignment="1">
      <alignment vertical="top" wrapText="1"/>
    </xf>
    <xf numFmtId="0" fontId="7" fillId="2" borderId="5" xfId="0" applyFont="1" applyFill="1" applyBorder="1" applyAlignment="1">
      <alignment vertical="top" wrapText="1"/>
    </xf>
    <xf numFmtId="164" fontId="7" fillId="2" borderId="4" xfId="0" applyNumberFormat="1" applyFont="1" applyFill="1"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7" fillId="2" borderId="6" xfId="0" applyFont="1" applyFill="1" applyBorder="1" applyAlignment="1">
      <alignment vertical="top" wrapText="1"/>
    </xf>
    <xf numFmtId="2" fontId="0" fillId="0" borderId="4" xfId="0" applyNumberFormat="1" applyBorder="1"/>
    <xf numFmtId="9" fontId="1" fillId="0" borderId="4" xfId="1" applyBorder="1"/>
    <xf numFmtId="9" fontId="0" fillId="0" borderId="4" xfId="1" applyFont="1" applyBorder="1"/>
    <xf numFmtId="0" fontId="3" fillId="0" borderId="0" xfId="0" applyFont="1" applyBorder="1"/>
    <xf numFmtId="166" fontId="0" fillId="0" borderId="0" xfId="0" applyNumberFormat="1" applyBorder="1"/>
    <xf numFmtId="9" fontId="8" fillId="0" borderId="0" xfId="0" applyNumberFormat="1" applyFont="1" applyBorder="1"/>
    <xf numFmtId="0" fontId="0" fillId="0" borderId="0" xfId="0" applyBorder="1" applyAlignment="1">
      <alignment vertical="top" wrapText="1"/>
    </xf>
    <xf numFmtId="0" fontId="0" fillId="0" borderId="0" xfId="0" applyBorder="1" applyAlignment="1">
      <alignment wrapText="1"/>
    </xf>
    <xf numFmtId="165" fontId="0" fillId="0" borderId="0" xfId="0" applyNumberFormat="1" applyBorder="1" applyAlignment="1">
      <alignment wrapText="1"/>
    </xf>
    <xf numFmtId="0" fontId="3" fillId="0" borderId="0" xfId="0" applyFont="1"/>
    <xf numFmtId="0" fontId="0" fillId="0" borderId="1" xfId="0" applyBorder="1" applyAlignment="1">
      <alignment vertical="top" wrapText="1"/>
    </xf>
    <xf numFmtId="0" fontId="7" fillId="2" borderId="7" xfId="0" applyFont="1" applyFill="1" applyBorder="1" applyAlignment="1">
      <alignment vertical="top" wrapText="1"/>
    </xf>
    <xf numFmtId="0" fontId="0" fillId="0" borderId="3" xfId="0"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right" vertical="top" wrapText="1"/>
    </xf>
    <xf numFmtId="0" fontId="0" fillId="0" borderId="5" xfId="0" applyBorder="1" applyAlignment="1">
      <alignment vertical="top" wrapText="1"/>
    </xf>
    <xf numFmtId="0" fontId="7" fillId="2" borderId="1" xfId="0" applyFont="1" applyFill="1" applyBorder="1" applyAlignment="1">
      <alignment vertical="top" wrapText="1"/>
    </xf>
    <xf numFmtId="164" fontId="0" fillId="0" borderId="1" xfId="0" applyNumberFormat="1" applyBorder="1"/>
    <xf numFmtId="0" fontId="8" fillId="0" borderId="0" xfId="0" applyFont="1"/>
    <xf numFmtId="0" fontId="1" fillId="0" borderId="0" xfId="0" applyFont="1"/>
    <xf numFmtId="0" fontId="0" fillId="0" borderId="0" xfId="0" applyBorder="1" applyAlignment="1">
      <alignment vertical="top"/>
    </xf>
    <xf numFmtId="0" fontId="0" fillId="0" borderId="0" xfId="0" applyAlignment="1">
      <alignment horizontal="right" vertical="top" wrapText="1"/>
    </xf>
    <xf numFmtId="0" fontId="0" fillId="0" borderId="0" xfId="0" applyBorder="1" applyAlignment="1">
      <alignment horizontal="right" vertical="top" wrapText="1"/>
    </xf>
    <xf numFmtId="0" fontId="1" fillId="0" borderId="0" xfId="0" applyFont="1" applyBorder="1" applyAlignment="1">
      <alignment vertical="center" wrapText="1"/>
    </xf>
    <xf numFmtId="164" fontId="7" fillId="2" borderId="0" xfId="0" applyNumberFormat="1" applyFont="1" applyFill="1" applyBorder="1" applyAlignment="1">
      <alignment vertical="top" wrapText="1"/>
    </xf>
    <xf numFmtId="0" fontId="0" fillId="0" borderId="0" xfId="0" quotePrefix="1"/>
    <xf numFmtId="0" fontId="0" fillId="0" borderId="0" xfId="0" applyAlignment="1"/>
    <xf numFmtId="0" fontId="0" fillId="0" borderId="2" xfId="0" applyBorder="1" applyAlignment="1"/>
    <xf numFmtId="0" fontId="1" fillId="0" borderId="1" xfId="0" applyFont="1" applyBorder="1" applyAlignment="1">
      <alignment vertical="top" wrapText="1"/>
    </xf>
    <xf numFmtId="2" fontId="0" fillId="0" borderId="0" xfId="0" applyNumberFormat="1"/>
    <xf numFmtId="0" fontId="1" fillId="0" borderId="0" xfId="0" applyFont="1" applyBorder="1" applyAlignment="1">
      <alignment vertical="top" wrapText="1"/>
    </xf>
    <xf numFmtId="0" fontId="0" fillId="0" borderId="0" xfId="0" applyNumberFormat="1"/>
    <xf numFmtId="0" fontId="0" fillId="0" borderId="2" xfId="0" applyBorder="1" applyAlignment="1">
      <alignment horizontal="right" vertical="top" wrapText="1"/>
    </xf>
    <xf numFmtId="0" fontId="0" fillId="0" borderId="0" xfId="0" quotePrefix="1" applyBorder="1" applyAlignment="1">
      <alignment vertical="top"/>
    </xf>
    <xf numFmtId="165" fontId="7" fillId="2" borderId="0" xfId="0" applyNumberFormat="1" applyFont="1" applyFill="1" applyBorder="1" applyAlignment="1">
      <alignment vertical="top" wrapText="1"/>
    </xf>
    <xf numFmtId="0" fontId="0" fillId="0" borderId="0" xfId="0" applyBorder="1" applyAlignment="1"/>
    <xf numFmtId="0" fontId="1" fillId="0" borderId="0" xfId="0" applyFont="1" applyBorder="1" applyAlignment="1">
      <alignment wrapText="1"/>
    </xf>
    <xf numFmtId="165" fontId="0" fillId="0" borderId="0" xfId="0" applyNumberFormat="1" applyAlignment="1">
      <alignment vertical="top" wrapText="1"/>
    </xf>
    <xf numFmtId="0" fontId="0" fillId="0" borderId="0" xfId="0" applyAlignment="1">
      <alignment vertical="top"/>
    </xf>
    <xf numFmtId="165"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14" fontId="0" fillId="0" borderId="0" xfId="0" applyNumberFormat="1" applyBorder="1" applyAlignment="1">
      <alignment vertical="top" wrapText="1"/>
    </xf>
    <xf numFmtId="0" fontId="7" fillId="2" borderId="8"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1"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5" xfId="0" applyFont="1" applyFill="1" applyBorder="1" applyAlignment="1">
      <alignment horizontal="center" vertical="top" wrapText="1"/>
    </xf>
  </cellXfs>
  <cellStyles count="2">
    <cellStyle name="Normal" xfId="0" builtinId="0"/>
    <cellStyle name="Porcentagem" xfId="1" builtinId="5"/>
  </cellStyles>
  <dxfs count="7">
    <dxf>
      <fill>
        <patternFill>
          <bgColor indexed="40"/>
        </patternFill>
      </fill>
      <border>
        <left style="thin">
          <color indexed="64"/>
        </left>
        <right style="thin">
          <color indexed="64"/>
        </right>
        <top style="thin">
          <color indexed="64"/>
        </top>
        <bottom style="thin">
          <color indexed="64"/>
        </bottom>
      </border>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ill>
        <patternFill>
          <bgColor indexed="40"/>
        </patternFill>
      </fill>
      <border>
        <left style="thin">
          <color indexed="64"/>
        </left>
        <right style="thin">
          <color indexed="64"/>
        </right>
        <top style="thin">
          <color indexed="64"/>
        </top>
        <bottom style="thin">
          <color indexed="64"/>
        </bottom>
      </border>
    </dxf>
    <dxf>
      <fill>
        <patternFill>
          <bgColor indexed="10"/>
        </patternFill>
      </fill>
    </dxf>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sz="2200" b="1" i="0" u="none" strike="noStrike" baseline="0">
                <a:solidFill>
                  <a:srgbClr val="000000"/>
                </a:solidFill>
                <a:latin typeface="Arial"/>
                <a:ea typeface="Arial"/>
                <a:cs typeface="Arial"/>
              </a:defRPr>
            </a:pPr>
            <a:r>
              <a:rPr lang="pt-BR"/>
              <a:t>Sprint 1 - eBM - EM 28/10/2013 as 20:00h.</a:t>
            </a:r>
          </a:p>
        </c:rich>
      </c:tx>
      <c:layout>
        <c:manualLayout>
          <c:xMode val="edge"/>
          <c:yMode val="edge"/>
          <c:x val="0.1704857107406077"/>
          <c:y val="2.6881786835469143E-2"/>
        </c:manualLayout>
      </c:layout>
      <c:spPr>
        <a:noFill/>
        <a:ln w="25400">
          <a:noFill/>
        </a:ln>
      </c:spPr>
    </c:title>
    <c:plotArea>
      <c:layout>
        <c:manualLayout>
          <c:layoutTarget val="inner"/>
          <c:xMode val="edge"/>
          <c:yMode val="edge"/>
          <c:x val="0.1381578947368422"/>
          <c:y val="0.1545700953593532"/>
          <c:w val="0.8092105263157896"/>
          <c:h val="0.58199001122260796"/>
        </c:manualLayout>
      </c:layout>
      <c:lineChart>
        <c:grouping val="standard"/>
        <c:ser>
          <c:idx val="0"/>
          <c:order val="0"/>
          <c:spPr>
            <a:ln w="38100">
              <a:solidFill>
                <a:srgbClr val="FF0000"/>
              </a:solidFill>
              <a:prstDash val="solid"/>
            </a:ln>
          </c:spPr>
          <c:marker>
            <c:symbol val="diamond"/>
            <c:size val="5"/>
            <c:spPr>
              <a:solidFill>
                <a:srgbClr val="000080"/>
              </a:solidFill>
              <a:ln>
                <a:solidFill>
                  <a:srgbClr val="000080"/>
                </a:solidFill>
                <a:prstDash val="solid"/>
              </a:ln>
            </c:spPr>
          </c:marker>
          <c:trendline>
            <c:name>Expected Completion Date</c:name>
            <c:spPr>
              <a:ln w="25400">
                <a:solidFill>
                  <a:srgbClr val="000000"/>
                </a:solidFill>
                <a:prstDash val="lgDash"/>
              </a:ln>
            </c:spPr>
            <c:trendlineType val="linear"/>
          </c:trendline>
          <c:cat>
            <c:strRef>
              <c:f>'Sprint #2'!$T$2:$AD$2</c:f>
              <c:strCache>
                <c:ptCount val="11"/>
                <c:pt idx="0">
                  <c:v>Start</c:v>
                </c:pt>
                <c:pt idx="1">
                  <c:v>21/01/2014</c:v>
                </c:pt>
                <c:pt idx="2">
                  <c:v>22/01/2014</c:v>
                </c:pt>
                <c:pt idx="3">
                  <c:v>23/01/2014</c:v>
                </c:pt>
                <c:pt idx="4">
                  <c:v>24/01/2014</c:v>
                </c:pt>
                <c:pt idx="5">
                  <c:v>27/01/2014</c:v>
                </c:pt>
                <c:pt idx="6">
                  <c:v>28/01/2014</c:v>
                </c:pt>
                <c:pt idx="7">
                  <c:v>29/01/2014</c:v>
                </c:pt>
                <c:pt idx="8">
                  <c:v>30/01/2014</c:v>
                </c:pt>
                <c:pt idx="9">
                  <c:v>31/01/2014</c:v>
                </c:pt>
                <c:pt idx="10">
                  <c:v>03/02/2014</c:v>
                </c:pt>
              </c:strCache>
            </c:strRef>
          </c:cat>
          <c:val>
            <c:numRef>
              <c:f>'Sprint #2'!$T$24:$AD$24</c:f>
              <c:numCache>
                <c:formatCode>0%</c:formatCode>
                <c:ptCount val="11"/>
                <c:pt idx="0">
                  <c:v>1</c:v>
                </c:pt>
                <c:pt idx="1">
                  <c:v>0.9</c:v>
                </c:pt>
                <c:pt idx="2">
                  <c:v>0.73333333333333328</c:v>
                </c:pt>
                <c:pt idx="3">
                  <c:v>0.73333333333333328</c:v>
                </c:pt>
                <c:pt idx="4">
                  <c:v>0.66666666666666663</c:v>
                </c:pt>
                <c:pt idx="5">
                  <c:v>0.5</c:v>
                </c:pt>
                <c:pt idx="6">
                  <c:v>0.5</c:v>
                </c:pt>
                <c:pt idx="7">
                  <c:v>0.33333333333333331</c:v>
                </c:pt>
                <c:pt idx="8">
                  <c:v>0.2</c:v>
                </c:pt>
                <c:pt idx="9">
                  <c:v>6.6666666666666666E-2</c:v>
                </c:pt>
                <c:pt idx="10">
                  <c:v>3.3333333333333333E-2</c:v>
                </c:pt>
              </c:numCache>
            </c:numRef>
          </c:val>
        </c:ser>
        <c:marker val="1"/>
        <c:axId val="62888192"/>
        <c:axId val="63448576"/>
      </c:lineChart>
      <c:catAx>
        <c:axId val="62888192"/>
        <c:scaling>
          <c:orientation val="minMax"/>
        </c:scaling>
        <c:axPos val="b"/>
        <c:title>
          <c:tx>
            <c:rich>
              <a:bodyPr/>
              <a:lstStyle/>
              <a:p>
                <a:pPr>
                  <a:defRPr sz="1775" b="1" i="0" u="none" strike="noStrike" baseline="0">
                    <a:solidFill>
                      <a:srgbClr val="000000"/>
                    </a:solidFill>
                    <a:latin typeface="Arial"/>
                    <a:ea typeface="Arial"/>
                    <a:cs typeface="Arial"/>
                  </a:defRPr>
                </a:pPr>
                <a:r>
                  <a:rPr lang="pt-BR"/>
                  <a:t>Data</a:t>
                </a:r>
              </a:p>
            </c:rich>
          </c:tx>
          <c:layout>
            <c:manualLayout>
              <c:xMode val="edge"/>
              <c:yMode val="edge"/>
              <c:x val="0.41558653408557095"/>
              <c:y val="0.93052333586002856"/>
            </c:manualLayout>
          </c:layout>
          <c:spPr>
            <a:noFill/>
            <a:ln w="25400">
              <a:noFill/>
            </a:ln>
          </c:spPr>
        </c:title>
        <c:numFmt formatCode="dd/mm/yyyy;@" sourceLinked="1"/>
        <c:tickLblPos val="nextTo"/>
        <c:spPr>
          <a:ln w="3175">
            <a:solidFill>
              <a:srgbClr val="000000"/>
            </a:solidFill>
            <a:prstDash val="solid"/>
          </a:ln>
        </c:spPr>
        <c:txPr>
          <a:bodyPr rot="-2700000" vert="horz"/>
          <a:lstStyle/>
          <a:p>
            <a:pPr>
              <a:defRPr sz="1850" b="0" i="0" u="none" strike="noStrike" baseline="0">
                <a:solidFill>
                  <a:srgbClr val="000000"/>
                </a:solidFill>
                <a:latin typeface="Arial"/>
                <a:ea typeface="Arial"/>
                <a:cs typeface="Arial"/>
              </a:defRPr>
            </a:pPr>
            <a:endParaRPr lang="pt-BR"/>
          </a:p>
        </c:txPr>
        <c:crossAx val="63448576"/>
        <c:crosses val="autoZero"/>
        <c:auto val="1"/>
        <c:lblAlgn val="ctr"/>
        <c:lblOffset val="100"/>
        <c:tickLblSkip val="2"/>
        <c:tickMarkSkip val="1"/>
      </c:catAx>
      <c:valAx>
        <c:axId val="63448576"/>
        <c:scaling>
          <c:orientation val="minMax"/>
          <c:max val="1.2"/>
          <c:min val="0"/>
        </c:scaling>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pt-BR"/>
                  <a:t>Percentual Completado</a:t>
                </a:r>
              </a:p>
            </c:rich>
          </c:tx>
          <c:layout>
            <c:manualLayout>
              <c:xMode val="edge"/>
              <c:yMode val="edge"/>
              <c:x val="1.5037593984962405E-2"/>
              <c:y val="0.30376386419439538"/>
            </c:manualLayout>
          </c:layout>
          <c:spPr>
            <a:noFill/>
            <a:ln w="25400">
              <a:noFill/>
            </a:ln>
          </c:spPr>
        </c:title>
        <c:numFmt formatCode="0%" sourceLinked="1"/>
        <c:tickLblPos val="nextTo"/>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pt-BR"/>
          </a:p>
        </c:txPr>
        <c:crossAx val="62888192"/>
        <c:crosses val="autoZero"/>
        <c:crossBetween val="between"/>
      </c:valAx>
      <c:spPr>
        <a:solidFill>
          <a:srgbClr val="C0C0C0"/>
        </a:solidFill>
        <a:ln w="12700">
          <a:solidFill>
            <a:srgbClr val="808080"/>
          </a:solidFill>
          <a:prstDash val="solid"/>
        </a:ln>
      </c:spPr>
    </c:plotArea>
    <c:plotVisOnly val="1"/>
    <c:dispBlanksAs val="gap"/>
  </c:chart>
  <c:spPr>
    <a:solidFill>
      <a:sysClr val="window" lastClr="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pt-BR"/>
    </a:p>
  </c:txPr>
  <c:printSettings>
    <c:headerFooter alignWithMargins="0"/>
    <c:pageMargins b="0.98425196850393659" l="0.78740157480314954" r="0.78740157480314954" t="0.98425196850393659" header="0.51181102362204722" footer="0.51181102362204722"/>
    <c:pageSetup paperSize="9" orientation="landscape" draft="1"/>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95250</xdr:rowOff>
    </xdr:from>
    <xdr:to>
      <xdr:col>15</xdr:col>
      <xdr:colOff>120649</xdr:colOff>
      <xdr:row>36</xdr:row>
      <xdr:rowOff>95250</xdr:rowOff>
    </xdr:to>
    <xdr:graphicFrame macro="">
      <xdr:nvGraphicFramePr>
        <xdr:cNvPr id="41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225;rio/Documents/SCRUM/MEMPHIS/SPRINT9/Sprint9%20Backlog%20(Memphis%20-%20V0.0.0.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2"/>
      <sheetName val="Burn-down Chart"/>
      <sheetName val="Lookups"/>
      <sheetName val="Sprint #2 - Retired"/>
    </sheetNames>
    <sheetDataSet>
      <sheetData sheetId="0"/>
      <sheetData sheetId="1"/>
      <sheetData sheetId="2">
        <row r="2">
          <cell r="E2" t="str">
            <v>Tarefa</v>
          </cell>
        </row>
        <row r="3">
          <cell r="E3" t="str">
            <v>Bug</v>
          </cell>
        </row>
        <row r="4">
          <cell r="E4" t="str">
            <v>Implementação</v>
          </cell>
        </row>
      </sheetData>
      <sheetData sheetId="3"/>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Plan1"/>
  <dimension ref="A1:BA42"/>
  <sheetViews>
    <sheetView tabSelected="1" workbookViewId="0">
      <pane xSplit="2" ySplit="2" topLeftCell="C6" activePane="bottomRight" state="frozenSplit"/>
      <selection pane="topRight" activeCell="J1" sqref="J1"/>
      <selection pane="bottomLeft" activeCell="A2" sqref="A2"/>
      <selection pane="bottomRight" activeCell="AD21" sqref="AD21"/>
    </sheetView>
  </sheetViews>
  <sheetFormatPr defaultRowHeight="12.75"/>
  <cols>
    <col min="1" max="1" width="17.42578125" style="28" bestFit="1" customWidth="1"/>
    <col min="2" max="2" width="11.7109375" style="43" customWidth="1"/>
    <col min="3" max="3" width="36.28515625" style="19" bestFit="1" customWidth="1"/>
    <col min="4" max="4" width="14.5703125" style="19" customWidth="1"/>
    <col min="5" max="5" width="12.7109375" style="19" customWidth="1"/>
    <col min="6" max="6" width="12" style="9" bestFit="1" customWidth="1"/>
    <col min="7" max="7" width="12.28515625" style="1" bestFit="1" customWidth="1"/>
    <col min="8" max="8" width="10.42578125" bestFit="1" customWidth="1"/>
    <col min="9" max="9" width="13.7109375" bestFit="1" customWidth="1"/>
    <col min="10" max="10" width="11.42578125" bestFit="1" customWidth="1"/>
    <col min="11" max="11" width="10.28515625" bestFit="1" customWidth="1"/>
    <col min="12" max="12" width="7" bestFit="1" customWidth="1"/>
    <col min="13" max="13" width="16.7109375" style="3" bestFit="1" customWidth="1"/>
    <col min="14" max="14" width="12.85546875" style="32" bestFit="1" customWidth="1"/>
    <col min="15" max="15" width="11" bestFit="1" customWidth="1"/>
    <col min="16" max="16" width="11" style="2" bestFit="1" customWidth="1"/>
    <col min="17" max="18" width="9.140625" style="3"/>
    <col min="19" max="19" width="15.5703125" style="2" customWidth="1"/>
    <col min="20" max="20" width="6.42578125" style="3" customWidth="1"/>
    <col min="21" max="21" width="10.28515625" customWidth="1"/>
    <col min="22" max="26" width="10.140625" customWidth="1"/>
    <col min="27" max="42" width="10.140625" bestFit="1" customWidth="1"/>
  </cols>
  <sheetData>
    <row r="1" spans="1:53" s="35" customFormat="1">
      <c r="B1" s="36"/>
      <c r="N1" s="38"/>
      <c r="P1" s="38"/>
      <c r="Q1" s="66" t="s">
        <v>23</v>
      </c>
      <c r="R1" s="67"/>
      <c r="S1" s="68"/>
    </row>
    <row r="2" spans="1:53" s="15" customFormat="1" ht="40.5" customHeight="1">
      <c r="A2" s="35" t="s">
        <v>0</v>
      </c>
      <c r="B2" s="36" t="s">
        <v>24</v>
      </c>
      <c r="C2" s="35" t="s">
        <v>1</v>
      </c>
      <c r="D2" s="35" t="s">
        <v>42</v>
      </c>
      <c r="E2" s="35" t="s">
        <v>43</v>
      </c>
      <c r="F2" s="16" t="s">
        <v>12</v>
      </c>
      <c r="G2" s="15" t="s">
        <v>5</v>
      </c>
      <c r="H2" s="15" t="s">
        <v>6</v>
      </c>
      <c r="I2" s="15" t="s">
        <v>13</v>
      </c>
      <c r="J2" s="15" t="s">
        <v>3</v>
      </c>
      <c r="K2" s="15" t="s">
        <v>2</v>
      </c>
      <c r="L2" s="15" t="s">
        <v>9</v>
      </c>
      <c r="M2" s="15" t="s">
        <v>4</v>
      </c>
      <c r="N2" s="17" t="s">
        <v>18</v>
      </c>
      <c r="O2" s="15" t="s">
        <v>7</v>
      </c>
      <c r="P2" s="17" t="s">
        <v>8</v>
      </c>
      <c r="Q2" s="15" t="s">
        <v>20</v>
      </c>
      <c r="R2" s="15" t="s">
        <v>16</v>
      </c>
      <c r="S2" s="17" t="s">
        <v>15</v>
      </c>
      <c r="T2" s="15" t="s">
        <v>21</v>
      </c>
      <c r="U2" s="18">
        <v>41660</v>
      </c>
      <c r="V2" s="18">
        <f>IF(AND(WEEKDAY(U2) &gt; 0,WEEKDAY(U2) &lt; 6), U2+1, U2+3)</f>
        <v>41661</v>
      </c>
      <c r="W2" s="46">
        <f t="shared" ref="W2:X2" si="0">IF(AND(WEEKDAY(V2) &gt; 0,WEEKDAY(V2) &lt; 6), V2+1, V2+3)</f>
        <v>41662</v>
      </c>
      <c r="X2" s="18">
        <f t="shared" si="0"/>
        <v>41663</v>
      </c>
      <c r="Y2" s="18">
        <f t="shared" ref="Y2" si="1">IF(AND(WEEKDAY(X2) &gt; 0,WEEKDAY(X2) &lt; 6), X2+1, X2+3)</f>
        <v>41666</v>
      </c>
      <c r="Z2" s="18">
        <f t="shared" ref="Z2" si="2">IF(AND(WEEKDAY(Y2) &gt; 0,WEEKDAY(Y2) &lt; 6), Y2+1, Y2+3)</f>
        <v>41667</v>
      </c>
      <c r="AA2" s="18">
        <f t="shared" ref="AA2" si="3">IF(AND(WEEKDAY(Z2) &gt; 0,WEEKDAY(Z2) &lt; 6), Z2+1, Z2+3)</f>
        <v>41668</v>
      </c>
      <c r="AB2" s="18">
        <f t="shared" ref="AB2" si="4">IF(AND(WEEKDAY(AA2) &gt; 0,WEEKDAY(AA2) &lt; 6), AA2+1, AA2+3)</f>
        <v>41669</v>
      </c>
      <c r="AC2" s="18">
        <f t="shared" ref="AC2:AD2" si="5">IF(AND(WEEKDAY(AB2) &gt; 0,WEEKDAY(AB2) &lt; 6), AB2+1, AB2+3)</f>
        <v>41670</v>
      </c>
      <c r="AD2" s="18">
        <f t="shared" si="5"/>
        <v>41673</v>
      </c>
      <c r="AE2" s="18"/>
      <c r="AF2" s="18"/>
      <c r="AG2" s="18"/>
      <c r="AH2" s="18"/>
      <c r="AI2" s="18"/>
      <c r="AJ2" s="18"/>
      <c r="AK2" s="18"/>
      <c r="AL2" s="18"/>
      <c r="AM2" s="18"/>
      <c r="AN2" s="18"/>
      <c r="AO2" s="18"/>
      <c r="AP2" s="18"/>
      <c r="AQ2" s="18"/>
      <c r="AR2" s="18"/>
      <c r="AS2" s="18"/>
      <c r="AT2" s="18"/>
      <c r="AU2" s="18"/>
      <c r="AV2" s="18"/>
      <c r="AW2" s="18"/>
      <c r="AX2" s="18"/>
      <c r="AY2" s="18"/>
      <c r="AZ2" s="18"/>
      <c r="BA2" s="18"/>
    </row>
    <row r="3" spans="1:53" ht="38.25">
      <c r="A3" s="45" t="s">
        <v>54</v>
      </c>
      <c r="B3" s="44"/>
      <c r="C3" s="28"/>
      <c r="D3" s="65">
        <v>41660</v>
      </c>
      <c r="E3" s="65">
        <v>41673</v>
      </c>
      <c r="F3" s="59"/>
      <c r="G3" s="60" t="s">
        <v>45</v>
      </c>
      <c r="H3" s="60">
        <v>9</v>
      </c>
      <c r="I3" t="s">
        <v>52</v>
      </c>
      <c r="J3" t="s">
        <v>53</v>
      </c>
      <c r="K3" t="s">
        <v>27</v>
      </c>
      <c r="M3" s="3" t="s">
        <v>50</v>
      </c>
      <c r="O3">
        <v>30</v>
      </c>
      <c r="Q3" s="3" t="str">
        <f t="shared" ref="Q3:Q19" si="6">IF(P3&lt;&gt;"",P3-O3,"")</f>
        <v/>
      </c>
      <c r="R3" s="3">
        <f>IF(P3="",O3,P3)</f>
        <v>30</v>
      </c>
      <c r="S3" s="2">
        <f t="shared" ref="S3:S19" si="7">R3-SUM(U3:AI3)</f>
        <v>30</v>
      </c>
    </row>
    <row r="4" spans="1:53">
      <c r="A4" s="45"/>
      <c r="B4" s="44"/>
      <c r="C4" s="52"/>
      <c r="D4" s="52"/>
      <c r="E4" s="52"/>
      <c r="F4" s="59"/>
      <c r="G4" s="60"/>
      <c r="H4" s="60"/>
      <c r="Q4" s="3" t="str">
        <f t="shared" si="6"/>
        <v/>
      </c>
      <c r="R4" s="3">
        <f t="shared" ref="R4:R19" si="8">IF(P4="",O4,P4)</f>
        <v>0</v>
      </c>
      <c r="S4" s="2">
        <f t="shared" si="7"/>
        <v>0</v>
      </c>
    </row>
    <row r="5" spans="1:53">
      <c r="B5" s="44"/>
      <c r="C5" s="28"/>
      <c r="D5" s="28"/>
      <c r="E5" s="28"/>
      <c r="F5" s="61"/>
      <c r="G5" s="19"/>
      <c r="H5" s="60"/>
      <c r="J5" s="41"/>
      <c r="Q5" s="3" t="str">
        <f t="shared" si="6"/>
        <v/>
      </c>
      <c r="R5" s="3">
        <f t="shared" si="8"/>
        <v>0</v>
      </c>
      <c r="S5" s="2">
        <f t="shared" si="7"/>
        <v>0</v>
      </c>
      <c r="X5" s="53"/>
      <c r="Y5" s="53"/>
    </row>
    <row r="6" spans="1:53">
      <c r="B6" s="44"/>
      <c r="C6" s="28"/>
      <c r="D6" s="28"/>
      <c r="E6" s="28"/>
      <c r="F6" s="61"/>
      <c r="G6" s="19"/>
      <c r="H6" s="60"/>
      <c r="J6" s="41"/>
      <c r="Q6" s="3" t="str">
        <f t="shared" si="6"/>
        <v/>
      </c>
      <c r="R6" s="3">
        <f t="shared" si="8"/>
        <v>0</v>
      </c>
      <c r="S6" s="2">
        <f t="shared" si="7"/>
        <v>0</v>
      </c>
    </row>
    <row r="7" spans="1:53">
      <c r="B7" s="55"/>
      <c r="C7" s="52"/>
      <c r="D7" s="52"/>
      <c r="E7" s="52"/>
      <c r="F7" s="61"/>
      <c r="G7" s="19"/>
      <c r="H7" s="60"/>
      <c r="J7" s="41"/>
      <c r="Q7" s="3" t="str">
        <f t="shared" si="6"/>
        <v/>
      </c>
      <c r="R7" s="3">
        <f t="shared" si="8"/>
        <v>0</v>
      </c>
      <c r="S7" s="2">
        <f t="shared" si="7"/>
        <v>0</v>
      </c>
    </row>
    <row r="8" spans="1:53">
      <c r="B8" s="44"/>
      <c r="C8" s="28"/>
      <c r="D8" s="28"/>
      <c r="E8" s="28"/>
      <c r="F8" s="59"/>
      <c r="G8" s="60"/>
      <c r="H8" s="60"/>
      <c r="J8" s="41"/>
      <c r="N8" s="50"/>
      <c r="Q8" s="3" t="str">
        <f t="shared" si="6"/>
        <v/>
      </c>
      <c r="R8" s="3">
        <f t="shared" si="8"/>
        <v>0</v>
      </c>
      <c r="S8" s="2">
        <f t="shared" si="7"/>
        <v>0</v>
      </c>
    </row>
    <row r="9" spans="1:53">
      <c r="B9" s="44"/>
      <c r="C9" s="28"/>
      <c r="D9" s="28"/>
      <c r="E9" s="28"/>
      <c r="F9" s="59"/>
      <c r="G9" s="60"/>
      <c r="H9" s="60"/>
      <c r="J9" s="41"/>
      <c r="N9" s="50"/>
      <c r="Q9" s="3" t="str">
        <f t="shared" si="6"/>
        <v/>
      </c>
      <c r="R9" s="3">
        <f t="shared" si="8"/>
        <v>0</v>
      </c>
      <c r="S9" s="2">
        <f t="shared" si="7"/>
        <v>0</v>
      </c>
    </row>
    <row r="10" spans="1:53">
      <c r="B10" s="44"/>
      <c r="C10" s="28"/>
      <c r="D10" s="28"/>
      <c r="E10" s="28"/>
      <c r="F10" s="59"/>
      <c r="G10" s="60"/>
      <c r="H10" s="60"/>
      <c r="J10" s="41"/>
      <c r="N10" s="50"/>
      <c r="Q10" s="3" t="str">
        <f t="shared" si="6"/>
        <v/>
      </c>
      <c r="R10" s="3">
        <f t="shared" si="8"/>
        <v>0</v>
      </c>
      <c r="S10" s="2">
        <f t="shared" si="7"/>
        <v>0</v>
      </c>
    </row>
    <row r="11" spans="1:53">
      <c r="B11" s="44"/>
      <c r="C11" s="28"/>
      <c r="D11" s="28"/>
      <c r="E11" s="28"/>
      <c r="F11" s="60"/>
      <c r="G11" s="60"/>
      <c r="H11" s="60"/>
      <c r="J11" s="41"/>
      <c r="Q11" s="3" t="str">
        <f t="shared" si="6"/>
        <v/>
      </c>
      <c r="R11" s="3">
        <f t="shared" si="8"/>
        <v>0</v>
      </c>
      <c r="S11" s="2">
        <f t="shared" si="7"/>
        <v>0</v>
      </c>
    </row>
    <row r="12" spans="1:53">
      <c r="B12" s="44"/>
      <c r="C12" s="28"/>
      <c r="D12" s="28"/>
      <c r="E12" s="28"/>
      <c r="F12" s="61"/>
      <c r="G12" s="19"/>
      <c r="H12" s="60"/>
      <c r="J12" s="41"/>
      <c r="Q12" s="3" t="str">
        <f t="shared" si="6"/>
        <v/>
      </c>
      <c r="R12" s="3">
        <f t="shared" si="8"/>
        <v>0</v>
      </c>
      <c r="S12" s="2">
        <f t="shared" si="7"/>
        <v>0</v>
      </c>
    </row>
    <row r="13" spans="1:53">
      <c r="B13" s="44"/>
      <c r="C13" s="28"/>
      <c r="D13" s="28"/>
      <c r="E13" s="28"/>
      <c r="F13" s="61"/>
      <c r="G13" s="19"/>
      <c r="H13" s="60"/>
      <c r="J13" s="41"/>
      <c r="N13" s="50"/>
      <c r="Q13" s="3" t="str">
        <f t="shared" si="6"/>
        <v/>
      </c>
      <c r="R13" s="3">
        <f t="shared" si="8"/>
        <v>0</v>
      </c>
      <c r="S13" s="2">
        <f t="shared" si="7"/>
        <v>0</v>
      </c>
    </row>
    <row r="14" spans="1:53">
      <c r="B14" s="44"/>
      <c r="C14" s="28"/>
      <c r="D14" s="28"/>
      <c r="E14" s="28"/>
      <c r="F14" s="61"/>
      <c r="G14" s="19"/>
      <c r="H14" s="60"/>
      <c r="J14" s="41"/>
      <c r="N14" s="50"/>
      <c r="Q14" s="3" t="str">
        <f t="shared" si="6"/>
        <v/>
      </c>
      <c r="R14" s="3">
        <f t="shared" si="8"/>
        <v>0</v>
      </c>
      <c r="S14" s="2">
        <f t="shared" si="7"/>
        <v>0</v>
      </c>
    </row>
    <row r="15" spans="1:53">
      <c r="B15" s="44"/>
      <c r="C15" s="28"/>
      <c r="D15" s="28"/>
      <c r="E15" s="28"/>
      <c r="F15" s="61"/>
      <c r="G15" s="19"/>
      <c r="H15" s="60"/>
      <c r="J15" s="41"/>
      <c r="N15" s="50"/>
      <c r="Q15" s="3" t="str">
        <f t="shared" si="6"/>
        <v/>
      </c>
      <c r="R15" s="3">
        <f t="shared" si="8"/>
        <v>0</v>
      </c>
      <c r="S15" s="2">
        <f t="shared" si="7"/>
        <v>0</v>
      </c>
    </row>
    <row r="16" spans="1:53">
      <c r="B16" s="44"/>
      <c r="C16" s="28"/>
      <c r="D16" s="28"/>
      <c r="E16" s="28"/>
      <c r="F16" s="61"/>
      <c r="G16" s="19"/>
      <c r="H16" s="60"/>
      <c r="J16" s="41"/>
      <c r="N16" s="50"/>
      <c r="Q16" s="3" t="str">
        <f t="shared" si="6"/>
        <v/>
      </c>
      <c r="R16" s="3">
        <f t="shared" si="8"/>
        <v>0</v>
      </c>
      <c r="S16" s="2">
        <f t="shared" si="7"/>
        <v>0</v>
      </c>
    </row>
    <row r="17" spans="1:53">
      <c r="B17" s="44"/>
      <c r="C17" s="28"/>
      <c r="D17" s="28"/>
      <c r="E17" s="28"/>
      <c r="F17" s="61"/>
      <c r="G17" s="19"/>
      <c r="H17" s="60"/>
      <c r="J17" s="41"/>
      <c r="N17" s="50"/>
      <c r="Q17" s="3" t="str">
        <f t="shared" si="6"/>
        <v/>
      </c>
      <c r="R17" s="3">
        <f t="shared" si="8"/>
        <v>0</v>
      </c>
      <c r="S17" s="2">
        <f t="shared" si="7"/>
        <v>0</v>
      </c>
    </row>
    <row r="18" spans="1:53">
      <c r="B18" s="44"/>
      <c r="C18" s="28"/>
      <c r="D18" s="28"/>
      <c r="E18" s="28"/>
      <c r="F18" s="61"/>
      <c r="G18" s="19"/>
      <c r="H18" s="60"/>
      <c r="J18" s="41"/>
      <c r="N18" s="50"/>
      <c r="Q18" s="3" t="str">
        <f t="shared" si="6"/>
        <v/>
      </c>
      <c r="R18" s="3">
        <f t="shared" si="8"/>
        <v>0</v>
      </c>
      <c r="S18" s="2">
        <f t="shared" si="7"/>
        <v>0</v>
      </c>
    </row>
    <row r="19" spans="1:53" s="3" customFormat="1" ht="13.5" thickBot="1">
      <c r="A19" s="20"/>
      <c r="B19" s="5"/>
      <c r="C19" s="5"/>
      <c r="D19" s="5"/>
      <c r="E19" s="5"/>
      <c r="F19" s="5"/>
      <c r="G19" s="20"/>
      <c r="H19" s="5"/>
      <c r="I19" s="5"/>
      <c r="J19" s="5"/>
      <c r="K19" s="5"/>
      <c r="L19" s="5"/>
      <c r="M19" s="5"/>
      <c r="N19" s="34"/>
      <c r="O19" s="5"/>
      <c r="P19" s="6"/>
      <c r="Q19" s="62" t="str">
        <f t="shared" si="6"/>
        <v/>
      </c>
      <c r="R19" s="63">
        <f t="shared" si="8"/>
        <v>0</v>
      </c>
      <c r="S19" s="64">
        <f t="shared" si="7"/>
        <v>0</v>
      </c>
      <c r="T19" s="5"/>
      <c r="U19" s="5"/>
      <c r="V19" s="5"/>
      <c r="W19" s="5"/>
      <c r="X19" s="5"/>
      <c r="Y19" s="5"/>
      <c r="Z19" s="5"/>
      <c r="AA19" s="5"/>
      <c r="AB19" s="5"/>
      <c r="AC19" s="5"/>
      <c r="AD19" s="5"/>
      <c r="AE19" s="5"/>
      <c r="AF19" s="5"/>
      <c r="AG19" s="5"/>
      <c r="AH19" s="5"/>
      <c r="AI19" s="5"/>
      <c r="AJ19" s="5"/>
      <c r="AK19" s="5"/>
      <c r="AL19" s="5"/>
      <c r="AM19" s="5"/>
      <c r="AN19" s="5"/>
      <c r="AO19" s="5"/>
      <c r="AP19" s="5"/>
    </row>
    <row r="20" spans="1:53" s="3" customFormat="1" ht="13.5" thickTop="1">
      <c r="A20" s="28"/>
      <c r="B20" s="44"/>
      <c r="C20" s="28"/>
      <c r="D20" s="28"/>
      <c r="E20" s="28"/>
      <c r="F20" s="30"/>
      <c r="G20" s="29"/>
      <c r="N20" s="32" t="s">
        <v>10</v>
      </c>
      <c r="O20">
        <f>SUM(O3:O19)</f>
        <v>30</v>
      </c>
      <c r="P20" s="2"/>
      <c r="Q20" s="8">
        <f>SUM(Q3:Q19)</f>
        <v>0</v>
      </c>
      <c r="R20" s="8">
        <f>SUM(R3:R19)</f>
        <v>30</v>
      </c>
      <c r="S20" s="2">
        <f>SUM(S3:S19)</f>
        <v>30</v>
      </c>
      <c r="T20" s="8"/>
      <c r="U20"/>
      <c r="V20"/>
      <c r="W20"/>
      <c r="X20"/>
      <c r="Y20"/>
      <c r="Z20"/>
      <c r="AA20"/>
      <c r="AB20"/>
      <c r="AC20"/>
      <c r="AD20"/>
      <c r="AE20"/>
      <c r="AF20"/>
      <c r="AG20"/>
      <c r="AH20"/>
      <c r="AI20"/>
      <c r="AJ20"/>
      <c r="AK20"/>
      <c r="AL20"/>
      <c r="AM20"/>
      <c r="AN20"/>
      <c r="AO20"/>
      <c r="AP20"/>
      <c r="AQ20"/>
      <c r="AR20"/>
      <c r="AS20"/>
      <c r="AT20"/>
      <c r="AU20"/>
      <c r="AV20"/>
      <c r="AW20"/>
      <c r="AX20"/>
      <c r="AY20"/>
      <c r="AZ20"/>
      <c r="BA20"/>
    </row>
    <row r="21" spans="1:53">
      <c r="N21" s="37" t="s">
        <v>32</v>
      </c>
      <c r="O21" s="7">
        <f>R20</f>
        <v>30</v>
      </c>
      <c r="S21" s="13" t="s">
        <v>28</v>
      </c>
      <c r="U21">
        <v>3</v>
      </c>
      <c r="V21">
        <v>5</v>
      </c>
      <c r="W21">
        <v>0</v>
      </c>
      <c r="X21" s="51">
        <v>2</v>
      </c>
      <c r="Y21" s="51">
        <v>5</v>
      </c>
      <c r="Z21">
        <v>0</v>
      </c>
      <c r="AA21">
        <v>5</v>
      </c>
      <c r="AB21">
        <v>4</v>
      </c>
      <c r="AC21">
        <v>4</v>
      </c>
      <c r="AD21">
        <v>1</v>
      </c>
    </row>
    <row r="22" spans="1:53">
      <c r="N22" s="32" t="s">
        <v>33</v>
      </c>
      <c r="O22">
        <f>O21-O20</f>
        <v>0</v>
      </c>
      <c r="S22" s="13" t="s">
        <v>41</v>
      </c>
      <c r="T22" s="25"/>
      <c r="U22">
        <f>T22+U21</f>
        <v>3</v>
      </c>
      <c r="V22">
        <f>U22+V21</f>
        <v>8</v>
      </c>
      <c r="W22">
        <f>V22+W21</f>
        <v>8</v>
      </c>
      <c r="X22">
        <f t="shared" ref="X22:Z22" si="9">W22+X21</f>
        <v>10</v>
      </c>
      <c r="Y22">
        <f t="shared" si="9"/>
        <v>15</v>
      </c>
      <c r="Z22">
        <f t="shared" si="9"/>
        <v>15</v>
      </c>
      <c r="AA22">
        <f t="shared" ref="AA22" si="10">Z22+AA21</f>
        <v>20</v>
      </c>
      <c r="AB22">
        <f t="shared" ref="AB22" si="11">AA22+AB21</f>
        <v>24</v>
      </c>
      <c r="AC22">
        <f t="shared" ref="AC22" si="12">AB22+AC21</f>
        <v>28</v>
      </c>
      <c r="AD22">
        <f t="shared" ref="AD22" si="13">AC22+AD21</f>
        <v>29</v>
      </c>
    </row>
    <row r="23" spans="1:53">
      <c r="N23" s="37" t="s">
        <v>34</v>
      </c>
      <c r="O23" s="24">
        <f>O21/O20-1</f>
        <v>0</v>
      </c>
      <c r="S23" s="13" t="s">
        <v>29</v>
      </c>
      <c r="T23" s="25"/>
      <c r="U23">
        <f>$O20-U22+SUM($T26:U26)</f>
        <v>27</v>
      </c>
      <c r="V23">
        <f>$O20-V22+SUM($T26:V26)</f>
        <v>22</v>
      </c>
      <c r="W23">
        <f>$O20-W22+SUM($T26:W26)</f>
        <v>22</v>
      </c>
      <c r="X23">
        <f>$O20-X22+SUM($T26:X26)</f>
        <v>20</v>
      </c>
      <c r="Y23">
        <f>$O20-Y22+SUM($T26:Y26)</f>
        <v>15</v>
      </c>
      <c r="Z23">
        <f>$O20-Z22+SUM($T26:Z26)</f>
        <v>15</v>
      </c>
      <c r="AA23">
        <f>$O20-AA22+SUM($T26:AA26)</f>
        <v>10</v>
      </c>
      <c r="AB23">
        <f>$O20-AB22+SUM($T26:AB26)</f>
        <v>6</v>
      </c>
      <c r="AC23">
        <f>$O20-AC22+SUM($T26:AC26)</f>
        <v>2</v>
      </c>
      <c r="AD23">
        <f>$O20-AD22+SUM($T26:AD26)</f>
        <v>1</v>
      </c>
    </row>
    <row r="24" spans="1:53">
      <c r="N24" s="37"/>
      <c r="O24" s="7"/>
      <c r="S24" s="13" t="s">
        <v>19</v>
      </c>
      <c r="T24" s="27">
        <v>1</v>
      </c>
      <c r="U24" s="11">
        <f t="shared" ref="U24:AD24" ca="1" si="14">IF(U2 &lt; $S$30, U23/$O$21, NA())</f>
        <v>0.9</v>
      </c>
      <c r="V24" s="11">
        <f t="shared" ca="1" si="14"/>
        <v>0.73333333333333328</v>
      </c>
      <c r="W24" s="11">
        <f t="shared" ca="1" si="14"/>
        <v>0.73333333333333328</v>
      </c>
      <c r="X24" s="11">
        <f t="shared" ca="1" si="14"/>
        <v>0.66666666666666663</v>
      </c>
      <c r="Y24" s="11">
        <f t="shared" ca="1" si="14"/>
        <v>0.5</v>
      </c>
      <c r="Z24" s="11">
        <f t="shared" ca="1" si="14"/>
        <v>0.5</v>
      </c>
      <c r="AA24" s="11">
        <f t="shared" ca="1" si="14"/>
        <v>0.33333333333333331</v>
      </c>
      <c r="AB24" s="11">
        <f t="shared" ca="1" si="14"/>
        <v>0.2</v>
      </c>
      <c r="AC24" s="11">
        <f t="shared" ca="1" si="14"/>
        <v>6.6666666666666666E-2</v>
      </c>
      <c r="AD24" s="11">
        <f t="shared" ca="1" si="14"/>
        <v>3.3333333333333333E-2</v>
      </c>
      <c r="AE24" s="11"/>
      <c r="AF24" s="11"/>
      <c r="AG24" s="11"/>
      <c r="AH24" s="11"/>
      <c r="AI24" s="11"/>
      <c r="AJ24" s="11"/>
      <c r="AK24" s="11"/>
      <c r="AL24" s="11"/>
      <c r="AM24" s="11"/>
      <c r="AN24" s="11"/>
      <c r="AO24" s="11"/>
      <c r="AP24" s="11"/>
    </row>
    <row r="25" spans="1:53">
      <c r="N25" s="32" t="s">
        <v>11</v>
      </c>
      <c r="O25">
        <f>S20</f>
        <v>30</v>
      </c>
      <c r="T25" s="25"/>
      <c r="U25" s="12"/>
      <c r="V25" s="12"/>
      <c r="W25" s="12"/>
      <c r="X25" s="12"/>
      <c r="Y25" s="12"/>
      <c r="Z25" s="12"/>
      <c r="AA25" s="12"/>
      <c r="AB25" s="12"/>
      <c r="AC25" s="12"/>
      <c r="AD25" s="12"/>
      <c r="AE25" s="12"/>
      <c r="AF25" s="12"/>
      <c r="AG25" s="12"/>
      <c r="AH25" s="12"/>
      <c r="AI25" s="12"/>
      <c r="AJ25" s="12"/>
      <c r="AK25" s="12"/>
      <c r="AL25" s="12"/>
      <c r="AM25" s="12"/>
      <c r="AN25" s="12"/>
      <c r="AO25" s="12"/>
      <c r="AP25" s="12"/>
    </row>
    <row r="26" spans="1:53">
      <c r="N26" s="37" t="s">
        <v>19</v>
      </c>
      <c r="O26" s="23">
        <f>O25/O21</f>
        <v>1</v>
      </c>
      <c r="S26" s="13" t="s">
        <v>22</v>
      </c>
      <c r="T26" s="25">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row>
    <row r="27" spans="1:53">
      <c r="N27" s="37"/>
      <c r="O27" s="7"/>
    </row>
    <row r="28" spans="1:53" ht="25.5">
      <c r="N28" s="32" t="s">
        <v>35</v>
      </c>
      <c r="O28">
        <v>2</v>
      </c>
      <c r="T28" s="26"/>
    </row>
    <row r="29" spans="1:53" ht="38.25">
      <c r="N29" s="37" t="s">
        <v>36</v>
      </c>
      <c r="O29" s="22">
        <f>((O25/O28)/8)/0.8</f>
        <v>2.34375</v>
      </c>
      <c r="R29" s="14" t="s">
        <v>30</v>
      </c>
      <c r="S29" s="2">
        <f>SUM(Q3:Q19)-SUM(U26:AP26)</f>
        <v>0</v>
      </c>
    </row>
    <row r="30" spans="1:53">
      <c r="R30" s="14" t="s">
        <v>31</v>
      </c>
      <c r="S30" s="39">
        <f ca="1">NOW()</f>
        <v>41681.845574421299</v>
      </c>
    </row>
    <row r="32" spans="1:53">
      <c r="S32" s="39"/>
      <c r="V32" s="11"/>
    </row>
    <row r="42" spans="19:19">
      <c r="S42" s="13"/>
    </row>
  </sheetData>
  <autoFilter ref="A2:S26">
    <filterColumn colId="3"/>
    <filterColumn colId="4"/>
  </autoFilter>
  <sortState ref="B3:O10">
    <sortCondition descending="1" ref="H3:H10"/>
  </sortState>
  <mergeCells count="1">
    <mergeCell ref="Q1:S1"/>
  </mergeCells>
  <phoneticPr fontId="2" type="noConversion"/>
  <conditionalFormatting sqref="S29 T27">
    <cfRule type="cellIs" dxfId="6" priority="1" stopIfTrue="1" operator="notEqual">
      <formula>0</formula>
    </cfRule>
  </conditionalFormatting>
  <conditionalFormatting sqref="R40">
    <cfRule type="cellIs" dxfId="5" priority="2" stopIfTrue="1" operator="notEqual">
      <formula>0</formula>
    </cfRule>
  </conditionalFormatting>
  <conditionalFormatting sqref="S3:T19">
    <cfRule type="cellIs" dxfId="4" priority="3" stopIfTrue="1" operator="lessThan">
      <formula>0</formula>
    </cfRule>
  </conditionalFormatting>
  <conditionalFormatting sqref="U2:AP2">
    <cfRule type="cellIs" dxfId="3" priority="158" stopIfTrue="1" operator="between">
      <formula>$S$30</formula>
      <formula>$S$30-1</formula>
    </cfRule>
  </conditionalFormatting>
  <dataValidations disablePrompts="1" count="7">
    <dataValidation type="list" allowBlank="1" showInputMessage="1" showErrorMessage="1" sqref="G56:G65509 G3:G20">
      <formula1>Team</formula1>
    </dataValidation>
    <dataValidation type="list" allowBlank="1" showInputMessage="1" showErrorMessage="1" sqref="J56:J65509 J3:J20">
      <formula1>Category</formula1>
    </dataValidation>
    <dataValidation type="list" allowBlank="1" showInputMessage="1" showErrorMessage="1" sqref="L56:L65509 L3:L20">
      <formula1>Risk</formula1>
    </dataValidation>
    <dataValidation type="list" allowBlank="1" showInputMessage="1" showErrorMessage="1" sqref="H56:H65509 H3:H10 H12:H18 H20">
      <formula1>Priority</formula1>
    </dataValidation>
    <dataValidation type="list" allowBlank="1" showInputMessage="1" showErrorMessage="1" sqref="M56:M65509 M3:M20">
      <formula1>Status</formula1>
    </dataValidation>
    <dataValidation type="list" allowBlank="1" showInputMessage="1" showErrorMessage="1" sqref="K56:K65509 K3:K20">
      <formula1>BusinessValue</formula1>
    </dataValidation>
    <dataValidation type="list" allowBlank="1" showInputMessage="1" showErrorMessage="1" sqref="I3:I65509">
      <formula1>Type</formula1>
    </dataValidation>
  </dataValidations>
  <pageMargins left="0.78740157499999996" right="0.78740157499999996" top="0.984251969" bottom="0.984251969"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Plan2"/>
  <dimension ref="P42"/>
  <sheetViews>
    <sheetView view="pageBreakPreview" zoomScaleSheetLayoutView="100" workbookViewId="0">
      <selection activeCell="Q11" sqref="Q11"/>
    </sheetView>
  </sheetViews>
  <sheetFormatPr defaultRowHeight="12.75"/>
  <sheetData>
    <row r="42" spans="16:16">
      <c r="P42" s="47" t="s">
        <v>37</v>
      </c>
    </row>
  </sheetData>
  <phoneticPr fontId="2" type="noConversion"/>
  <pageMargins left="0.78740157499999996" right="0.78740157499999996" top="0.984251969" bottom="0.984251969" header="0.5" footer="0.5"/>
  <pageSetup paperSize="9" scale="80" orientation="landscape" r:id="rId1"/>
  <headerFooter alignWithMargins="0"/>
  <rowBreaks count="1" manualBreakCount="1">
    <brk id="42" max="18" man="1"/>
  </rowBreaks>
  <drawing r:id="rId2"/>
</worksheet>
</file>

<file path=xl/worksheets/sheet3.xml><?xml version="1.0" encoding="utf-8"?>
<worksheet xmlns="http://schemas.openxmlformats.org/spreadsheetml/2006/main" xmlns:r="http://schemas.openxmlformats.org/officeDocument/2006/relationships">
  <sheetPr codeName="Plan3"/>
  <dimension ref="A1:J14"/>
  <sheetViews>
    <sheetView workbookViewId="0">
      <selection activeCell="G2" sqref="G2"/>
    </sheetView>
  </sheetViews>
  <sheetFormatPr defaultRowHeight="12.75"/>
  <cols>
    <col min="1" max="1" width="8.42578125" bestFit="1" customWidth="1"/>
    <col min="2" max="2" width="14.140625" bestFit="1" customWidth="1"/>
    <col min="3" max="3" width="14.28515625" bestFit="1" customWidth="1"/>
    <col min="4" max="4" width="13.28515625" bestFit="1" customWidth="1"/>
    <col min="5" max="5" width="12" bestFit="1" customWidth="1"/>
    <col min="6" max="6" width="13.140625" bestFit="1" customWidth="1"/>
    <col min="7" max="7" width="18.5703125" bestFit="1" customWidth="1"/>
  </cols>
  <sheetData>
    <row r="1" spans="1:10" ht="38.25">
      <c r="A1" s="15" t="s">
        <v>6</v>
      </c>
      <c r="B1" s="15" t="s">
        <v>2</v>
      </c>
      <c r="C1" s="15" t="s">
        <v>9</v>
      </c>
      <c r="D1" s="15" t="s">
        <v>4</v>
      </c>
      <c r="E1" s="15" t="s">
        <v>13</v>
      </c>
      <c r="F1" s="15" t="s">
        <v>5</v>
      </c>
      <c r="G1" s="15" t="s">
        <v>3</v>
      </c>
    </row>
    <row r="2" spans="1:10">
      <c r="A2">
        <v>1</v>
      </c>
      <c r="B2" t="s">
        <v>25</v>
      </c>
      <c r="C2" t="s">
        <v>25</v>
      </c>
      <c r="D2" t="s">
        <v>49</v>
      </c>
      <c r="E2" t="s">
        <v>51</v>
      </c>
      <c r="F2" s="41" t="s">
        <v>44</v>
      </c>
      <c r="G2" s="41" t="s">
        <v>53</v>
      </c>
    </row>
    <row r="3" spans="1:10">
      <c r="A3">
        <v>2</v>
      </c>
      <c r="B3" t="s">
        <v>26</v>
      </c>
      <c r="C3" t="s">
        <v>26</v>
      </c>
      <c r="D3" t="s">
        <v>50</v>
      </c>
      <c r="E3" t="s">
        <v>52</v>
      </c>
      <c r="F3" s="41" t="s">
        <v>45</v>
      </c>
      <c r="G3" s="40"/>
    </row>
    <row r="4" spans="1:10">
      <c r="A4">
        <v>3</v>
      </c>
      <c r="B4" t="s">
        <v>27</v>
      </c>
      <c r="C4" t="s">
        <v>27</v>
      </c>
      <c r="F4" s="41" t="s">
        <v>46</v>
      </c>
    </row>
    <row r="5" spans="1:10">
      <c r="A5">
        <v>4</v>
      </c>
      <c r="F5" s="41" t="s">
        <v>47</v>
      </c>
    </row>
    <row r="6" spans="1:10">
      <c r="A6">
        <v>5</v>
      </c>
      <c r="F6" s="41" t="s">
        <v>48</v>
      </c>
    </row>
    <row r="7" spans="1:10">
      <c r="A7">
        <v>6</v>
      </c>
      <c r="D7" s="41"/>
      <c r="F7" s="41"/>
      <c r="I7">
        <v>36</v>
      </c>
      <c r="J7" t="s">
        <v>40</v>
      </c>
    </row>
    <row r="8" spans="1:10">
      <c r="A8">
        <v>7</v>
      </c>
      <c r="D8" s="41"/>
      <c r="F8" s="41"/>
      <c r="I8">
        <v>0.3</v>
      </c>
    </row>
    <row r="9" spans="1:10">
      <c r="A9">
        <v>8</v>
      </c>
      <c r="F9" s="41"/>
      <c r="I9">
        <v>16</v>
      </c>
      <c r="J9" t="s">
        <v>40</v>
      </c>
    </row>
    <row r="10" spans="1:10">
      <c r="A10">
        <v>9</v>
      </c>
      <c r="I10">
        <v>4</v>
      </c>
      <c r="J10" t="s">
        <v>40</v>
      </c>
    </row>
    <row r="11" spans="1:10">
      <c r="A11">
        <v>10</v>
      </c>
      <c r="I11">
        <v>8</v>
      </c>
    </row>
    <row r="12" spans="1:10">
      <c r="I12">
        <v>6</v>
      </c>
      <c r="J12" t="s">
        <v>40</v>
      </c>
    </row>
    <row r="14" spans="1:10">
      <c r="A14" s="31" t="s">
        <v>17</v>
      </c>
    </row>
  </sheetData>
  <phoneticPr fontId="2" type="noConversion"/>
  <pageMargins left="0.78740157499999996" right="0.78740157499999996" top="0.984251969" bottom="0.984251969"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sheetPr codeName="Plan4"/>
  <dimension ref="A1:AY21"/>
  <sheetViews>
    <sheetView workbookViewId="0">
      <pane ySplit="1" topLeftCell="A2" activePane="bottomLeft" state="frozen"/>
      <selection activeCell="U1" sqref="U1"/>
      <selection pane="bottomLeft" activeCell="C14" sqref="C14"/>
    </sheetView>
  </sheetViews>
  <sheetFormatPr defaultRowHeight="12.75"/>
  <cols>
    <col min="1" max="1" width="23.28515625" style="1" bestFit="1" customWidth="1"/>
    <col min="2" max="2" width="20.7109375" style="1" bestFit="1" customWidth="1"/>
    <col min="3" max="3" width="41" style="9" customWidth="1"/>
    <col min="4" max="4" width="10.28515625" customWidth="1"/>
    <col min="6" max="6" width="13.42578125" bestFit="1" customWidth="1"/>
    <col min="7" max="7" width="8.5703125" customWidth="1"/>
    <col min="8" max="8" width="10" customWidth="1"/>
    <col min="9" max="9" width="13.28515625" customWidth="1"/>
    <col min="10" max="10" width="9.28515625" customWidth="1"/>
    <col min="11" max="11" width="9.140625" style="3"/>
    <col min="12" max="12" width="0" style="3" hidden="1" customWidth="1"/>
    <col min="13" max="13" width="12.7109375" style="3" bestFit="1" customWidth="1"/>
    <col min="14" max="14" width="10.28515625" customWidth="1"/>
    <col min="15" max="42" width="10.140625" bestFit="1" customWidth="1"/>
  </cols>
  <sheetData>
    <row r="1" spans="1:51" s="21" customFormat="1">
      <c r="K1" s="33"/>
      <c r="L1" s="17"/>
      <c r="O1" s="69" t="s">
        <v>23</v>
      </c>
      <c r="P1" s="70"/>
      <c r="Q1" s="71"/>
    </row>
    <row r="2" spans="1:51" s="15" customFormat="1" ht="40.5" customHeight="1">
      <c r="A2" s="15" t="s">
        <v>0</v>
      </c>
      <c r="B2" s="35" t="s">
        <v>14</v>
      </c>
      <c r="C2" s="35" t="s">
        <v>1</v>
      </c>
      <c r="D2" s="56" t="s">
        <v>12</v>
      </c>
      <c r="E2" s="35" t="s">
        <v>5</v>
      </c>
      <c r="F2" s="35" t="s">
        <v>6</v>
      </c>
      <c r="G2" s="35" t="s">
        <v>13</v>
      </c>
      <c r="H2" s="15" t="s">
        <v>3</v>
      </c>
      <c r="I2" s="15" t="s">
        <v>2</v>
      </c>
      <c r="J2" s="15" t="s">
        <v>9</v>
      </c>
      <c r="K2" s="15" t="s">
        <v>4</v>
      </c>
      <c r="L2" s="17" t="s">
        <v>18</v>
      </c>
      <c r="M2" s="15" t="s">
        <v>7</v>
      </c>
      <c r="N2" s="17" t="s">
        <v>8</v>
      </c>
      <c r="O2" s="15" t="s">
        <v>20</v>
      </c>
      <c r="P2" s="15" t="s">
        <v>16</v>
      </c>
      <c r="Q2" s="17" t="s">
        <v>15</v>
      </c>
      <c r="R2" s="15" t="s">
        <v>21</v>
      </c>
      <c r="S2" s="18">
        <v>39234</v>
      </c>
      <c r="T2" s="18">
        <f>IF(AND(WEEKDAY(S2) &gt; 1,WEEKDAY(S2) &lt; 7), S2+1, S2+3)</f>
        <v>39235</v>
      </c>
      <c r="U2" s="18">
        <f t="shared" ref="U2:AN2" si="0">IF(AND(WEEKDAY(T2) &gt; 1,WEEKDAY(T2) &lt; 7), T2+1, T2+3)</f>
        <v>39238</v>
      </c>
      <c r="V2" s="18">
        <f t="shared" si="0"/>
        <v>39239</v>
      </c>
      <c r="W2" s="18">
        <f t="shared" si="0"/>
        <v>39240</v>
      </c>
      <c r="X2" s="18">
        <f t="shared" si="0"/>
        <v>39241</v>
      </c>
      <c r="Y2" s="18">
        <f t="shared" si="0"/>
        <v>39242</v>
      </c>
      <c r="Z2" s="18">
        <f t="shared" si="0"/>
        <v>39245</v>
      </c>
      <c r="AA2" s="18">
        <f t="shared" si="0"/>
        <v>39246</v>
      </c>
      <c r="AB2" s="18">
        <f t="shared" si="0"/>
        <v>39247</v>
      </c>
      <c r="AC2" s="18">
        <f t="shared" si="0"/>
        <v>39248</v>
      </c>
      <c r="AD2" s="18">
        <f t="shared" si="0"/>
        <v>39249</v>
      </c>
      <c r="AE2" s="18">
        <f t="shared" si="0"/>
        <v>39252</v>
      </c>
      <c r="AF2" s="18">
        <f t="shared" si="0"/>
        <v>39253</v>
      </c>
      <c r="AG2" s="18">
        <f t="shared" si="0"/>
        <v>39254</v>
      </c>
      <c r="AH2" s="18">
        <f t="shared" si="0"/>
        <v>39255</v>
      </c>
      <c r="AI2" s="18">
        <f t="shared" si="0"/>
        <v>39256</v>
      </c>
      <c r="AJ2" s="18">
        <f t="shared" si="0"/>
        <v>39259</v>
      </c>
      <c r="AK2" s="18">
        <f t="shared" si="0"/>
        <v>39260</v>
      </c>
      <c r="AL2" s="18">
        <f t="shared" si="0"/>
        <v>39261</v>
      </c>
      <c r="AM2" s="18">
        <f t="shared" si="0"/>
        <v>39262</v>
      </c>
      <c r="AN2" s="18">
        <f t="shared" si="0"/>
        <v>39263</v>
      </c>
      <c r="AO2" s="18"/>
      <c r="AP2" s="18"/>
      <c r="AQ2" s="18"/>
      <c r="AR2" s="18"/>
      <c r="AS2" s="18"/>
      <c r="AT2" s="18"/>
      <c r="AU2" s="18"/>
      <c r="AV2" s="18"/>
      <c r="AW2" s="18"/>
      <c r="AX2" s="18"/>
      <c r="AY2" s="18"/>
    </row>
    <row r="3" spans="1:51">
      <c r="A3" s="42"/>
      <c r="B3" s="44"/>
      <c r="C3" s="28"/>
      <c r="D3" s="30"/>
      <c r="E3" s="3"/>
      <c r="F3" s="57"/>
      <c r="G3" s="3"/>
      <c r="H3" s="41"/>
      <c r="L3" s="32"/>
      <c r="M3"/>
      <c r="N3" s="2"/>
      <c r="O3" s="3"/>
      <c r="P3" s="3"/>
      <c r="Q3" s="2"/>
      <c r="R3" s="3"/>
    </row>
    <row r="4" spans="1:51">
      <c r="A4" s="42"/>
      <c r="B4" s="44"/>
      <c r="C4" s="52"/>
      <c r="D4" s="30"/>
      <c r="E4" s="3"/>
      <c r="F4" s="57"/>
      <c r="G4" s="3"/>
      <c r="H4" s="41"/>
      <c r="L4" s="32"/>
      <c r="M4"/>
      <c r="N4" s="2"/>
      <c r="O4" s="3"/>
      <c r="P4" s="3"/>
      <c r="Q4" s="2"/>
      <c r="R4" s="3"/>
    </row>
    <row r="5" spans="1:51" ht="25.5">
      <c r="A5" s="42"/>
      <c r="B5" s="44"/>
      <c r="C5" s="28"/>
      <c r="D5" s="30"/>
      <c r="E5" s="58"/>
      <c r="F5" s="57"/>
      <c r="G5" s="3"/>
      <c r="H5" s="41"/>
      <c r="L5" s="32" t="s">
        <v>38</v>
      </c>
      <c r="M5"/>
      <c r="N5" s="2"/>
      <c r="O5" s="3"/>
      <c r="P5" s="3"/>
      <c r="Q5" s="2"/>
      <c r="R5" s="3"/>
    </row>
    <row r="6" spans="1:51">
      <c r="A6" s="19"/>
      <c r="B6" s="44"/>
      <c r="C6" s="28"/>
      <c r="D6" s="30"/>
      <c r="E6" s="3"/>
      <c r="F6" s="57"/>
      <c r="G6" s="3"/>
      <c r="H6" s="41"/>
      <c r="L6" s="32"/>
      <c r="M6"/>
      <c r="N6" s="2"/>
      <c r="O6" s="3"/>
      <c r="P6" s="3"/>
      <c r="Q6" s="2"/>
      <c r="R6" s="3"/>
    </row>
    <row r="7" spans="1:51">
      <c r="A7" s="19"/>
      <c r="B7" s="44"/>
      <c r="C7" s="28"/>
      <c r="D7" s="30"/>
      <c r="E7" s="3"/>
      <c r="F7" s="57"/>
      <c r="G7" s="3"/>
      <c r="L7" s="32"/>
      <c r="M7"/>
      <c r="N7" s="2"/>
      <c r="O7" s="3"/>
      <c r="P7" s="3"/>
      <c r="Q7" s="2"/>
      <c r="R7" s="3"/>
    </row>
    <row r="8" spans="1:51" ht="25.5">
      <c r="A8" s="19"/>
      <c r="B8" s="44"/>
      <c r="C8" s="28"/>
      <c r="D8" s="30"/>
      <c r="E8" s="3"/>
      <c r="F8" s="57"/>
      <c r="G8" s="3"/>
      <c r="H8" s="41"/>
      <c r="I8" s="41"/>
      <c r="J8" s="41"/>
      <c r="L8" s="32" t="s">
        <v>39</v>
      </c>
      <c r="M8"/>
      <c r="N8" s="2"/>
      <c r="O8" s="3"/>
      <c r="P8" s="3"/>
      <c r="Q8" s="2"/>
      <c r="R8" s="3"/>
    </row>
    <row r="9" spans="1:51">
      <c r="A9" s="19"/>
      <c r="B9" s="29"/>
      <c r="C9" s="30"/>
      <c r="D9" s="3"/>
      <c r="E9" s="3"/>
      <c r="F9" s="3"/>
      <c r="G9" s="3"/>
      <c r="L9" s="32"/>
      <c r="M9"/>
      <c r="N9" s="2"/>
      <c r="O9" s="3"/>
      <c r="P9" s="3"/>
      <c r="Q9" s="2"/>
      <c r="R9" s="3"/>
    </row>
    <row r="10" spans="1:51">
      <c r="A10" s="19"/>
      <c r="B10" s="44"/>
      <c r="C10" s="28"/>
      <c r="D10" s="30"/>
      <c r="E10" s="29"/>
      <c r="F10" s="57"/>
      <c r="G10" s="3"/>
      <c r="L10" s="32"/>
      <c r="M10"/>
      <c r="N10" s="2"/>
      <c r="O10" s="3"/>
      <c r="P10" s="3"/>
      <c r="Q10" s="2"/>
      <c r="R10" s="3"/>
    </row>
    <row r="11" spans="1:51">
      <c r="A11" s="19"/>
      <c r="B11" s="44"/>
      <c r="C11" s="28"/>
      <c r="D11" s="30"/>
      <c r="E11" s="3"/>
      <c r="F11" s="57"/>
      <c r="G11" s="3"/>
      <c r="H11" s="41"/>
      <c r="L11" s="32"/>
      <c r="M11"/>
      <c r="N11" s="2"/>
      <c r="O11" s="3"/>
      <c r="P11" s="3"/>
      <c r="Q11" s="2"/>
      <c r="R11" s="3"/>
    </row>
    <row r="12" spans="1:51">
      <c r="A12" s="19"/>
      <c r="B12" s="44"/>
      <c r="C12" s="28"/>
      <c r="D12" s="30"/>
      <c r="E12" s="3"/>
      <c r="F12" s="57"/>
      <c r="G12" s="3"/>
      <c r="H12" s="41"/>
      <c r="L12" s="32"/>
      <c r="M12"/>
      <c r="N12" s="2"/>
      <c r="O12" s="3"/>
      <c r="P12" s="3"/>
      <c r="Q12" s="2"/>
      <c r="R12" s="3"/>
    </row>
    <row r="13" spans="1:51">
      <c r="A13" s="19"/>
      <c r="B13" s="44"/>
      <c r="C13" s="28"/>
      <c r="D13" s="30"/>
      <c r="E13" s="3"/>
      <c r="F13" s="57"/>
      <c r="G13" s="3"/>
      <c r="L13" s="32"/>
      <c r="M13"/>
      <c r="N13" s="2"/>
      <c r="O13" s="3"/>
      <c r="P13" s="3"/>
      <c r="Q13" s="2"/>
      <c r="R13" s="3"/>
    </row>
    <row r="14" spans="1:51">
      <c r="A14" s="19"/>
      <c r="B14" s="43"/>
      <c r="C14" s="19"/>
      <c r="D14" s="9"/>
      <c r="F14" s="48"/>
      <c r="H14" s="41"/>
      <c r="L14" s="32"/>
      <c r="M14"/>
      <c r="N14" s="2"/>
      <c r="O14" s="3"/>
      <c r="P14" s="3"/>
      <c r="Q14" s="2"/>
      <c r="R14" s="3"/>
    </row>
    <row r="15" spans="1:51">
      <c r="A15" s="19"/>
      <c r="B15" s="43"/>
      <c r="C15" s="19"/>
      <c r="D15" s="9"/>
      <c r="F15" s="48"/>
      <c r="L15" s="32"/>
      <c r="M15"/>
      <c r="N15" s="2"/>
      <c r="O15" s="3"/>
      <c r="P15" s="3"/>
      <c r="Q15" s="2"/>
      <c r="R15" s="3"/>
    </row>
    <row r="16" spans="1:51">
      <c r="A16" s="19"/>
      <c r="B16" s="44"/>
      <c r="C16" s="28"/>
      <c r="H16" s="41"/>
      <c r="L16" s="32"/>
      <c r="M16"/>
      <c r="N16" s="2"/>
      <c r="O16" s="3"/>
      <c r="P16" s="3"/>
      <c r="Q16" s="2"/>
      <c r="R16" s="3"/>
    </row>
    <row r="17" spans="1:18">
      <c r="A17" s="19"/>
      <c r="B17" s="44"/>
      <c r="C17" s="28"/>
      <c r="D17" s="30"/>
      <c r="E17" s="1"/>
      <c r="L17" s="32"/>
      <c r="M17"/>
      <c r="N17" s="2"/>
      <c r="O17" s="3"/>
      <c r="P17" s="3"/>
      <c r="Q17" s="2"/>
      <c r="R17" s="3"/>
    </row>
    <row r="18" spans="1:18">
      <c r="A18" s="19"/>
      <c r="B18" s="44"/>
      <c r="C18" s="28"/>
      <c r="D18" s="30"/>
      <c r="E18" s="1"/>
      <c r="L18" s="32"/>
      <c r="M18"/>
      <c r="N18" s="2"/>
      <c r="O18" s="3"/>
      <c r="P18" s="3"/>
      <c r="Q18" s="2"/>
      <c r="R18" s="3"/>
    </row>
    <row r="19" spans="1:18">
      <c r="A19" s="19"/>
      <c r="B19" s="43"/>
      <c r="C19" s="19"/>
      <c r="D19" s="9"/>
      <c r="F19" s="48"/>
      <c r="L19" s="32"/>
      <c r="M19"/>
      <c r="N19" s="2"/>
      <c r="O19" s="3"/>
      <c r="P19" s="3"/>
      <c r="Q19" s="2"/>
      <c r="R19" s="3"/>
    </row>
    <row r="20" spans="1:18" s="5" customFormat="1" ht="13.5" thickBot="1">
      <c r="A20" s="20"/>
      <c r="B20" s="54"/>
      <c r="C20" s="4"/>
      <c r="D20" s="10"/>
      <c r="E20" s="4"/>
      <c r="F20" s="49"/>
      <c r="L20" s="34"/>
      <c r="N20" s="6"/>
      <c r="Q20" s="6"/>
    </row>
    <row r="21" spans="1:18" ht="13.5" thickTop="1">
      <c r="B21" s="44"/>
      <c r="C21" s="28"/>
      <c r="D21" s="30"/>
      <c r="E21" s="1"/>
      <c r="F21" s="48"/>
      <c r="L21" s="32"/>
      <c r="M21"/>
    </row>
  </sheetData>
  <mergeCells count="1">
    <mergeCell ref="O1:Q1"/>
  </mergeCells>
  <phoneticPr fontId="2" type="noConversion"/>
  <conditionalFormatting sqref="Q3:R20">
    <cfRule type="cellIs" dxfId="2" priority="1" stopIfTrue="1" operator="lessThan">
      <formula>0</formula>
    </cfRule>
  </conditionalFormatting>
  <dataValidations disablePrompts="1" count="7">
    <dataValidation type="list" allowBlank="1" showInputMessage="1" showErrorMessage="1" sqref="E17:E21 D22:D65536 E3:E8 E10:E15">
      <formula1>Team</formula1>
    </dataValidation>
    <dataValidation type="list" allowBlank="1" showInputMessage="1" showErrorMessage="1" sqref="H3:H21 F22:F65536">
      <formula1>Category</formula1>
    </dataValidation>
    <dataValidation type="list" allowBlank="1" showInputMessage="1" showErrorMessage="1" sqref="J3:J21 H22:H65536">
      <formula1>Risk</formula1>
    </dataValidation>
    <dataValidation type="list" allowBlank="1" showInputMessage="1" showErrorMessage="1" sqref="F17:F21 E22:E65536 F3:F8 F10:F15">
      <formula1>Priority</formula1>
    </dataValidation>
    <dataValidation type="list" allowBlank="1" showInputMessage="1" showErrorMessage="1" sqref="K3:K21 I22:I65536">
      <formula1>Status</formula1>
    </dataValidation>
    <dataValidation type="list" allowBlank="1" showInputMessage="1" showErrorMessage="1" sqref="I3:I21 G22:G65536">
      <formula1>BusinessValue</formula1>
    </dataValidation>
    <dataValidation type="list" allowBlank="1" showInputMessage="1" showErrorMessage="1" sqref="G3:G21">
      <formula1>Type</formula1>
    </dataValidation>
  </dataValidations>
  <pageMargins left="0.78740157499999996" right="0.78740157499999996" top="0.984251969" bottom="0.984251969"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Sprint #2</vt:lpstr>
      <vt:lpstr>Burn-down Chart</vt:lpstr>
      <vt:lpstr>Lookups</vt:lpstr>
      <vt:lpstr>Sprint #2 - Retired</vt:lpstr>
      <vt:lpstr>Lookups!_2___Em_Andamento</vt:lpstr>
      <vt:lpstr>'Burn-down Chart'!Area_de_impressao</vt:lpstr>
      <vt:lpstr>BusinessValue</vt:lpstr>
      <vt:lpstr>Category</vt:lpstr>
      <vt:lpstr>Priority</vt:lpstr>
      <vt:lpstr>Risk</vt:lpstr>
      <vt:lpstr>Status</vt:lpstr>
      <vt:lpstr>Team</vt:lpstr>
      <vt:lpstr>Type</vt:lpstr>
    </vt:vector>
  </TitlesOfParts>
  <Company>T4G Limited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Joelton</cp:lastModifiedBy>
  <cp:lastPrinted>2013-01-25T09:47:40Z</cp:lastPrinted>
  <dcterms:created xsi:type="dcterms:W3CDTF">1996-10-14T23:33:28Z</dcterms:created>
  <dcterms:modified xsi:type="dcterms:W3CDTF">2014-02-11T23:17:53Z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VS Team System Data DO NOT EDIT_GUID">
    <vt:lpwstr>51d689c4-df15-48bf-b281-d0bebad2b5cb</vt:lpwstr>
  </property>
</Properties>
</file>