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ylor\Desktop\FALL2016\cs2450\Week 2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E30" i="2"/>
  <c r="F30" i="2"/>
  <c r="G30" i="2"/>
  <c r="C30" i="2"/>
  <c r="D11" i="2"/>
  <c r="E11" i="2"/>
  <c r="F11" i="2"/>
  <c r="G11" i="2"/>
  <c r="C11" i="2"/>
  <c r="G2" i="2"/>
  <c r="F2" i="2"/>
  <c r="E2" i="2"/>
  <c r="D2" i="2"/>
  <c r="C2" i="2"/>
  <c r="C12" i="2" l="1"/>
  <c r="C13" i="2" s="1"/>
  <c r="G12" i="2"/>
  <c r="D31" i="2"/>
  <c r="C31" i="2"/>
  <c r="C32" i="2" s="1"/>
  <c r="D32" i="2" s="1"/>
  <c r="G31" i="2"/>
  <c r="F12" i="2"/>
  <c r="E12" i="2"/>
  <c r="D12" i="2"/>
  <c r="E31" i="2"/>
  <c r="F31" i="2"/>
  <c r="D13" i="2" l="1"/>
  <c r="C39" i="2"/>
  <c r="C38" i="2" s="1"/>
  <c r="C37" i="2" s="1"/>
  <c r="E32" i="2"/>
  <c r="F32" i="2" s="1"/>
  <c r="G32" i="2" s="1"/>
  <c r="I31" i="2" s="1"/>
  <c r="E13" i="2"/>
  <c r="D39" i="2"/>
  <c r="G2" i="1"/>
  <c r="F2" i="1"/>
  <c r="E2" i="1"/>
  <c r="D2" i="1"/>
  <c r="C2" i="1"/>
  <c r="C6" i="1" l="1"/>
  <c r="C7" i="1" s="1"/>
  <c r="C12" i="1"/>
  <c r="C13" i="1" s="1"/>
  <c r="C40" i="2"/>
  <c r="D38" i="2"/>
  <c r="D40" i="2" s="1"/>
  <c r="E39" i="2"/>
  <c r="E38" i="2" s="1"/>
  <c r="F13" i="2"/>
  <c r="G12" i="1"/>
  <c r="F6" i="1"/>
  <c r="E12" i="1"/>
  <c r="D12" i="1"/>
  <c r="C20" i="1" l="1"/>
  <c r="C19" i="1" s="1"/>
  <c r="D37" i="2"/>
  <c r="E40" i="2"/>
  <c r="E37" i="2"/>
  <c r="G13" i="2"/>
  <c r="F39" i="2"/>
  <c r="F38" i="2" s="1"/>
  <c r="G6" i="1"/>
  <c r="E6" i="1"/>
  <c r="D13" i="1"/>
  <c r="E13" i="1" s="1"/>
  <c r="D6" i="1"/>
  <c r="F12" i="1"/>
  <c r="C21" i="1" l="1"/>
  <c r="C18" i="1"/>
  <c r="G39" i="2"/>
  <c r="G38" i="2" s="1"/>
  <c r="I12" i="2"/>
  <c r="F40" i="2"/>
  <c r="F37" i="2"/>
  <c r="F13" i="1"/>
  <c r="G13" i="1" s="1"/>
  <c r="I12" i="1" s="1"/>
  <c r="D7" i="1"/>
  <c r="E7" i="1" l="1"/>
  <c r="E20" i="1" s="1"/>
  <c r="D20" i="1"/>
  <c r="D19" i="1" s="1"/>
  <c r="G40" i="2"/>
  <c r="G37" i="2"/>
  <c r="I38" i="2"/>
  <c r="C44" i="2" s="1"/>
  <c r="F7" i="1"/>
  <c r="D21" i="1" l="1"/>
  <c r="D18" i="1"/>
  <c r="E19" i="1"/>
  <c r="E21" i="1" s="1"/>
  <c r="G7" i="1"/>
  <c r="F20" i="1"/>
  <c r="F19" i="1" s="1"/>
  <c r="F21" i="1" s="1"/>
  <c r="I6" i="1" l="1"/>
  <c r="G20" i="1"/>
  <c r="G19" i="1" s="1"/>
  <c r="G21" i="1" s="1"/>
  <c r="I19" i="1"/>
  <c r="C25" i="1" s="1"/>
  <c r="E18" i="1"/>
  <c r="F18" i="1"/>
  <c r="G18" i="1" l="1"/>
</calcChain>
</file>

<file path=xl/sharedStrings.xml><?xml version="1.0" encoding="utf-8"?>
<sst xmlns="http://schemas.openxmlformats.org/spreadsheetml/2006/main" count="39" uniqueCount="26">
  <si>
    <t>Interest</t>
  </si>
  <si>
    <t>TB</t>
  </si>
  <si>
    <t>PV TB</t>
  </si>
  <si>
    <t>PV ALL</t>
  </si>
  <si>
    <t>TC</t>
  </si>
  <si>
    <t>PV TC</t>
  </si>
  <si>
    <t>ALL-ALL</t>
  </si>
  <si>
    <t xml:space="preserve">ALL </t>
  </si>
  <si>
    <t>FV</t>
  </si>
  <si>
    <t>ROI</t>
  </si>
  <si>
    <t>one time costs</t>
  </si>
  <si>
    <t>ongoing costs</t>
  </si>
  <si>
    <t>Reduction in time spent for Inventory</t>
  </si>
  <si>
    <t>Main Server</t>
  </si>
  <si>
    <t>Server software</t>
  </si>
  <si>
    <t>Development</t>
  </si>
  <si>
    <t>Training</t>
  </si>
  <si>
    <t>Network</t>
  </si>
  <si>
    <t>Website Domain</t>
  </si>
  <si>
    <t>Staff efficency</t>
  </si>
  <si>
    <t>Website Maintenance (20hr/month)</t>
  </si>
  <si>
    <t>Server Maintenance (15hr/month)</t>
  </si>
  <si>
    <t>Other Software</t>
  </si>
  <si>
    <t>Increased Sales</t>
  </si>
  <si>
    <t>Fewer customer calls because of website</t>
  </si>
  <si>
    <t>Licenses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</si>
</sst>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38" fontId="0" fillId="0" borderId="0" xfId="0" applyNumberFormat="1"/>
    <xf numFmtId="3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2" fillId="0" borderId="0" xfId="0" applyFon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94225721784776"/>
          <c:y val="2.5428331875182269E-2"/>
          <c:w val="0.8270577427821522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Costs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Sheet1!$C$7:$G$7</c:f>
              <c:numCache>
                <c:formatCode>#,##0</c:formatCode>
                <c:ptCount val="5"/>
                <c:pt idx="0">
                  <c:v>619417.47572815535</c:v>
                </c:pt>
                <c:pt idx="1">
                  <c:v>1249071.5430295034</c:v>
                </c:pt>
                <c:pt idx="2">
                  <c:v>1889487.6762448444</c:v>
                </c:pt>
                <c:pt idx="3">
                  <c:v>2541200.0337873856</c:v>
                </c:pt>
                <c:pt idx="4">
                  <c:v>3204751.4898694912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4-4801-A505-DD5E81FAB9F4}"/>
            </c:ext>
          </c:extLst>
        </c:ser>
        <c:ser>
          <c:idx val="1"/>
          <c:order val="1"/>
          <c:tx>
            <c:v>Benefits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Sheet1!$C$13:$G$13</c:f>
              <c:numCache>
                <c:formatCode>#,##0</c:formatCode>
                <c:ptCount val="5"/>
                <c:pt idx="0">
                  <c:v>1765129.1262135922</c:v>
                </c:pt>
                <c:pt idx="1">
                  <c:v>1970163.5309642756</c:v>
                </c:pt>
                <c:pt idx="2">
                  <c:v>2173481.4685644265</c:v>
                </c:pt>
                <c:pt idx="3">
                  <c:v>2375174.2478506234</c:v>
                </c:pt>
                <c:pt idx="4">
                  <c:v>2575331.4023527717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4-4801-A505-DD5E81FA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76672"/>
        <c:axId val="1263278848"/>
      </c:lineChart>
      <c:catAx>
        <c:axId val="12632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78848"/>
        <c:crosses val="autoZero"/>
        <c:auto val="1"/>
        <c:lblAlgn val="ctr"/>
        <c:lblOffset val="100"/>
        <c:noMultiLvlLbl val="0"/>
      </c:catAx>
      <c:valAx>
        <c:axId val="12632788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76672"/>
        <c:crosses val="autoZero"/>
        <c:crossBetween val="between"/>
      </c:valAx>
      <c:spPr>
        <a:pattFill prst="dotGrid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94225721784776"/>
          <c:y val="2.5428331875182269E-2"/>
          <c:w val="0.8270577427821522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Costs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Sheet2!$C$13:$G$13</c:f>
              <c:numCache>
                <c:formatCode>#,##0</c:formatCode>
                <c:ptCount val="5"/>
                <c:pt idx="0">
                  <c:v>78048.780487804892</c:v>
                </c:pt>
                <c:pt idx="1">
                  <c:v>167519.33372992268</c:v>
                </c:pt>
                <c:pt idx="2">
                  <c:v>270593.86834201479</c:v>
                </c:pt>
                <c:pt idx="3">
                  <c:v>388367.45216598292</c:v>
                </c:pt>
                <c:pt idx="4">
                  <c:v>520061.741019801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6-4C3F-AB4C-EF0F965F9542}"/>
            </c:ext>
          </c:extLst>
        </c:ser>
        <c:ser>
          <c:idx val="1"/>
          <c:order val="1"/>
          <c:tx>
            <c:v>Benefits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Sheet2!$C$32:$G$32</c:f>
              <c:numCache>
                <c:formatCode>#,##0</c:formatCode>
                <c:ptCount val="5"/>
                <c:pt idx="0">
                  <c:v>387767.80487804883</c:v>
                </c:pt>
                <c:pt idx="1">
                  <c:v>404055.25282569905</c:v>
                </c:pt>
                <c:pt idx="2">
                  <c:v>419945.44594535779</c:v>
                </c:pt>
                <c:pt idx="3">
                  <c:v>435448.0733791712</c:v>
                </c:pt>
                <c:pt idx="4">
                  <c:v>450572.58794874523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6-4C3F-AB4C-EF0F965F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80480"/>
        <c:axId val="1265287776"/>
      </c:lineChart>
      <c:catAx>
        <c:axId val="12632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87776"/>
        <c:crosses val="autoZero"/>
        <c:auto val="1"/>
        <c:lblAlgn val="ctr"/>
        <c:lblOffset val="100"/>
        <c:noMultiLvlLbl val="0"/>
      </c:catAx>
      <c:valAx>
        <c:axId val="126528777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80480"/>
        <c:crosses val="autoZero"/>
        <c:crossBetween val="between"/>
      </c:valAx>
      <c:spPr>
        <a:pattFill prst="dotGrid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161925</xdr:rowOff>
    </xdr:from>
    <xdr:to>
      <xdr:col>18</xdr:col>
      <xdr:colOff>76200</xdr:colOff>
      <xdr:row>18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161925</xdr:rowOff>
    </xdr:from>
    <xdr:to>
      <xdr:col>18</xdr:col>
      <xdr:colOff>76200</xdr:colOff>
      <xdr:row>37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1" sqref="C11"/>
    </sheetView>
  </sheetViews>
  <sheetFormatPr defaultRowHeight="15" x14ac:dyDescent="0.25"/>
  <cols>
    <col min="3" max="3" width="10.625" bestFit="1" customWidth="1"/>
    <col min="4" max="4" width="10" bestFit="1" customWidth="1"/>
    <col min="5" max="5" width="9.75" bestFit="1" customWidth="1"/>
    <col min="6" max="7" width="10.75" bestFit="1" customWidth="1"/>
  </cols>
  <sheetData>
    <row r="1" spans="1:9" x14ac:dyDescent="0.25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9" x14ac:dyDescent="0.25">
      <c r="A2" s="7">
        <v>0.03</v>
      </c>
      <c r="B2" s="2"/>
      <c r="C2" s="3">
        <f>(1+A2)^C1</f>
        <v>1.03</v>
      </c>
      <c r="D2" s="3">
        <f>(1+A2)^D1</f>
        <v>1.0609</v>
      </c>
      <c r="E2" s="3">
        <f>(1+A2)^E1</f>
        <v>1.092727</v>
      </c>
      <c r="F2" s="3">
        <f>(1+A2)^F1</f>
        <v>1.1255088099999999</v>
      </c>
      <c r="G2" s="3">
        <f>(1+A2)^G1</f>
        <v>1.1592740742999998</v>
      </c>
      <c r="H2" s="2"/>
    </row>
    <row r="5" spans="1:9" x14ac:dyDescent="0.25">
      <c r="A5" t="s">
        <v>1</v>
      </c>
      <c r="C5" s="6">
        <v>638000</v>
      </c>
      <c r="D5" s="6">
        <v>668000</v>
      </c>
      <c r="E5" s="6">
        <v>699800</v>
      </c>
      <c r="F5" s="6">
        <v>733508</v>
      </c>
      <c r="G5" s="6">
        <v>769238</v>
      </c>
    </row>
    <row r="6" spans="1:9" x14ac:dyDescent="0.25">
      <c r="A6" t="s">
        <v>2</v>
      </c>
      <c r="C6" s="4">
        <f>C5/C2</f>
        <v>619417.47572815535</v>
      </c>
      <c r="D6" s="4">
        <f t="shared" ref="D6:F6" si="0">D5/D2</f>
        <v>629654.06730134797</v>
      </c>
      <c r="E6" s="4">
        <f t="shared" si="0"/>
        <v>640416.13321534102</v>
      </c>
      <c r="F6" s="4">
        <f t="shared" si="0"/>
        <v>651712.35754254123</v>
      </c>
      <c r="G6" s="4">
        <f>G5/G2</f>
        <v>663551.45608210564</v>
      </c>
      <c r="I6" s="4">
        <f>G7</f>
        <v>3204751.4898694912</v>
      </c>
    </row>
    <row r="7" spans="1:9" x14ac:dyDescent="0.25">
      <c r="A7" t="s">
        <v>3</v>
      </c>
      <c r="C7" s="4">
        <f>B7+C6</f>
        <v>619417.47572815535</v>
      </c>
      <c r="D7" s="4">
        <f t="shared" ref="D7:G7" si="1">C7+D6</f>
        <v>1249071.5430295034</v>
      </c>
      <c r="E7" s="4">
        <f t="shared" si="1"/>
        <v>1889487.6762448444</v>
      </c>
      <c r="F7" s="4">
        <f t="shared" si="1"/>
        <v>2541200.0337873856</v>
      </c>
      <c r="G7" s="4">
        <f t="shared" si="1"/>
        <v>3204751.4898694912</v>
      </c>
    </row>
    <row r="11" spans="1:9" x14ac:dyDescent="0.25">
      <c r="A11" t="s">
        <v>4</v>
      </c>
      <c r="C11" s="6">
        <v>1818083</v>
      </c>
      <c r="D11" s="6">
        <v>217521</v>
      </c>
      <c r="E11" s="6">
        <v>222171</v>
      </c>
      <c r="F11" s="6">
        <v>227007</v>
      </c>
      <c r="G11" s="6">
        <v>232037</v>
      </c>
    </row>
    <row r="12" spans="1:9" x14ac:dyDescent="0.25">
      <c r="A12" t="s">
        <v>5</v>
      </c>
      <c r="C12" s="4">
        <f>C11/C2</f>
        <v>1765129.1262135922</v>
      </c>
      <c r="D12" s="4">
        <f t="shared" ref="D12:F12" si="2">D11/D2</f>
        <v>205034.4047506834</v>
      </c>
      <c r="E12" s="4">
        <f t="shared" si="2"/>
        <v>203317.93760015082</v>
      </c>
      <c r="F12" s="4">
        <f t="shared" si="2"/>
        <v>201692.7792861968</v>
      </c>
      <c r="G12" s="4">
        <f>G11/G2</f>
        <v>200157.15450214827</v>
      </c>
      <c r="I12" s="4">
        <f>G13</f>
        <v>2575331.4023527717</v>
      </c>
    </row>
    <row r="13" spans="1:9" x14ac:dyDescent="0.25">
      <c r="A13" t="s">
        <v>3</v>
      </c>
      <c r="C13" s="4">
        <f>B13+C12</f>
        <v>1765129.1262135922</v>
      </c>
      <c r="D13" s="4">
        <f t="shared" ref="D13:G13" si="3">C13+D12</f>
        <v>1970163.5309642756</v>
      </c>
      <c r="E13" s="4">
        <f t="shared" si="3"/>
        <v>2173481.4685644265</v>
      </c>
      <c r="F13" s="4">
        <f t="shared" si="3"/>
        <v>2375174.2478506234</v>
      </c>
      <c r="G13" s="4">
        <f t="shared" si="3"/>
        <v>2575331.4023527717</v>
      </c>
    </row>
    <row r="15" spans="1:9" x14ac:dyDescent="0.25">
      <c r="C15" s="4"/>
    </row>
    <row r="18" spans="1:9" x14ac:dyDescent="0.25">
      <c r="A18" t="s">
        <v>8</v>
      </c>
      <c r="C18" s="5">
        <f>C19*C2</f>
        <v>-1180083</v>
      </c>
      <c r="D18" s="5">
        <f t="shared" ref="D18:F18" si="4">D19*D2</f>
        <v>450479.00000000017</v>
      </c>
      <c r="E18" s="5">
        <f t="shared" si="4"/>
        <v>477628.99999999983</v>
      </c>
      <c r="F18" s="5">
        <f t="shared" si="4"/>
        <v>506500.99999999977</v>
      </c>
      <c r="G18" s="5">
        <f>G19*G2</f>
        <v>537201</v>
      </c>
    </row>
    <row r="19" spans="1:9" x14ac:dyDescent="0.25">
      <c r="A19" t="s">
        <v>7</v>
      </c>
      <c r="C19" s="5">
        <f>C20-B20</f>
        <v>-1145711.6504854369</v>
      </c>
      <c r="D19" s="5">
        <f>D20-C20</f>
        <v>424619.66255066474</v>
      </c>
      <c r="E19" s="5">
        <f t="shared" ref="E19:F19" si="5">E20-D20</f>
        <v>437098.19561519008</v>
      </c>
      <c r="F19" s="5">
        <f t="shared" si="5"/>
        <v>450019.57825634419</v>
      </c>
      <c r="G19" s="5">
        <f>G20-F20</f>
        <v>463394.30157995736</v>
      </c>
      <c r="I19" s="4">
        <f>SUM(C19:G19)</f>
        <v>629420.08751671948</v>
      </c>
    </row>
    <row r="20" spans="1:9" x14ac:dyDescent="0.25">
      <c r="A20" t="s">
        <v>6</v>
      </c>
      <c r="C20" s="5">
        <f>C7-C13</f>
        <v>-1145711.6504854369</v>
      </c>
      <c r="D20" s="5">
        <f>D7-D13</f>
        <v>-721091.98793477216</v>
      </c>
      <c r="E20" s="5">
        <f>E7-E13</f>
        <v>-283993.79231958208</v>
      </c>
      <c r="F20" s="5">
        <f t="shared" ref="F20" si="6">F7-F13</f>
        <v>166025.78593676211</v>
      </c>
      <c r="G20" s="5">
        <f>G7-G13</f>
        <v>629420.08751671948</v>
      </c>
    </row>
    <row r="21" spans="1:9" x14ac:dyDescent="0.25">
      <c r="C21">
        <f t="shared" ref="C21:E21" si="7">(C19-C20)/C19</f>
        <v>0</v>
      </c>
      <c r="D21">
        <f t="shared" si="7"/>
        <v>2.6982067754545702</v>
      </c>
      <c r="E21">
        <f t="shared" si="7"/>
        <v>1.6497253824621203</v>
      </c>
      <c r="F21">
        <f>(F19-F20)/F19</f>
        <v>0.63106986016019728</v>
      </c>
      <c r="G21">
        <f>(G19-G20)/G19</f>
        <v>-0.35828188946366413</v>
      </c>
    </row>
    <row r="25" spans="1:9" x14ac:dyDescent="0.25">
      <c r="A25" t="s">
        <v>9</v>
      </c>
      <c r="C25" s="1">
        <f>I19/I12</f>
        <v>0.24440353072295617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sqref="A1:I44"/>
    </sheetView>
  </sheetViews>
  <sheetFormatPr defaultRowHeight="15" x14ac:dyDescent="0.25"/>
  <cols>
    <col min="1" max="1" width="35.25" bestFit="1" customWidth="1"/>
    <col min="3" max="3" width="10.625" bestFit="1" customWidth="1"/>
    <col min="4" max="4" width="10" bestFit="1" customWidth="1"/>
    <col min="5" max="5" width="9.75" bestFit="1" customWidth="1"/>
    <col min="6" max="7" width="10.75" bestFit="1" customWidth="1"/>
  </cols>
  <sheetData>
    <row r="1" spans="1:9" x14ac:dyDescent="0.25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9" x14ac:dyDescent="0.25">
      <c r="A2" s="10">
        <v>2.5000000000000001E-2</v>
      </c>
      <c r="B2" s="2"/>
      <c r="C2" s="3">
        <f>(1+A2)^C1</f>
        <v>1.0249999999999999</v>
      </c>
      <c r="D2" s="3">
        <f>(1+A2)^D1</f>
        <v>1.0506249999999999</v>
      </c>
      <c r="E2" s="3">
        <f>(1+A2)^E1</f>
        <v>1.0768906249999999</v>
      </c>
      <c r="F2" s="3">
        <f>(1+A2)^F1</f>
        <v>1.1038128906249998</v>
      </c>
      <c r="G2" s="3">
        <f>(1+A2)^G1</f>
        <v>1.1314082128906247</v>
      </c>
      <c r="H2" s="2"/>
    </row>
    <row r="5" spans="1:9" x14ac:dyDescent="0.25">
      <c r="A5" s="8" t="s">
        <v>12</v>
      </c>
      <c r="B5" s="8"/>
      <c r="C5" s="8">
        <v>25000</v>
      </c>
      <c r="D5" s="8">
        <v>25000</v>
      </c>
      <c r="E5" s="8">
        <v>25000</v>
      </c>
      <c r="F5" s="8">
        <v>25000</v>
      </c>
      <c r="G5" s="8">
        <v>25000</v>
      </c>
    </row>
    <row r="6" spans="1:9" x14ac:dyDescent="0.25">
      <c r="A6" s="8" t="s">
        <v>24</v>
      </c>
      <c r="B6" s="8"/>
      <c r="C6" s="8">
        <v>30000</v>
      </c>
      <c r="D6" s="8">
        <v>32000</v>
      </c>
      <c r="E6" s="8">
        <v>31000</v>
      </c>
      <c r="F6" s="8">
        <v>26000</v>
      </c>
      <c r="G6" s="8">
        <v>24000</v>
      </c>
    </row>
    <row r="7" spans="1:9" x14ac:dyDescent="0.25">
      <c r="A7" s="8" t="s">
        <v>23</v>
      </c>
      <c r="B7" s="8"/>
      <c r="C7" s="8">
        <v>10000</v>
      </c>
      <c r="D7" s="8">
        <v>25000</v>
      </c>
      <c r="E7" s="8">
        <v>45000</v>
      </c>
      <c r="F7" s="8">
        <v>70000</v>
      </c>
      <c r="G7" s="8">
        <v>95000</v>
      </c>
    </row>
    <row r="8" spans="1:9" x14ac:dyDescent="0.25">
      <c r="A8" s="8" t="s">
        <v>19</v>
      </c>
      <c r="B8" s="8"/>
      <c r="C8" s="8">
        <v>15000</v>
      </c>
      <c r="D8" s="8">
        <v>12000</v>
      </c>
      <c r="E8" s="8">
        <v>10000</v>
      </c>
      <c r="F8" s="8">
        <v>9000</v>
      </c>
      <c r="G8" s="8">
        <v>5000</v>
      </c>
    </row>
    <row r="9" spans="1:9" x14ac:dyDescent="0.25">
      <c r="A9" s="8"/>
      <c r="B9" s="8"/>
      <c r="C9" s="8"/>
      <c r="D9" s="8"/>
      <c r="E9" s="8"/>
      <c r="F9" s="8"/>
      <c r="G9" s="8"/>
    </row>
    <row r="11" spans="1:9" x14ac:dyDescent="0.25">
      <c r="A11" t="s">
        <v>1</v>
      </c>
      <c r="C11" s="6">
        <f>SUM(C5:C10)</f>
        <v>80000</v>
      </c>
      <c r="D11" s="6">
        <f t="shared" ref="D11:G11" si="0">SUM(D5:D10)</f>
        <v>94000</v>
      </c>
      <c r="E11" s="6">
        <f t="shared" si="0"/>
        <v>111000</v>
      </c>
      <c r="F11" s="6">
        <f t="shared" si="0"/>
        <v>130000</v>
      </c>
      <c r="G11" s="6">
        <f t="shared" si="0"/>
        <v>149000</v>
      </c>
    </row>
    <row r="12" spans="1:9" x14ac:dyDescent="0.25">
      <c r="A12" t="s">
        <v>2</v>
      </c>
      <c r="C12" s="4">
        <f>C11/C2</f>
        <v>78048.780487804892</v>
      </c>
      <c r="D12" s="4">
        <f t="shared" ref="D12:F12" si="1">D11/D2</f>
        <v>89470.553242117792</v>
      </c>
      <c r="E12" s="4">
        <f t="shared" si="1"/>
        <v>103074.53461209212</v>
      </c>
      <c r="F12" s="4">
        <f t="shared" si="1"/>
        <v>117773.58382396815</v>
      </c>
      <c r="G12" s="4">
        <f>G11/G2</f>
        <v>131694.28885381806</v>
      </c>
      <c r="I12" s="4">
        <f>G13</f>
        <v>520061.741019801</v>
      </c>
    </row>
    <row r="13" spans="1:9" x14ac:dyDescent="0.25">
      <c r="A13" t="s">
        <v>3</v>
      </c>
      <c r="C13" s="4">
        <f>B13+C12</f>
        <v>78048.780487804892</v>
      </c>
      <c r="D13" s="4">
        <f t="shared" ref="D13:G13" si="2">C13+D12</f>
        <v>167519.33372992268</v>
      </c>
      <c r="E13" s="4">
        <f t="shared" si="2"/>
        <v>270593.86834201479</v>
      </c>
      <c r="F13" s="4">
        <f t="shared" si="2"/>
        <v>388367.45216598292</v>
      </c>
      <c r="G13" s="4">
        <f t="shared" si="2"/>
        <v>520061.741019801</v>
      </c>
    </row>
    <row r="15" spans="1:9" x14ac:dyDescent="0.25">
      <c r="A15" s="9" t="s">
        <v>10</v>
      </c>
      <c r="B15" s="9"/>
      <c r="C15" s="9"/>
      <c r="D15" s="9"/>
      <c r="E15" s="9"/>
      <c r="F15" s="9"/>
      <c r="G15" s="9"/>
    </row>
    <row r="16" spans="1:9" x14ac:dyDescent="0.25">
      <c r="A16" s="9" t="s">
        <v>13</v>
      </c>
      <c r="B16" s="9"/>
      <c r="C16" s="9">
        <v>21000</v>
      </c>
      <c r="D16" s="9">
        <v>0</v>
      </c>
      <c r="E16" s="9">
        <v>0</v>
      </c>
      <c r="F16" s="9">
        <v>0</v>
      </c>
      <c r="G16" s="9">
        <v>0</v>
      </c>
    </row>
    <row r="17" spans="1:9" x14ac:dyDescent="0.25">
      <c r="A17" s="9" t="s">
        <v>25</v>
      </c>
      <c r="B17" s="9"/>
      <c r="C17" s="9">
        <v>60000</v>
      </c>
      <c r="D17" s="9"/>
      <c r="E17" s="9"/>
      <c r="F17" s="9"/>
      <c r="G17" s="9"/>
    </row>
    <row r="18" spans="1:9" x14ac:dyDescent="0.25">
      <c r="A18" s="9" t="s">
        <v>14</v>
      </c>
      <c r="B18" s="9"/>
      <c r="C18" s="9">
        <v>16000</v>
      </c>
      <c r="D18" s="9">
        <v>0</v>
      </c>
      <c r="E18" s="9">
        <v>0</v>
      </c>
      <c r="F18" s="9">
        <v>0</v>
      </c>
      <c r="G18" s="9">
        <v>0</v>
      </c>
    </row>
    <row r="19" spans="1:9" x14ac:dyDescent="0.25">
      <c r="A19" s="9" t="s">
        <v>22</v>
      </c>
      <c r="B19" s="9"/>
      <c r="C19" s="9">
        <v>91000</v>
      </c>
      <c r="D19" s="9">
        <v>0</v>
      </c>
      <c r="E19" s="9">
        <v>0</v>
      </c>
      <c r="F19" s="9">
        <v>0</v>
      </c>
      <c r="G19" s="9">
        <v>0</v>
      </c>
    </row>
    <row r="20" spans="1:9" x14ac:dyDescent="0.25">
      <c r="A20" s="9" t="s">
        <v>15</v>
      </c>
      <c r="B20" s="9"/>
      <c r="C20" s="9">
        <v>3725</v>
      </c>
      <c r="D20" s="9">
        <v>0</v>
      </c>
      <c r="E20" s="9">
        <v>0</v>
      </c>
      <c r="F20" s="9">
        <v>0</v>
      </c>
      <c r="G20" s="9">
        <v>0</v>
      </c>
    </row>
    <row r="21" spans="1:9" x14ac:dyDescent="0.25">
      <c r="A21" s="9" t="s">
        <v>16</v>
      </c>
      <c r="B21" s="9"/>
      <c r="C21" s="9">
        <v>123625</v>
      </c>
      <c r="D21" s="9">
        <v>0</v>
      </c>
      <c r="E21" s="9">
        <v>0</v>
      </c>
      <c r="F21" s="9">
        <v>0</v>
      </c>
      <c r="G21" s="9">
        <v>0</v>
      </c>
    </row>
    <row r="22" spans="1:9" x14ac:dyDescent="0.25">
      <c r="A22" s="9" t="s">
        <v>17</v>
      </c>
      <c r="B22" s="9"/>
      <c r="C22" s="9">
        <v>65000</v>
      </c>
      <c r="D22" s="9">
        <v>0</v>
      </c>
      <c r="E22" s="9">
        <v>0</v>
      </c>
      <c r="F22" s="9">
        <v>0</v>
      </c>
      <c r="G22" s="9">
        <v>0</v>
      </c>
    </row>
    <row r="23" spans="1:9" x14ac:dyDescent="0.25">
      <c r="A23" s="9"/>
      <c r="B23" s="9"/>
      <c r="C23" s="9"/>
      <c r="D23" s="9"/>
      <c r="E23" s="9"/>
      <c r="F23" s="9"/>
      <c r="G23" s="9"/>
    </row>
    <row r="24" spans="1:9" x14ac:dyDescent="0.25">
      <c r="A24" s="9" t="s">
        <v>11</v>
      </c>
      <c r="B24" s="9"/>
      <c r="C24" s="9"/>
      <c r="D24" s="9"/>
      <c r="E24" s="9"/>
      <c r="F24" s="9"/>
      <c r="G24" s="9"/>
    </row>
    <row r="25" spans="1:9" x14ac:dyDescent="0.25">
      <c r="A25" s="9" t="s">
        <v>18</v>
      </c>
      <c r="B25" s="9"/>
      <c r="C25" s="9">
        <v>12</v>
      </c>
      <c r="D25" s="9">
        <v>12</v>
      </c>
      <c r="E25" s="9">
        <v>12</v>
      </c>
      <c r="F25" s="9">
        <v>12</v>
      </c>
      <c r="G25" s="9">
        <v>12</v>
      </c>
    </row>
    <row r="26" spans="1:9" x14ac:dyDescent="0.25">
      <c r="A26" s="9" t="s">
        <v>20</v>
      </c>
      <c r="B26" s="9"/>
      <c r="C26" s="9">
        <v>6000</v>
      </c>
      <c r="D26" s="9">
        <v>6000</v>
      </c>
      <c r="E26" s="9">
        <v>6000</v>
      </c>
      <c r="F26" s="9">
        <v>6000</v>
      </c>
      <c r="G26" s="9">
        <v>6000</v>
      </c>
    </row>
    <row r="27" spans="1:9" x14ac:dyDescent="0.25">
      <c r="A27" s="9" t="s">
        <v>21</v>
      </c>
      <c r="B27" s="9"/>
      <c r="C27" s="9">
        <v>4500</v>
      </c>
      <c r="D27" s="9">
        <v>4500</v>
      </c>
      <c r="E27" s="9">
        <v>4500</v>
      </c>
      <c r="F27" s="9">
        <v>4500</v>
      </c>
      <c r="G27" s="9">
        <v>4500</v>
      </c>
    </row>
    <row r="28" spans="1:9" ht="13.5" customHeight="1" x14ac:dyDescent="0.25">
      <c r="A28" s="9" t="s">
        <v>14</v>
      </c>
      <c r="B28" s="9"/>
      <c r="C28" s="9">
        <v>6600</v>
      </c>
      <c r="D28" s="9">
        <v>6600</v>
      </c>
      <c r="E28" s="9">
        <v>6600</v>
      </c>
      <c r="F28" s="9">
        <v>6600</v>
      </c>
      <c r="G28" s="9">
        <v>6600</v>
      </c>
    </row>
    <row r="29" spans="1:9" ht="13.5" customHeight="1" x14ac:dyDescent="0.25"/>
    <row r="30" spans="1:9" x14ac:dyDescent="0.25">
      <c r="A30" t="s">
        <v>4</v>
      </c>
      <c r="C30" s="6">
        <f>SUM(C16:C29)</f>
        <v>397462</v>
      </c>
      <c r="D30" s="6">
        <f>SUM(D16:D29)</f>
        <v>17112</v>
      </c>
      <c r="E30" s="6">
        <f>SUM(E16:E29)</f>
        <v>17112</v>
      </c>
      <c r="F30" s="6">
        <f>SUM(F16:F29)</f>
        <v>17112</v>
      </c>
      <c r="G30" s="6">
        <f>SUM(G16:G29)</f>
        <v>17112</v>
      </c>
    </row>
    <row r="31" spans="1:9" x14ac:dyDescent="0.25">
      <c r="A31" t="s">
        <v>5</v>
      </c>
      <c r="C31" s="4">
        <f>C30/C2</f>
        <v>387767.80487804883</v>
      </c>
      <c r="D31" s="4">
        <f>D30/D2</f>
        <v>16287.447947650209</v>
      </c>
      <c r="E31" s="4">
        <f>E30/E2</f>
        <v>15890.193119658741</v>
      </c>
      <c r="F31" s="4">
        <f>F30/F2</f>
        <v>15502.627433813408</v>
      </c>
      <c r="G31" s="4">
        <f>G30/G2</f>
        <v>15124.514569574058</v>
      </c>
      <c r="I31" s="4">
        <f>G32</f>
        <v>450572.58794874523</v>
      </c>
    </row>
    <row r="32" spans="1:9" x14ac:dyDescent="0.25">
      <c r="A32" t="s">
        <v>3</v>
      </c>
      <c r="C32" s="4">
        <f>B32+C31</f>
        <v>387767.80487804883</v>
      </c>
      <c r="D32" s="4">
        <f t="shared" ref="D32:G32" si="3">C32+D31</f>
        <v>404055.25282569905</v>
      </c>
      <c r="E32" s="4">
        <f t="shared" si="3"/>
        <v>419945.44594535779</v>
      </c>
      <c r="F32" s="4">
        <f t="shared" si="3"/>
        <v>435448.0733791712</v>
      </c>
      <c r="G32" s="4">
        <f t="shared" si="3"/>
        <v>450572.58794874523</v>
      </c>
    </row>
    <row r="34" spans="1:9" x14ac:dyDescent="0.25">
      <c r="C34" s="4"/>
    </row>
    <row r="37" spans="1:9" x14ac:dyDescent="0.25">
      <c r="A37" t="s">
        <v>8</v>
      </c>
      <c r="C37" s="5">
        <f>C38*C2</f>
        <v>-317462</v>
      </c>
      <c r="D37" s="5">
        <f>D38*D2</f>
        <v>76887.999999999971</v>
      </c>
      <c r="E37" s="5">
        <f>E38*E2</f>
        <v>93887.999999999985</v>
      </c>
      <c r="F37" s="5">
        <f>F38*F2</f>
        <v>112887.99999999997</v>
      </c>
      <c r="G37" s="5">
        <f>G38*G2</f>
        <v>131888.00000000006</v>
      </c>
    </row>
    <row r="38" spans="1:9" x14ac:dyDescent="0.25">
      <c r="A38" t="s">
        <v>7</v>
      </c>
      <c r="C38" s="5">
        <f>C39-B39</f>
        <v>-309719.02439024393</v>
      </c>
      <c r="D38" s="5">
        <f>D39-C39</f>
        <v>73183.105294467561</v>
      </c>
      <c r="E38" s="5">
        <f t="shared" ref="E38:F38" si="4">E39-D39</f>
        <v>87184.341492433363</v>
      </c>
      <c r="F38" s="5">
        <f t="shared" si="4"/>
        <v>102270.95639015472</v>
      </c>
      <c r="G38" s="5">
        <f>G39-F39</f>
        <v>116569.77428424405</v>
      </c>
      <c r="I38" s="4">
        <f>SUM(C38:G38)</f>
        <v>69489.153071055771</v>
      </c>
    </row>
    <row r="39" spans="1:9" x14ac:dyDescent="0.25">
      <c r="A39" t="s">
        <v>6</v>
      </c>
      <c r="C39" s="5">
        <f>C13-C32</f>
        <v>-309719.02439024393</v>
      </c>
      <c r="D39" s="5">
        <f>D13-D32</f>
        <v>-236535.91909577636</v>
      </c>
      <c r="E39" s="5">
        <f>E13-E32</f>
        <v>-149351.577603343</v>
      </c>
      <c r="F39" s="5">
        <f>F13-F32</f>
        <v>-47080.621213188278</v>
      </c>
      <c r="G39" s="5">
        <f>G13-G32</f>
        <v>69489.153071055771</v>
      </c>
    </row>
    <row r="40" spans="1:9" x14ac:dyDescent="0.25">
      <c r="C40">
        <f t="shared" ref="C40:E40" si="5">(C38-C39)/C38</f>
        <v>0</v>
      </c>
      <c r="D40">
        <f t="shared" si="5"/>
        <v>4.2321109926126326</v>
      </c>
      <c r="E40">
        <f t="shared" si="5"/>
        <v>2.7130550629473422</v>
      </c>
      <c r="F40">
        <f>(F38-F39)/F38</f>
        <v>1.4603518229904866</v>
      </c>
      <c r="G40">
        <f>(G38-G39)/G38</f>
        <v>0.40388360964298314</v>
      </c>
    </row>
    <row r="44" spans="1:9" x14ac:dyDescent="0.25">
      <c r="A44" t="s">
        <v>9</v>
      </c>
      <c r="C44" s="1">
        <f>I38/I31</f>
        <v>0.15422410268544898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Taylor</cp:lastModifiedBy>
  <cp:lastPrinted>2013-05-09T15:06:37Z</cp:lastPrinted>
  <dcterms:created xsi:type="dcterms:W3CDTF">2013-05-08T14:00:38Z</dcterms:created>
  <dcterms:modified xsi:type="dcterms:W3CDTF">2016-09-19T05:06:50Z</dcterms:modified>
</cp:coreProperties>
</file>