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25205\Documents\GitHub\geofuckery\VMT\"/>
    </mc:Choice>
  </mc:AlternateContent>
  <xr:revisionPtr revIDLastSave="0" documentId="8_{712CD915-6C29-40E4-9F9B-5078DBA12BFE}" xr6:coauthVersionLast="47" xr6:coauthVersionMax="47" xr10:uidLastSave="{00000000-0000-0000-0000-000000000000}"/>
  <bookViews>
    <workbookView xWindow="-28920" yWindow="30" windowWidth="29040" windowHeight="15840" activeTab="1" xr2:uid="{9493D560-0EC9-493F-819D-7F6412233708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3" l="1"/>
  <c r="O5" i="3"/>
  <c r="O6" i="3"/>
  <c r="O7" i="3"/>
  <c r="O8" i="3"/>
  <c r="O9" i="3"/>
  <c r="O10" i="3"/>
  <c r="O11" i="3"/>
  <c r="O4" i="3"/>
  <c r="C19" i="3"/>
  <c r="D18" i="3"/>
  <c r="C18" i="3"/>
  <c r="N5" i="3"/>
  <c r="N6" i="3"/>
  <c r="N7" i="3"/>
  <c r="N8" i="3"/>
  <c r="N9" i="3"/>
  <c r="N10" i="3"/>
  <c r="N4" i="3"/>
  <c r="M5" i="3"/>
  <c r="M6" i="3"/>
  <c r="M7" i="3"/>
  <c r="M8" i="3"/>
  <c r="M9" i="3"/>
  <c r="M10" i="3"/>
  <c r="M4" i="3"/>
  <c r="J12" i="3"/>
  <c r="J14" i="3" s="1"/>
  <c r="J15" i="3" s="1"/>
  <c r="D12" i="3"/>
  <c r="L11" i="3"/>
  <c r="I11" i="3"/>
  <c r="F11" i="3"/>
  <c r="C11" i="3"/>
  <c r="N5" i="1"/>
  <c r="N6" i="1"/>
  <c r="N7" i="1"/>
  <c r="N8" i="1"/>
  <c r="N9" i="1"/>
  <c r="N10" i="1"/>
  <c r="N4" i="1"/>
  <c r="M4" i="1"/>
  <c r="M5" i="1"/>
  <c r="M6" i="1"/>
  <c r="M7" i="1"/>
  <c r="M8" i="1"/>
  <c r="M9" i="1"/>
  <c r="M10" i="1"/>
  <c r="D12" i="1"/>
  <c r="F11" i="1"/>
  <c r="C11" i="1"/>
  <c r="I11" i="1" l="1"/>
  <c r="L11" i="1"/>
  <c r="O10" i="1"/>
  <c r="O8" i="1"/>
  <c r="J12" i="1" l="1"/>
  <c r="J14" i="1" s="1"/>
  <c r="J15" i="1" s="1"/>
  <c r="O9" i="1"/>
  <c r="O7" i="1"/>
  <c r="O6" i="1"/>
  <c r="O5" i="1"/>
  <c r="O4" i="1"/>
</calcChain>
</file>

<file path=xl/sharedStrings.xml><?xml version="1.0" encoding="utf-8"?>
<sst xmlns="http://schemas.openxmlformats.org/spreadsheetml/2006/main" count="46" uniqueCount="9">
  <si>
    <t>F_System</t>
  </si>
  <si>
    <t>len</t>
  </si>
  <si>
    <t>VMT</t>
  </si>
  <si>
    <t>Urban</t>
  </si>
  <si>
    <t>Rural</t>
  </si>
  <si>
    <t>Deltas</t>
  </si>
  <si>
    <t>Total</t>
  </si>
  <si>
    <t>total 2021</t>
  </si>
  <si>
    <t>total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</si>
</sst>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0" fontId="0" fillId="0" borderId="0" xfId="1" applyNumberFormat="1" applyFont="1"/>
    <xf numFmtId="4" fontId="0" fillId="0" borderId="0" xfId="0" applyNumberFormat="1" applyAlignment="1">
      <alignment horizontal="center"/>
    </xf>
    <xf numFmtId="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CE2A-2C01-4ECC-8FBD-E17366A7FF8B}">
  <dimension ref="A1:O15"/>
  <sheetViews>
    <sheetView workbookViewId="0">
      <selection sqref="A1:O15"/>
    </sheetView>
  </sheetViews>
  <sheetFormatPr defaultRowHeight="15" x14ac:dyDescent="0.25"/>
  <sheetData>
    <row r="1" spans="1:15" x14ac:dyDescent="0.25">
      <c r="A1" s="1">
        <v>2020</v>
      </c>
      <c r="B1" s="1"/>
      <c r="C1" s="1"/>
      <c r="D1" s="1"/>
      <c r="E1" s="1"/>
      <c r="F1" s="1"/>
      <c r="G1" s="1">
        <v>2021</v>
      </c>
      <c r="H1" s="1"/>
      <c r="I1" s="1"/>
      <c r="J1" s="1"/>
      <c r="K1" s="1"/>
      <c r="L1" s="1"/>
      <c r="M1" s="1" t="s">
        <v>5</v>
      </c>
      <c r="N1" s="1"/>
      <c r="O1" s="1"/>
    </row>
    <row r="2" spans="1:15" x14ac:dyDescent="0.25">
      <c r="A2" s="1" t="s">
        <v>3</v>
      </c>
      <c r="B2" s="1"/>
      <c r="C2" s="1"/>
      <c r="D2" s="1" t="s">
        <v>4</v>
      </c>
      <c r="E2" s="1"/>
      <c r="F2" s="1"/>
      <c r="G2" s="1" t="s">
        <v>3</v>
      </c>
      <c r="H2" s="1"/>
      <c r="I2" s="1"/>
      <c r="J2" s="1" t="s">
        <v>4</v>
      </c>
      <c r="K2" s="1"/>
      <c r="L2" s="1"/>
      <c r="M2" t="s">
        <v>3</v>
      </c>
      <c r="N2" t="s">
        <v>4</v>
      </c>
      <c r="O2" t="s">
        <v>6</v>
      </c>
    </row>
    <row r="3" spans="1:15" x14ac:dyDescent="0.25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</row>
    <row r="4" spans="1:15" x14ac:dyDescent="0.25">
      <c r="A4">
        <v>1</v>
      </c>
      <c r="B4">
        <v>236.25800000000001</v>
      </c>
      <c r="C4">
        <v>7844420.4000000004</v>
      </c>
      <c r="D4">
        <v>1</v>
      </c>
      <c r="E4">
        <v>700.69299999999998</v>
      </c>
      <c r="F4">
        <v>5324628.71</v>
      </c>
      <c r="G4">
        <v>1</v>
      </c>
      <c r="H4">
        <v>236.25800000000001</v>
      </c>
      <c r="I4">
        <v>6804866.7999999998</v>
      </c>
      <c r="J4">
        <v>1</v>
      </c>
      <c r="K4">
        <v>701.53800000000001</v>
      </c>
      <c r="L4">
        <v>4782098.59</v>
      </c>
      <c r="M4">
        <f>I4-C4</f>
        <v>-1039553.6000000006</v>
      </c>
      <c r="N4">
        <f>L4-F4</f>
        <v>-542530.12000000011</v>
      </c>
      <c r="O4">
        <f>SUM(M4+N4)</f>
        <v>-1582083.7200000007</v>
      </c>
    </row>
    <row r="5" spans="1:15" x14ac:dyDescent="0.25">
      <c r="A5">
        <v>2</v>
      </c>
      <c r="B5">
        <v>14.271000000000001</v>
      </c>
      <c r="C5">
        <v>176153.9</v>
      </c>
      <c r="D5">
        <v>2</v>
      </c>
      <c r="E5">
        <v>0.91400000000000003</v>
      </c>
      <c r="F5">
        <v>716.8</v>
      </c>
      <c r="G5">
        <v>2</v>
      </c>
      <c r="H5">
        <v>14.271000000000001</v>
      </c>
      <c r="I5">
        <v>151734.1</v>
      </c>
      <c r="J5">
        <v>2</v>
      </c>
      <c r="K5">
        <v>0.91400000000000003</v>
      </c>
      <c r="L5">
        <v>716.8</v>
      </c>
      <c r="M5">
        <f t="shared" ref="M5:M10" si="0">I5-C5</f>
        <v>-24419.799999999988</v>
      </c>
      <c r="N5">
        <f t="shared" ref="N5:N10" si="1">L5-F5</f>
        <v>0</v>
      </c>
      <c r="O5">
        <f t="shared" ref="O5:O10" si="2">SUM(M5+N5)</f>
        <v>-24419.799999999988</v>
      </c>
    </row>
    <row r="6" spans="1:15" x14ac:dyDescent="0.25">
      <c r="A6">
        <v>3</v>
      </c>
      <c r="B6">
        <v>399.72699999999998</v>
      </c>
      <c r="C6">
        <v>4928829.0999999996</v>
      </c>
      <c r="D6">
        <v>3</v>
      </c>
      <c r="E6">
        <v>1755.2560000000001</v>
      </c>
      <c r="F6">
        <v>5111628.68</v>
      </c>
      <c r="G6">
        <v>3</v>
      </c>
      <c r="H6">
        <v>405.78199999999998</v>
      </c>
      <c r="I6">
        <v>4579454.5</v>
      </c>
      <c r="J6">
        <v>3</v>
      </c>
      <c r="K6">
        <v>1774.377</v>
      </c>
      <c r="L6">
        <v>5124240.7299999902</v>
      </c>
      <c r="M6">
        <f t="shared" si="0"/>
        <v>-349374.59999999963</v>
      </c>
      <c r="N6">
        <f t="shared" si="1"/>
        <v>12612.049999990501</v>
      </c>
      <c r="O6">
        <f t="shared" si="2"/>
        <v>-336762.55000000913</v>
      </c>
    </row>
    <row r="7" spans="1:15" x14ac:dyDescent="0.25">
      <c r="A7">
        <v>4</v>
      </c>
      <c r="B7">
        <v>722.08199999999999</v>
      </c>
      <c r="C7">
        <v>4373069.7</v>
      </c>
      <c r="D7">
        <v>4</v>
      </c>
      <c r="E7">
        <v>1858.498</v>
      </c>
      <c r="F7">
        <v>3535667.35</v>
      </c>
      <c r="G7">
        <v>4</v>
      </c>
      <c r="H7">
        <v>720.70299999999997</v>
      </c>
      <c r="I7">
        <v>4045723.1</v>
      </c>
      <c r="J7">
        <v>4</v>
      </c>
      <c r="K7">
        <v>1849.289</v>
      </c>
      <c r="L7">
        <v>3489057.3</v>
      </c>
      <c r="M7">
        <f t="shared" si="0"/>
        <v>-327346.60000000009</v>
      </c>
      <c r="N7">
        <f t="shared" si="1"/>
        <v>-46610.050000000279</v>
      </c>
      <c r="O7">
        <f t="shared" si="2"/>
        <v>-373956.65000000037</v>
      </c>
    </row>
    <row r="8" spans="1:15" x14ac:dyDescent="0.25">
      <c r="A8">
        <v>5</v>
      </c>
      <c r="B8">
        <v>900.23599999999999</v>
      </c>
      <c r="C8">
        <v>2064045.66</v>
      </c>
      <c r="D8">
        <v>5</v>
      </c>
      <c r="E8">
        <v>5729.9650000000001</v>
      </c>
      <c r="F8">
        <v>5613956.7599999998</v>
      </c>
      <c r="G8">
        <v>5</v>
      </c>
      <c r="H8">
        <v>900.22900000000004</v>
      </c>
      <c r="I8">
        <v>1906992.87</v>
      </c>
      <c r="J8">
        <v>5</v>
      </c>
      <c r="K8">
        <v>5749.64</v>
      </c>
      <c r="L8">
        <v>5606047.6399999997</v>
      </c>
      <c r="M8">
        <f t="shared" si="0"/>
        <v>-157052.7899999998</v>
      </c>
      <c r="N8">
        <f t="shared" si="1"/>
        <v>-7909.1200000001118</v>
      </c>
      <c r="O8">
        <f t="shared" si="2"/>
        <v>-164961.90999999992</v>
      </c>
    </row>
    <row r="9" spans="1:15" x14ac:dyDescent="0.25">
      <c r="A9">
        <v>6</v>
      </c>
      <c r="B9">
        <v>61.320999999999998</v>
      </c>
      <c r="C9">
        <v>64777.1</v>
      </c>
      <c r="D9">
        <v>6</v>
      </c>
      <c r="E9">
        <v>2154.3119999999999</v>
      </c>
      <c r="F9">
        <v>809070.65</v>
      </c>
      <c r="G9">
        <v>6</v>
      </c>
      <c r="H9">
        <v>61.320999999999998</v>
      </c>
      <c r="I9">
        <v>58854.05</v>
      </c>
      <c r="J9">
        <v>6</v>
      </c>
      <c r="K9">
        <v>2155.509</v>
      </c>
      <c r="L9">
        <v>802623.42</v>
      </c>
      <c r="M9">
        <f t="shared" si="0"/>
        <v>-5923.0499999999956</v>
      </c>
      <c r="N9">
        <f t="shared" si="1"/>
        <v>-6447.2299999999814</v>
      </c>
      <c r="O9">
        <f t="shared" si="2"/>
        <v>-12370.279999999977</v>
      </c>
    </row>
    <row r="10" spans="1:15" x14ac:dyDescent="0.25">
      <c r="A10">
        <v>7</v>
      </c>
      <c r="C10">
        <v>1844262.2950819673</v>
      </c>
      <c r="D10">
        <v>7</v>
      </c>
      <c r="E10">
        <v>20236.739000000001</v>
      </c>
      <c r="F10">
        <v>2124761.48</v>
      </c>
      <c r="G10">
        <v>7</v>
      </c>
      <c r="I10">
        <v>1791200</v>
      </c>
      <c r="J10">
        <v>7</v>
      </c>
      <c r="K10">
        <v>20227.057000000001</v>
      </c>
      <c r="L10">
        <v>2277558</v>
      </c>
      <c r="M10">
        <f t="shared" si="0"/>
        <v>-53062.295081967255</v>
      </c>
      <c r="N10">
        <f t="shared" si="1"/>
        <v>152796.52000000002</v>
      </c>
      <c r="O10">
        <f t="shared" si="2"/>
        <v>99734.224918032764</v>
      </c>
    </row>
    <row r="11" spans="1:15" x14ac:dyDescent="0.25">
      <c r="C11">
        <f>SUM(C4:C10)</f>
        <v>21295558.155081969</v>
      </c>
      <c r="F11">
        <f>SUM(F4:F10)</f>
        <v>22520430.429999996</v>
      </c>
      <c r="I11">
        <f>SUM(I4:I10)</f>
        <v>19338825.419999998</v>
      </c>
      <c r="L11">
        <f>SUM(L4:L10)</f>
        <v>22082342.479999993</v>
      </c>
    </row>
    <row r="12" spans="1:15" x14ac:dyDescent="0.25">
      <c r="C12" t="s">
        <v>8</v>
      </c>
      <c r="D12">
        <f>C11+F11</f>
        <v>43815988.585081965</v>
      </c>
      <c r="I12" t="s">
        <v>7</v>
      </c>
      <c r="J12">
        <f>I11+L11</f>
        <v>41421167.899999991</v>
      </c>
    </row>
    <row r="14" spans="1:15" x14ac:dyDescent="0.25">
      <c r="J14">
        <f>J12-D12</f>
        <v>-2394820.6850819737</v>
      </c>
    </row>
    <row r="15" spans="1:15" x14ac:dyDescent="0.25">
      <c r="J15" s="3">
        <f>J14/D12</f>
        <v>-5.4656319814209063E-2</v>
      </c>
    </row>
  </sheetData>
  <mergeCells count="7">
    <mergeCell ref="M1:O1"/>
    <mergeCell ref="A2:C2"/>
    <mergeCell ref="D2:F2"/>
    <mergeCell ref="A1:F1"/>
    <mergeCell ref="G2:I2"/>
    <mergeCell ref="J2:L2"/>
    <mergeCell ref="G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1043-D3EB-4324-BB9D-CC8B12A9BBDE}">
  <dimension ref="A1:Q20"/>
  <sheetViews>
    <sheetView tabSelected="1" workbookViewId="0">
      <selection activeCell="T20" sqref="T20"/>
    </sheetView>
  </sheetViews>
  <sheetFormatPr defaultRowHeight="15" x14ac:dyDescent="0.25"/>
  <cols>
    <col min="1" max="2" width="9.28515625" bestFit="1" customWidth="1"/>
    <col min="3" max="4" width="12.7109375" bestFit="1" customWidth="1"/>
    <col min="5" max="5" width="9.28515625" bestFit="1" customWidth="1"/>
    <col min="6" max="6" width="12.7109375" bestFit="1" customWidth="1"/>
    <col min="7" max="8" width="9.28515625" bestFit="1" customWidth="1"/>
    <col min="9" max="10" width="12.7109375" bestFit="1" customWidth="1"/>
    <col min="11" max="11" width="9.28515625" bestFit="1" customWidth="1"/>
    <col min="12" max="12" width="12.7109375" bestFit="1" customWidth="1"/>
    <col min="13" max="15" width="9.28515625" bestFit="1" customWidth="1"/>
  </cols>
  <sheetData>
    <row r="1" spans="1:17" x14ac:dyDescent="0.25">
      <c r="A1" s="4">
        <v>2020</v>
      </c>
      <c r="B1" s="4"/>
      <c r="C1" s="4"/>
      <c r="D1" s="4"/>
      <c r="E1" s="4"/>
      <c r="F1" s="4"/>
      <c r="G1" s="4">
        <v>2021</v>
      </c>
      <c r="H1" s="4"/>
      <c r="I1" s="4"/>
      <c r="J1" s="4"/>
      <c r="K1" s="4"/>
      <c r="L1" s="4"/>
      <c r="M1" s="4" t="s">
        <v>5</v>
      </c>
      <c r="N1" s="4"/>
      <c r="O1" s="4"/>
      <c r="P1" s="2"/>
      <c r="Q1" s="2"/>
    </row>
    <row r="2" spans="1:17" x14ac:dyDescent="0.25">
      <c r="A2" s="4" t="s">
        <v>3</v>
      </c>
      <c r="B2" s="4"/>
      <c r="C2" s="4"/>
      <c r="D2" s="4" t="s">
        <v>4</v>
      </c>
      <c r="E2" s="4"/>
      <c r="F2" s="4"/>
      <c r="G2" s="4" t="s">
        <v>3</v>
      </c>
      <c r="H2" s="4"/>
      <c r="I2" s="4"/>
      <c r="J2" s="4" t="s">
        <v>4</v>
      </c>
      <c r="K2" s="4"/>
      <c r="L2" s="4"/>
      <c r="M2" s="2" t="s">
        <v>3</v>
      </c>
      <c r="N2" s="2" t="s">
        <v>4</v>
      </c>
      <c r="O2" s="2" t="s">
        <v>6</v>
      </c>
      <c r="P2" s="2"/>
      <c r="Q2" s="2"/>
    </row>
    <row r="3" spans="1:17" x14ac:dyDescent="0.25">
      <c r="A3" s="2" t="s">
        <v>0</v>
      </c>
      <c r="B3" s="2" t="s">
        <v>1</v>
      </c>
      <c r="C3" s="2" t="s">
        <v>2</v>
      </c>
      <c r="D3" s="2" t="s">
        <v>0</v>
      </c>
      <c r="E3" s="2" t="s">
        <v>1</v>
      </c>
      <c r="F3" s="2" t="s">
        <v>2</v>
      </c>
      <c r="G3" s="2" t="s">
        <v>0</v>
      </c>
      <c r="H3" s="2" t="s">
        <v>1</v>
      </c>
      <c r="I3" s="2" t="s">
        <v>2</v>
      </c>
      <c r="J3" s="2" t="s">
        <v>0</v>
      </c>
      <c r="K3" s="2" t="s">
        <v>1</v>
      </c>
      <c r="L3" s="2" t="s">
        <v>2</v>
      </c>
      <c r="M3" s="2"/>
      <c r="N3" s="2"/>
      <c r="O3" s="2"/>
      <c r="P3" s="2"/>
      <c r="Q3" s="2"/>
    </row>
    <row r="4" spans="1:17" x14ac:dyDescent="0.25">
      <c r="A4" s="2">
        <v>1</v>
      </c>
      <c r="B4" s="2">
        <v>236.25800000000001</v>
      </c>
      <c r="C4" s="2">
        <v>7844420.4000000004</v>
      </c>
      <c r="D4" s="2">
        <v>1</v>
      </c>
      <c r="E4" s="2">
        <v>700.69299999999998</v>
      </c>
      <c r="F4" s="2">
        <v>5324628.71</v>
      </c>
      <c r="G4" s="2">
        <v>1</v>
      </c>
      <c r="H4" s="2">
        <v>236.25800000000001</v>
      </c>
      <c r="I4" s="2">
        <v>6804866.7999999998</v>
      </c>
      <c r="J4" s="2">
        <v>1</v>
      </c>
      <c r="K4" s="2">
        <v>701.53800000000001</v>
      </c>
      <c r="L4" s="2">
        <v>4782098.59</v>
      </c>
      <c r="M4" s="5">
        <f>(I4-C4)/I4</f>
        <v>-0.15276619374827449</v>
      </c>
      <c r="N4" s="5">
        <f>(L4-F4)/L4</f>
        <v>-0.11345021642475174</v>
      </c>
      <c r="O4" s="5">
        <f>(((I4+L4)-(C4+F4))/(C4+F4))</f>
        <v>-0.12013651910513673</v>
      </c>
      <c r="P4" s="2"/>
      <c r="Q4" s="2"/>
    </row>
    <row r="5" spans="1:17" x14ac:dyDescent="0.25">
      <c r="A5" s="2">
        <v>2</v>
      </c>
      <c r="B5" s="2">
        <v>14.271000000000001</v>
      </c>
      <c r="C5" s="2">
        <v>176153.9</v>
      </c>
      <c r="D5" s="2">
        <v>2</v>
      </c>
      <c r="E5" s="2">
        <v>0.91400000000000003</v>
      </c>
      <c r="F5" s="2">
        <v>716.8</v>
      </c>
      <c r="G5" s="2">
        <v>2</v>
      </c>
      <c r="H5" s="2">
        <v>14.271000000000001</v>
      </c>
      <c r="I5" s="2">
        <v>151734.1</v>
      </c>
      <c r="J5" s="2">
        <v>2</v>
      </c>
      <c r="K5" s="2">
        <v>0.91400000000000003</v>
      </c>
      <c r="L5" s="2">
        <v>716.8</v>
      </c>
      <c r="M5" s="5">
        <f t="shared" ref="M5:M10" si="0">(I5-C5)/I5</f>
        <v>-0.16093811476787345</v>
      </c>
      <c r="N5" s="5">
        <f t="shared" ref="N5:N10" si="1">(L5-F5)/L5</f>
        <v>0</v>
      </c>
      <c r="O5" s="5">
        <f t="shared" ref="O5:O11" si="2">(((I5+L5)-(C5+F5))/(C5+F5))</f>
        <v>-0.1380658300102843</v>
      </c>
      <c r="P5" s="2"/>
      <c r="Q5" s="2"/>
    </row>
    <row r="6" spans="1:17" x14ac:dyDescent="0.25">
      <c r="A6" s="2">
        <v>3</v>
      </c>
      <c r="B6" s="2">
        <v>399.72699999999998</v>
      </c>
      <c r="C6" s="2">
        <v>4928829.0999999996</v>
      </c>
      <c r="D6" s="2">
        <v>3</v>
      </c>
      <c r="E6" s="2">
        <v>1755.2560000000001</v>
      </c>
      <c r="F6" s="2">
        <v>5111628.68</v>
      </c>
      <c r="G6" s="2">
        <v>3</v>
      </c>
      <c r="H6" s="2">
        <v>405.78199999999998</v>
      </c>
      <c r="I6" s="2">
        <v>4579454.5</v>
      </c>
      <c r="J6" s="2">
        <v>3</v>
      </c>
      <c r="K6" s="2">
        <v>1774.377</v>
      </c>
      <c r="L6" s="2">
        <v>5124240.7299999902</v>
      </c>
      <c r="M6" s="5">
        <f t="shared" si="0"/>
        <v>-7.6291750469406269E-2</v>
      </c>
      <c r="N6" s="5">
        <f t="shared" si="1"/>
        <v>2.4612524400254954E-3</v>
      </c>
      <c r="O6" s="5">
        <f t="shared" si="2"/>
        <v>-3.3540557350962744E-2</v>
      </c>
      <c r="P6" s="2"/>
      <c r="Q6" s="2"/>
    </row>
    <row r="7" spans="1:17" x14ac:dyDescent="0.25">
      <c r="A7" s="2">
        <v>4</v>
      </c>
      <c r="B7" s="2">
        <v>722.08199999999999</v>
      </c>
      <c r="C7" s="2">
        <v>4373069.7</v>
      </c>
      <c r="D7" s="2">
        <v>4</v>
      </c>
      <c r="E7" s="2">
        <v>1858.498</v>
      </c>
      <c r="F7" s="2">
        <v>3535667.35</v>
      </c>
      <c r="G7" s="2">
        <v>4</v>
      </c>
      <c r="H7" s="2">
        <v>720.70299999999997</v>
      </c>
      <c r="I7" s="2">
        <v>4045723.1</v>
      </c>
      <c r="J7" s="2">
        <v>4</v>
      </c>
      <c r="K7" s="2">
        <v>1849.289</v>
      </c>
      <c r="L7" s="2">
        <v>3489057.3</v>
      </c>
      <c r="M7" s="5">
        <f t="shared" si="0"/>
        <v>-8.091176581017126E-2</v>
      </c>
      <c r="N7" s="5">
        <f t="shared" si="1"/>
        <v>-1.3358923626734442E-2</v>
      </c>
      <c r="O7" s="5">
        <f t="shared" si="2"/>
        <v>-4.7283990811149847E-2</v>
      </c>
      <c r="P7" s="2"/>
      <c r="Q7" s="2"/>
    </row>
    <row r="8" spans="1:17" x14ac:dyDescent="0.25">
      <c r="A8" s="2">
        <v>5</v>
      </c>
      <c r="B8" s="2">
        <v>900.23599999999999</v>
      </c>
      <c r="C8" s="2">
        <v>2064045.66</v>
      </c>
      <c r="D8" s="2">
        <v>5</v>
      </c>
      <c r="E8" s="2">
        <v>5729.9650000000001</v>
      </c>
      <c r="F8" s="2">
        <v>5613956.7599999998</v>
      </c>
      <c r="G8" s="2">
        <v>5</v>
      </c>
      <c r="H8" s="2">
        <v>900.22900000000004</v>
      </c>
      <c r="I8" s="2">
        <v>1906992.87</v>
      </c>
      <c r="J8" s="2">
        <v>5</v>
      </c>
      <c r="K8" s="2">
        <v>5749.64</v>
      </c>
      <c r="L8" s="2">
        <v>5606047.6399999997</v>
      </c>
      <c r="M8" s="5">
        <f t="shared" si="0"/>
        <v>-8.2356254431092762E-2</v>
      </c>
      <c r="N8" s="5">
        <f t="shared" si="1"/>
        <v>-1.4108192630343241E-3</v>
      </c>
      <c r="O8" s="5">
        <f t="shared" si="2"/>
        <v>-2.1485003647602412E-2</v>
      </c>
      <c r="P8" s="2"/>
      <c r="Q8" s="2"/>
    </row>
    <row r="9" spans="1:17" x14ac:dyDescent="0.25">
      <c r="A9" s="2">
        <v>6</v>
      </c>
      <c r="B9" s="2">
        <v>61.320999999999998</v>
      </c>
      <c r="C9" s="2">
        <v>64777.1</v>
      </c>
      <c r="D9" s="2">
        <v>6</v>
      </c>
      <c r="E9" s="2">
        <v>2154.3119999999999</v>
      </c>
      <c r="F9" s="2">
        <v>809070.65</v>
      </c>
      <c r="G9" s="2">
        <v>6</v>
      </c>
      <c r="H9" s="2">
        <v>61.320999999999998</v>
      </c>
      <c r="I9" s="2">
        <v>58854.05</v>
      </c>
      <c r="J9" s="2">
        <v>6</v>
      </c>
      <c r="K9" s="2">
        <v>2155.509</v>
      </c>
      <c r="L9" s="2">
        <v>802623.42</v>
      </c>
      <c r="M9" s="5">
        <f t="shared" si="0"/>
        <v>-0.10063963312635231</v>
      </c>
      <c r="N9" s="5">
        <f t="shared" si="1"/>
        <v>-8.0326960805603958E-3</v>
      </c>
      <c r="O9" s="5">
        <f t="shared" si="2"/>
        <v>-1.4156104424369018E-2</v>
      </c>
      <c r="P9" s="2"/>
      <c r="Q9" s="2"/>
    </row>
    <row r="10" spans="1:17" x14ac:dyDescent="0.25">
      <c r="A10" s="2">
        <v>7</v>
      </c>
      <c r="B10" s="2"/>
      <c r="C10" s="2">
        <v>1844262.2950819673</v>
      </c>
      <c r="D10" s="2">
        <v>7</v>
      </c>
      <c r="E10" s="2">
        <v>20236.739000000001</v>
      </c>
      <c r="F10" s="2">
        <v>2124761.48</v>
      </c>
      <c r="G10" s="2">
        <v>7</v>
      </c>
      <c r="H10" s="2"/>
      <c r="I10" s="2">
        <v>1791200</v>
      </c>
      <c r="J10" s="2">
        <v>7</v>
      </c>
      <c r="K10" s="2">
        <v>20227.057000000001</v>
      </c>
      <c r="L10" s="2">
        <v>2277558</v>
      </c>
      <c r="M10" s="5">
        <f t="shared" si="0"/>
        <v>-2.9623880684439066E-2</v>
      </c>
      <c r="N10" s="5">
        <f t="shared" si="1"/>
        <v>6.7087872185911404E-2</v>
      </c>
      <c r="O10" s="5">
        <f t="shared" si="2"/>
        <v>2.5128150036333133E-2</v>
      </c>
      <c r="P10" s="2"/>
      <c r="Q10" s="2"/>
    </row>
    <row r="11" spans="1:17" x14ac:dyDescent="0.25">
      <c r="A11" s="2"/>
      <c r="B11" s="2"/>
      <c r="C11" s="2">
        <f>SUM(C4:C10)</f>
        <v>21295558.155081969</v>
      </c>
      <c r="D11" s="2"/>
      <c r="E11" s="2"/>
      <c r="F11" s="2">
        <f>SUM(F4:F10)</f>
        <v>22520430.429999996</v>
      </c>
      <c r="G11" s="2"/>
      <c r="H11" s="2"/>
      <c r="I11" s="2">
        <f>SUM(I4:I10)</f>
        <v>19338825.419999998</v>
      </c>
      <c r="J11" s="2"/>
      <c r="K11" s="2"/>
      <c r="L11" s="2">
        <f>SUM(L4:L10)</f>
        <v>22082342.479999993</v>
      </c>
      <c r="M11" s="2"/>
      <c r="N11" s="2"/>
      <c r="O11" s="5">
        <f t="shared" si="2"/>
        <v>-5.4656319814209063E-2</v>
      </c>
      <c r="P11" s="2"/>
      <c r="Q11" s="2"/>
    </row>
    <row r="12" spans="1:17" x14ac:dyDescent="0.25">
      <c r="A12" s="2"/>
      <c r="B12" s="2"/>
      <c r="C12" s="2" t="s">
        <v>8</v>
      </c>
      <c r="D12" s="2">
        <f>C11+F11</f>
        <v>43815988.585081965</v>
      </c>
      <c r="E12" s="2"/>
      <c r="F12" s="2"/>
      <c r="G12" s="2"/>
      <c r="H12" s="2"/>
      <c r="I12" s="2" t="s">
        <v>7</v>
      </c>
      <c r="J12" s="2">
        <f>I11+L11</f>
        <v>41421167.899999991</v>
      </c>
      <c r="K12" s="2"/>
      <c r="L12" s="2"/>
      <c r="M12" s="2"/>
      <c r="N12" s="2"/>
      <c r="O12" s="2">
        <f>SUM(O4:O11)</f>
        <v>-0.40419617512738104</v>
      </c>
      <c r="P12" s="2"/>
      <c r="Q12" s="2"/>
    </row>
    <row r="13" spans="1:1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2"/>
      <c r="B14" s="2"/>
      <c r="C14" s="2"/>
      <c r="D14" s="2"/>
      <c r="E14" s="2"/>
      <c r="F14" s="2"/>
      <c r="G14" s="2"/>
      <c r="H14" s="2"/>
      <c r="I14" s="2"/>
      <c r="J14" s="2">
        <f>J12-D12</f>
        <v>-2394820.6850819737</v>
      </c>
      <c r="K14" s="2"/>
      <c r="L14" s="2"/>
      <c r="M14" s="2"/>
      <c r="N14" s="2"/>
      <c r="O14" s="2"/>
      <c r="P14" s="2"/>
      <c r="Q14" s="2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5">
        <f>J14/D12</f>
        <v>-5.4656319814209063E-2</v>
      </c>
      <c r="K15" s="2"/>
      <c r="L15" s="2"/>
      <c r="M15" s="2"/>
      <c r="N15" s="2"/>
      <c r="O15" s="2"/>
      <c r="P15" s="2"/>
      <c r="Q15" s="2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/>
      <c r="B17" s="2"/>
      <c r="C17" s="2" t="s">
        <v>3</v>
      </c>
      <c r="D17" s="2" t="s">
        <v>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2"/>
      <c r="B18" s="2"/>
      <c r="C18" s="2">
        <f>((C11-I11)/(C11+I11))*100</f>
        <v>4.8154606097725789</v>
      </c>
      <c r="D18" s="2">
        <f>((F11-L11)/(F11+L11))*100</f>
        <v>0.98219891145329041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/>
      <c r="B19" s="2"/>
      <c r="C19" s="2">
        <f>((I11+L11)-(C11+F11))/(C11+F11)*100</f>
        <v>-5.4656319814209064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mergeCells count="7">
    <mergeCell ref="A1:F1"/>
    <mergeCell ref="G1:L1"/>
    <mergeCell ref="M1:O1"/>
    <mergeCell ref="A2:C2"/>
    <mergeCell ref="D2:F2"/>
    <mergeCell ref="G2:I2"/>
    <mergeCell ref="J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Boone, Taylor J</dc:creator>
  <cp:lastModifiedBy>Boone, Taylor J</cp:lastModifiedBy>
  <dcterms:created xsi:type="dcterms:W3CDTF">2022-11-21T15:38:14Z</dcterms:created>
  <dcterms:modified xsi:type="dcterms:W3CDTF">2022-11-21T19:21:21Z</dcterms:modified>
</cp:coreProperties>
</file>