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ta\OneDrive\Documents\"/>
    </mc:Choice>
  </mc:AlternateContent>
  <xr:revisionPtr revIDLastSave="0" documentId="8_{0B01E0DA-1FE0-48A1-A01E-F76369B13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ver  &amp; Network Device (2)" sheetId="5" r:id="rId1"/>
    <sheet name="Sheet3" sheetId="6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5" l="1"/>
  <c r="H2" i="5"/>
  <c r="H9" i="5"/>
  <c r="H8" i="5"/>
  <c r="H4" i="5"/>
  <c r="H5" i="5"/>
  <c r="H6" i="5"/>
  <c r="H7" i="5"/>
  <c r="H3" i="5"/>
  <c r="H27" i="6"/>
  <c r="H28" i="6" s="1"/>
  <c r="H29" i="6"/>
  <c r="H26" i="6"/>
  <c r="I26" i="6" s="1"/>
  <c r="I27" i="6" s="1"/>
  <c r="F28" i="6"/>
  <c r="I7" i="6"/>
  <c r="I6" i="6"/>
  <c r="J6" i="6" s="1"/>
  <c r="I11" i="6"/>
  <c r="J11" i="6" s="1"/>
  <c r="I12" i="6"/>
  <c r="J12" i="6" s="1"/>
  <c r="H6" i="6"/>
  <c r="H7" i="6"/>
  <c r="J7" i="6" s="1"/>
  <c r="H8" i="6"/>
  <c r="I8" i="6" s="1"/>
  <c r="J8" i="6" s="1"/>
  <c r="H9" i="6"/>
  <c r="I9" i="6" s="1"/>
  <c r="J9" i="6" s="1"/>
  <c r="H10" i="6"/>
  <c r="I10" i="6" s="1"/>
  <c r="J10" i="6" s="1"/>
  <c r="H11" i="6"/>
  <c r="H12" i="6"/>
  <c r="H19" i="6"/>
  <c r="H20" i="6"/>
  <c r="I20" i="6" s="1"/>
  <c r="H21" i="6"/>
  <c r="I21" i="6" s="1"/>
  <c r="H22" i="6"/>
  <c r="I22" i="6" s="1"/>
  <c r="H23" i="6"/>
  <c r="I23" i="6" s="1"/>
  <c r="H24" i="6"/>
  <c r="I24" i="6" s="1"/>
  <c r="H25" i="6"/>
  <c r="I25" i="6" s="1"/>
  <c r="I19" i="6" l="1"/>
  <c r="J13" i="6"/>
  <c r="I13" i="6"/>
  <c r="I14" i="6" s="1"/>
  <c r="H13" i="6"/>
  <c r="E19" i="5" l="1"/>
  <c r="E18" i="5"/>
  <c r="F18" i="5" s="1"/>
  <c r="E17" i="5"/>
  <c r="F17" i="5" s="1"/>
  <c r="E16" i="5"/>
  <c r="F16" i="5" s="1"/>
  <c r="E15" i="5"/>
  <c r="F15" i="5" s="1"/>
  <c r="F14" i="5"/>
  <c r="E14" i="5"/>
  <c r="E13" i="5"/>
  <c r="E8" i="5"/>
  <c r="E7" i="5"/>
  <c r="F7" i="5" s="1"/>
  <c r="E6" i="5"/>
  <c r="G6" i="5" s="1"/>
  <c r="E5" i="5"/>
  <c r="G5" i="5" s="1"/>
  <c r="E4" i="5"/>
  <c r="G4" i="5" s="1"/>
  <c r="E3" i="5"/>
  <c r="F3" i="5" s="1"/>
  <c r="E2" i="5"/>
  <c r="F6" i="5" l="1"/>
  <c r="E20" i="5"/>
  <c r="E9" i="5"/>
  <c r="F2" i="5"/>
  <c r="G2" i="5"/>
  <c r="G7" i="5"/>
  <c r="G3" i="5"/>
  <c r="G9" i="5" s="1"/>
  <c r="F5" i="5"/>
  <c r="F4" i="5"/>
  <c r="F13" i="5"/>
  <c r="F20" i="5" s="1"/>
  <c r="F22" i="5" l="1"/>
  <c r="E21" i="5"/>
  <c r="F9" i="5"/>
</calcChain>
</file>

<file path=xl/sharedStrings.xml><?xml version="1.0" encoding="utf-8"?>
<sst xmlns="http://schemas.openxmlformats.org/spreadsheetml/2006/main" count="63" uniqueCount="40">
  <si>
    <t>QTY</t>
  </si>
  <si>
    <t>Item</t>
  </si>
  <si>
    <t>Qty</t>
  </si>
  <si>
    <t>2.4TB FOR MSA 1040</t>
  </si>
  <si>
    <t>Windows Server 2022 Standard 16CORE OEM LICENSE PACK</t>
  </si>
  <si>
    <t>Solarwinds server &amp; network monitoring - 20 nodes</t>
  </si>
  <si>
    <t>HPE ProLiant DL380 Gen10 Plus 4314 2.4GHz 16-core 1P   HPE 960GB SAS 12G Read Intensive SFF SSD * 4  32GB RAM  2*800W</t>
  </si>
  <si>
    <t>FortiGate-400E Hardware plus  FortiCare Premium and FortiGuard Unified Threat Protection (UTP).</t>
  </si>
  <si>
    <t xml:space="preserve">Unit Price </t>
  </si>
  <si>
    <t>Total Price</t>
  </si>
  <si>
    <t>Catalyst 9200L 24-port PoE+, 4 x 1G, Network Essential</t>
  </si>
  <si>
    <t>Hardware installation, setup and server migration cost</t>
  </si>
  <si>
    <t>Phase 1</t>
  </si>
  <si>
    <t>Servers for TASS platform</t>
  </si>
  <si>
    <t>Hard disk extension for the storage area network</t>
  </si>
  <si>
    <t>Operating system license for the servers</t>
  </si>
  <si>
    <t>Network swithches for the TASS environment and replacement of faulty switches</t>
  </si>
  <si>
    <t>Firewall device for the entire Tincan network</t>
  </si>
  <si>
    <t>Monitoring tool for the servers</t>
  </si>
  <si>
    <t>Installation and setup fee</t>
  </si>
  <si>
    <t>TOTAL for PHASE 1</t>
  </si>
  <si>
    <t>HPE ProLiant DL380 Gen11 Intel Xeon-S 4514Y 1P   HPE 960GB SAS 12G Read Intensive SFF SSD * 4  32GB RAM  2*800W</t>
  </si>
  <si>
    <t xml:space="preserve">Windows Server 2022 Standard 16CORE OEM </t>
  </si>
  <si>
    <t>FortiGate-400E Hardware plus  FortiCare Premium and FortiGuard Unified Threat (UTP).</t>
  </si>
  <si>
    <t>OGA 20%</t>
  </si>
  <si>
    <t xml:space="preserve">OGA 10% ON SERVER </t>
  </si>
  <si>
    <t xml:space="preserve">Total Price </t>
  </si>
  <si>
    <t>HPE ProLiant DL380 Gen11 Intel Xeon-S 4514Y 2P   HPE 960GB SAS 12G Read Intensive SFF SSD * 4  128GB RAM  2*800W</t>
  </si>
  <si>
    <t>HPE ProLiant DL380 Gen11 Intel Xeon-S 4514Y 1P   HPE 960GB SAS 12G Read Intensive SFF SSD * 4  64GB RAM  2*800W</t>
  </si>
  <si>
    <t xml:space="preserve">Catalyst 9200L 48-port PoE+, 4 x 1G, Essential </t>
  </si>
  <si>
    <t>GLC-LH-SMD</t>
  </si>
  <si>
    <t xml:space="preserve">Sub-total </t>
  </si>
  <si>
    <t>HPE ProLiant DL380 Gen10 Plus 4314 2.4GHz 16-core 2P   HPE 960GB SAS 12G Read Intensive SFF SSD * 4  128GB RAM  2*800W</t>
  </si>
  <si>
    <t>HPE ProLiant DL380 Gen10 Plus 4314 2.4GHz 16-core 1P   HPE 960GB SAS 12G Read Intensive SFF SSD * 4  64GB RAM  2*800W</t>
  </si>
  <si>
    <t>Access point Mitrotik CAP</t>
  </si>
  <si>
    <t xml:space="preserve">balance for Oga for 20% if we mark up the difference on the next phase </t>
  </si>
  <si>
    <t xml:space="preserve">Short Fall Amount </t>
  </si>
  <si>
    <t xml:space="preserve">balance for Oga for 20% </t>
  </si>
  <si>
    <t xml:space="preserve">markup short fall from first phase </t>
  </si>
  <si>
    <t xml:space="preserve">Short Fall Amount from this phase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</si>
</sst>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0" fontId="0" fillId="0" borderId="1" xfId="0" applyBorder="1"/>
    <xf numFmtId="4" fontId="0" fillId="0" borderId="0" xfId="0" applyNumberFormat="1" applyBorder="1" applyAlignment="1">
      <alignment horizontal="center" vertical="top"/>
    </xf>
    <xf numFmtId="4" fontId="0" fillId="0" borderId="0" xfId="0" applyNumberFormat="1" applyBorder="1"/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0" fillId="0" borderId="1" xfId="1" applyFont="1" applyBorder="1" applyAlignment="1">
      <alignment horizontal="center" vertical="top"/>
    </xf>
    <xf numFmtId="4" fontId="1" fillId="0" borderId="1" xfId="0" applyNumberFormat="1" applyFont="1" applyBorder="1"/>
    <xf numFmtId="164" fontId="1" fillId="0" borderId="0" xfId="0" applyNumberFormat="1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64" fontId="0" fillId="0" borderId="0" xfId="0" applyNumberFormat="1"/>
    <xf numFmtId="0" fontId="1" fillId="0" borderId="1" xfId="0" applyFont="1" applyFill="1" applyBorder="1" applyAlignment="1">
      <alignment horizontal="center"/>
    </xf>
    <xf numFmtId="164" fontId="0" fillId="0" borderId="1" xfId="1" applyFon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1" applyFont="1" applyBorder="1"/>
    <xf numFmtId="164" fontId="0" fillId="0" borderId="1" xfId="1" applyFont="1" applyBorder="1" applyAlignment="1">
      <alignment vertical="center"/>
    </xf>
    <xf numFmtId="164" fontId="0" fillId="0" borderId="5" xfId="1" applyFont="1" applyFill="1" applyBorder="1"/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164" fontId="1" fillId="0" borderId="0" xfId="0" applyNumberFormat="1" applyFont="1"/>
    <xf numFmtId="164" fontId="1" fillId="0" borderId="1" xfId="0" applyNumberFormat="1" applyFont="1" applyBorder="1"/>
    <xf numFmtId="164" fontId="0" fillId="0" borderId="0" xfId="1" applyFont="1" applyAlignment="1">
      <alignment vertical="center"/>
    </xf>
    <xf numFmtId="43" fontId="0" fillId="0" borderId="0" xfId="0" applyNumberForma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E676-97EB-462D-88A3-1B42607A53C0}">
  <dimension ref="A1:I23"/>
  <sheetViews>
    <sheetView tabSelected="1" workbookViewId="0">
      <selection activeCell="G8" sqref="G8"/>
    </sheetView>
  </sheetViews>
  <sheetFormatPr defaultColWidth="8.88671875" defaultRowHeight="14.4" x14ac:dyDescent="0.3"/>
  <cols>
    <col min="1" max="1" width="5.44140625" style="11" customWidth="1"/>
    <col min="2" max="2" width="62.33203125" style="11" customWidth="1"/>
    <col min="3" max="3" width="8.88671875" style="11"/>
    <col min="4" max="4" width="38" style="11" customWidth="1"/>
    <col min="5" max="5" width="15.6640625" style="11" customWidth="1"/>
    <col min="6" max="8" width="19.109375" style="11" customWidth="1"/>
    <col min="9" max="9" width="25.5546875" style="11" customWidth="1"/>
    <col min="10" max="16384" width="8.88671875" style="11"/>
  </cols>
  <sheetData>
    <row r="1" spans="1:9" x14ac:dyDescent="0.3">
      <c r="A1" s="7" t="s">
        <v>0</v>
      </c>
      <c r="B1" s="7" t="s">
        <v>1</v>
      </c>
      <c r="C1" s="7" t="s">
        <v>2</v>
      </c>
      <c r="D1" s="8" t="s">
        <v>8</v>
      </c>
      <c r="E1" s="8" t="s">
        <v>9</v>
      </c>
      <c r="F1" s="8" t="s">
        <v>24</v>
      </c>
      <c r="G1" s="8" t="s">
        <v>25</v>
      </c>
      <c r="H1" s="8"/>
      <c r="I1" s="8" t="s">
        <v>12</v>
      </c>
    </row>
    <row r="2" spans="1:9" ht="28.8" x14ac:dyDescent="0.3">
      <c r="A2" s="9">
        <v>1</v>
      </c>
      <c r="B2" s="2" t="s">
        <v>6</v>
      </c>
      <c r="C2" s="1">
        <v>6</v>
      </c>
      <c r="D2" s="4">
        <v>10144000</v>
      </c>
      <c r="E2" s="5">
        <f t="shared" ref="E2:E8" si="0">D2*C2</f>
        <v>60864000</v>
      </c>
      <c r="F2" s="5">
        <f t="shared" ref="F2:F7" si="1">E2*0.2</f>
        <v>12172800</v>
      </c>
      <c r="G2" s="5">
        <f>E2*0.1</f>
        <v>6086400</v>
      </c>
      <c r="H2" s="36">
        <f>E2*0.05</f>
        <v>3043200</v>
      </c>
      <c r="I2" s="2" t="s">
        <v>13</v>
      </c>
    </row>
    <row r="3" spans="1:9" ht="28.8" x14ac:dyDescent="0.3">
      <c r="A3" s="9">
        <v>2</v>
      </c>
      <c r="B3" s="2" t="s">
        <v>3</v>
      </c>
      <c r="C3" s="1">
        <v>5</v>
      </c>
      <c r="D3" s="4">
        <v>783999.99999999988</v>
      </c>
      <c r="E3" s="3">
        <f t="shared" si="0"/>
        <v>3919999.9999999995</v>
      </c>
      <c r="F3" s="3">
        <f t="shared" si="1"/>
        <v>784000</v>
      </c>
      <c r="G3" s="3">
        <f>E3*0.2</f>
        <v>784000</v>
      </c>
      <c r="H3" s="3">
        <f>E3*0.15</f>
        <v>587999.99999999988</v>
      </c>
      <c r="I3" s="2" t="s">
        <v>14</v>
      </c>
    </row>
    <row r="4" spans="1:9" ht="28.8" x14ac:dyDescent="0.3">
      <c r="A4" s="9">
        <v>3</v>
      </c>
      <c r="B4" s="2" t="s">
        <v>4</v>
      </c>
      <c r="C4" s="1">
        <v>5</v>
      </c>
      <c r="D4" s="6">
        <v>1412800</v>
      </c>
      <c r="E4" s="5">
        <f t="shared" si="0"/>
        <v>7064000</v>
      </c>
      <c r="F4" s="3">
        <f t="shared" si="1"/>
        <v>1412800</v>
      </c>
      <c r="G4" s="3">
        <f>E4*0.2</f>
        <v>1412800</v>
      </c>
      <c r="H4" s="3">
        <f>E4*0.15</f>
        <v>1059600</v>
      </c>
      <c r="I4" s="2" t="s">
        <v>15</v>
      </c>
    </row>
    <row r="5" spans="1:9" ht="57.6" x14ac:dyDescent="0.3">
      <c r="A5" s="9">
        <v>4</v>
      </c>
      <c r="B5" s="2" t="s">
        <v>10</v>
      </c>
      <c r="C5" s="1">
        <v>5</v>
      </c>
      <c r="D5" s="6">
        <v>3432000</v>
      </c>
      <c r="E5" s="5">
        <f t="shared" si="0"/>
        <v>17160000</v>
      </c>
      <c r="F5" s="3">
        <f t="shared" si="1"/>
        <v>3432000</v>
      </c>
      <c r="G5" s="3">
        <f>E5*0.2</f>
        <v>3432000</v>
      </c>
      <c r="H5" s="3">
        <f>E5*0.15</f>
        <v>2574000</v>
      </c>
      <c r="I5" s="2" t="s">
        <v>16</v>
      </c>
    </row>
    <row r="6" spans="1:9" ht="28.8" x14ac:dyDescent="0.3">
      <c r="A6" s="9">
        <v>5</v>
      </c>
      <c r="B6" s="2" t="s">
        <v>7</v>
      </c>
      <c r="C6" s="1">
        <v>1</v>
      </c>
      <c r="D6" s="6">
        <v>37680000</v>
      </c>
      <c r="E6" s="5">
        <f t="shared" si="0"/>
        <v>37680000</v>
      </c>
      <c r="F6" s="3">
        <f t="shared" si="1"/>
        <v>7536000</v>
      </c>
      <c r="G6" s="3">
        <f>E6*0.2</f>
        <v>7536000</v>
      </c>
      <c r="H6" s="3">
        <f>E6*0.15</f>
        <v>5652000</v>
      </c>
      <c r="I6" s="2" t="s">
        <v>17</v>
      </c>
    </row>
    <row r="7" spans="1:9" ht="28.8" x14ac:dyDescent="0.3">
      <c r="A7" s="9">
        <v>6</v>
      </c>
      <c r="B7" s="2" t="s">
        <v>5</v>
      </c>
      <c r="C7" s="1">
        <v>2</v>
      </c>
      <c r="D7" s="6">
        <v>7098960.0000000009</v>
      </c>
      <c r="E7" s="5">
        <f t="shared" si="0"/>
        <v>14197920.000000002</v>
      </c>
      <c r="F7" s="3">
        <f t="shared" si="1"/>
        <v>2839584.0000000005</v>
      </c>
      <c r="G7" s="3">
        <f>E7*0.2</f>
        <v>2839584.0000000005</v>
      </c>
      <c r="H7" s="3">
        <f>E7*0.15</f>
        <v>2129688</v>
      </c>
      <c r="I7" s="2" t="s">
        <v>18</v>
      </c>
    </row>
    <row r="8" spans="1:9" x14ac:dyDescent="0.3">
      <c r="A8" s="9">
        <v>7</v>
      </c>
      <c r="B8" s="2" t="s">
        <v>11</v>
      </c>
      <c r="C8" s="1">
        <v>1</v>
      </c>
      <c r="D8" s="6">
        <v>8000000</v>
      </c>
      <c r="E8" s="5">
        <f t="shared" si="0"/>
        <v>8000000</v>
      </c>
      <c r="F8" s="3">
        <v>5000000</v>
      </c>
      <c r="G8" s="3">
        <v>5000000</v>
      </c>
      <c r="H8" s="3">
        <f>E8-F8</f>
        <v>3000000</v>
      </c>
      <c r="I8" s="2" t="s">
        <v>19</v>
      </c>
    </row>
    <row r="9" spans="1:9" x14ac:dyDescent="0.3">
      <c r="A9" s="47" t="s">
        <v>20</v>
      </c>
      <c r="B9" s="48"/>
      <c r="C9" s="48"/>
      <c r="D9" s="49"/>
      <c r="E9" s="10">
        <f>SUM(E2:E8)</f>
        <v>148885920</v>
      </c>
      <c r="F9" s="10">
        <f>SUM(F2:F8)</f>
        <v>33177184</v>
      </c>
      <c r="G9" s="10">
        <f>SUM(G2:G8)</f>
        <v>27090784</v>
      </c>
      <c r="H9" s="10">
        <f>SUM(H2:H8)</f>
        <v>18046488</v>
      </c>
      <c r="I9" s="2"/>
    </row>
    <row r="10" spans="1:9" ht="20.7" customHeight="1" x14ac:dyDescent="0.3">
      <c r="F10" s="18"/>
      <c r="G10" s="46">
        <f>F9-G9</f>
        <v>6086400</v>
      </c>
    </row>
    <row r="13" spans="1:9" ht="28.8" x14ac:dyDescent="0.3">
      <c r="A13" s="1">
        <v>1</v>
      </c>
      <c r="B13" s="12" t="s">
        <v>21</v>
      </c>
      <c r="C13" s="13">
        <v>6</v>
      </c>
      <c r="D13" s="14">
        <v>15216000</v>
      </c>
      <c r="E13" s="14">
        <f t="shared" ref="E13:E19" si="2">D13*C13</f>
        <v>91296000</v>
      </c>
      <c r="F13" s="20">
        <f t="shared" ref="F13:F18" si="3">E13*0.2</f>
        <v>18259200</v>
      </c>
      <c r="G13" s="16"/>
      <c r="H13" s="16"/>
      <c r="I13" s="46"/>
    </row>
    <row r="14" spans="1:9" x14ac:dyDescent="0.3">
      <c r="A14" s="1">
        <v>2</v>
      </c>
      <c r="B14" s="15" t="s">
        <v>3</v>
      </c>
      <c r="C14" s="13">
        <v>5</v>
      </c>
      <c r="D14" s="14">
        <v>784000</v>
      </c>
      <c r="E14" s="14">
        <f t="shared" si="2"/>
        <v>3920000</v>
      </c>
      <c r="F14" s="20">
        <f t="shared" si="3"/>
        <v>784000</v>
      </c>
      <c r="G14" s="16"/>
      <c r="H14" s="16"/>
    </row>
    <row r="15" spans="1:9" x14ac:dyDescent="0.3">
      <c r="A15" s="1">
        <v>3</v>
      </c>
      <c r="B15" s="15" t="s">
        <v>22</v>
      </c>
      <c r="C15" s="13">
        <v>5</v>
      </c>
      <c r="D15" s="14">
        <v>1412800</v>
      </c>
      <c r="E15" s="14">
        <f t="shared" si="2"/>
        <v>7064000</v>
      </c>
      <c r="F15" s="20">
        <f t="shared" si="3"/>
        <v>1412800</v>
      </c>
      <c r="G15" s="16"/>
      <c r="H15" s="16"/>
    </row>
    <row r="16" spans="1:9" x14ac:dyDescent="0.3">
      <c r="A16" s="1">
        <v>4</v>
      </c>
      <c r="B16" s="15" t="s">
        <v>10</v>
      </c>
      <c r="C16" s="13">
        <v>5</v>
      </c>
      <c r="D16" s="14">
        <v>3432000</v>
      </c>
      <c r="E16" s="14">
        <f t="shared" si="2"/>
        <v>17160000</v>
      </c>
      <c r="F16" s="20">
        <f t="shared" si="3"/>
        <v>3432000</v>
      </c>
      <c r="G16" s="16"/>
      <c r="H16" s="16"/>
    </row>
    <row r="17" spans="1:8" x14ac:dyDescent="0.3">
      <c r="A17" s="1">
        <v>5</v>
      </c>
      <c r="B17" s="15" t="s">
        <v>23</v>
      </c>
      <c r="C17" s="13">
        <v>1</v>
      </c>
      <c r="D17" s="14">
        <v>37680000</v>
      </c>
      <c r="E17" s="14">
        <f t="shared" si="2"/>
        <v>37680000</v>
      </c>
      <c r="F17" s="20">
        <f t="shared" si="3"/>
        <v>7536000</v>
      </c>
      <c r="G17" s="16"/>
      <c r="H17" s="16"/>
    </row>
    <row r="18" spans="1:8" x14ac:dyDescent="0.3">
      <c r="A18" s="1">
        <v>6</v>
      </c>
      <c r="B18" s="15" t="s">
        <v>5</v>
      </c>
      <c r="C18" s="13">
        <v>2</v>
      </c>
      <c r="D18" s="14">
        <v>7098960</v>
      </c>
      <c r="E18" s="14">
        <f t="shared" si="2"/>
        <v>14197920</v>
      </c>
      <c r="F18" s="20">
        <f t="shared" si="3"/>
        <v>2839584</v>
      </c>
      <c r="G18" s="16"/>
      <c r="H18" s="16"/>
    </row>
    <row r="19" spans="1:8" x14ac:dyDescent="0.3">
      <c r="A19" s="1">
        <v>7</v>
      </c>
      <c r="B19" s="15" t="s">
        <v>11</v>
      </c>
      <c r="C19" s="13">
        <v>1</v>
      </c>
      <c r="D19" s="14">
        <v>8000000</v>
      </c>
      <c r="E19" s="14">
        <f t="shared" si="2"/>
        <v>8000000</v>
      </c>
      <c r="F19" s="20">
        <v>5000000</v>
      </c>
      <c r="G19" s="16"/>
      <c r="H19" s="16"/>
    </row>
    <row r="20" spans="1:8" x14ac:dyDescent="0.3">
      <c r="A20" s="15"/>
      <c r="B20" s="15"/>
      <c r="C20" s="15"/>
      <c r="D20" s="15"/>
      <c r="E20" s="21">
        <f>SUM(E13:E19)</f>
        <v>179317920</v>
      </c>
      <c r="F20" s="21">
        <f>SUM(F13:F19)</f>
        <v>39263584</v>
      </c>
      <c r="G20" s="17"/>
      <c r="H20" s="17"/>
    </row>
    <row r="21" spans="1:8" x14ac:dyDescent="0.3">
      <c r="D21" s="19" t="s">
        <v>36</v>
      </c>
      <c r="E21" s="22">
        <f>E20-E9</f>
        <v>30432000</v>
      </c>
    </row>
    <row r="22" spans="1:8" ht="28.8" x14ac:dyDescent="0.3">
      <c r="D22" s="41" t="s">
        <v>35</v>
      </c>
      <c r="F22" s="22">
        <f>F20-F9</f>
        <v>6086400</v>
      </c>
    </row>
    <row r="23" spans="1:8" x14ac:dyDescent="0.3">
      <c r="D23" s="41"/>
      <c r="E23" s="42"/>
      <c r="F23" s="22"/>
    </row>
  </sheetData>
  <mergeCells count="1"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D304-8125-4507-9275-63D063DCCCAF}">
  <dimension ref="D5:J30"/>
  <sheetViews>
    <sheetView topLeftCell="D22" workbookViewId="0">
      <selection activeCell="E30" sqref="E30"/>
    </sheetView>
  </sheetViews>
  <sheetFormatPr defaultRowHeight="14.4" x14ac:dyDescent="0.3"/>
  <cols>
    <col min="4" max="4" width="13.5546875" customWidth="1"/>
    <col min="5" max="5" width="44.88671875" customWidth="1"/>
    <col min="7" max="7" width="14.6640625" customWidth="1"/>
    <col min="8" max="8" width="15.5546875" customWidth="1"/>
    <col min="9" max="9" width="15.44140625" customWidth="1"/>
    <col min="10" max="10" width="19.21875" customWidth="1"/>
  </cols>
  <sheetData>
    <row r="5" spans="4:10" x14ac:dyDescent="0.3">
      <c r="D5" s="28" t="s">
        <v>0</v>
      </c>
      <c r="E5" s="28" t="s">
        <v>1</v>
      </c>
      <c r="F5" s="28" t="s">
        <v>2</v>
      </c>
      <c r="G5" s="34" t="s">
        <v>8</v>
      </c>
      <c r="H5" s="34" t="s">
        <v>9</v>
      </c>
      <c r="I5" s="8" t="s">
        <v>24</v>
      </c>
      <c r="J5" s="8" t="s">
        <v>25</v>
      </c>
    </row>
    <row r="6" spans="4:10" ht="43.2" x14ac:dyDescent="0.3">
      <c r="D6" s="29">
        <v>1</v>
      </c>
      <c r="E6" s="30" t="s">
        <v>32</v>
      </c>
      <c r="F6" s="29">
        <v>5</v>
      </c>
      <c r="G6" s="35">
        <v>19686000</v>
      </c>
      <c r="H6" s="36">
        <f t="shared" ref="H6:H12" si="0">G6*F6</f>
        <v>98430000</v>
      </c>
      <c r="I6" s="26">
        <f t="shared" ref="I6:I12" si="1">H6*0.2</f>
        <v>19686000</v>
      </c>
      <c r="J6" s="18">
        <f>I6</f>
        <v>19686000</v>
      </c>
    </row>
    <row r="7" spans="4:10" ht="43.2" x14ac:dyDescent="0.3">
      <c r="D7" s="29">
        <v>3</v>
      </c>
      <c r="E7" s="30" t="s">
        <v>33</v>
      </c>
      <c r="F7" s="29">
        <v>9</v>
      </c>
      <c r="G7" s="35">
        <v>10480000</v>
      </c>
      <c r="H7" s="36">
        <f t="shared" si="0"/>
        <v>94320000</v>
      </c>
      <c r="I7" s="26">
        <f t="shared" si="1"/>
        <v>18864000</v>
      </c>
      <c r="J7" s="18">
        <f>H7*0.1</f>
        <v>9432000</v>
      </c>
    </row>
    <row r="8" spans="4:10" ht="28.8" x14ac:dyDescent="0.3">
      <c r="D8" s="29">
        <v>5</v>
      </c>
      <c r="E8" s="31" t="s">
        <v>4</v>
      </c>
      <c r="F8" s="29">
        <v>9</v>
      </c>
      <c r="G8" s="38">
        <v>1412800</v>
      </c>
      <c r="H8" s="36">
        <f t="shared" si="0"/>
        <v>12715200</v>
      </c>
      <c r="I8" s="26">
        <f t="shared" si="1"/>
        <v>2543040</v>
      </c>
      <c r="J8" s="18">
        <f>I8</f>
        <v>2543040</v>
      </c>
    </row>
    <row r="9" spans="4:10" ht="28.8" x14ac:dyDescent="0.3">
      <c r="D9" s="29">
        <v>6</v>
      </c>
      <c r="E9" s="31" t="s">
        <v>7</v>
      </c>
      <c r="F9" s="29">
        <v>1</v>
      </c>
      <c r="G9" s="38">
        <v>37680000</v>
      </c>
      <c r="H9" s="36">
        <f t="shared" si="0"/>
        <v>37680000</v>
      </c>
      <c r="I9" s="26">
        <f t="shared" si="1"/>
        <v>7536000</v>
      </c>
      <c r="J9" s="18">
        <f>I9</f>
        <v>7536000</v>
      </c>
    </row>
    <row r="10" spans="4:10" x14ac:dyDescent="0.3">
      <c r="D10" s="29">
        <v>8</v>
      </c>
      <c r="E10" s="30" t="s">
        <v>29</v>
      </c>
      <c r="F10" s="29">
        <v>15</v>
      </c>
      <c r="G10" s="37">
        <v>5376000</v>
      </c>
      <c r="H10" s="36">
        <f t="shared" si="0"/>
        <v>80640000</v>
      </c>
      <c r="I10" s="26">
        <f t="shared" si="1"/>
        <v>16128000</v>
      </c>
      <c r="J10" s="18">
        <f>I10</f>
        <v>16128000</v>
      </c>
    </row>
    <row r="11" spans="4:10" x14ac:dyDescent="0.3">
      <c r="D11" s="29">
        <v>10</v>
      </c>
      <c r="E11" s="30" t="s">
        <v>30</v>
      </c>
      <c r="F11" s="29">
        <v>48</v>
      </c>
      <c r="G11" s="39">
        <v>118000</v>
      </c>
      <c r="H11" s="36">
        <f t="shared" si="0"/>
        <v>5664000</v>
      </c>
      <c r="I11" s="26">
        <f t="shared" si="1"/>
        <v>1132800</v>
      </c>
      <c r="J11" s="18">
        <f>I11</f>
        <v>1132800</v>
      </c>
    </row>
    <row r="12" spans="4:10" x14ac:dyDescent="0.3">
      <c r="D12" s="29">
        <v>11</v>
      </c>
      <c r="E12" s="30" t="s">
        <v>34</v>
      </c>
      <c r="F12" s="29">
        <v>40</v>
      </c>
      <c r="G12" s="37">
        <v>187000</v>
      </c>
      <c r="H12" s="36">
        <f t="shared" si="0"/>
        <v>7480000</v>
      </c>
      <c r="I12" s="26">
        <f t="shared" si="1"/>
        <v>1496000</v>
      </c>
      <c r="J12" s="18">
        <f>I12</f>
        <v>1496000</v>
      </c>
    </row>
    <row r="13" spans="4:10" x14ac:dyDescent="0.3">
      <c r="D13" s="29"/>
      <c r="E13" s="30"/>
      <c r="F13" s="32"/>
      <c r="G13" s="27"/>
      <c r="H13" s="33">
        <f>SUM(H6:H12)</f>
        <v>336929200</v>
      </c>
      <c r="I13" s="33">
        <f>SUM(I6:I12)</f>
        <v>67385840</v>
      </c>
      <c r="J13" s="18">
        <f>SUM(J6:J12)</f>
        <v>57953840</v>
      </c>
    </row>
    <row r="14" spans="4:10" x14ac:dyDescent="0.3">
      <c r="I14" s="33">
        <f>I13-J13</f>
        <v>9432000</v>
      </c>
    </row>
    <row r="18" spans="4:9" x14ac:dyDescent="0.3">
      <c r="D18" s="23" t="s">
        <v>0</v>
      </c>
      <c r="E18" s="23" t="s">
        <v>1</v>
      </c>
      <c r="F18" s="23" t="s">
        <v>2</v>
      </c>
      <c r="G18" s="23" t="s">
        <v>8</v>
      </c>
      <c r="H18" s="23" t="s">
        <v>26</v>
      </c>
      <c r="I18" s="40" t="s">
        <v>24</v>
      </c>
    </row>
    <row r="19" spans="4:9" ht="44.55" customHeight="1" x14ac:dyDescent="0.3">
      <c r="D19" s="1">
        <v>1</v>
      </c>
      <c r="E19" s="12" t="s">
        <v>27</v>
      </c>
      <c r="F19" s="1">
        <v>5</v>
      </c>
      <c r="G19" s="3">
        <v>19686000</v>
      </c>
      <c r="H19" s="3">
        <f t="shared" ref="H19:H25" si="2">G19*F19</f>
        <v>98430000</v>
      </c>
      <c r="I19" s="36">
        <f t="shared" ref="I19:I26" si="3">H19*0.2</f>
        <v>19686000</v>
      </c>
    </row>
    <row r="20" spans="4:9" ht="44.25" customHeight="1" x14ac:dyDescent="0.3">
      <c r="D20" s="1">
        <v>2</v>
      </c>
      <c r="E20" s="12" t="s">
        <v>28</v>
      </c>
      <c r="F20" s="1">
        <v>9</v>
      </c>
      <c r="G20" s="3">
        <v>15720000</v>
      </c>
      <c r="H20" s="3">
        <f t="shared" si="2"/>
        <v>141480000</v>
      </c>
      <c r="I20" s="36">
        <f t="shared" si="3"/>
        <v>28296000</v>
      </c>
    </row>
    <row r="21" spans="4:9" ht="34.799999999999997" customHeight="1" x14ac:dyDescent="0.3">
      <c r="D21" s="1">
        <v>5</v>
      </c>
      <c r="E21" s="12" t="s">
        <v>4</v>
      </c>
      <c r="F21" s="1">
        <v>9</v>
      </c>
      <c r="G21" s="3">
        <v>1412800</v>
      </c>
      <c r="H21" s="3">
        <f t="shared" si="2"/>
        <v>12715200</v>
      </c>
      <c r="I21" s="36">
        <f t="shared" si="3"/>
        <v>2543040</v>
      </c>
    </row>
    <row r="22" spans="4:9" ht="47.25" customHeight="1" x14ac:dyDescent="0.3">
      <c r="D22" s="1">
        <v>6</v>
      </c>
      <c r="E22" s="2" t="s">
        <v>7</v>
      </c>
      <c r="F22" s="1">
        <v>1</v>
      </c>
      <c r="G22" s="3">
        <v>37680000</v>
      </c>
      <c r="H22" s="3">
        <f t="shared" si="2"/>
        <v>37680000</v>
      </c>
      <c r="I22" s="36">
        <f t="shared" si="3"/>
        <v>7536000</v>
      </c>
    </row>
    <row r="23" spans="4:9" x14ac:dyDescent="0.3">
      <c r="D23" s="1">
        <v>8</v>
      </c>
      <c r="E23" s="2" t="s">
        <v>29</v>
      </c>
      <c r="F23" s="1">
        <v>15</v>
      </c>
      <c r="G23" s="3">
        <v>5376000</v>
      </c>
      <c r="H23" s="3">
        <f t="shared" si="2"/>
        <v>80640000</v>
      </c>
      <c r="I23" s="36">
        <f t="shared" si="3"/>
        <v>16128000</v>
      </c>
    </row>
    <row r="24" spans="4:9" x14ac:dyDescent="0.3">
      <c r="D24" s="1">
        <v>10</v>
      </c>
      <c r="E24" s="12" t="s">
        <v>30</v>
      </c>
      <c r="F24" s="1">
        <v>48</v>
      </c>
      <c r="G24" s="3">
        <v>118719.99999999999</v>
      </c>
      <c r="H24" s="3">
        <f t="shared" si="2"/>
        <v>5698559.9999999991</v>
      </c>
      <c r="I24" s="36">
        <f t="shared" si="3"/>
        <v>1139711.9999999998</v>
      </c>
    </row>
    <row r="25" spans="4:9" s="27" customFormat="1" x14ac:dyDescent="0.3">
      <c r="D25" s="29">
        <v>11</v>
      </c>
      <c r="E25" s="30" t="s">
        <v>34</v>
      </c>
      <c r="F25" s="29">
        <v>40</v>
      </c>
      <c r="G25" s="37">
        <v>187000</v>
      </c>
      <c r="H25" s="36">
        <f t="shared" si="2"/>
        <v>7480000</v>
      </c>
      <c r="I25" s="36">
        <f t="shared" si="3"/>
        <v>1496000</v>
      </c>
    </row>
    <row r="26" spans="4:9" s="27" customFormat="1" x14ac:dyDescent="0.3">
      <c r="D26" s="29"/>
      <c r="E26" s="30" t="s">
        <v>38</v>
      </c>
      <c r="F26" s="29">
        <v>1</v>
      </c>
      <c r="G26" s="37">
        <v>30432000</v>
      </c>
      <c r="H26" s="36">
        <f>G26*F26</f>
        <v>30432000</v>
      </c>
      <c r="I26" s="36">
        <f t="shared" si="3"/>
        <v>6086400</v>
      </c>
    </row>
    <row r="27" spans="4:9" x14ac:dyDescent="0.3">
      <c r="D27" s="1"/>
      <c r="E27" s="12"/>
      <c r="F27" s="15"/>
      <c r="G27" s="24" t="s">
        <v>31</v>
      </c>
      <c r="H27" s="25">
        <f>SUM(H19:H26)</f>
        <v>414555760</v>
      </c>
      <c r="I27" s="44">
        <f>SUM(I19:I26)</f>
        <v>82911152</v>
      </c>
    </row>
    <row r="28" spans="4:9" x14ac:dyDescent="0.3">
      <c r="E28" s="19" t="s">
        <v>39</v>
      </c>
      <c r="F28" s="22">
        <f>F27-F15</f>
        <v>0</v>
      </c>
      <c r="G28" s="45">
        <v>39714560</v>
      </c>
      <c r="H28" s="43">
        <f>H27-H13</f>
        <v>77626560</v>
      </c>
    </row>
    <row r="29" spans="4:9" x14ac:dyDescent="0.3">
      <c r="E29" s="41" t="s">
        <v>37</v>
      </c>
      <c r="F29" s="11"/>
      <c r="G29" s="22"/>
      <c r="H29" s="43">
        <f>I27-I13</f>
        <v>15525312</v>
      </c>
    </row>
    <row r="30" spans="4:9" x14ac:dyDescent="0.3">
      <c r="E30" s="41"/>
      <c r="F30" s="42"/>
      <c r="G30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75dca2-8690-44ce-8f02-441c9cb4e9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7D9604F18BAA48AF36A9E8FA0E6090" ma:contentTypeVersion="16" ma:contentTypeDescription="Create a new document." ma:contentTypeScope="" ma:versionID="f79248d1343a006e6e15bd3cb75d746f">
  <xsd:schema xmlns:xsd="http://www.w3.org/2001/XMLSchema" xmlns:xs="http://www.w3.org/2001/XMLSchema" xmlns:p="http://schemas.microsoft.com/office/2006/metadata/properties" xmlns:ns3="fa75dca2-8690-44ce-8f02-441c9cb4e973" xmlns:ns4="4527a39f-a7a8-478d-9220-421cddc74804" targetNamespace="http://schemas.microsoft.com/office/2006/metadata/properties" ma:root="true" ma:fieldsID="753d1287ff22c3b902ba0ee4913d55a2" ns3:_="" ns4:_="">
    <xsd:import namespace="fa75dca2-8690-44ce-8f02-441c9cb4e973"/>
    <xsd:import namespace="4527a39f-a7a8-478d-9220-421cddc748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5dca2-8690-44ce-8f02-441c9cb4e9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7a39f-a7a8-478d-9220-421cddc7480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99C9E6-3CC3-4530-B549-05B85DBD3CC1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fa75dca2-8690-44ce-8f02-441c9cb4e973"/>
    <ds:schemaRef ds:uri="http://www.w3.org/XML/1998/namespace"/>
    <ds:schemaRef ds:uri="http://schemas.openxmlformats.org/package/2006/metadata/core-properties"/>
    <ds:schemaRef ds:uri="4527a39f-a7a8-478d-9220-421cddc7480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4857D3-47B1-40B4-8B55-5E846CCB45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1999B-114F-4D90-B659-5DCAAD2CE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5dca2-8690-44ce-8f02-441c9cb4e973"/>
    <ds:schemaRef ds:uri="4527a39f-a7a8-478d-9220-421cddc748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 &amp; Network Device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Tayo Fisuyi</dc:creator>
  <cp:lastModifiedBy>Tayo Fisuyi</cp:lastModifiedBy>
  <dcterms:created xsi:type="dcterms:W3CDTF">2025-03-04T20:10:04Z</dcterms:created>
  <dcterms:modified xsi:type="dcterms:W3CDTF">2025-03-12T12:10:09Z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0x010100F97D9604F18BAA48AF36A9E8FA0E6090</vt:lpwstr>
  </property>
</Properties>
</file>