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.tayyab\Desktop\MyProject\Functions\1_Grid_files\"/>
    </mc:Choice>
  </mc:AlternateContent>
  <xr:revisionPtr revIDLastSave="0" documentId="13_ncr:1_{03336FAB-3DF2-484A-81F7-2DDF2DB5A505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Nodes" sheetId="24" r:id="rId1"/>
    <sheet name="PV" sheetId="14" r:id="rId2"/>
    <sheet name="Heating_load" sheetId="15" r:id="rId3"/>
    <sheet name="Trafos" sheetId="3" r:id="rId4"/>
    <sheet name="Leitungen" sheetId="23" r:id="rId5"/>
    <sheet name="Last" sheetId="26" r:id="rId6"/>
    <sheet name="number of EV" sheetId="30" r:id="rId7"/>
    <sheet name="positive" sheetId="27" r:id="rId8"/>
    <sheet name="trend" sheetId="28" r:id="rId9"/>
    <sheet name="negative" sheetId="29" r:id="rId10"/>
    <sheet name="Sheet1" sheetId="25" r:id="rId11"/>
    <sheet name="PV_generation" sheetId="5" r:id="rId12"/>
  </sheets>
  <definedNames>
    <definedName name="_xlnm._FilterDatabase" localSheetId="5" hidden="1">Last!$A$1:$AI$37</definedName>
    <definedName name="_xlnm._FilterDatabase" localSheetId="1" hidden="1">PV!$A$1:$I$39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26" l="1"/>
  <c r="L9" i="27" l="1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5" i="27"/>
  <c r="L6" i="27"/>
  <c r="L7" i="27"/>
  <c r="L8" i="27"/>
  <c r="L3" i="27"/>
  <c r="L4" i="27"/>
  <c r="L2" i="27"/>
  <c r="P12" i="27"/>
  <c r="F2" i="27"/>
  <c r="C2" i="27"/>
  <c r="D2" i="27"/>
  <c r="E2" i="27"/>
  <c r="G2" i="27"/>
  <c r="H2" i="27"/>
  <c r="I2" i="27"/>
  <c r="J2" i="27"/>
  <c r="K2" i="27"/>
  <c r="P3" i="27"/>
  <c r="P4" i="27"/>
  <c r="P5" i="27"/>
  <c r="P6" i="27"/>
  <c r="P7" i="27"/>
  <c r="P8" i="27"/>
  <c r="P9" i="27"/>
  <c r="P10" i="27"/>
  <c r="P11" i="27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2" i="27"/>
  <c r="P2" i="27"/>
  <c r="R2" i="27" l="1"/>
  <c r="D3" i="30"/>
  <c r="E3" i="30"/>
  <c r="D4" i="30"/>
  <c r="E4" i="30"/>
  <c r="D5" i="30"/>
  <c r="E5" i="30"/>
  <c r="D6" i="30"/>
  <c r="E6" i="30"/>
  <c r="D7" i="30"/>
  <c r="E7" i="30"/>
  <c r="D8" i="30"/>
  <c r="E8" i="30"/>
  <c r="D9" i="30"/>
  <c r="E9" i="30"/>
  <c r="D10" i="30"/>
  <c r="E10" i="30"/>
  <c r="D11" i="30"/>
  <c r="E11" i="30"/>
  <c r="D12" i="30"/>
  <c r="E12" i="30"/>
  <c r="D13" i="30"/>
  <c r="E13" i="30"/>
  <c r="D14" i="30"/>
  <c r="E14" i="30"/>
  <c r="D15" i="30"/>
  <c r="E15" i="30"/>
  <c r="D16" i="30"/>
  <c r="E16" i="30"/>
  <c r="D17" i="30"/>
  <c r="E17" i="30"/>
  <c r="D18" i="30"/>
  <c r="E18" i="30"/>
  <c r="E2" i="30"/>
  <c r="D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2" i="30"/>
  <c r="E19" i="30" l="1"/>
  <c r="I2" i="30" s="1"/>
  <c r="I3" i="30" s="1"/>
  <c r="D19" i="30"/>
  <c r="H2" i="30" s="1"/>
  <c r="H3" i="30" s="1"/>
  <c r="C19" i="30"/>
  <c r="G2" i="30" s="1"/>
  <c r="G3" i="30" s="1"/>
  <c r="J2" i="26" l="1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AE2" i="26" l="1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" i="23"/>
  <c r="E3" i="14" l="1"/>
  <c r="F3" i="14" s="1"/>
  <c r="G3" i="14" s="1"/>
  <c r="E32" i="15" l="1"/>
  <c r="E31" i="15"/>
  <c r="E30" i="15"/>
  <c r="D29" i="15"/>
  <c r="E29" i="15" s="1"/>
  <c r="D28" i="15"/>
  <c r="E28" i="15" s="1"/>
  <c r="C27" i="15"/>
  <c r="D27" i="15" s="1"/>
  <c r="E27" i="15" s="1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14" i="14"/>
  <c r="F14" i="14" s="1"/>
  <c r="G14" i="14" s="1"/>
  <c r="E13" i="14"/>
  <c r="F13" i="14" s="1"/>
  <c r="G13" i="14" s="1"/>
  <c r="E11" i="14"/>
  <c r="F11" i="14" s="1"/>
  <c r="G11" i="14" s="1"/>
  <c r="D9" i="14"/>
  <c r="E9" i="14" s="1"/>
  <c r="F9" i="14" s="1"/>
  <c r="G9" i="14" s="1"/>
  <c r="D7" i="14"/>
  <c r="E7" i="14" s="1"/>
  <c r="F7" i="14" s="1"/>
  <c r="G7" i="14" s="1"/>
  <c r="C6" i="14"/>
  <c r="D6" i="14" s="1"/>
  <c r="E6" i="14" s="1"/>
  <c r="F6" i="14" s="1"/>
  <c r="G6" i="14" s="1"/>
  <c r="E37" i="14"/>
  <c r="F37" i="14" s="1"/>
  <c r="G37" i="14" s="1"/>
  <c r="E36" i="14"/>
  <c r="F36" i="14" s="1"/>
  <c r="G36" i="14" s="1"/>
  <c r="E35" i="14"/>
  <c r="F35" i="14" s="1"/>
  <c r="G35" i="14" s="1"/>
  <c r="E34" i="14"/>
  <c r="F34" i="14" s="1"/>
  <c r="G34" i="14" s="1"/>
  <c r="E33" i="14"/>
  <c r="F33" i="14" s="1"/>
  <c r="G33" i="14" s="1"/>
  <c r="E32" i="14"/>
  <c r="F32" i="14" s="1"/>
  <c r="G32" i="14" s="1"/>
  <c r="E31" i="14"/>
  <c r="F31" i="14" s="1"/>
  <c r="G31" i="14" s="1"/>
  <c r="E30" i="14"/>
  <c r="F30" i="14" s="1"/>
  <c r="G30" i="14" s="1"/>
  <c r="E29" i="14"/>
  <c r="F29" i="14" s="1"/>
  <c r="G29" i="14" s="1"/>
  <c r="E27" i="14"/>
  <c r="F27" i="14" s="1"/>
  <c r="G27" i="14" s="1"/>
  <c r="E26" i="14"/>
  <c r="F26" i="14" s="1"/>
  <c r="G26" i="14" s="1"/>
  <c r="E24" i="14"/>
  <c r="F24" i="14" s="1"/>
  <c r="G24" i="14" s="1"/>
  <c r="E23" i="14"/>
  <c r="F23" i="14" s="1"/>
  <c r="G23" i="14" s="1"/>
  <c r="E22" i="14"/>
  <c r="F22" i="14" s="1"/>
  <c r="G22" i="14" s="1"/>
  <c r="E21" i="14"/>
  <c r="F21" i="14" s="1"/>
  <c r="G21" i="14" s="1"/>
  <c r="E20" i="14"/>
  <c r="F20" i="14" s="1"/>
  <c r="G20" i="14" s="1"/>
  <c r="E19" i="14"/>
  <c r="F19" i="14" s="1"/>
  <c r="G19" i="14" s="1"/>
  <c r="E18" i="14"/>
  <c r="F18" i="14" s="1"/>
  <c r="G18" i="14" s="1"/>
  <c r="E17" i="14"/>
  <c r="F17" i="14" s="1"/>
  <c r="G17" i="14" s="1"/>
  <c r="E16" i="14"/>
  <c r="F16" i="14" s="1"/>
  <c r="G16" i="14" s="1"/>
  <c r="E15" i="14"/>
  <c r="F15" i="14" s="1"/>
  <c r="G15" i="14" s="1"/>
  <c r="E12" i="14"/>
  <c r="F12" i="14" s="1"/>
  <c r="G12" i="14" s="1"/>
  <c r="E10" i="14"/>
  <c r="F10" i="14" s="1"/>
  <c r="G10" i="14" s="1"/>
  <c r="E8" i="14"/>
  <c r="F8" i="14" s="1"/>
  <c r="G8" i="14" s="1"/>
  <c r="E5" i="14"/>
  <c r="F5" i="14" s="1"/>
  <c r="G5" i="14" s="1"/>
</calcChain>
</file>

<file path=xl/sharedStrings.xml><?xml version="1.0" encoding="utf-8"?>
<sst xmlns="http://schemas.openxmlformats.org/spreadsheetml/2006/main" count="1130" uniqueCount="227">
  <si>
    <t>Langename</t>
  </si>
  <si>
    <t>Bezeichnung</t>
  </si>
  <si>
    <t>Knotenname</t>
  </si>
  <si>
    <t>Knotentyp</t>
  </si>
  <si>
    <t>uKn in kV</t>
  </si>
  <si>
    <t>ID</t>
  </si>
  <si>
    <t>Anmerkung</t>
  </si>
  <si>
    <t>LtgNam</t>
  </si>
  <si>
    <t>vK</t>
  </si>
  <si>
    <t>zK</t>
  </si>
  <si>
    <t>vK status</t>
  </si>
  <si>
    <t>zK status</t>
  </si>
  <si>
    <t>StatLS</t>
  </si>
  <si>
    <t>StatE</t>
  </si>
  <si>
    <t>l in km</t>
  </si>
  <si>
    <t>R in Ohm/km</t>
  </si>
  <si>
    <t>X in mH/km</t>
  </si>
  <si>
    <t>C in nF/km</t>
  </si>
  <si>
    <t>Imax in kA</t>
  </si>
  <si>
    <t>TrNam</t>
  </si>
  <si>
    <t>UrTOS in kV</t>
  </si>
  <si>
    <t>UrTUS in kV</t>
  </si>
  <si>
    <t>SrT in MVA</t>
  </si>
  <si>
    <t>uk in %</t>
  </si>
  <si>
    <t>Pk in kW</t>
  </si>
  <si>
    <t>P0 in kW</t>
  </si>
  <si>
    <t>I0 in %</t>
  </si>
  <si>
    <t>k</t>
  </si>
  <si>
    <t>vK ID</t>
  </si>
  <si>
    <t>zK ID</t>
  </si>
  <si>
    <t>Name</t>
  </si>
  <si>
    <t>Knoten</t>
  </si>
  <si>
    <t>P</t>
  </si>
  <si>
    <t>Q in MVar</t>
  </si>
  <si>
    <t>flats</t>
  </si>
  <si>
    <t>1;1</t>
  </si>
  <si>
    <t>0;0</t>
  </si>
  <si>
    <t>Trafostation_OS</t>
  </si>
  <si>
    <t>1</t>
  </si>
  <si>
    <t>main_busbar_1</t>
  </si>
  <si>
    <t>House_type</t>
  </si>
  <si>
    <t>Persons/dwellings</t>
  </si>
  <si>
    <t>size of house m2</t>
  </si>
  <si>
    <t>50percentpv area</t>
  </si>
  <si>
    <t>GCR</t>
  </si>
  <si>
    <t>v1</t>
  </si>
  <si>
    <t>SFH1</t>
  </si>
  <si>
    <t>v2</t>
  </si>
  <si>
    <t>SFH2</t>
  </si>
  <si>
    <t>v3</t>
  </si>
  <si>
    <t>SFH3</t>
  </si>
  <si>
    <t>v4</t>
  </si>
  <si>
    <t>SFH4</t>
  </si>
  <si>
    <t>v5</t>
  </si>
  <si>
    <t>SFH5</t>
  </si>
  <si>
    <t>v6</t>
  </si>
  <si>
    <t>SFH6</t>
  </si>
  <si>
    <t>v7</t>
  </si>
  <si>
    <t>SFH7</t>
  </si>
  <si>
    <t>v8</t>
  </si>
  <si>
    <t>SFH8</t>
  </si>
  <si>
    <t>v9</t>
  </si>
  <si>
    <t>SFH9</t>
  </si>
  <si>
    <t>v10</t>
  </si>
  <si>
    <t>SFH10</t>
  </si>
  <si>
    <t>v11</t>
  </si>
  <si>
    <t>SFH11</t>
  </si>
  <si>
    <t>v12</t>
  </si>
  <si>
    <t>SFH12</t>
  </si>
  <si>
    <t>v13</t>
  </si>
  <si>
    <t>SFH13</t>
  </si>
  <si>
    <t>v14</t>
  </si>
  <si>
    <t>SFH14</t>
  </si>
  <si>
    <t>v15</t>
  </si>
  <si>
    <t>SFH15</t>
  </si>
  <si>
    <t>v16</t>
  </si>
  <si>
    <t>SFH16</t>
  </si>
  <si>
    <t>v17</t>
  </si>
  <si>
    <t>SFH17</t>
  </si>
  <si>
    <t>v18</t>
  </si>
  <si>
    <t>SFH18</t>
  </si>
  <si>
    <t>v19</t>
  </si>
  <si>
    <t>SFH19</t>
  </si>
  <si>
    <t>v20</t>
  </si>
  <si>
    <t>SFH20</t>
  </si>
  <si>
    <t>v21</t>
  </si>
  <si>
    <t>SFH21</t>
  </si>
  <si>
    <t>v22</t>
  </si>
  <si>
    <t>SFH22</t>
  </si>
  <si>
    <t>v23</t>
  </si>
  <si>
    <t>SFH23</t>
  </si>
  <si>
    <t>v24</t>
  </si>
  <si>
    <t>SFH24</t>
  </si>
  <si>
    <t>v25</t>
  </si>
  <si>
    <t>SFH25</t>
  </si>
  <si>
    <t>v26</t>
  </si>
  <si>
    <t>MFH1</t>
  </si>
  <si>
    <t>v27</t>
  </si>
  <si>
    <t>MFH2</t>
  </si>
  <si>
    <t>v28</t>
  </si>
  <si>
    <t>MFH3</t>
  </si>
  <si>
    <t>v29</t>
  </si>
  <si>
    <t>MFH4</t>
  </si>
  <si>
    <t>v30</t>
  </si>
  <si>
    <t>MFH5</t>
  </si>
  <si>
    <t>v31</t>
  </si>
  <si>
    <t>MFH6</t>
  </si>
  <si>
    <t>heat_load per year KWhr</t>
  </si>
  <si>
    <t>v32</t>
  </si>
  <si>
    <t>CRE</t>
  </si>
  <si>
    <t>K1_1</t>
  </si>
  <si>
    <t>K1_2</t>
  </si>
  <si>
    <t>K1_3</t>
  </si>
  <si>
    <t>K1_4</t>
  </si>
  <si>
    <t>K1_5</t>
  </si>
  <si>
    <t>K1_6</t>
  </si>
  <si>
    <t>K1_7</t>
  </si>
  <si>
    <t>K1_8</t>
  </si>
  <si>
    <t>K1_9</t>
  </si>
  <si>
    <t>K1_10</t>
  </si>
  <si>
    <t>K1_11</t>
  </si>
  <si>
    <t>K1_12</t>
  </si>
  <si>
    <t>K1_13</t>
  </si>
  <si>
    <t>K1_14</t>
  </si>
  <si>
    <t>K1_15</t>
  </si>
  <si>
    <t>K1_16</t>
  </si>
  <si>
    <t>K1_17</t>
  </si>
  <si>
    <t>K1_18</t>
  </si>
  <si>
    <t>K1_19</t>
  </si>
  <si>
    <t>K1_20</t>
  </si>
  <si>
    <t>K1_21</t>
  </si>
  <si>
    <t>K1_22</t>
  </si>
  <si>
    <t>K1_23</t>
  </si>
  <si>
    <t>K1_24</t>
  </si>
  <si>
    <t>K1_25</t>
  </si>
  <si>
    <t>K1_26</t>
  </si>
  <si>
    <t>K1_27</t>
  </si>
  <si>
    <t>K1_28</t>
  </si>
  <si>
    <t>K1_29</t>
  </si>
  <si>
    <t>K1_30</t>
  </si>
  <si>
    <t>K1_31</t>
  </si>
  <si>
    <t>K1_32</t>
  </si>
  <si>
    <t>K1_33</t>
  </si>
  <si>
    <t>K1_34</t>
  </si>
  <si>
    <t>K1_35</t>
  </si>
  <si>
    <t>K1_36</t>
  </si>
  <si>
    <t>Kabel (NAYY 4x150)</t>
  </si>
  <si>
    <t>Parkplace1</t>
  </si>
  <si>
    <t>Parkplace2</t>
  </si>
  <si>
    <t>PV_P</t>
  </si>
  <si>
    <t>PV_Q</t>
  </si>
  <si>
    <t>v33</t>
  </si>
  <si>
    <t>v34</t>
  </si>
  <si>
    <t>v35</t>
  </si>
  <si>
    <t>Free</t>
  </si>
  <si>
    <t>free</t>
  </si>
  <si>
    <t>v36</t>
  </si>
  <si>
    <t>P in KW</t>
  </si>
  <si>
    <t>PV</t>
  </si>
  <si>
    <t>PV1</t>
  </si>
  <si>
    <t>PV2</t>
  </si>
  <si>
    <t>PV3</t>
  </si>
  <si>
    <t>PV4</t>
  </si>
  <si>
    <t>PV5</t>
  </si>
  <si>
    <t>PV6</t>
  </si>
  <si>
    <t>PV7</t>
  </si>
  <si>
    <t>PV8</t>
  </si>
  <si>
    <t>PV9</t>
  </si>
  <si>
    <t>PV10</t>
  </si>
  <si>
    <t>PV11</t>
  </si>
  <si>
    <t>PV12</t>
  </si>
  <si>
    <t>PV13</t>
  </si>
  <si>
    <t>PV14</t>
  </si>
  <si>
    <t>PV15</t>
  </si>
  <si>
    <t>PV16</t>
  </si>
  <si>
    <t>PV17</t>
  </si>
  <si>
    <t>PV18</t>
  </si>
  <si>
    <t>PV19</t>
  </si>
  <si>
    <t>PV20</t>
  </si>
  <si>
    <t>PV21</t>
  </si>
  <si>
    <t>PV22</t>
  </si>
  <si>
    <t>PV23</t>
  </si>
  <si>
    <t>PV24</t>
  </si>
  <si>
    <t>PV25</t>
  </si>
  <si>
    <t>PV26</t>
  </si>
  <si>
    <t>PV27</t>
  </si>
  <si>
    <t>PV28</t>
  </si>
  <si>
    <t>PV29</t>
  </si>
  <si>
    <t>PV30</t>
  </si>
  <si>
    <t>PV31</t>
  </si>
  <si>
    <t>PV32</t>
  </si>
  <si>
    <t>PV33</t>
  </si>
  <si>
    <t>PV34</t>
  </si>
  <si>
    <t>PV35</t>
  </si>
  <si>
    <t>PV36</t>
  </si>
  <si>
    <t>20 Basis</t>
  </si>
  <si>
    <t>Year</t>
  </si>
  <si>
    <t>number of EVs</t>
  </si>
  <si>
    <t>Number of nodes</t>
  </si>
  <si>
    <t>number of nodes per EV</t>
  </si>
  <si>
    <t>number of heat pumps</t>
  </si>
  <si>
    <t>EV additions</t>
  </si>
  <si>
    <t>difference</t>
  </si>
  <si>
    <t>total persons</t>
  </si>
  <si>
    <t>MV</t>
  </si>
  <si>
    <t>SF</t>
  </si>
  <si>
    <t>Negative</t>
  </si>
  <si>
    <t>Trend</t>
  </si>
  <si>
    <t>Positive</t>
  </si>
  <si>
    <t>Knoten ID</t>
  </si>
  <si>
    <t>no of persons per flat/rooms</t>
  </si>
  <si>
    <t>load profile</t>
  </si>
  <si>
    <t>heatpumps</t>
  </si>
  <si>
    <t xml:space="preserve"> 12 14  8 9 3 5</t>
  </si>
  <si>
    <t xml:space="preserve"> 8 9 13 15 3 </t>
  </si>
  <si>
    <t xml:space="preserve"> 12 14 16 36 8</t>
  </si>
  <si>
    <t xml:space="preserve"> 44 51 66 15</t>
  </si>
  <si>
    <t xml:space="preserve"> 14 12 13 15 15 5</t>
  </si>
  <si>
    <t xml:space="preserve"> 66 44 2 3 5 15 8</t>
  </si>
  <si>
    <t xml:space="preserve"> 4 8</t>
  </si>
  <si>
    <t xml:space="preserve"> 6 9</t>
  </si>
  <si>
    <t>Number of persons</t>
  </si>
  <si>
    <t>Nodes</t>
  </si>
  <si>
    <t>Anteil E-Fahrzeuge</t>
  </si>
  <si>
    <t>Personen / Fahrzeug</t>
  </si>
  <si>
    <t>Wege / Person</t>
  </si>
  <si>
    <t>no of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</si>
</sst>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Courier New"/>
      <family val="3"/>
      <charset val="1"/>
    </font>
    <font>
      <b/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1" applyFont="1" applyBorder="1" applyAlignment="1">
      <alignment horizontal="center" vertical="top"/>
    </xf>
    <xf numFmtId="0" fontId="1" fillId="2" borderId="1" xfId="1" applyFont="1" applyFill="1" applyBorder="1" applyAlignment="1">
      <alignment horizontal="center" vertical="top"/>
    </xf>
    <xf numFmtId="0" fontId="1" fillId="0" borderId="1" xfId="1" applyFont="1" applyBorder="1" applyAlignment="1">
      <alignment horizontal="right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1" fillId="0" borderId="0" xfId="1" applyFont="1" applyAlignment="1">
      <alignment horizontal="center" vertical="top"/>
    </xf>
    <xf numFmtId="0" fontId="4" fillId="0" borderId="0" xfId="0" applyFont="1" applyAlignment="1">
      <alignment vertical="center"/>
    </xf>
    <xf numFmtId="0" fontId="0" fillId="3" borderId="0" xfId="0" applyFill="1"/>
    <xf numFmtId="1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3" fontId="0" fillId="4" borderId="5" xfId="0" applyNumberFormat="1" applyFill="1" applyBorder="1"/>
    <xf numFmtId="3" fontId="0" fillId="0" borderId="6" xfId="0" applyNumberFormat="1" applyBorder="1"/>
    <xf numFmtId="3" fontId="0" fillId="4" borderId="6" xfId="0" applyNumberFormat="1" applyFill="1" applyBorder="1"/>
    <xf numFmtId="3" fontId="0" fillId="0" borderId="0" xfId="0" applyNumberFormat="1"/>
    <xf numFmtId="3" fontId="0" fillId="0" borderId="7" xfId="0" applyNumberFormat="1" applyBorder="1"/>
    <xf numFmtId="3" fontId="0" fillId="4" borderId="8" xfId="0" quotePrefix="1" applyNumberFormat="1" applyFill="1" applyBorder="1"/>
    <xf numFmtId="3" fontId="0" fillId="0" borderId="9" xfId="0" applyNumberFormat="1" applyBorder="1"/>
    <xf numFmtId="3" fontId="0" fillId="4" borderId="9" xfId="0" applyNumberFormat="1" applyFill="1" applyBorder="1"/>
    <xf numFmtId="3" fontId="0" fillId="0" borderId="10" xfId="0" applyNumberFormat="1" applyBorder="1"/>
    <xf numFmtId="3" fontId="0" fillId="0" borderId="11" xfId="0" applyNumberFormat="1" applyBorder="1"/>
    <xf numFmtId="0" fontId="5" fillId="5" borderId="1" xfId="0" applyFont="1" applyFill="1" applyBorder="1" applyAlignment="1">
      <alignment horizontal="center" vertical="top"/>
    </xf>
    <xf numFmtId="0" fontId="1" fillId="0" borderId="1" xfId="3" applyFont="1" applyBorder="1" applyAlignment="1">
      <alignment horizontal="center" vertical="top"/>
    </xf>
    <xf numFmtId="0" fontId="1" fillId="0" borderId="3" xfId="3" applyFont="1" applyBorder="1" applyAlignment="1">
      <alignment horizontal="center" vertical="top"/>
    </xf>
    <xf numFmtId="13" fontId="0" fillId="0" borderId="0" xfId="0" applyNumberFormat="1"/>
  </cellXfs>
  <cellStyles count="5">
    <cellStyle name="Normal" xfId="0" builtinId="0"/>
    <cellStyle name="Normal 2" xfId="3" xr:uid="{92F3A3DF-6D36-42A5-B86C-AD1A7679E8AD}"/>
    <cellStyle name="Percent 2" xfId="4" xr:uid="{1C01BA0C-8928-4630-B6AB-D6D4EAD638A8}"/>
    <cellStyle name="Prozent 2" xfId="2" xr:uid="{00000000-0005-0000-0000-000000000000}"/>
    <cellStyle name="Standard 2" xfId="1" xr:uid="{00000000-0005-0000-0000-000002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Sheet1!$A$2:$A$13</c:f>
              <c:numCache>
                <c:formatCode>#,##0</c:formatCode>
                <c:ptCount val="12"/>
                <c:pt idx="0">
                  <c:v>242</c:v>
                </c:pt>
                <c:pt idx="1">
                  <c:v>296663.39048889925</c:v>
                </c:pt>
                <c:pt idx="2">
                  <c:v>397195.78121434461</c:v>
                </c:pt>
                <c:pt idx="3">
                  <c:v>521819.07592326705</c:v>
                </c:pt>
                <c:pt idx="4">
                  <c:v>705980.42160019267</c:v>
                </c:pt>
                <c:pt idx="5">
                  <c:v>970676.07951280975</c:v>
                </c:pt>
                <c:pt idx="6">
                  <c:v>1424299.3278443248</c:v>
                </c:pt>
                <c:pt idx="7">
                  <c:v>1950274.8526827493</c:v>
                </c:pt>
                <c:pt idx="8">
                  <c:v>2670480.8603587681</c:v>
                </c:pt>
                <c:pt idx="9">
                  <c:v>3757664.407608991</c:v>
                </c:pt>
                <c:pt idx="10">
                  <c:v>5088704.8040195322</c:v>
                </c:pt>
                <c:pt idx="11">
                  <c:v>6819682.3888838142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3-450E-96FE-D8B3A74A8A5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Sheet1!$B$2:$B$13</c:f>
              <c:numCache>
                <c:formatCode>#,##0</c:formatCode>
                <c:ptCount val="12"/>
                <c:pt idx="0">
                  <c:v>238792</c:v>
                </c:pt>
                <c:pt idx="1">
                  <c:v>303754.85190548212</c:v>
                </c:pt>
                <c:pt idx="2">
                  <c:v>430434.93529024685</c:v>
                </c:pt>
                <c:pt idx="3">
                  <c:v>606714.80619437469</c:v>
                </c:pt>
                <c:pt idx="4">
                  <c:v>899132.15810096264</c:v>
                </c:pt>
                <c:pt idx="5">
                  <c:v>1370926.4067534253</c:v>
                </c:pt>
                <c:pt idx="6">
                  <c:v>2278542.722634044</c:v>
                </c:pt>
                <c:pt idx="7">
                  <c:v>3459879.4083702452</c:v>
                </c:pt>
                <c:pt idx="8">
                  <c:v>5275671.2484233975</c:v>
                </c:pt>
                <c:pt idx="9">
                  <c:v>7543979.115831174</c:v>
                </c:pt>
                <c:pt idx="10">
                  <c:v>9812286.9832389504</c:v>
                </c:pt>
                <c:pt idx="11">
                  <c:v>12080594.850646727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3-450E-96FE-D8B3A74A8A5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Sheet1!$C$2:$C$13</c:f>
              <c:numCache>
                <c:formatCode>#,##0</c:formatCode>
                <c:ptCount val="12"/>
                <c:pt idx="0">
                  <c:v>238792</c:v>
                </c:pt>
                <c:pt idx="1">
                  <c:v>307300.58261377353</c:v>
                </c:pt>
                <c:pt idx="2">
                  <c:v>448186.68046396226</c:v>
                </c:pt>
                <c:pt idx="3">
                  <c:v>654935.20732638985</c:v>
                </c:pt>
                <c:pt idx="4">
                  <c:v>1016613.7464593984</c:v>
                </c:pt>
                <c:pt idx="5">
                  <c:v>1632006.1661111654</c:v>
                </c:pt>
                <c:pt idx="6">
                  <c:v>2880486.4674703088</c:v>
                </c:pt>
                <c:pt idx="7">
                  <c:v>4594179.341798556</c:v>
                </c:pt>
                <c:pt idx="8">
                  <c:v>6862487.2092063325</c:v>
                </c:pt>
                <c:pt idx="9">
                  <c:v>9130795.0766141079</c:v>
                </c:pt>
                <c:pt idx="10">
                  <c:v>11399102.944021884</c:v>
                </c:pt>
                <c:pt idx="11">
                  <c:v>13667410.8114297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3-450E-96FE-D8B3A74A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973216"/>
        <c:axId val="2050142528"/>
      </c:barChart>
      <c:catAx>
        <c:axId val="204597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42528"/>
        <c:crosses val="autoZero"/>
        <c:auto val="1"/>
        <c:lblAlgn val="ctr"/>
        <c:lblOffset val="100"/>
        <c:noMultiLvlLbl val="0"/>
      </c:catAx>
      <c:valAx>
        <c:axId val="20501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137160</xdr:rowOff>
    </xdr:from>
    <xdr:to>
      <xdr:col>16</xdr:col>
      <xdr:colOff>342900</xdr:colOff>
      <xdr:row>15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8E1B41-938B-4608-9969-C344B869E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A026-D3E6-4473-AF76-333519566190}">
  <dimension ref="A1:H39"/>
  <sheetViews>
    <sheetView tabSelected="1" zoomScaleNormal="100" workbookViewId="0">
      <selection activeCell="D47" sqref="D47"/>
    </sheetView>
  </sheetViews>
  <sheetFormatPr defaultRowHeight="14.4" x14ac:dyDescent="0.3"/>
  <cols>
    <col min="1" max="1" width="19" customWidth="1"/>
    <col min="2" max="2" width="16.6640625" customWidth="1"/>
    <col min="3" max="3" width="15.88671875" customWidth="1"/>
    <col min="7" max="7" width="9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 t="s">
        <v>37</v>
      </c>
      <c r="B2" t="s">
        <v>37</v>
      </c>
      <c r="C2" t="s">
        <v>37</v>
      </c>
      <c r="D2">
        <v>3</v>
      </c>
      <c r="E2">
        <v>20</v>
      </c>
      <c r="F2">
        <v>1</v>
      </c>
      <c r="H2">
        <v>1</v>
      </c>
    </row>
    <row r="3" spans="1:8" x14ac:dyDescent="0.3">
      <c r="A3" s="6" t="s">
        <v>39</v>
      </c>
      <c r="B3" s="6" t="s">
        <v>39</v>
      </c>
      <c r="C3" s="6" t="s">
        <v>39</v>
      </c>
      <c r="D3">
        <v>0</v>
      </c>
      <c r="E3">
        <v>0.4</v>
      </c>
      <c r="F3">
        <v>2</v>
      </c>
      <c r="H3">
        <v>2</v>
      </c>
    </row>
    <row r="4" spans="1:8" x14ac:dyDescent="0.3">
      <c r="A4" s="6" t="s">
        <v>110</v>
      </c>
      <c r="B4" s="6" t="s">
        <v>110</v>
      </c>
      <c r="C4" s="6" t="s">
        <v>110</v>
      </c>
      <c r="D4">
        <v>0</v>
      </c>
      <c r="E4">
        <v>0.4</v>
      </c>
      <c r="F4">
        <v>3</v>
      </c>
      <c r="G4" t="s">
        <v>147</v>
      </c>
      <c r="H4">
        <v>3</v>
      </c>
    </row>
    <row r="5" spans="1:8" x14ac:dyDescent="0.3">
      <c r="A5" t="s">
        <v>111</v>
      </c>
      <c r="B5" t="s">
        <v>111</v>
      </c>
      <c r="C5" t="s">
        <v>111</v>
      </c>
      <c r="D5">
        <v>0</v>
      </c>
      <c r="E5">
        <v>0.4</v>
      </c>
      <c r="F5">
        <v>3</v>
      </c>
      <c r="G5" t="s">
        <v>109</v>
      </c>
      <c r="H5">
        <v>4</v>
      </c>
    </row>
    <row r="6" spans="1:8" x14ac:dyDescent="0.3">
      <c r="A6" t="s">
        <v>112</v>
      </c>
      <c r="B6" t="s">
        <v>112</v>
      </c>
      <c r="C6" t="s">
        <v>112</v>
      </c>
      <c r="D6">
        <v>0</v>
      </c>
      <c r="E6">
        <v>0.4</v>
      </c>
      <c r="F6">
        <v>3</v>
      </c>
      <c r="G6" t="s">
        <v>154</v>
      </c>
      <c r="H6">
        <v>5</v>
      </c>
    </row>
    <row r="7" spans="1:8" x14ac:dyDescent="0.3">
      <c r="A7" t="s">
        <v>113</v>
      </c>
      <c r="B7" t="s">
        <v>113</v>
      </c>
      <c r="C7" t="s">
        <v>113</v>
      </c>
      <c r="D7">
        <v>0</v>
      </c>
      <c r="E7">
        <v>0.4</v>
      </c>
      <c r="F7">
        <v>3</v>
      </c>
      <c r="G7" t="s">
        <v>96</v>
      </c>
      <c r="H7">
        <v>6</v>
      </c>
    </row>
    <row r="8" spans="1:8" x14ac:dyDescent="0.3">
      <c r="A8" t="s">
        <v>114</v>
      </c>
      <c r="B8" t="s">
        <v>114</v>
      </c>
      <c r="C8" t="s">
        <v>114</v>
      </c>
      <c r="D8">
        <v>0</v>
      </c>
      <c r="E8">
        <v>0.4</v>
      </c>
      <c r="F8">
        <v>3</v>
      </c>
      <c r="G8" t="s">
        <v>52</v>
      </c>
      <c r="H8">
        <v>7</v>
      </c>
    </row>
    <row r="9" spans="1:8" x14ac:dyDescent="0.3">
      <c r="A9" t="s">
        <v>115</v>
      </c>
      <c r="B9" t="s">
        <v>115</v>
      </c>
      <c r="C9" t="s">
        <v>115</v>
      </c>
      <c r="D9">
        <v>0</v>
      </c>
      <c r="E9">
        <v>0.4</v>
      </c>
      <c r="F9">
        <v>3</v>
      </c>
      <c r="G9" t="s">
        <v>54</v>
      </c>
      <c r="H9">
        <v>8</v>
      </c>
    </row>
    <row r="10" spans="1:8" x14ac:dyDescent="0.3">
      <c r="A10" t="s">
        <v>116</v>
      </c>
      <c r="B10" t="s">
        <v>116</v>
      </c>
      <c r="C10" t="s">
        <v>116</v>
      </c>
      <c r="D10">
        <v>0</v>
      </c>
      <c r="E10">
        <v>0.4</v>
      </c>
      <c r="F10">
        <v>3</v>
      </c>
      <c r="G10" t="s">
        <v>98</v>
      </c>
      <c r="H10">
        <v>9</v>
      </c>
    </row>
    <row r="11" spans="1:8" x14ac:dyDescent="0.3">
      <c r="A11" t="s">
        <v>117</v>
      </c>
      <c r="B11" t="s">
        <v>117</v>
      </c>
      <c r="C11" t="s">
        <v>117</v>
      </c>
      <c r="D11">
        <v>0</v>
      </c>
      <c r="E11">
        <v>0.4</v>
      </c>
      <c r="F11">
        <v>3</v>
      </c>
      <c r="G11" t="s">
        <v>56</v>
      </c>
      <c r="H11">
        <v>10</v>
      </c>
    </row>
    <row r="12" spans="1:8" x14ac:dyDescent="0.3">
      <c r="A12" t="s">
        <v>118</v>
      </c>
      <c r="B12" t="s">
        <v>118</v>
      </c>
      <c r="C12" t="s">
        <v>118</v>
      </c>
      <c r="D12">
        <v>0</v>
      </c>
      <c r="E12">
        <v>0.4</v>
      </c>
      <c r="F12">
        <v>3</v>
      </c>
      <c r="G12" t="s">
        <v>100</v>
      </c>
      <c r="H12">
        <v>11</v>
      </c>
    </row>
    <row r="13" spans="1:8" x14ac:dyDescent="0.3">
      <c r="A13" t="s">
        <v>119</v>
      </c>
      <c r="B13" t="s">
        <v>119</v>
      </c>
      <c r="C13" t="s">
        <v>119</v>
      </c>
      <c r="D13">
        <v>0</v>
      </c>
      <c r="E13">
        <v>0.4</v>
      </c>
      <c r="F13">
        <v>3</v>
      </c>
      <c r="G13" t="s">
        <v>58</v>
      </c>
      <c r="H13">
        <v>12</v>
      </c>
    </row>
    <row r="14" spans="1:8" x14ac:dyDescent="0.3">
      <c r="A14" t="s">
        <v>120</v>
      </c>
      <c r="B14" t="s">
        <v>120</v>
      </c>
      <c r="C14" t="s">
        <v>120</v>
      </c>
      <c r="D14">
        <v>0</v>
      </c>
      <c r="E14">
        <v>0.4</v>
      </c>
      <c r="F14">
        <v>3</v>
      </c>
      <c r="G14" t="s">
        <v>102</v>
      </c>
      <c r="H14">
        <v>13</v>
      </c>
    </row>
    <row r="15" spans="1:8" x14ac:dyDescent="0.3">
      <c r="A15" t="s">
        <v>121</v>
      </c>
      <c r="B15" t="s">
        <v>121</v>
      </c>
      <c r="C15" t="s">
        <v>121</v>
      </c>
      <c r="D15">
        <v>0</v>
      </c>
      <c r="E15">
        <v>0.4</v>
      </c>
      <c r="F15">
        <v>3</v>
      </c>
      <c r="G15" t="s">
        <v>60</v>
      </c>
      <c r="H15">
        <v>14</v>
      </c>
    </row>
    <row r="16" spans="1:8" x14ac:dyDescent="0.3">
      <c r="A16" t="s">
        <v>122</v>
      </c>
      <c r="B16" t="s">
        <v>122</v>
      </c>
      <c r="C16" t="s">
        <v>122</v>
      </c>
      <c r="D16">
        <v>0</v>
      </c>
      <c r="E16">
        <v>0.4</v>
      </c>
      <c r="F16">
        <v>3</v>
      </c>
      <c r="G16" t="s">
        <v>62</v>
      </c>
      <c r="H16">
        <v>15</v>
      </c>
    </row>
    <row r="17" spans="1:8" x14ac:dyDescent="0.3">
      <c r="A17" t="s">
        <v>123</v>
      </c>
      <c r="B17" t="s">
        <v>123</v>
      </c>
      <c r="C17" t="s">
        <v>123</v>
      </c>
      <c r="D17">
        <v>0</v>
      </c>
      <c r="E17">
        <v>0.4</v>
      </c>
      <c r="F17">
        <v>3</v>
      </c>
      <c r="G17" t="s">
        <v>104</v>
      </c>
      <c r="H17">
        <v>16</v>
      </c>
    </row>
    <row r="18" spans="1:8" x14ac:dyDescent="0.3">
      <c r="A18" t="s">
        <v>124</v>
      </c>
      <c r="B18" t="s">
        <v>124</v>
      </c>
      <c r="C18" t="s">
        <v>124</v>
      </c>
      <c r="D18">
        <v>0</v>
      </c>
      <c r="E18">
        <v>0.4</v>
      </c>
      <c r="F18">
        <v>3</v>
      </c>
      <c r="G18" t="s">
        <v>106</v>
      </c>
      <c r="H18">
        <v>17</v>
      </c>
    </row>
    <row r="19" spans="1:8" x14ac:dyDescent="0.3">
      <c r="A19" t="s">
        <v>125</v>
      </c>
      <c r="B19" t="s">
        <v>125</v>
      </c>
      <c r="C19" t="s">
        <v>125</v>
      </c>
      <c r="D19">
        <v>0</v>
      </c>
      <c r="E19">
        <v>0.4</v>
      </c>
      <c r="F19">
        <v>3</v>
      </c>
      <c r="G19" t="s">
        <v>46</v>
      </c>
      <c r="H19">
        <v>18</v>
      </c>
    </row>
    <row r="20" spans="1:8" x14ac:dyDescent="0.3">
      <c r="A20" t="s">
        <v>126</v>
      </c>
      <c r="B20" t="s">
        <v>126</v>
      </c>
      <c r="C20" t="s">
        <v>126</v>
      </c>
      <c r="D20">
        <v>0</v>
      </c>
      <c r="E20">
        <v>0.4</v>
      </c>
      <c r="F20">
        <v>3</v>
      </c>
      <c r="G20" t="s">
        <v>64</v>
      </c>
      <c r="H20">
        <v>19</v>
      </c>
    </row>
    <row r="21" spans="1:8" x14ac:dyDescent="0.3">
      <c r="A21" t="s">
        <v>127</v>
      </c>
      <c r="B21" t="s">
        <v>127</v>
      </c>
      <c r="C21" t="s">
        <v>127</v>
      </c>
      <c r="D21">
        <v>0</v>
      </c>
      <c r="E21">
        <v>0.4</v>
      </c>
      <c r="F21">
        <v>3</v>
      </c>
      <c r="G21" t="s">
        <v>66</v>
      </c>
      <c r="H21">
        <v>20</v>
      </c>
    </row>
    <row r="22" spans="1:8" x14ac:dyDescent="0.3">
      <c r="A22" t="s">
        <v>128</v>
      </c>
      <c r="B22" t="s">
        <v>128</v>
      </c>
      <c r="C22" t="s">
        <v>128</v>
      </c>
      <c r="D22">
        <v>0</v>
      </c>
      <c r="E22">
        <v>0.4</v>
      </c>
      <c r="F22">
        <v>3</v>
      </c>
      <c r="G22" t="s">
        <v>68</v>
      </c>
      <c r="H22">
        <v>21</v>
      </c>
    </row>
    <row r="23" spans="1:8" x14ac:dyDescent="0.3">
      <c r="A23" t="s">
        <v>129</v>
      </c>
      <c r="B23" t="s">
        <v>129</v>
      </c>
      <c r="C23" t="s">
        <v>129</v>
      </c>
      <c r="D23">
        <v>0</v>
      </c>
      <c r="E23">
        <v>0.4</v>
      </c>
      <c r="F23">
        <v>3</v>
      </c>
      <c r="G23" t="s">
        <v>70</v>
      </c>
      <c r="H23">
        <v>22</v>
      </c>
    </row>
    <row r="24" spans="1:8" x14ac:dyDescent="0.3">
      <c r="A24" t="s">
        <v>130</v>
      </c>
      <c r="B24" t="s">
        <v>130</v>
      </c>
      <c r="C24" t="s">
        <v>130</v>
      </c>
      <c r="D24">
        <v>0</v>
      </c>
      <c r="E24">
        <v>0.4</v>
      </c>
      <c r="F24">
        <v>3</v>
      </c>
      <c r="G24" t="s">
        <v>72</v>
      </c>
      <c r="H24">
        <v>23</v>
      </c>
    </row>
    <row r="25" spans="1:8" x14ac:dyDescent="0.3">
      <c r="A25" t="s">
        <v>131</v>
      </c>
      <c r="B25" t="s">
        <v>131</v>
      </c>
      <c r="C25" t="s">
        <v>131</v>
      </c>
      <c r="D25">
        <v>0</v>
      </c>
      <c r="E25">
        <v>0.4</v>
      </c>
      <c r="F25">
        <v>3</v>
      </c>
      <c r="G25" t="s">
        <v>74</v>
      </c>
      <c r="H25">
        <v>24</v>
      </c>
    </row>
    <row r="26" spans="1:8" x14ac:dyDescent="0.3">
      <c r="A26" t="s">
        <v>132</v>
      </c>
      <c r="B26" t="s">
        <v>132</v>
      </c>
      <c r="C26" t="s">
        <v>132</v>
      </c>
      <c r="D26">
        <v>0</v>
      </c>
      <c r="E26">
        <v>0.4</v>
      </c>
      <c r="F26">
        <v>3</v>
      </c>
      <c r="G26" t="s">
        <v>76</v>
      </c>
      <c r="H26">
        <v>25</v>
      </c>
    </row>
    <row r="27" spans="1:8" x14ac:dyDescent="0.3">
      <c r="A27" t="s">
        <v>133</v>
      </c>
      <c r="B27" t="s">
        <v>133</v>
      </c>
      <c r="C27" t="s">
        <v>133</v>
      </c>
      <c r="D27">
        <v>0</v>
      </c>
      <c r="E27">
        <v>0.4</v>
      </c>
      <c r="F27">
        <v>3</v>
      </c>
      <c r="G27" t="s">
        <v>155</v>
      </c>
      <c r="H27">
        <v>26</v>
      </c>
    </row>
    <row r="28" spans="1:8" x14ac:dyDescent="0.3">
      <c r="A28" t="s">
        <v>134</v>
      </c>
      <c r="B28" t="s">
        <v>134</v>
      </c>
      <c r="C28" t="s">
        <v>134</v>
      </c>
      <c r="D28">
        <v>0</v>
      </c>
      <c r="E28">
        <v>0.4</v>
      </c>
      <c r="F28">
        <v>3</v>
      </c>
      <c r="G28" t="s">
        <v>78</v>
      </c>
      <c r="H28">
        <v>27</v>
      </c>
    </row>
    <row r="29" spans="1:8" x14ac:dyDescent="0.3">
      <c r="A29" t="s">
        <v>135</v>
      </c>
      <c r="B29" t="s">
        <v>135</v>
      </c>
      <c r="C29" t="s">
        <v>135</v>
      </c>
      <c r="D29">
        <v>0</v>
      </c>
      <c r="E29">
        <v>0.4</v>
      </c>
      <c r="F29">
        <v>3</v>
      </c>
      <c r="G29" t="s">
        <v>80</v>
      </c>
      <c r="H29">
        <v>28</v>
      </c>
    </row>
    <row r="30" spans="1:8" x14ac:dyDescent="0.3">
      <c r="A30" t="s">
        <v>136</v>
      </c>
      <c r="B30" t="s">
        <v>136</v>
      </c>
      <c r="C30" t="s">
        <v>136</v>
      </c>
      <c r="D30">
        <v>0</v>
      </c>
      <c r="E30">
        <v>0.4</v>
      </c>
      <c r="F30">
        <v>3</v>
      </c>
      <c r="G30" t="s">
        <v>148</v>
      </c>
      <c r="H30">
        <v>29</v>
      </c>
    </row>
    <row r="31" spans="1:8" x14ac:dyDescent="0.3">
      <c r="A31" t="s">
        <v>137</v>
      </c>
      <c r="B31" t="s">
        <v>137</v>
      </c>
      <c r="C31" t="s">
        <v>137</v>
      </c>
      <c r="D31">
        <v>0</v>
      </c>
      <c r="E31">
        <v>0.4</v>
      </c>
      <c r="F31">
        <v>3</v>
      </c>
      <c r="G31" t="s">
        <v>82</v>
      </c>
      <c r="H31">
        <v>30</v>
      </c>
    </row>
    <row r="32" spans="1:8" x14ac:dyDescent="0.3">
      <c r="A32" t="s">
        <v>138</v>
      </c>
      <c r="B32" t="s">
        <v>138</v>
      </c>
      <c r="C32" t="s">
        <v>138</v>
      </c>
      <c r="D32">
        <v>0</v>
      </c>
      <c r="E32">
        <v>0.4</v>
      </c>
      <c r="F32">
        <v>3</v>
      </c>
      <c r="G32" t="s">
        <v>48</v>
      </c>
      <c r="H32">
        <v>31</v>
      </c>
    </row>
    <row r="33" spans="1:8" x14ac:dyDescent="0.3">
      <c r="A33" t="s">
        <v>139</v>
      </c>
      <c r="B33" t="s">
        <v>139</v>
      </c>
      <c r="C33" t="s">
        <v>139</v>
      </c>
      <c r="D33">
        <v>0</v>
      </c>
      <c r="E33">
        <v>0.4</v>
      </c>
      <c r="F33">
        <v>3</v>
      </c>
      <c r="G33" t="s">
        <v>84</v>
      </c>
      <c r="H33">
        <v>32</v>
      </c>
    </row>
    <row r="34" spans="1:8" x14ac:dyDescent="0.3">
      <c r="A34" t="s">
        <v>140</v>
      </c>
      <c r="B34" t="s">
        <v>140</v>
      </c>
      <c r="C34" t="s">
        <v>140</v>
      </c>
      <c r="D34">
        <v>0</v>
      </c>
      <c r="E34">
        <v>0.4</v>
      </c>
      <c r="F34">
        <v>3</v>
      </c>
      <c r="G34" t="s">
        <v>86</v>
      </c>
      <c r="H34">
        <v>33</v>
      </c>
    </row>
    <row r="35" spans="1:8" x14ac:dyDescent="0.3">
      <c r="A35" t="s">
        <v>141</v>
      </c>
      <c r="B35" t="s">
        <v>141</v>
      </c>
      <c r="C35" t="s">
        <v>141</v>
      </c>
      <c r="D35">
        <v>0</v>
      </c>
      <c r="E35">
        <v>0.4</v>
      </c>
      <c r="F35">
        <v>3</v>
      </c>
      <c r="G35" t="s">
        <v>88</v>
      </c>
      <c r="H35">
        <v>34</v>
      </c>
    </row>
    <row r="36" spans="1:8" x14ac:dyDescent="0.3">
      <c r="A36" t="s">
        <v>142</v>
      </c>
      <c r="B36" t="s">
        <v>142</v>
      </c>
      <c r="C36" t="s">
        <v>142</v>
      </c>
      <c r="D36">
        <v>0</v>
      </c>
      <c r="E36">
        <v>0.4</v>
      </c>
      <c r="F36">
        <v>3</v>
      </c>
      <c r="G36" t="s">
        <v>90</v>
      </c>
      <c r="H36">
        <v>35</v>
      </c>
    </row>
    <row r="37" spans="1:8" x14ac:dyDescent="0.3">
      <c r="A37" t="s">
        <v>143</v>
      </c>
      <c r="B37" t="s">
        <v>143</v>
      </c>
      <c r="C37" t="s">
        <v>143</v>
      </c>
      <c r="D37">
        <v>0</v>
      </c>
      <c r="E37">
        <v>0.4</v>
      </c>
      <c r="F37">
        <v>3</v>
      </c>
      <c r="G37" t="s">
        <v>92</v>
      </c>
      <c r="H37">
        <v>36</v>
      </c>
    </row>
    <row r="38" spans="1:8" x14ac:dyDescent="0.3">
      <c r="A38" t="s">
        <v>144</v>
      </c>
      <c r="B38" t="s">
        <v>144</v>
      </c>
      <c r="C38" t="s">
        <v>144</v>
      </c>
      <c r="D38">
        <v>0</v>
      </c>
      <c r="E38">
        <v>0.4</v>
      </c>
      <c r="F38">
        <v>3</v>
      </c>
      <c r="G38" t="s">
        <v>94</v>
      </c>
      <c r="H38">
        <v>37</v>
      </c>
    </row>
    <row r="39" spans="1:8" x14ac:dyDescent="0.3">
      <c r="A39" t="s">
        <v>145</v>
      </c>
      <c r="B39" t="s">
        <v>145</v>
      </c>
      <c r="C39" t="s">
        <v>145</v>
      </c>
      <c r="D39">
        <v>0</v>
      </c>
      <c r="E39">
        <v>0.4</v>
      </c>
      <c r="F39">
        <v>3</v>
      </c>
      <c r="G39" t="s">
        <v>50</v>
      </c>
      <c r="H39">
        <v>38</v>
      </c>
    </row>
  </sheetData>
  <conditionalFormatting sqref="A1">
    <cfRule type="duplicateValues" dxfId="35" priority="11"/>
  </conditionalFormatting>
  <conditionalFormatting sqref="A2">
    <cfRule type="duplicateValues" dxfId="34" priority="10"/>
  </conditionalFormatting>
  <conditionalFormatting sqref="A4:C4">
    <cfRule type="duplicateValues" dxfId="33" priority="7"/>
    <cfRule type="duplicateValues" dxfId="32" priority="8"/>
    <cfRule type="duplicateValues" dxfId="31" priority="9"/>
  </conditionalFormatting>
  <conditionalFormatting sqref="G10">
    <cfRule type="duplicateValues" dxfId="30" priority="1"/>
    <cfRule type="duplicateValues" dxfId="29" priority="2"/>
    <cfRule type="duplicateValues" dxfId="28" priority="3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51B8-A756-4EDB-A82A-A17B11C11CB4}">
  <dimension ref="A1:Q37"/>
  <sheetViews>
    <sheetView workbookViewId="0">
      <selection activeCell="A2" sqref="A2"/>
    </sheetView>
  </sheetViews>
  <sheetFormatPr defaultRowHeight="14.4" x14ac:dyDescent="0.3"/>
  <cols>
    <col min="14" max="14" width="14.6640625" customWidth="1"/>
    <col min="15" max="15" width="13.33203125" customWidth="1"/>
    <col min="16" max="16" width="25.5546875" customWidth="1"/>
    <col min="17" max="17" width="16.6640625" customWidth="1"/>
  </cols>
  <sheetData>
    <row r="1" spans="1:17" x14ac:dyDescent="0.3">
      <c r="A1" t="s">
        <v>222</v>
      </c>
      <c r="B1" s="26">
        <v>21</v>
      </c>
      <c r="C1" s="26">
        <v>22</v>
      </c>
      <c r="D1" s="26">
        <v>23</v>
      </c>
      <c r="E1" s="26">
        <v>24</v>
      </c>
      <c r="F1" s="26">
        <v>25</v>
      </c>
      <c r="G1" s="26">
        <v>26</v>
      </c>
      <c r="H1" s="26">
        <v>27</v>
      </c>
      <c r="I1" s="26">
        <v>28</v>
      </c>
      <c r="J1" s="26">
        <v>29</v>
      </c>
      <c r="K1" s="26">
        <v>30</v>
      </c>
      <c r="L1" s="26">
        <v>31</v>
      </c>
      <c r="M1" s="26" t="s">
        <v>196</v>
      </c>
      <c r="N1" s="26" t="s">
        <v>197</v>
      </c>
      <c r="O1" s="26" t="s">
        <v>198</v>
      </c>
      <c r="P1" s="26" t="s">
        <v>199</v>
      </c>
      <c r="Q1" s="27" t="s">
        <v>221</v>
      </c>
    </row>
    <row r="2" spans="1:17" x14ac:dyDescent="0.3">
      <c r="A2" s="6" t="s">
        <v>110</v>
      </c>
      <c r="B2" s="10">
        <f>IF(MOD(ROW(B2)-1,12)=0,1,0)</f>
        <v>0</v>
      </c>
      <c r="M2">
        <v>21</v>
      </c>
      <c r="N2">
        <v>3</v>
      </c>
      <c r="O2">
        <v>36</v>
      </c>
      <c r="Q2">
        <v>242</v>
      </c>
    </row>
    <row r="3" spans="1:17" x14ac:dyDescent="0.3">
      <c r="A3" t="s">
        <v>111</v>
      </c>
      <c r="B3" s="10">
        <f t="shared" ref="B3:B37" si="0">IF(MOD(ROW(B3)-1,12)=0,1,0)</f>
        <v>0</v>
      </c>
      <c r="M3">
        <v>22</v>
      </c>
      <c r="O3">
        <v>36</v>
      </c>
    </row>
    <row r="4" spans="1:17" x14ac:dyDescent="0.3">
      <c r="A4" t="s">
        <v>112</v>
      </c>
      <c r="B4" s="10">
        <f t="shared" si="0"/>
        <v>0</v>
      </c>
      <c r="M4">
        <v>23</v>
      </c>
      <c r="O4">
        <v>36</v>
      </c>
    </row>
    <row r="5" spans="1:17" x14ac:dyDescent="0.3">
      <c r="A5" t="s">
        <v>113</v>
      </c>
      <c r="B5" s="10">
        <f t="shared" si="0"/>
        <v>0</v>
      </c>
      <c r="M5">
        <v>24</v>
      </c>
      <c r="O5">
        <v>36</v>
      </c>
    </row>
    <row r="6" spans="1:17" x14ac:dyDescent="0.3">
      <c r="A6" t="s">
        <v>114</v>
      </c>
      <c r="B6" s="10">
        <f t="shared" si="0"/>
        <v>0</v>
      </c>
      <c r="M6">
        <v>25</v>
      </c>
      <c r="O6">
        <v>36</v>
      </c>
    </row>
    <row r="7" spans="1:17" x14ac:dyDescent="0.3">
      <c r="A7" t="s">
        <v>115</v>
      </c>
      <c r="B7" s="10">
        <f t="shared" si="0"/>
        <v>0</v>
      </c>
      <c r="M7">
        <v>26</v>
      </c>
      <c r="N7">
        <v>13</v>
      </c>
      <c r="O7">
        <v>36</v>
      </c>
    </row>
    <row r="8" spans="1:17" x14ac:dyDescent="0.3">
      <c r="A8" t="s">
        <v>116</v>
      </c>
      <c r="B8" s="10">
        <f t="shared" si="0"/>
        <v>0</v>
      </c>
      <c r="M8">
        <v>27</v>
      </c>
      <c r="O8">
        <v>36</v>
      </c>
    </row>
    <row r="9" spans="1:17" x14ac:dyDescent="0.3">
      <c r="A9" t="s">
        <v>117</v>
      </c>
      <c r="B9" s="10">
        <f t="shared" si="0"/>
        <v>0</v>
      </c>
      <c r="M9">
        <v>28</v>
      </c>
    </row>
    <row r="10" spans="1:17" x14ac:dyDescent="0.3">
      <c r="A10" t="s">
        <v>118</v>
      </c>
      <c r="B10" s="10">
        <f t="shared" si="0"/>
        <v>0</v>
      </c>
      <c r="M10">
        <v>29</v>
      </c>
    </row>
    <row r="11" spans="1:17" x14ac:dyDescent="0.3">
      <c r="A11" t="s">
        <v>119</v>
      </c>
      <c r="B11" s="10">
        <f t="shared" si="0"/>
        <v>0</v>
      </c>
      <c r="M11">
        <v>30</v>
      </c>
    </row>
    <row r="12" spans="1:17" x14ac:dyDescent="0.3">
      <c r="A12" t="s">
        <v>120</v>
      </c>
      <c r="B12" s="10">
        <f t="shared" si="0"/>
        <v>0</v>
      </c>
      <c r="M12">
        <v>31</v>
      </c>
      <c r="N12">
        <v>60</v>
      </c>
    </row>
    <row r="13" spans="1:17" x14ac:dyDescent="0.3">
      <c r="A13" t="s">
        <v>121</v>
      </c>
      <c r="B13" s="10">
        <f t="shared" si="0"/>
        <v>1</v>
      </c>
    </row>
    <row r="14" spans="1:17" x14ac:dyDescent="0.3">
      <c r="A14" t="s">
        <v>122</v>
      </c>
      <c r="B14" s="10">
        <f t="shared" si="0"/>
        <v>0</v>
      </c>
    </row>
    <row r="15" spans="1:17" x14ac:dyDescent="0.3">
      <c r="A15" t="s">
        <v>123</v>
      </c>
      <c r="B15" s="10">
        <f t="shared" si="0"/>
        <v>0</v>
      </c>
    </row>
    <row r="16" spans="1:17" x14ac:dyDescent="0.3">
      <c r="A16" t="s">
        <v>124</v>
      </c>
      <c r="B16" s="10">
        <f t="shared" si="0"/>
        <v>0</v>
      </c>
    </row>
    <row r="17" spans="1:2" x14ac:dyDescent="0.3">
      <c r="A17" t="s">
        <v>125</v>
      </c>
      <c r="B17" s="10">
        <f t="shared" si="0"/>
        <v>0</v>
      </c>
    </row>
    <row r="18" spans="1:2" x14ac:dyDescent="0.3">
      <c r="A18" t="s">
        <v>126</v>
      </c>
      <c r="B18" s="10">
        <f t="shared" si="0"/>
        <v>0</v>
      </c>
    </row>
    <row r="19" spans="1:2" x14ac:dyDescent="0.3">
      <c r="A19" t="s">
        <v>127</v>
      </c>
      <c r="B19" s="10">
        <f t="shared" si="0"/>
        <v>0</v>
      </c>
    </row>
    <row r="20" spans="1:2" x14ac:dyDescent="0.3">
      <c r="A20" t="s">
        <v>128</v>
      </c>
      <c r="B20" s="10">
        <f t="shared" si="0"/>
        <v>0</v>
      </c>
    </row>
    <row r="21" spans="1:2" x14ac:dyDescent="0.3">
      <c r="A21" t="s">
        <v>129</v>
      </c>
      <c r="B21" s="10">
        <f t="shared" si="0"/>
        <v>0</v>
      </c>
    </row>
    <row r="22" spans="1:2" x14ac:dyDescent="0.3">
      <c r="A22" t="s">
        <v>130</v>
      </c>
      <c r="B22" s="10">
        <f t="shared" si="0"/>
        <v>0</v>
      </c>
    </row>
    <row r="23" spans="1:2" x14ac:dyDescent="0.3">
      <c r="A23" t="s">
        <v>131</v>
      </c>
      <c r="B23" s="10">
        <f t="shared" si="0"/>
        <v>0</v>
      </c>
    </row>
    <row r="24" spans="1:2" x14ac:dyDescent="0.3">
      <c r="A24" t="s">
        <v>132</v>
      </c>
      <c r="B24" s="10">
        <f t="shared" si="0"/>
        <v>0</v>
      </c>
    </row>
    <row r="25" spans="1:2" x14ac:dyDescent="0.3">
      <c r="A25" t="s">
        <v>133</v>
      </c>
      <c r="B25" s="10">
        <f t="shared" si="0"/>
        <v>1</v>
      </c>
    </row>
    <row r="26" spans="1:2" x14ac:dyDescent="0.3">
      <c r="A26" t="s">
        <v>134</v>
      </c>
      <c r="B26" s="10">
        <f t="shared" si="0"/>
        <v>0</v>
      </c>
    </row>
    <row r="27" spans="1:2" x14ac:dyDescent="0.3">
      <c r="A27" t="s">
        <v>135</v>
      </c>
      <c r="B27" s="10">
        <f t="shared" si="0"/>
        <v>0</v>
      </c>
    </row>
    <row r="28" spans="1:2" x14ac:dyDescent="0.3">
      <c r="A28" t="s">
        <v>136</v>
      </c>
      <c r="B28" s="10">
        <f t="shared" si="0"/>
        <v>0</v>
      </c>
    </row>
    <row r="29" spans="1:2" x14ac:dyDescent="0.3">
      <c r="A29" t="s">
        <v>137</v>
      </c>
      <c r="B29" s="10">
        <f t="shared" si="0"/>
        <v>0</v>
      </c>
    </row>
    <row r="30" spans="1:2" x14ac:dyDescent="0.3">
      <c r="A30" t="s">
        <v>138</v>
      </c>
      <c r="B30" s="10">
        <f t="shared" si="0"/>
        <v>0</v>
      </c>
    </row>
    <row r="31" spans="1:2" x14ac:dyDescent="0.3">
      <c r="A31" t="s">
        <v>139</v>
      </c>
      <c r="B31" s="10">
        <f t="shared" si="0"/>
        <v>0</v>
      </c>
    </row>
    <row r="32" spans="1:2" x14ac:dyDescent="0.3">
      <c r="A32" t="s">
        <v>140</v>
      </c>
      <c r="B32" s="10">
        <f t="shared" si="0"/>
        <v>0</v>
      </c>
    </row>
    <row r="33" spans="1:2" x14ac:dyDescent="0.3">
      <c r="A33" t="s">
        <v>141</v>
      </c>
      <c r="B33" s="10">
        <f t="shared" si="0"/>
        <v>0</v>
      </c>
    </row>
    <row r="34" spans="1:2" x14ac:dyDescent="0.3">
      <c r="A34" t="s">
        <v>142</v>
      </c>
      <c r="B34" s="10">
        <f t="shared" si="0"/>
        <v>0</v>
      </c>
    </row>
    <row r="35" spans="1:2" x14ac:dyDescent="0.3">
      <c r="A35" t="s">
        <v>143</v>
      </c>
      <c r="B35" s="10">
        <f t="shared" si="0"/>
        <v>0</v>
      </c>
    </row>
    <row r="36" spans="1:2" x14ac:dyDescent="0.3">
      <c r="A36" t="s">
        <v>144</v>
      </c>
      <c r="B36" s="10">
        <f t="shared" si="0"/>
        <v>0</v>
      </c>
    </row>
    <row r="37" spans="1:2" x14ac:dyDescent="0.3">
      <c r="A37" t="s">
        <v>145</v>
      </c>
      <c r="B37" s="10">
        <f t="shared" si="0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C64B3-0ED4-4C57-B085-22C6F75BBB18}">
  <dimension ref="A1:C13"/>
  <sheetViews>
    <sheetView workbookViewId="0">
      <selection activeCell="A3" sqref="A1:C13"/>
    </sheetView>
  </sheetViews>
  <sheetFormatPr defaultRowHeight="14.4" x14ac:dyDescent="0.3"/>
  <cols>
    <col min="2" max="2" width="13.5546875" customWidth="1"/>
    <col min="3" max="3" width="13.44140625" customWidth="1"/>
  </cols>
  <sheetData>
    <row r="1" spans="1:3" ht="15" thickBot="1" x14ac:dyDescent="0.35">
      <c r="A1" t="s">
        <v>206</v>
      </c>
      <c r="B1" t="s">
        <v>207</v>
      </c>
      <c r="C1" t="s">
        <v>208</v>
      </c>
    </row>
    <row r="2" spans="1:3" x14ac:dyDescent="0.3">
      <c r="A2" s="15">
        <v>242</v>
      </c>
      <c r="B2" s="20">
        <v>238792</v>
      </c>
      <c r="C2" s="15">
        <v>238792</v>
      </c>
    </row>
    <row r="3" spans="1:3" x14ac:dyDescent="0.3">
      <c r="A3" s="16">
        <v>296663.39048889925</v>
      </c>
      <c r="B3" s="16">
        <v>303754.85190548212</v>
      </c>
      <c r="C3" s="21">
        <v>307300.58261377353</v>
      </c>
    </row>
    <row r="4" spans="1:3" x14ac:dyDescent="0.3">
      <c r="A4" s="17">
        <v>397195.78121434461</v>
      </c>
      <c r="B4" s="17">
        <v>430434.93529024685</v>
      </c>
      <c r="C4" s="22">
        <v>448186.68046396226</v>
      </c>
    </row>
    <row r="5" spans="1:3" x14ac:dyDescent="0.3">
      <c r="A5" s="18">
        <v>521819.07592326705</v>
      </c>
      <c r="B5" s="18">
        <v>606714.80619437469</v>
      </c>
      <c r="C5" s="23">
        <v>654935.20732638985</v>
      </c>
    </row>
    <row r="6" spans="1:3" x14ac:dyDescent="0.3">
      <c r="A6" s="17">
        <v>705980.42160019267</v>
      </c>
      <c r="B6" s="17">
        <v>899132.15810096264</v>
      </c>
      <c r="C6" s="22">
        <v>1016613.7464593984</v>
      </c>
    </row>
    <row r="7" spans="1:3" x14ac:dyDescent="0.3">
      <c r="A7" s="18">
        <v>970676.07951280975</v>
      </c>
      <c r="B7" s="18">
        <v>1370926.4067534253</v>
      </c>
      <c r="C7" s="23">
        <v>1632006.1661111654</v>
      </c>
    </row>
    <row r="8" spans="1:3" x14ac:dyDescent="0.3">
      <c r="A8" s="17">
        <v>1424299.3278443248</v>
      </c>
      <c r="B8" s="17">
        <v>2278542.722634044</v>
      </c>
      <c r="C8" s="22">
        <v>2880486.4674703088</v>
      </c>
    </row>
    <row r="9" spans="1:3" x14ac:dyDescent="0.3">
      <c r="A9" s="18">
        <v>1950274.8526827493</v>
      </c>
      <c r="B9" s="18">
        <v>3459879.4083702452</v>
      </c>
      <c r="C9" s="23">
        <v>4594179.341798556</v>
      </c>
    </row>
    <row r="10" spans="1:3" x14ac:dyDescent="0.3">
      <c r="A10" s="17">
        <v>2670480.8603587681</v>
      </c>
      <c r="B10" s="17">
        <v>5275671.2484233975</v>
      </c>
      <c r="C10" s="22">
        <v>6862487.2092063325</v>
      </c>
    </row>
    <row r="11" spans="1:3" x14ac:dyDescent="0.3">
      <c r="A11" s="18">
        <v>3757664.407608991</v>
      </c>
      <c r="B11" s="18">
        <v>7543979.115831174</v>
      </c>
      <c r="C11" s="23">
        <v>9130795.0766141079</v>
      </c>
    </row>
    <row r="12" spans="1:3" x14ac:dyDescent="0.3">
      <c r="A12" s="17">
        <v>5088704.8040195322</v>
      </c>
      <c r="B12" s="17">
        <v>9812286.9832389504</v>
      </c>
      <c r="C12" s="22">
        <v>11399102.944021884</v>
      </c>
    </row>
    <row r="13" spans="1:3" ht="15" thickBot="1" x14ac:dyDescent="0.35">
      <c r="A13" s="19">
        <v>6819682.3888838142</v>
      </c>
      <c r="B13" s="19">
        <v>12080594.850646727</v>
      </c>
      <c r="C13" s="24">
        <v>13667410.8114297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7"/>
  <sheetViews>
    <sheetView workbookViewId="0">
      <selection activeCell="F8" sqref="F8"/>
    </sheetView>
  </sheetViews>
  <sheetFormatPr defaultColWidth="11.5546875" defaultRowHeight="14.4" x14ac:dyDescent="0.3"/>
  <sheetData>
    <row r="1" spans="1:6" x14ac:dyDescent="0.3">
      <c r="A1" s="1" t="s">
        <v>30</v>
      </c>
      <c r="B1" s="1" t="s">
        <v>31</v>
      </c>
      <c r="C1" s="1" t="s">
        <v>157</v>
      </c>
      <c r="D1" s="1" t="s">
        <v>33</v>
      </c>
      <c r="E1" s="1" t="s">
        <v>5</v>
      </c>
    </row>
    <row r="2" spans="1:6" x14ac:dyDescent="0.3">
      <c r="A2" t="s">
        <v>159</v>
      </c>
      <c r="B2" s="6" t="s">
        <v>110</v>
      </c>
      <c r="C2">
        <v>0</v>
      </c>
      <c r="D2">
        <v>0</v>
      </c>
      <c r="E2" t="s">
        <v>158</v>
      </c>
      <c r="F2" t="s">
        <v>147</v>
      </c>
    </row>
    <row r="3" spans="1:6" x14ac:dyDescent="0.3">
      <c r="A3" t="s">
        <v>160</v>
      </c>
      <c r="B3" t="s">
        <v>111</v>
      </c>
      <c r="C3">
        <v>92.055000000000007</v>
      </c>
      <c r="D3">
        <v>0</v>
      </c>
      <c r="E3" t="s">
        <v>158</v>
      </c>
      <c r="F3" t="s">
        <v>109</v>
      </c>
    </row>
    <row r="4" spans="1:6" x14ac:dyDescent="0.3">
      <c r="A4" t="s">
        <v>161</v>
      </c>
      <c r="B4" t="s">
        <v>112</v>
      </c>
      <c r="C4">
        <v>0</v>
      </c>
      <c r="D4">
        <v>0</v>
      </c>
      <c r="E4" t="s">
        <v>158</v>
      </c>
      <c r="F4" t="s">
        <v>154</v>
      </c>
    </row>
    <row r="5" spans="1:6" x14ac:dyDescent="0.3">
      <c r="A5" t="s">
        <v>162</v>
      </c>
      <c r="B5" t="s">
        <v>113</v>
      </c>
      <c r="C5">
        <v>4.8449999999999998</v>
      </c>
      <c r="D5">
        <v>0</v>
      </c>
      <c r="E5" t="s">
        <v>158</v>
      </c>
      <c r="F5" t="s">
        <v>96</v>
      </c>
    </row>
    <row r="6" spans="1:6" x14ac:dyDescent="0.3">
      <c r="A6" t="s">
        <v>163</v>
      </c>
      <c r="B6" t="s">
        <v>114</v>
      </c>
      <c r="C6">
        <v>61.047000000000004</v>
      </c>
      <c r="D6">
        <v>0</v>
      </c>
      <c r="E6" t="s">
        <v>158</v>
      </c>
      <c r="F6" t="s">
        <v>52</v>
      </c>
    </row>
    <row r="7" spans="1:6" x14ac:dyDescent="0.3">
      <c r="A7" t="s">
        <v>164</v>
      </c>
      <c r="B7" t="s">
        <v>115</v>
      </c>
      <c r="C7">
        <v>50.872500000000002</v>
      </c>
      <c r="D7">
        <v>0</v>
      </c>
      <c r="E7" t="s">
        <v>158</v>
      </c>
      <c r="F7" t="s">
        <v>54</v>
      </c>
    </row>
    <row r="8" spans="1:6" x14ac:dyDescent="0.3">
      <c r="A8" t="s">
        <v>165</v>
      </c>
      <c r="B8" t="s">
        <v>116</v>
      </c>
      <c r="C8">
        <v>6.46</v>
      </c>
      <c r="D8">
        <v>0</v>
      </c>
      <c r="E8" t="s">
        <v>158</v>
      </c>
      <c r="F8" t="s">
        <v>98</v>
      </c>
    </row>
    <row r="9" spans="1:6" x14ac:dyDescent="0.3">
      <c r="A9" t="s">
        <v>166</v>
      </c>
      <c r="B9" t="s">
        <v>117</v>
      </c>
      <c r="C9">
        <v>54.264000000000003</v>
      </c>
      <c r="D9">
        <v>0</v>
      </c>
      <c r="E9" t="s">
        <v>158</v>
      </c>
      <c r="F9" t="s">
        <v>56</v>
      </c>
    </row>
    <row r="10" spans="1:6" x14ac:dyDescent="0.3">
      <c r="A10" t="s">
        <v>167</v>
      </c>
      <c r="B10" t="s">
        <v>118</v>
      </c>
      <c r="C10">
        <v>7.2675000000000001</v>
      </c>
      <c r="D10">
        <v>0</v>
      </c>
      <c r="E10" t="s">
        <v>158</v>
      </c>
      <c r="F10" t="s">
        <v>100</v>
      </c>
    </row>
    <row r="11" spans="1:6" x14ac:dyDescent="0.3">
      <c r="A11" t="s">
        <v>168</v>
      </c>
      <c r="B11" t="s">
        <v>119</v>
      </c>
      <c r="C11">
        <v>100.9375</v>
      </c>
      <c r="D11">
        <v>0</v>
      </c>
      <c r="E11" t="s">
        <v>158</v>
      </c>
      <c r="F11" t="s">
        <v>58</v>
      </c>
    </row>
    <row r="12" spans="1:6" x14ac:dyDescent="0.3">
      <c r="A12" t="s">
        <v>169</v>
      </c>
      <c r="B12" t="s">
        <v>120</v>
      </c>
      <c r="C12">
        <v>7.6712500000000006</v>
      </c>
      <c r="D12">
        <v>0</v>
      </c>
      <c r="E12" t="s">
        <v>158</v>
      </c>
      <c r="F12" t="s">
        <v>102</v>
      </c>
    </row>
    <row r="13" spans="1:6" x14ac:dyDescent="0.3">
      <c r="A13" t="s">
        <v>170</v>
      </c>
      <c r="B13" t="s">
        <v>121</v>
      </c>
      <c r="C13">
        <v>92.862499999999997</v>
      </c>
      <c r="D13">
        <v>0</v>
      </c>
      <c r="E13" t="s">
        <v>158</v>
      </c>
      <c r="F13" t="s">
        <v>60</v>
      </c>
    </row>
    <row r="14" spans="1:6" x14ac:dyDescent="0.3">
      <c r="A14" t="s">
        <v>171</v>
      </c>
      <c r="B14" t="s">
        <v>122</v>
      </c>
      <c r="C14">
        <v>121.125</v>
      </c>
      <c r="D14">
        <v>0</v>
      </c>
      <c r="E14" t="s">
        <v>158</v>
      </c>
      <c r="F14" t="s">
        <v>62</v>
      </c>
    </row>
    <row r="15" spans="1:6" x14ac:dyDescent="0.3">
      <c r="A15" t="s">
        <v>172</v>
      </c>
      <c r="B15" t="s">
        <v>123</v>
      </c>
      <c r="C15">
        <v>7.2675000000000001</v>
      </c>
      <c r="D15">
        <v>0</v>
      </c>
      <c r="E15" t="s">
        <v>158</v>
      </c>
      <c r="F15" t="s">
        <v>104</v>
      </c>
    </row>
    <row r="16" spans="1:6" x14ac:dyDescent="0.3">
      <c r="A16" t="s">
        <v>173</v>
      </c>
      <c r="B16" t="s">
        <v>124</v>
      </c>
      <c r="C16">
        <v>5.6524999999999999</v>
      </c>
      <c r="D16">
        <v>0</v>
      </c>
      <c r="E16" t="s">
        <v>158</v>
      </c>
      <c r="F16" t="s">
        <v>106</v>
      </c>
    </row>
    <row r="17" spans="1:6" x14ac:dyDescent="0.3">
      <c r="A17" t="s">
        <v>174</v>
      </c>
      <c r="B17" t="s">
        <v>125</v>
      </c>
      <c r="C17">
        <v>6.46</v>
      </c>
      <c r="D17">
        <v>0</v>
      </c>
      <c r="E17" t="s">
        <v>158</v>
      </c>
      <c r="F17" t="s">
        <v>46</v>
      </c>
    </row>
    <row r="18" spans="1:6" x14ac:dyDescent="0.3">
      <c r="A18" t="s">
        <v>175</v>
      </c>
      <c r="B18" t="s">
        <v>126</v>
      </c>
      <c r="C18">
        <v>5.6524999999999999</v>
      </c>
      <c r="D18">
        <v>0</v>
      </c>
      <c r="E18" t="s">
        <v>158</v>
      </c>
      <c r="F18" t="s">
        <v>64</v>
      </c>
    </row>
    <row r="19" spans="1:6" x14ac:dyDescent="0.3">
      <c r="A19" t="s">
        <v>176</v>
      </c>
      <c r="B19" t="s">
        <v>127</v>
      </c>
      <c r="C19">
        <v>4.8449999999999998</v>
      </c>
      <c r="D19">
        <v>0</v>
      </c>
      <c r="E19" t="s">
        <v>158</v>
      </c>
      <c r="F19" t="s">
        <v>66</v>
      </c>
    </row>
    <row r="20" spans="1:6" x14ac:dyDescent="0.3">
      <c r="A20" t="s">
        <v>177</v>
      </c>
      <c r="B20" t="s">
        <v>128</v>
      </c>
      <c r="C20">
        <v>5.6524999999999999</v>
      </c>
      <c r="D20">
        <v>0</v>
      </c>
      <c r="E20" t="s">
        <v>158</v>
      </c>
      <c r="F20" t="s">
        <v>68</v>
      </c>
    </row>
    <row r="21" spans="1:6" x14ac:dyDescent="0.3">
      <c r="A21" t="s">
        <v>178</v>
      </c>
      <c r="B21" t="s">
        <v>129</v>
      </c>
      <c r="C21">
        <v>6.0562500000000004</v>
      </c>
      <c r="D21">
        <v>0</v>
      </c>
      <c r="E21" t="s">
        <v>158</v>
      </c>
      <c r="F21" t="s">
        <v>70</v>
      </c>
    </row>
    <row r="22" spans="1:6" x14ac:dyDescent="0.3">
      <c r="A22" t="s">
        <v>179</v>
      </c>
      <c r="B22" t="s">
        <v>130</v>
      </c>
      <c r="C22">
        <v>7.2675000000000001</v>
      </c>
      <c r="D22">
        <v>0</v>
      </c>
      <c r="E22" t="s">
        <v>158</v>
      </c>
      <c r="F22" t="s">
        <v>72</v>
      </c>
    </row>
    <row r="23" spans="1:6" x14ac:dyDescent="0.3">
      <c r="A23" t="s">
        <v>180</v>
      </c>
      <c r="B23" t="s">
        <v>131</v>
      </c>
      <c r="C23">
        <v>5.2487500000000002</v>
      </c>
      <c r="D23">
        <v>0</v>
      </c>
      <c r="E23" t="s">
        <v>158</v>
      </c>
      <c r="F23" t="s">
        <v>74</v>
      </c>
    </row>
    <row r="24" spans="1:6" x14ac:dyDescent="0.3">
      <c r="A24" t="s">
        <v>181</v>
      </c>
      <c r="B24" t="s">
        <v>132</v>
      </c>
      <c r="C24">
        <v>5.2487500000000002</v>
      </c>
      <c r="D24">
        <v>0</v>
      </c>
      <c r="E24" t="s">
        <v>158</v>
      </c>
      <c r="F24" t="s">
        <v>76</v>
      </c>
    </row>
    <row r="25" spans="1:6" x14ac:dyDescent="0.3">
      <c r="A25" t="s">
        <v>182</v>
      </c>
      <c r="B25" t="s">
        <v>133</v>
      </c>
      <c r="C25">
        <v>0</v>
      </c>
      <c r="D25">
        <v>0</v>
      </c>
      <c r="E25" t="s">
        <v>158</v>
      </c>
      <c r="F25" t="s">
        <v>155</v>
      </c>
    </row>
    <row r="26" spans="1:6" x14ac:dyDescent="0.3">
      <c r="A26" t="s">
        <v>183</v>
      </c>
      <c r="B26" t="s">
        <v>134</v>
      </c>
      <c r="C26">
        <v>8.0750000000000011</v>
      </c>
      <c r="D26">
        <v>0</v>
      </c>
      <c r="E26" t="s">
        <v>158</v>
      </c>
      <c r="F26" t="s">
        <v>78</v>
      </c>
    </row>
    <row r="27" spans="1:6" x14ac:dyDescent="0.3">
      <c r="A27" t="s">
        <v>184</v>
      </c>
      <c r="B27" t="s">
        <v>135</v>
      </c>
      <c r="C27">
        <v>6.0562500000000004</v>
      </c>
      <c r="D27">
        <v>0</v>
      </c>
      <c r="E27" t="s">
        <v>158</v>
      </c>
      <c r="F27" t="s">
        <v>80</v>
      </c>
    </row>
    <row r="28" spans="1:6" x14ac:dyDescent="0.3">
      <c r="A28" t="s">
        <v>185</v>
      </c>
      <c r="B28" t="s">
        <v>136</v>
      </c>
      <c r="C28">
        <v>0</v>
      </c>
      <c r="D28">
        <v>0</v>
      </c>
      <c r="E28" t="s">
        <v>158</v>
      </c>
      <c r="F28" t="s">
        <v>148</v>
      </c>
    </row>
    <row r="29" spans="1:6" x14ac:dyDescent="0.3">
      <c r="A29" t="s">
        <v>186</v>
      </c>
      <c r="B29" t="s">
        <v>137</v>
      </c>
      <c r="C29">
        <v>6.46</v>
      </c>
      <c r="D29">
        <v>0</v>
      </c>
      <c r="E29" t="s">
        <v>158</v>
      </c>
      <c r="F29" t="s">
        <v>82</v>
      </c>
    </row>
    <row r="30" spans="1:6" x14ac:dyDescent="0.3">
      <c r="A30" t="s">
        <v>187</v>
      </c>
      <c r="B30" t="s">
        <v>138</v>
      </c>
      <c r="C30">
        <v>5.6524999999999999</v>
      </c>
      <c r="D30">
        <v>0</v>
      </c>
      <c r="E30" t="s">
        <v>158</v>
      </c>
      <c r="F30" t="s">
        <v>48</v>
      </c>
    </row>
    <row r="31" spans="1:6" x14ac:dyDescent="0.3">
      <c r="A31" t="s">
        <v>188</v>
      </c>
      <c r="B31" t="s">
        <v>139</v>
      </c>
      <c r="C31">
        <v>6.0562500000000004</v>
      </c>
      <c r="D31">
        <v>0</v>
      </c>
      <c r="E31" t="s">
        <v>158</v>
      </c>
      <c r="F31" t="s">
        <v>84</v>
      </c>
    </row>
    <row r="32" spans="1:6" x14ac:dyDescent="0.3">
      <c r="A32" t="s">
        <v>189</v>
      </c>
      <c r="B32" t="s">
        <v>140</v>
      </c>
      <c r="C32">
        <v>6.0562500000000004</v>
      </c>
      <c r="D32">
        <v>0</v>
      </c>
      <c r="E32" t="s">
        <v>158</v>
      </c>
      <c r="F32" t="s">
        <v>86</v>
      </c>
    </row>
    <row r="33" spans="1:6" x14ac:dyDescent="0.3">
      <c r="A33" t="s">
        <v>190</v>
      </c>
      <c r="B33" t="s">
        <v>141</v>
      </c>
      <c r="C33">
        <v>6.46</v>
      </c>
      <c r="D33">
        <v>0</v>
      </c>
      <c r="E33" t="s">
        <v>158</v>
      </c>
      <c r="F33" t="s">
        <v>88</v>
      </c>
    </row>
    <row r="34" spans="1:6" x14ac:dyDescent="0.3">
      <c r="A34" t="s">
        <v>191</v>
      </c>
      <c r="B34" t="s">
        <v>142</v>
      </c>
      <c r="C34">
        <v>4.8449999999999998</v>
      </c>
      <c r="D34">
        <v>0</v>
      </c>
      <c r="E34" t="s">
        <v>158</v>
      </c>
      <c r="F34" t="s">
        <v>90</v>
      </c>
    </row>
    <row r="35" spans="1:6" x14ac:dyDescent="0.3">
      <c r="A35" t="s">
        <v>192</v>
      </c>
      <c r="B35" t="s">
        <v>143</v>
      </c>
      <c r="C35">
        <v>5.2487500000000002</v>
      </c>
      <c r="D35">
        <v>0</v>
      </c>
      <c r="E35" t="s">
        <v>158</v>
      </c>
      <c r="F35" t="s">
        <v>92</v>
      </c>
    </row>
    <row r="36" spans="1:6" x14ac:dyDescent="0.3">
      <c r="A36" t="s">
        <v>193</v>
      </c>
      <c r="B36" t="s">
        <v>144</v>
      </c>
      <c r="C36">
        <v>6.0562500000000004</v>
      </c>
      <c r="D36">
        <v>0</v>
      </c>
      <c r="E36" t="s">
        <v>158</v>
      </c>
      <c r="F36" t="s">
        <v>94</v>
      </c>
    </row>
    <row r="37" spans="1:6" x14ac:dyDescent="0.3">
      <c r="A37" t="s">
        <v>194</v>
      </c>
      <c r="B37" t="s">
        <v>145</v>
      </c>
      <c r="C37">
        <v>6.46</v>
      </c>
      <c r="D37">
        <v>0</v>
      </c>
      <c r="E37" t="s">
        <v>158</v>
      </c>
      <c r="F37" t="s">
        <v>50</v>
      </c>
    </row>
  </sheetData>
  <phoneticPr fontId="3" type="noConversion"/>
  <conditionalFormatting sqref="F8">
    <cfRule type="duplicateValues" dxfId="2" priority="1"/>
    <cfRule type="duplicateValues" dxfId="1" priority="2"/>
    <cfRule type="duplicateValues" dxfId="0" priority="3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D30" sqref="D30"/>
    </sheetView>
  </sheetViews>
  <sheetFormatPr defaultColWidth="9.109375" defaultRowHeight="14.4" x14ac:dyDescent="0.3"/>
  <cols>
    <col min="3" max="3" width="13.6640625" customWidth="1"/>
    <col min="4" max="4" width="14.88671875" customWidth="1"/>
    <col min="5" max="5" width="12.5546875" customWidth="1"/>
    <col min="6" max="6" width="15.88671875" customWidth="1"/>
    <col min="7" max="7" width="10.6640625" customWidth="1"/>
    <col min="9" max="9" width="12.33203125" customWidth="1"/>
  </cols>
  <sheetData>
    <row r="1" spans="1:9" x14ac:dyDescent="0.3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149</v>
      </c>
      <c r="H1" t="s">
        <v>150</v>
      </c>
    </row>
    <row r="2" spans="1:9" x14ac:dyDescent="0.3">
      <c r="A2" t="s">
        <v>45</v>
      </c>
      <c r="B2" s="6" t="s">
        <v>110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147</v>
      </c>
    </row>
    <row r="3" spans="1:9" x14ac:dyDescent="0.3">
      <c r="A3" t="s">
        <v>47</v>
      </c>
      <c r="B3" t="s">
        <v>111</v>
      </c>
      <c r="D3">
        <v>2280</v>
      </c>
      <c r="E3">
        <f>0.5*D3</f>
        <v>1140</v>
      </c>
      <c r="F3">
        <f>0.5*E3</f>
        <v>570</v>
      </c>
      <c r="G3">
        <f>0.19*0.85*F3</f>
        <v>92.055000000000007</v>
      </c>
      <c r="H3">
        <v>0</v>
      </c>
      <c r="I3" t="s">
        <v>109</v>
      </c>
    </row>
    <row r="4" spans="1:9" x14ac:dyDescent="0.3">
      <c r="A4" t="s">
        <v>49</v>
      </c>
      <c r="B4" t="s">
        <v>112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s">
        <v>154</v>
      </c>
    </row>
    <row r="5" spans="1:9" x14ac:dyDescent="0.3">
      <c r="A5" t="s">
        <v>51</v>
      </c>
      <c r="B5" t="s">
        <v>113</v>
      </c>
      <c r="C5">
        <v>1</v>
      </c>
      <c r="D5">
        <v>120</v>
      </c>
      <c r="E5">
        <f t="shared" ref="E5:F24" si="0">0.5*D5</f>
        <v>60</v>
      </c>
      <c r="F5">
        <f t="shared" si="0"/>
        <v>30</v>
      </c>
      <c r="G5">
        <f t="shared" ref="G5:G24" si="1">0.19*0.85*F5</f>
        <v>4.8449999999999998</v>
      </c>
      <c r="H5">
        <v>0</v>
      </c>
      <c r="I5" t="s">
        <v>96</v>
      </c>
    </row>
    <row r="6" spans="1:9" x14ac:dyDescent="0.3">
      <c r="A6" t="s">
        <v>53</v>
      </c>
      <c r="B6" t="s">
        <v>114</v>
      </c>
      <c r="C6">
        <f>12*3</f>
        <v>36</v>
      </c>
      <c r="D6">
        <f>C6*42</f>
        <v>1512</v>
      </c>
      <c r="E6">
        <f t="shared" si="0"/>
        <v>756</v>
      </c>
      <c r="F6">
        <f t="shared" si="0"/>
        <v>378</v>
      </c>
      <c r="G6">
        <f t="shared" si="1"/>
        <v>61.047000000000004</v>
      </c>
      <c r="H6">
        <v>0</v>
      </c>
      <c r="I6" t="s">
        <v>52</v>
      </c>
    </row>
    <row r="7" spans="1:9" x14ac:dyDescent="0.3">
      <c r="A7" t="s">
        <v>55</v>
      </c>
      <c r="B7" t="s">
        <v>115</v>
      </c>
      <c r="C7">
        <v>30</v>
      </c>
      <c r="D7">
        <f>C7*42</f>
        <v>1260</v>
      </c>
      <c r="E7">
        <f t="shared" si="0"/>
        <v>630</v>
      </c>
      <c r="F7">
        <f t="shared" si="0"/>
        <v>315</v>
      </c>
      <c r="G7">
        <f t="shared" si="1"/>
        <v>50.872500000000002</v>
      </c>
      <c r="H7">
        <v>0</v>
      </c>
      <c r="I7" t="s">
        <v>54</v>
      </c>
    </row>
    <row r="8" spans="1:9" x14ac:dyDescent="0.3">
      <c r="A8" t="s">
        <v>57</v>
      </c>
      <c r="B8" t="s">
        <v>116</v>
      </c>
      <c r="C8">
        <v>2</v>
      </c>
      <c r="D8">
        <v>160</v>
      </c>
      <c r="E8">
        <f t="shared" si="0"/>
        <v>80</v>
      </c>
      <c r="F8">
        <f t="shared" si="0"/>
        <v>40</v>
      </c>
      <c r="G8">
        <f t="shared" si="1"/>
        <v>6.46</v>
      </c>
      <c r="H8">
        <v>0</v>
      </c>
      <c r="I8" t="s">
        <v>98</v>
      </c>
    </row>
    <row r="9" spans="1:9" x14ac:dyDescent="0.3">
      <c r="A9" t="s">
        <v>59</v>
      </c>
      <c r="B9" t="s">
        <v>117</v>
      </c>
      <c r="C9">
        <v>32</v>
      </c>
      <c r="D9">
        <f>C9*42</f>
        <v>1344</v>
      </c>
      <c r="E9">
        <f t="shared" si="0"/>
        <v>672</v>
      </c>
      <c r="F9">
        <f t="shared" si="0"/>
        <v>336</v>
      </c>
      <c r="G9">
        <f t="shared" si="1"/>
        <v>54.264000000000003</v>
      </c>
      <c r="H9">
        <v>0</v>
      </c>
      <c r="I9" t="s">
        <v>56</v>
      </c>
    </row>
    <row r="10" spans="1:9" x14ac:dyDescent="0.3">
      <c r="A10" t="s">
        <v>61</v>
      </c>
      <c r="B10" t="s">
        <v>118</v>
      </c>
      <c r="C10">
        <v>3</v>
      </c>
      <c r="D10">
        <v>180</v>
      </c>
      <c r="E10">
        <f t="shared" si="0"/>
        <v>90</v>
      </c>
      <c r="F10">
        <f t="shared" si="0"/>
        <v>45</v>
      </c>
      <c r="G10">
        <f t="shared" si="1"/>
        <v>7.2675000000000001</v>
      </c>
      <c r="H10">
        <v>0</v>
      </c>
      <c r="I10" t="s">
        <v>100</v>
      </c>
    </row>
    <row r="11" spans="1:9" x14ac:dyDescent="0.3">
      <c r="A11" t="s">
        <v>63</v>
      </c>
      <c r="B11" t="s">
        <v>119</v>
      </c>
      <c r="C11">
        <v>48</v>
      </c>
      <c r="D11">
        <v>2500</v>
      </c>
      <c r="E11">
        <f t="shared" si="0"/>
        <v>1250</v>
      </c>
      <c r="F11">
        <f t="shared" si="0"/>
        <v>625</v>
      </c>
      <c r="G11">
        <f t="shared" si="1"/>
        <v>100.9375</v>
      </c>
      <c r="H11">
        <v>0</v>
      </c>
      <c r="I11" t="s">
        <v>58</v>
      </c>
    </row>
    <row r="12" spans="1:9" x14ac:dyDescent="0.3">
      <c r="A12" t="s">
        <v>65</v>
      </c>
      <c r="B12" t="s">
        <v>120</v>
      </c>
      <c r="C12">
        <v>4</v>
      </c>
      <c r="D12">
        <v>190</v>
      </c>
      <c r="E12">
        <f t="shared" si="0"/>
        <v>95</v>
      </c>
      <c r="F12">
        <f t="shared" si="0"/>
        <v>47.5</v>
      </c>
      <c r="G12">
        <f t="shared" si="1"/>
        <v>7.6712500000000006</v>
      </c>
      <c r="H12">
        <v>0</v>
      </c>
      <c r="I12" t="s">
        <v>102</v>
      </c>
    </row>
    <row r="13" spans="1:9" x14ac:dyDescent="0.3">
      <c r="A13" t="s">
        <v>67</v>
      </c>
      <c r="B13" t="s">
        <v>121</v>
      </c>
      <c r="C13">
        <v>45</v>
      </c>
      <c r="D13">
        <v>2300</v>
      </c>
      <c r="E13">
        <f t="shared" si="0"/>
        <v>1150</v>
      </c>
      <c r="F13">
        <f t="shared" si="0"/>
        <v>575</v>
      </c>
      <c r="G13">
        <f t="shared" si="1"/>
        <v>92.862499999999997</v>
      </c>
      <c r="H13">
        <v>0</v>
      </c>
      <c r="I13" t="s">
        <v>60</v>
      </c>
    </row>
    <row r="14" spans="1:9" x14ac:dyDescent="0.3">
      <c r="A14" t="s">
        <v>69</v>
      </c>
      <c r="B14" t="s">
        <v>122</v>
      </c>
      <c r="C14">
        <v>52</v>
      </c>
      <c r="D14">
        <v>3000</v>
      </c>
      <c r="E14">
        <f t="shared" si="0"/>
        <v>1500</v>
      </c>
      <c r="F14">
        <f t="shared" si="0"/>
        <v>750</v>
      </c>
      <c r="G14">
        <f t="shared" si="1"/>
        <v>121.125</v>
      </c>
      <c r="H14">
        <v>0</v>
      </c>
      <c r="I14" t="s">
        <v>62</v>
      </c>
    </row>
    <row r="15" spans="1:9" x14ac:dyDescent="0.3">
      <c r="A15" t="s">
        <v>71</v>
      </c>
      <c r="B15" t="s">
        <v>123</v>
      </c>
      <c r="C15">
        <v>5</v>
      </c>
      <c r="D15">
        <v>180</v>
      </c>
      <c r="E15">
        <f t="shared" si="0"/>
        <v>90</v>
      </c>
      <c r="F15">
        <f t="shared" si="0"/>
        <v>45</v>
      </c>
      <c r="G15">
        <f t="shared" si="1"/>
        <v>7.2675000000000001</v>
      </c>
      <c r="H15">
        <v>0</v>
      </c>
      <c r="I15" t="s">
        <v>104</v>
      </c>
    </row>
    <row r="16" spans="1:9" x14ac:dyDescent="0.3">
      <c r="A16" t="s">
        <v>73</v>
      </c>
      <c r="B16" t="s">
        <v>124</v>
      </c>
      <c r="C16">
        <v>2</v>
      </c>
      <c r="D16">
        <v>140</v>
      </c>
      <c r="E16">
        <f t="shared" si="0"/>
        <v>70</v>
      </c>
      <c r="F16">
        <f t="shared" si="0"/>
        <v>35</v>
      </c>
      <c r="G16">
        <f t="shared" si="1"/>
        <v>5.6524999999999999</v>
      </c>
      <c r="H16">
        <v>0</v>
      </c>
      <c r="I16" t="s">
        <v>106</v>
      </c>
    </row>
    <row r="17" spans="1:9" x14ac:dyDescent="0.3">
      <c r="A17" t="s">
        <v>75</v>
      </c>
      <c r="B17" t="s">
        <v>125</v>
      </c>
      <c r="C17">
        <v>3</v>
      </c>
      <c r="D17">
        <v>160</v>
      </c>
      <c r="E17">
        <f t="shared" si="0"/>
        <v>80</v>
      </c>
      <c r="F17">
        <f t="shared" si="0"/>
        <v>40</v>
      </c>
      <c r="G17">
        <f t="shared" si="1"/>
        <v>6.46</v>
      </c>
      <c r="H17">
        <v>0</v>
      </c>
      <c r="I17" t="s">
        <v>46</v>
      </c>
    </row>
    <row r="18" spans="1:9" x14ac:dyDescent="0.3">
      <c r="A18" t="s">
        <v>77</v>
      </c>
      <c r="B18" t="s">
        <v>126</v>
      </c>
      <c r="C18">
        <v>4</v>
      </c>
      <c r="D18">
        <v>140</v>
      </c>
      <c r="E18">
        <f t="shared" si="0"/>
        <v>70</v>
      </c>
      <c r="F18">
        <f t="shared" si="0"/>
        <v>35</v>
      </c>
      <c r="G18">
        <f t="shared" si="1"/>
        <v>5.6524999999999999</v>
      </c>
      <c r="H18">
        <v>0</v>
      </c>
      <c r="I18" t="s">
        <v>64</v>
      </c>
    </row>
    <row r="19" spans="1:9" x14ac:dyDescent="0.3">
      <c r="A19" t="s">
        <v>79</v>
      </c>
      <c r="B19" t="s">
        <v>127</v>
      </c>
      <c r="C19">
        <v>2</v>
      </c>
      <c r="D19">
        <v>120</v>
      </c>
      <c r="E19">
        <f t="shared" si="0"/>
        <v>60</v>
      </c>
      <c r="F19">
        <f t="shared" si="0"/>
        <v>30</v>
      </c>
      <c r="G19">
        <f t="shared" si="1"/>
        <v>4.8449999999999998</v>
      </c>
      <c r="H19">
        <v>0</v>
      </c>
      <c r="I19" t="s">
        <v>66</v>
      </c>
    </row>
    <row r="20" spans="1:9" x14ac:dyDescent="0.3">
      <c r="A20" t="s">
        <v>81</v>
      </c>
      <c r="B20" t="s">
        <v>128</v>
      </c>
      <c r="C20">
        <v>1</v>
      </c>
      <c r="D20">
        <v>140</v>
      </c>
      <c r="E20">
        <f t="shared" si="0"/>
        <v>70</v>
      </c>
      <c r="F20">
        <f t="shared" si="0"/>
        <v>35</v>
      </c>
      <c r="G20">
        <f t="shared" si="1"/>
        <v>5.6524999999999999</v>
      </c>
      <c r="H20">
        <v>0</v>
      </c>
      <c r="I20" t="s">
        <v>68</v>
      </c>
    </row>
    <row r="21" spans="1:9" x14ac:dyDescent="0.3">
      <c r="A21" t="s">
        <v>83</v>
      </c>
      <c r="B21" t="s">
        <v>129</v>
      </c>
      <c r="C21">
        <v>4</v>
      </c>
      <c r="D21">
        <v>150</v>
      </c>
      <c r="E21">
        <f t="shared" si="0"/>
        <v>75</v>
      </c>
      <c r="F21">
        <f t="shared" si="0"/>
        <v>37.5</v>
      </c>
      <c r="G21">
        <f t="shared" si="1"/>
        <v>6.0562500000000004</v>
      </c>
      <c r="H21">
        <v>0</v>
      </c>
      <c r="I21" t="s">
        <v>70</v>
      </c>
    </row>
    <row r="22" spans="1:9" x14ac:dyDescent="0.3">
      <c r="A22" t="s">
        <v>85</v>
      </c>
      <c r="B22" t="s">
        <v>130</v>
      </c>
      <c r="C22">
        <v>3</v>
      </c>
      <c r="D22">
        <v>180</v>
      </c>
      <c r="E22">
        <f t="shared" si="0"/>
        <v>90</v>
      </c>
      <c r="F22">
        <f t="shared" si="0"/>
        <v>45</v>
      </c>
      <c r="G22">
        <f t="shared" si="1"/>
        <v>7.2675000000000001</v>
      </c>
      <c r="H22">
        <v>0</v>
      </c>
      <c r="I22" t="s">
        <v>72</v>
      </c>
    </row>
    <row r="23" spans="1:9" x14ac:dyDescent="0.3">
      <c r="A23" t="s">
        <v>87</v>
      </c>
      <c r="B23" t="s">
        <v>131</v>
      </c>
      <c r="C23">
        <v>2</v>
      </c>
      <c r="D23">
        <v>130</v>
      </c>
      <c r="E23">
        <f t="shared" si="0"/>
        <v>65</v>
      </c>
      <c r="F23">
        <f t="shared" si="0"/>
        <v>32.5</v>
      </c>
      <c r="G23">
        <f t="shared" si="1"/>
        <v>5.2487500000000002</v>
      </c>
      <c r="H23">
        <v>0</v>
      </c>
      <c r="I23" t="s">
        <v>74</v>
      </c>
    </row>
    <row r="24" spans="1:9" x14ac:dyDescent="0.3">
      <c r="A24" t="s">
        <v>89</v>
      </c>
      <c r="B24" t="s">
        <v>132</v>
      </c>
      <c r="C24">
        <v>1</v>
      </c>
      <c r="D24">
        <v>130</v>
      </c>
      <c r="E24">
        <f t="shared" si="0"/>
        <v>65</v>
      </c>
      <c r="F24">
        <f t="shared" si="0"/>
        <v>32.5</v>
      </c>
      <c r="G24">
        <f t="shared" si="1"/>
        <v>5.2487500000000002</v>
      </c>
      <c r="H24">
        <v>0</v>
      </c>
      <c r="I24" t="s">
        <v>76</v>
      </c>
    </row>
    <row r="25" spans="1:9" x14ac:dyDescent="0.3">
      <c r="A25" t="s">
        <v>91</v>
      </c>
      <c r="B25" t="s">
        <v>133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155</v>
      </c>
    </row>
    <row r="26" spans="1:9" x14ac:dyDescent="0.3">
      <c r="A26" t="s">
        <v>91</v>
      </c>
      <c r="B26" t="s">
        <v>134</v>
      </c>
      <c r="C26">
        <v>3</v>
      </c>
      <c r="D26">
        <v>200</v>
      </c>
      <c r="E26">
        <f>0.5*D26</f>
        <v>100</v>
      </c>
      <c r="F26">
        <f>0.5*E26</f>
        <v>50</v>
      </c>
      <c r="G26">
        <f>0.19*0.85*F26</f>
        <v>8.0750000000000011</v>
      </c>
      <c r="H26">
        <v>0</v>
      </c>
      <c r="I26" t="s">
        <v>78</v>
      </c>
    </row>
    <row r="27" spans="1:9" x14ac:dyDescent="0.3">
      <c r="A27" t="s">
        <v>93</v>
      </c>
      <c r="B27" t="s">
        <v>135</v>
      </c>
      <c r="C27">
        <v>3</v>
      </c>
      <c r="D27">
        <v>150</v>
      </c>
      <c r="E27">
        <f>0.5*D27</f>
        <v>75</v>
      </c>
      <c r="F27">
        <f>0.5*E27</f>
        <v>37.5</v>
      </c>
      <c r="G27">
        <f>0.19*0.85*F27</f>
        <v>6.0562500000000004</v>
      </c>
      <c r="H27">
        <v>0</v>
      </c>
      <c r="I27" t="s">
        <v>80</v>
      </c>
    </row>
    <row r="28" spans="1:9" x14ac:dyDescent="0.3">
      <c r="A28" t="s">
        <v>95</v>
      </c>
      <c r="B28" t="s">
        <v>136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148</v>
      </c>
    </row>
    <row r="29" spans="1:9" x14ac:dyDescent="0.3">
      <c r="A29" t="s">
        <v>97</v>
      </c>
      <c r="B29" t="s">
        <v>137</v>
      </c>
      <c r="C29">
        <v>2</v>
      </c>
      <c r="D29">
        <v>160</v>
      </c>
      <c r="E29">
        <f t="shared" ref="E29:F37" si="2">0.5*D29</f>
        <v>80</v>
      </c>
      <c r="F29">
        <f t="shared" si="2"/>
        <v>40</v>
      </c>
      <c r="G29">
        <f t="shared" ref="G29:G37" si="3">0.19*0.85*F29</f>
        <v>6.46</v>
      </c>
      <c r="H29">
        <v>0</v>
      </c>
      <c r="I29" t="s">
        <v>82</v>
      </c>
    </row>
    <row r="30" spans="1:9" x14ac:dyDescent="0.3">
      <c r="A30" t="s">
        <v>99</v>
      </c>
      <c r="B30" t="s">
        <v>138</v>
      </c>
      <c r="C30">
        <v>3</v>
      </c>
      <c r="D30">
        <v>140</v>
      </c>
      <c r="E30">
        <f t="shared" si="2"/>
        <v>70</v>
      </c>
      <c r="F30">
        <f t="shared" si="2"/>
        <v>35</v>
      </c>
      <c r="G30">
        <f t="shared" si="3"/>
        <v>5.6524999999999999</v>
      </c>
      <c r="H30">
        <v>0</v>
      </c>
      <c r="I30" t="s">
        <v>48</v>
      </c>
    </row>
    <row r="31" spans="1:9" x14ac:dyDescent="0.3">
      <c r="A31" t="s">
        <v>101</v>
      </c>
      <c r="B31" t="s">
        <v>139</v>
      </c>
      <c r="C31">
        <v>3</v>
      </c>
      <c r="D31">
        <v>150</v>
      </c>
      <c r="E31">
        <f t="shared" si="2"/>
        <v>75</v>
      </c>
      <c r="F31">
        <f t="shared" si="2"/>
        <v>37.5</v>
      </c>
      <c r="G31">
        <f t="shared" si="3"/>
        <v>6.0562500000000004</v>
      </c>
      <c r="H31">
        <v>0</v>
      </c>
      <c r="I31" t="s">
        <v>84</v>
      </c>
    </row>
    <row r="32" spans="1:9" x14ac:dyDescent="0.3">
      <c r="A32" t="s">
        <v>103</v>
      </c>
      <c r="B32" t="s">
        <v>140</v>
      </c>
      <c r="C32">
        <v>4</v>
      </c>
      <c r="D32">
        <v>150</v>
      </c>
      <c r="E32">
        <f t="shared" si="2"/>
        <v>75</v>
      </c>
      <c r="F32">
        <f t="shared" si="2"/>
        <v>37.5</v>
      </c>
      <c r="G32">
        <f t="shared" si="3"/>
        <v>6.0562500000000004</v>
      </c>
      <c r="H32">
        <v>0</v>
      </c>
      <c r="I32" t="s">
        <v>86</v>
      </c>
    </row>
    <row r="33" spans="1:9" x14ac:dyDescent="0.3">
      <c r="A33" t="s">
        <v>105</v>
      </c>
      <c r="B33" t="s">
        <v>141</v>
      </c>
      <c r="C33">
        <v>3</v>
      </c>
      <c r="D33">
        <v>160</v>
      </c>
      <c r="E33">
        <f t="shared" si="2"/>
        <v>80</v>
      </c>
      <c r="F33">
        <f t="shared" si="2"/>
        <v>40</v>
      </c>
      <c r="G33">
        <f t="shared" si="3"/>
        <v>6.46</v>
      </c>
      <c r="H33">
        <v>0</v>
      </c>
      <c r="I33" t="s">
        <v>88</v>
      </c>
    </row>
    <row r="34" spans="1:9" x14ac:dyDescent="0.3">
      <c r="A34" t="s">
        <v>108</v>
      </c>
      <c r="B34" t="s">
        <v>142</v>
      </c>
      <c r="C34">
        <v>3</v>
      </c>
      <c r="D34">
        <v>120</v>
      </c>
      <c r="E34">
        <f t="shared" si="2"/>
        <v>60</v>
      </c>
      <c r="F34">
        <f t="shared" si="2"/>
        <v>30</v>
      </c>
      <c r="G34">
        <f t="shared" si="3"/>
        <v>4.8449999999999998</v>
      </c>
      <c r="H34">
        <v>0</v>
      </c>
      <c r="I34" t="s">
        <v>90</v>
      </c>
    </row>
    <row r="35" spans="1:9" x14ac:dyDescent="0.3">
      <c r="A35" t="s">
        <v>151</v>
      </c>
      <c r="B35" t="s">
        <v>143</v>
      </c>
      <c r="C35">
        <v>3</v>
      </c>
      <c r="D35">
        <v>130</v>
      </c>
      <c r="E35">
        <f t="shared" si="2"/>
        <v>65</v>
      </c>
      <c r="F35">
        <f t="shared" si="2"/>
        <v>32.5</v>
      </c>
      <c r="G35">
        <f t="shared" si="3"/>
        <v>5.2487500000000002</v>
      </c>
      <c r="H35">
        <v>0</v>
      </c>
      <c r="I35" t="s">
        <v>92</v>
      </c>
    </row>
    <row r="36" spans="1:9" x14ac:dyDescent="0.3">
      <c r="A36" t="s">
        <v>152</v>
      </c>
      <c r="B36" t="s">
        <v>144</v>
      </c>
      <c r="C36">
        <v>3</v>
      </c>
      <c r="D36">
        <v>150</v>
      </c>
      <c r="E36">
        <f t="shared" si="2"/>
        <v>75</v>
      </c>
      <c r="F36">
        <f t="shared" si="2"/>
        <v>37.5</v>
      </c>
      <c r="G36">
        <f t="shared" si="3"/>
        <v>6.0562500000000004</v>
      </c>
      <c r="H36">
        <v>0</v>
      </c>
      <c r="I36" t="s">
        <v>94</v>
      </c>
    </row>
    <row r="37" spans="1:9" x14ac:dyDescent="0.3">
      <c r="A37" t="s">
        <v>153</v>
      </c>
      <c r="B37" t="s">
        <v>145</v>
      </c>
      <c r="C37">
        <v>2</v>
      </c>
      <c r="D37">
        <v>160</v>
      </c>
      <c r="E37">
        <f t="shared" si="2"/>
        <v>80</v>
      </c>
      <c r="F37">
        <f t="shared" si="2"/>
        <v>40</v>
      </c>
      <c r="G37">
        <f t="shared" si="3"/>
        <v>6.46</v>
      </c>
      <c r="H37">
        <v>0</v>
      </c>
      <c r="I37" t="s">
        <v>50</v>
      </c>
    </row>
  </sheetData>
  <sortState xmlns:xlrd2="http://schemas.microsoft.com/office/spreadsheetml/2017/richdata2" ref="A1:I39">
    <sortCondition ref="B1:B39"/>
  </sortState>
  <phoneticPr fontId="3" type="noConversion"/>
  <conditionalFormatting sqref="I8">
    <cfRule type="duplicateValues" dxfId="27" priority="1"/>
    <cfRule type="duplicateValues" dxfId="26" priority="2"/>
    <cfRule type="duplicateValues" dxfId="25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C30" sqref="C30"/>
    </sheetView>
  </sheetViews>
  <sheetFormatPr defaultColWidth="9.109375" defaultRowHeight="14.4" x14ac:dyDescent="0.3"/>
  <cols>
    <col min="2" max="2" width="14.6640625" customWidth="1"/>
    <col min="3" max="3" width="18.5546875" customWidth="1"/>
    <col min="4" max="4" width="19.44140625" customWidth="1"/>
    <col min="5" max="5" width="23.109375" customWidth="1"/>
    <col min="6" max="6" width="13.5546875" customWidth="1"/>
  </cols>
  <sheetData>
    <row r="1" spans="1:5" x14ac:dyDescent="0.3">
      <c r="B1" t="s">
        <v>40</v>
      </c>
      <c r="C1" t="s">
        <v>41</v>
      </c>
      <c r="D1" t="s">
        <v>42</v>
      </c>
      <c r="E1" t="s">
        <v>107</v>
      </c>
    </row>
    <row r="2" spans="1:5" x14ac:dyDescent="0.3">
      <c r="A2" t="s">
        <v>45</v>
      </c>
      <c r="B2" t="s">
        <v>46</v>
      </c>
      <c r="C2">
        <v>1</v>
      </c>
      <c r="D2">
        <v>120</v>
      </c>
      <c r="E2">
        <f>D2*15</f>
        <v>1800</v>
      </c>
    </row>
    <row r="3" spans="1:5" x14ac:dyDescent="0.3">
      <c r="A3" t="s">
        <v>47</v>
      </c>
      <c r="B3" t="s">
        <v>48</v>
      </c>
      <c r="C3">
        <v>2</v>
      </c>
      <c r="D3">
        <v>160</v>
      </c>
      <c r="E3">
        <f t="shared" ref="E3:E32" si="0">D3*15</f>
        <v>2400</v>
      </c>
    </row>
    <row r="4" spans="1:5" x14ac:dyDescent="0.3">
      <c r="A4" t="s">
        <v>49</v>
      </c>
      <c r="B4" t="s">
        <v>50</v>
      </c>
      <c r="C4">
        <v>3</v>
      </c>
      <c r="D4">
        <v>180</v>
      </c>
      <c r="E4">
        <f t="shared" si="0"/>
        <v>2700</v>
      </c>
    </row>
    <row r="5" spans="1:5" x14ac:dyDescent="0.3">
      <c r="A5" t="s">
        <v>51</v>
      </c>
      <c r="B5" t="s">
        <v>52</v>
      </c>
      <c r="C5">
        <v>4</v>
      </c>
      <c r="D5">
        <v>190</v>
      </c>
      <c r="E5">
        <f t="shared" si="0"/>
        <v>2850</v>
      </c>
    </row>
    <row r="6" spans="1:5" x14ac:dyDescent="0.3">
      <c r="A6" t="s">
        <v>53</v>
      </c>
      <c r="B6" t="s">
        <v>54</v>
      </c>
      <c r="C6">
        <v>5</v>
      </c>
      <c r="D6">
        <v>180</v>
      </c>
      <c r="E6">
        <f t="shared" si="0"/>
        <v>2700</v>
      </c>
    </row>
    <row r="7" spans="1:5" x14ac:dyDescent="0.3">
      <c r="A7" t="s">
        <v>55</v>
      </c>
      <c r="B7" t="s">
        <v>56</v>
      </c>
      <c r="C7">
        <v>2</v>
      </c>
      <c r="D7">
        <v>140</v>
      </c>
      <c r="E7">
        <f t="shared" si="0"/>
        <v>2100</v>
      </c>
    </row>
    <row r="8" spans="1:5" x14ac:dyDescent="0.3">
      <c r="A8" t="s">
        <v>57</v>
      </c>
      <c r="B8" t="s">
        <v>58</v>
      </c>
      <c r="C8">
        <v>3</v>
      </c>
      <c r="D8">
        <v>160</v>
      </c>
      <c r="E8">
        <f t="shared" si="0"/>
        <v>2400</v>
      </c>
    </row>
    <row r="9" spans="1:5" x14ac:dyDescent="0.3">
      <c r="A9" t="s">
        <v>59</v>
      </c>
      <c r="B9" t="s">
        <v>60</v>
      </c>
      <c r="C9">
        <v>4</v>
      </c>
      <c r="D9">
        <v>140</v>
      </c>
      <c r="E9">
        <f t="shared" si="0"/>
        <v>2100</v>
      </c>
    </row>
    <row r="10" spans="1:5" x14ac:dyDescent="0.3">
      <c r="A10" t="s">
        <v>61</v>
      </c>
      <c r="B10" t="s">
        <v>62</v>
      </c>
      <c r="C10">
        <v>2</v>
      </c>
      <c r="D10">
        <v>120</v>
      </c>
      <c r="E10">
        <f t="shared" si="0"/>
        <v>1800</v>
      </c>
    </row>
    <row r="11" spans="1:5" x14ac:dyDescent="0.3">
      <c r="A11" t="s">
        <v>63</v>
      </c>
      <c r="B11" t="s">
        <v>64</v>
      </c>
      <c r="C11">
        <v>1</v>
      </c>
      <c r="D11">
        <v>140</v>
      </c>
      <c r="E11">
        <f t="shared" si="0"/>
        <v>2100</v>
      </c>
    </row>
    <row r="12" spans="1:5" x14ac:dyDescent="0.3">
      <c r="A12" t="s">
        <v>65</v>
      </c>
      <c r="B12" t="s">
        <v>66</v>
      </c>
      <c r="C12">
        <v>4</v>
      </c>
      <c r="D12">
        <v>150</v>
      </c>
      <c r="E12">
        <f t="shared" si="0"/>
        <v>2250</v>
      </c>
    </row>
    <row r="13" spans="1:5" x14ac:dyDescent="0.3">
      <c r="A13" t="s">
        <v>67</v>
      </c>
      <c r="B13" t="s">
        <v>68</v>
      </c>
      <c r="C13">
        <v>3</v>
      </c>
      <c r="D13">
        <v>180</v>
      </c>
      <c r="E13">
        <f t="shared" si="0"/>
        <v>2700</v>
      </c>
    </row>
    <row r="14" spans="1:5" x14ac:dyDescent="0.3">
      <c r="A14" t="s">
        <v>69</v>
      </c>
      <c r="B14" t="s">
        <v>70</v>
      </c>
      <c r="C14">
        <v>2</v>
      </c>
      <c r="D14">
        <v>130</v>
      </c>
      <c r="E14">
        <f t="shared" si="0"/>
        <v>1950</v>
      </c>
    </row>
    <row r="15" spans="1:5" x14ac:dyDescent="0.3">
      <c r="A15" t="s">
        <v>71</v>
      </c>
      <c r="B15" t="s">
        <v>72</v>
      </c>
      <c r="C15">
        <v>1</v>
      </c>
      <c r="D15">
        <v>130</v>
      </c>
      <c r="E15">
        <f t="shared" si="0"/>
        <v>1950</v>
      </c>
    </row>
    <row r="16" spans="1:5" x14ac:dyDescent="0.3">
      <c r="A16" t="s">
        <v>73</v>
      </c>
      <c r="B16" t="s">
        <v>74</v>
      </c>
      <c r="C16">
        <v>3</v>
      </c>
      <c r="D16">
        <v>200</v>
      </c>
      <c r="E16">
        <f t="shared" si="0"/>
        <v>3000</v>
      </c>
    </row>
    <row r="17" spans="1:5" x14ac:dyDescent="0.3">
      <c r="A17" t="s">
        <v>75</v>
      </c>
      <c r="B17" t="s">
        <v>76</v>
      </c>
      <c r="C17">
        <v>3</v>
      </c>
      <c r="D17">
        <v>150</v>
      </c>
      <c r="E17">
        <f t="shared" si="0"/>
        <v>2250</v>
      </c>
    </row>
    <row r="18" spans="1:5" x14ac:dyDescent="0.3">
      <c r="A18" t="s">
        <v>77</v>
      </c>
      <c r="B18" t="s">
        <v>78</v>
      </c>
      <c r="C18">
        <v>2</v>
      </c>
      <c r="D18">
        <v>160</v>
      </c>
      <c r="E18">
        <f t="shared" si="0"/>
        <v>2400</v>
      </c>
    </row>
    <row r="19" spans="1:5" x14ac:dyDescent="0.3">
      <c r="A19" t="s">
        <v>79</v>
      </c>
      <c r="B19" t="s">
        <v>80</v>
      </c>
      <c r="C19">
        <v>3</v>
      </c>
      <c r="D19">
        <v>140</v>
      </c>
      <c r="E19">
        <f t="shared" si="0"/>
        <v>2100</v>
      </c>
    </row>
    <row r="20" spans="1:5" x14ac:dyDescent="0.3">
      <c r="A20" t="s">
        <v>81</v>
      </c>
      <c r="B20" t="s">
        <v>82</v>
      </c>
      <c r="C20">
        <v>3</v>
      </c>
      <c r="D20">
        <v>150</v>
      </c>
      <c r="E20">
        <f t="shared" si="0"/>
        <v>2250</v>
      </c>
    </row>
    <row r="21" spans="1:5" x14ac:dyDescent="0.3">
      <c r="A21" t="s">
        <v>83</v>
      </c>
      <c r="B21" t="s">
        <v>84</v>
      </c>
      <c r="C21">
        <v>4</v>
      </c>
      <c r="D21">
        <v>150</v>
      </c>
      <c r="E21">
        <f t="shared" si="0"/>
        <v>2250</v>
      </c>
    </row>
    <row r="22" spans="1:5" x14ac:dyDescent="0.3">
      <c r="A22" t="s">
        <v>85</v>
      </c>
      <c r="B22" t="s">
        <v>86</v>
      </c>
      <c r="C22">
        <v>3</v>
      </c>
      <c r="D22">
        <v>160</v>
      </c>
      <c r="E22">
        <f t="shared" si="0"/>
        <v>2400</v>
      </c>
    </row>
    <row r="23" spans="1:5" x14ac:dyDescent="0.3">
      <c r="A23" t="s">
        <v>87</v>
      </c>
      <c r="B23" t="s">
        <v>88</v>
      </c>
      <c r="C23">
        <v>3</v>
      </c>
      <c r="D23">
        <v>120</v>
      </c>
      <c r="E23">
        <f t="shared" si="0"/>
        <v>1800</v>
      </c>
    </row>
    <row r="24" spans="1:5" x14ac:dyDescent="0.3">
      <c r="A24" t="s">
        <v>89</v>
      </c>
      <c r="B24" t="s">
        <v>90</v>
      </c>
      <c r="C24">
        <v>3</v>
      </c>
      <c r="D24">
        <v>130</v>
      </c>
      <c r="E24">
        <f t="shared" si="0"/>
        <v>1950</v>
      </c>
    </row>
    <row r="25" spans="1:5" x14ac:dyDescent="0.3">
      <c r="A25" t="s">
        <v>91</v>
      </c>
      <c r="B25" t="s">
        <v>92</v>
      </c>
      <c r="C25">
        <v>3</v>
      </c>
      <c r="D25">
        <v>150</v>
      </c>
      <c r="E25">
        <f t="shared" si="0"/>
        <v>2250</v>
      </c>
    </row>
    <row r="26" spans="1:5" x14ac:dyDescent="0.3">
      <c r="A26" t="s">
        <v>93</v>
      </c>
      <c r="B26" t="s">
        <v>94</v>
      </c>
      <c r="C26">
        <v>2</v>
      </c>
      <c r="D26">
        <v>160</v>
      </c>
      <c r="E26">
        <f t="shared" si="0"/>
        <v>2400</v>
      </c>
    </row>
    <row r="27" spans="1:5" x14ac:dyDescent="0.3">
      <c r="A27" t="s">
        <v>95</v>
      </c>
      <c r="B27" t="s">
        <v>96</v>
      </c>
      <c r="C27">
        <f>12*3</f>
        <v>36</v>
      </c>
      <c r="D27">
        <f>C27*42</f>
        <v>1512</v>
      </c>
      <c r="E27">
        <f t="shared" si="0"/>
        <v>22680</v>
      </c>
    </row>
    <row r="28" spans="1:5" x14ac:dyDescent="0.3">
      <c r="A28" t="s">
        <v>97</v>
      </c>
      <c r="B28" t="s">
        <v>98</v>
      </c>
      <c r="C28">
        <v>30</v>
      </c>
      <c r="D28">
        <f>C28*42</f>
        <v>1260</v>
      </c>
      <c r="E28">
        <f t="shared" si="0"/>
        <v>18900</v>
      </c>
    </row>
    <row r="29" spans="1:5" x14ac:dyDescent="0.3">
      <c r="A29" t="s">
        <v>99</v>
      </c>
      <c r="B29" t="s">
        <v>100</v>
      </c>
      <c r="C29">
        <v>32</v>
      </c>
      <c r="D29">
        <f>C29*42</f>
        <v>1344</v>
      </c>
      <c r="E29">
        <f t="shared" si="0"/>
        <v>20160</v>
      </c>
    </row>
    <row r="30" spans="1:5" x14ac:dyDescent="0.3">
      <c r="A30" t="s">
        <v>101</v>
      </c>
      <c r="B30" t="s">
        <v>102</v>
      </c>
      <c r="C30">
        <v>48</v>
      </c>
      <c r="D30">
        <v>2500</v>
      </c>
      <c r="E30">
        <f t="shared" si="0"/>
        <v>37500</v>
      </c>
    </row>
    <row r="31" spans="1:5" x14ac:dyDescent="0.3">
      <c r="A31" t="s">
        <v>103</v>
      </c>
      <c r="B31" t="s">
        <v>104</v>
      </c>
      <c r="C31">
        <v>45</v>
      </c>
      <c r="D31">
        <v>2300</v>
      </c>
      <c r="E31">
        <f t="shared" si="0"/>
        <v>34500</v>
      </c>
    </row>
    <row r="32" spans="1:5" x14ac:dyDescent="0.3">
      <c r="A32" t="s">
        <v>105</v>
      </c>
      <c r="B32" t="s">
        <v>106</v>
      </c>
      <c r="C32">
        <v>52</v>
      </c>
      <c r="D32">
        <v>3000</v>
      </c>
      <c r="E32">
        <f t="shared" si="0"/>
        <v>45000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"/>
  <sheetViews>
    <sheetView workbookViewId="0">
      <selection activeCell="A2" sqref="A2"/>
    </sheetView>
  </sheetViews>
  <sheetFormatPr defaultColWidth="11.5546875" defaultRowHeight="14.4" x14ac:dyDescent="0.3"/>
  <cols>
    <col min="2" max="2" width="16" customWidth="1"/>
    <col min="3" max="3" width="17.5546875" customWidth="1"/>
    <col min="19" max="19" width="32.109375" customWidth="1"/>
  </cols>
  <sheetData>
    <row r="1" spans="1:19" x14ac:dyDescent="0.3">
      <c r="A1" t="s">
        <v>19</v>
      </c>
      <c r="B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5</v>
      </c>
      <c r="Q1" s="1" t="s">
        <v>28</v>
      </c>
      <c r="R1" s="1" t="s">
        <v>29</v>
      </c>
      <c r="S1" s="5" t="s">
        <v>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34C8-5035-48FC-92E9-C67AD32C9D77}">
  <dimension ref="A1:P38"/>
  <sheetViews>
    <sheetView workbookViewId="0">
      <selection activeCell="E11" sqref="E11"/>
    </sheetView>
  </sheetViews>
  <sheetFormatPr defaultRowHeight="14.4" x14ac:dyDescent="0.3"/>
  <cols>
    <col min="2" max="2" width="22.33203125" customWidth="1"/>
    <col min="3" max="3" width="16.6640625" customWidth="1"/>
    <col min="11" max="11" width="11.5546875" customWidth="1"/>
    <col min="12" max="12" width="19.44140625" customWidth="1"/>
    <col min="13" max="13" width="11.6640625" customWidth="1"/>
  </cols>
  <sheetData>
    <row r="1" spans="1:16" x14ac:dyDescent="0.3">
      <c r="A1" s="2" t="s">
        <v>7</v>
      </c>
      <c r="B1" s="2" t="s">
        <v>8</v>
      </c>
      <c r="C1" s="3" t="s">
        <v>9</v>
      </c>
      <c r="D1" s="4" t="s">
        <v>10</v>
      </c>
      <c r="E1" s="4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6</v>
      </c>
      <c r="M1" s="2" t="s">
        <v>18</v>
      </c>
    </row>
    <row r="2" spans="1:16" x14ac:dyDescent="0.3">
      <c r="A2" s="9">
        <v>1</v>
      </c>
      <c r="B2" t="s">
        <v>37</v>
      </c>
      <c r="C2" s="6" t="s">
        <v>39</v>
      </c>
      <c r="D2" t="s">
        <v>38</v>
      </c>
      <c r="E2" t="s">
        <v>38</v>
      </c>
      <c r="F2" t="s">
        <v>35</v>
      </c>
      <c r="G2" t="s">
        <v>36</v>
      </c>
      <c r="H2">
        <v>0.01</v>
      </c>
      <c r="I2" s="8">
        <v>0.253</v>
      </c>
      <c r="J2" s="8">
        <v>8.0424780000000005E-3</v>
      </c>
      <c r="K2" s="8">
        <v>0</v>
      </c>
      <c r="L2" t="s">
        <v>146</v>
      </c>
      <c r="M2" s="7">
        <v>0.27500000000000002</v>
      </c>
      <c r="N2" t="s">
        <v>147</v>
      </c>
    </row>
    <row r="3" spans="1:16" x14ac:dyDescent="0.3">
      <c r="A3" s="9">
        <v>1</v>
      </c>
      <c r="B3" s="6" t="s">
        <v>39</v>
      </c>
      <c r="C3" s="6" t="s">
        <v>110</v>
      </c>
      <c r="D3" t="s">
        <v>38</v>
      </c>
      <c r="E3" t="s">
        <v>38</v>
      </c>
      <c r="F3" t="s">
        <v>35</v>
      </c>
      <c r="G3" t="s">
        <v>36</v>
      </c>
      <c r="H3">
        <v>0.01</v>
      </c>
      <c r="I3" s="8">
        <v>0.253</v>
      </c>
      <c r="J3" s="8">
        <v>8.0424780000000005E-3</v>
      </c>
      <c r="K3" s="8">
        <v>0</v>
      </c>
      <c r="L3" t="s">
        <v>146</v>
      </c>
      <c r="M3" s="7">
        <v>0.27500000000000002</v>
      </c>
      <c r="N3" t="s">
        <v>147</v>
      </c>
      <c r="O3">
        <f>H3*I3</f>
        <v>2.5300000000000001E-3</v>
      </c>
      <c r="P3">
        <f>H3*J3</f>
        <v>8.0424780000000001E-5</v>
      </c>
    </row>
    <row r="4" spans="1:16" x14ac:dyDescent="0.3">
      <c r="A4" s="9">
        <v>2</v>
      </c>
      <c r="B4" s="6" t="s">
        <v>110</v>
      </c>
      <c r="C4" t="s">
        <v>111</v>
      </c>
      <c r="D4" t="s">
        <v>38</v>
      </c>
      <c r="E4" t="s">
        <v>38</v>
      </c>
      <c r="F4" t="s">
        <v>35</v>
      </c>
      <c r="G4" t="s">
        <v>36</v>
      </c>
      <c r="H4">
        <v>0.01</v>
      </c>
      <c r="I4" s="8">
        <v>0.253</v>
      </c>
      <c r="J4" s="8">
        <v>8.0424780000000005E-3</v>
      </c>
      <c r="K4" s="8">
        <v>0</v>
      </c>
      <c r="L4" t="s">
        <v>146</v>
      </c>
      <c r="M4" s="7">
        <v>0.27500000000000002</v>
      </c>
      <c r="N4" t="s">
        <v>109</v>
      </c>
      <c r="O4">
        <f t="shared" ref="O4:O38" si="0">H4*I4</f>
        <v>2.5300000000000001E-3</v>
      </c>
      <c r="P4">
        <f t="shared" ref="P4:P38" si="1">H4*J4</f>
        <v>8.0424780000000001E-5</v>
      </c>
    </row>
    <row r="5" spans="1:16" x14ac:dyDescent="0.3">
      <c r="A5" s="9">
        <v>3</v>
      </c>
      <c r="B5" t="s">
        <v>111</v>
      </c>
      <c r="C5" t="s">
        <v>112</v>
      </c>
      <c r="D5" t="s">
        <v>38</v>
      </c>
      <c r="E5" t="s">
        <v>38</v>
      </c>
      <c r="F5" t="s">
        <v>35</v>
      </c>
      <c r="G5" t="s">
        <v>36</v>
      </c>
      <c r="H5">
        <v>0.01</v>
      </c>
      <c r="I5" s="8">
        <v>0.253</v>
      </c>
      <c r="J5" s="8">
        <v>8.0424780000000005E-3</v>
      </c>
      <c r="K5" s="8">
        <v>0</v>
      </c>
      <c r="L5" t="s">
        <v>146</v>
      </c>
      <c r="M5" s="7">
        <v>0.27500000000000002</v>
      </c>
      <c r="N5" t="s">
        <v>154</v>
      </c>
      <c r="O5">
        <f t="shared" si="0"/>
        <v>2.5300000000000001E-3</v>
      </c>
      <c r="P5">
        <f t="shared" si="1"/>
        <v>8.0424780000000001E-5</v>
      </c>
    </row>
    <row r="6" spans="1:16" x14ac:dyDescent="0.3">
      <c r="A6" s="9">
        <v>4</v>
      </c>
      <c r="B6" t="s">
        <v>112</v>
      </c>
      <c r="C6" t="s">
        <v>113</v>
      </c>
      <c r="D6" t="s">
        <v>38</v>
      </c>
      <c r="E6" t="s">
        <v>38</v>
      </c>
      <c r="F6" t="s">
        <v>35</v>
      </c>
      <c r="G6" t="s">
        <v>36</v>
      </c>
      <c r="H6">
        <v>0.01</v>
      </c>
      <c r="I6" s="8">
        <v>0.253</v>
      </c>
      <c r="J6" s="8">
        <v>8.0424780000000005E-3</v>
      </c>
      <c r="K6" s="8">
        <v>0</v>
      </c>
      <c r="L6" t="s">
        <v>146</v>
      </c>
      <c r="M6" s="7">
        <v>0.27500000000000002</v>
      </c>
      <c r="N6" t="s">
        <v>96</v>
      </c>
      <c r="O6">
        <f t="shared" si="0"/>
        <v>2.5300000000000001E-3</v>
      </c>
      <c r="P6">
        <f t="shared" si="1"/>
        <v>8.0424780000000001E-5</v>
      </c>
    </row>
    <row r="7" spans="1:16" x14ac:dyDescent="0.3">
      <c r="A7" s="9">
        <v>5</v>
      </c>
      <c r="B7" t="s">
        <v>113</v>
      </c>
      <c r="C7" t="s">
        <v>114</v>
      </c>
      <c r="D7" t="s">
        <v>38</v>
      </c>
      <c r="E7" t="s">
        <v>38</v>
      </c>
      <c r="F7" t="s">
        <v>35</v>
      </c>
      <c r="G7" t="s">
        <v>36</v>
      </c>
      <c r="H7">
        <v>0.01</v>
      </c>
      <c r="I7" s="8">
        <v>0.253</v>
      </c>
      <c r="J7" s="8">
        <v>8.0424780000000005E-3</v>
      </c>
      <c r="K7" s="8">
        <v>0</v>
      </c>
      <c r="L7" t="s">
        <v>146</v>
      </c>
      <c r="M7" s="7">
        <v>0.27500000000000002</v>
      </c>
      <c r="N7" t="s">
        <v>52</v>
      </c>
      <c r="O7">
        <f t="shared" si="0"/>
        <v>2.5300000000000001E-3</v>
      </c>
      <c r="P7">
        <f t="shared" si="1"/>
        <v>8.0424780000000001E-5</v>
      </c>
    </row>
    <row r="8" spans="1:16" x14ac:dyDescent="0.3">
      <c r="A8" s="9">
        <v>6</v>
      </c>
      <c r="B8" t="s">
        <v>114</v>
      </c>
      <c r="C8" t="s">
        <v>115</v>
      </c>
      <c r="D8" t="s">
        <v>38</v>
      </c>
      <c r="E8" t="s">
        <v>38</v>
      </c>
      <c r="F8" t="s">
        <v>35</v>
      </c>
      <c r="G8" t="s">
        <v>36</v>
      </c>
      <c r="H8">
        <v>0.01</v>
      </c>
      <c r="I8" s="8">
        <v>0.253</v>
      </c>
      <c r="J8" s="8">
        <v>8.0424780000000005E-3</v>
      </c>
      <c r="K8" s="8">
        <v>0</v>
      </c>
      <c r="L8" t="s">
        <v>146</v>
      </c>
      <c r="M8" s="7">
        <v>0.27500000000000002</v>
      </c>
      <c r="N8" t="s">
        <v>54</v>
      </c>
      <c r="O8">
        <f t="shared" si="0"/>
        <v>2.5300000000000001E-3</v>
      </c>
      <c r="P8">
        <f t="shared" si="1"/>
        <v>8.0424780000000001E-5</v>
      </c>
    </row>
    <row r="9" spans="1:16" x14ac:dyDescent="0.3">
      <c r="A9" s="9">
        <v>7</v>
      </c>
      <c r="B9" t="s">
        <v>115</v>
      </c>
      <c r="C9" t="s">
        <v>116</v>
      </c>
      <c r="D9" t="s">
        <v>38</v>
      </c>
      <c r="E9" t="s">
        <v>38</v>
      </c>
      <c r="F9" t="s">
        <v>35</v>
      </c>
      <c r="G9" t="s">
        <v>36</v>
      </c>
      <c r="H9">
        <v>0.01</v>
      </c>
      <c r="I9" s="8">
        <v>0.253</v>
      </c>
      <c r="J9" s="8">
        <v>8.0424780000000005E-3</v>
      </c>
      <c r="K9" s="8">
        <v>0</v>
      </c>
      <c r="L9" t="s">
        <v>146</v>
      </c>
      <c r="M9" s="7">
        <v>0.27500000000000002</v>
      </c>
      <c r="N9" t="s">
        <v>98</v>
      </c>
      <c r="O9">
        <f t="shared" si="0"/>
        <v>2.5300000000000001E-3</v>
      </c>
      <c r="P9">
        <f t="shared" si="1"/>
        <v>8.0424780000000001E-5</v>
      </c>
    </row>
    <row r="10" spans="1:16" x14ac:dyDescent="0.3">
      <c r="A10" s="9">
        <v>8</v>
      </c>
      <c r="B10" t="s">
        <v>116</v>
      </c>
      <c r="C10" t="s">
        <v>117</v>
      </c>
      <c r="D10" t="s">
        <v>38</v>
      </c>
      <c r="E10" t="s">
        <v>38</v>
      </c>
      <c r="F10" t="s">
        <v>35</v>
      </c>
      <c r="G10" t="s">
        <v>36</v>
      </c>
      <c r="H10">
        <v>0.01</v>
      </c>
      <c r="I10" s="8">
        <v>0.253</v>
      </c>
      <c r="J10" s="8">
        <v>8.0424780000000005E-3</v>
      </c>
      <c r="K10" s="8">
        <v>0</v>
      </c>
      <c r="L10" t="s">
        <v>146</v>
      </c>
      <c r="M10" s="7">
        <v>0.27500000000000002</v>
      </c>
      <c r="N10" t="s">
        <v>56</v>
      </c>
      <c r="O10">
        <f t="shared" si="0"/>
        <v>2.5300000000000001E-3</v>
      </c>
      <c r="P10">
        <f t="shared" si="1"/>
        <v>8.0424780000000001E-5</v>
      </c>
    </row>
    <row r="11" spans="1:16" x14ac:dyDescent="0.3">
      <c r="A11" s="9">
        <v>9</v>
      </c>
      <c r="B11" t="s">
        <v>117</v>
      </c>
      <c r="C11" t="s">
        <v>118</v>
      </c>
      <c r="D11" t="s">
        <v>38</v>
      </c>
      <c r="E11" t="s">
        <v>38</v>
      </c>
      <c r="F11" t="s">
        <v>35</v>
      </c>
      <c r="G11" t="s">
        <v>36</v>
      </c>
      <c r="H11">
        <v>0.01</v>
      </c>
      <c r="I11" s="8">
        <v>0.253</v>
      </c>
      <c r="J11" s="8">
        <v>8.0424780000000005E-3</v>
      </c>
      <c r="K11" s="8">
        <v>0</v>
      </c>
      <c r="L11" t="s">
        <v>146</v>
      </c>
      <c r="M11" s="7">
        <v>0.27500000000000002</v>
      </c>
      <c r="N11" t="s">
        <v>100</v>
      </c>
      <c r="O11">
        <f t="shared" si="0"/>
        <v>2.5300000000000001E-3</v>
      </c>
      <c r="P11">
        <f t="shared" si="1"/>
        <v>8.0424780000000001E-5</v>
      </c>
    </row>
    <row r="12" spans="1:16" x14ac:dyDescent="0.3">
      <c r="A12" s="9">
        <v>10</v>
      </c>
      <c r="B12" t="s">
        <v>118</v>
      </c>
      <c r="C12" t="s">
        <v>119</v>
      </c>
      <c r="D12" t="s">
        <v>38</v>
      </c>
      <c r="E12" t="s">
        <v>38</v>
      </c>
      <c r="F12" t="s">
        <v>35</v>
      </c>
      <c r="G12" t="s">
        <v>36</v>
      </c>
      <c r="H12">
        <v>0.01</v>
      </c>
      <c r="I12" s="8">
        <v>0.253</v>
      </c>
      <c r="J12" s="8">
        <v>8.0424780000000005E-3</v>
      </c>
      <c r="K12" s="8">
        <v>0</v>
      </c>
      <c r="L12" t="s">
        <v>146</v>
      </c>
      <c r="M12" s="7">
        <v>0.27500000000000002</v>
      </c>
      <c r="N12" t="s">
        <v>58</v>
      </c>
      <c r="O12">
        <f t="shared" si="0"/>
        <v>2.5300000000000001E-3</v>
      </c>
      <c r="P12">
        <f t="shared" si="1"/>
        <v>8.0424780000000001E-5</v>
      </c>
    </row>
    <row r="13" spans="1:16" x14ac:dyDescent="0.3">
      <c r="A13" s="9">
        <v>11</v>
      </c>
      <c r="B13" t="s">
        <v>119</v>
      </c>
      <c r="C13" t="s">
        <v>120</v>
      </c>
      <c r="D13" t="s">
        <v>38</v>
      </c>
      <c r="E13" t="s">
        <v>38</v>
      </c>
      <c r="F13" t="s">
        <v>35</v>
      </c>
      <c r="G13" t="s">
        <v>36</v>
      </c>
      <c r="H13">
        <v>0.01</v>
      </c>
      <c r="I13" s="8">
        <v>0.253</v>
      </c>
      <c r="J13" s="8">
        <v>8.0424780000000005E-3</v>
      </c>
      <c r="K13" s="8">
        <v>0</v>
      </c>
      <c r="L13" t="s">
        <v>146</v>
      </c>
      <c r="M13" s="7">
        <v>0.27500000000000002</v>
      </c>
      <c r="N13" t="s">
        <v>102</v>
      </c>
      <c r="O13">
        <f t="shared" si="0"/>
        <v>2.5300000000000001E-3</v>
      </c>
      <c r="P13">
        <f t="shared" si="1"/>
        <v>8.0424780000000001E-5</v>
      </c>
    </row>
    <row r="14" spans="1:16" x14ac:dyDescent="0.3">
      <c r="A14" s="9">
        <v>12</v>
      </c>
      <c r="B14" t="s">
        <v>120</v>
      </c>
      <c r="C14" t="s">
        <v>121</v>
      </c>
      <c r="D14" t="s">
        <v>38</v>
      </c>
      <c r="E14" t="s">
        <v>38</v>
      </c>
      <c r="F14" t="s">
        <v>35</v>
      </c>
      <c r="G14" t="s">
        <v>36</v>
      </c>
      <c r="H14">
        <v>0.01</v>
      </c>
      <c r="I14" s="8">
        <v>0.253</v>
      </c>
      <c r="J14" s="8">
        <v>8.0424780000000005E-3</v>
      </c>
      <c r="K14" s="8">
        <v>0</v>
      </c>
      <c r="L14" t="s">
        <v>146</v>
      </c>
      <c r="M14" s="7">
        <v>0.27500000000000002</v>
      </c>
      <c r="N14" t="s">
        <v>60</v>
      </c>
      <c r="O14">
        <f t="shared" si="0"/>
        <v>2.5300000000000001E-3</v>
      </c>
      <c r="P14">
        <f t="shared" si="1"/>
        <v>8.0424780000000001E-5</v>
      </c>
    </row>
    <row r="15" spans="1:16" x14ac:dyDescent="0.3">
      <c r="A15" s="9">
        <v>13</v>
      </c>
      <c r="B15" t="s">
        <v>121</v>
      </c>
      <c r="C15" t="s">
        <v>122</v>
      </c>
      <c r="D15" t="s">
        <v>38</v>
      </c>
      <c r="E15" t="s">
        <v>38</v>
      </c>
      <c r="F15" t="s">
        <v>35</v>
      </c>
      <c r="G15" t="s">
        <v>36</v>
      </c>
      <c r="H15">
        <v>0.01</v>
      </c>
      <c r="I15" s="8">
        <v>0.253</v>
      </c>
      <c r="J15" s="8">
        <v>8.0424780000000005E-3</v>
      </c>
      <c r="K15" s="8">
        <v>0</v>
      </c>
      <c r="L15" t="s">
        <v>146</v>
      </c>
      <c r="M15" s="7">
        <v>0.27500000000000002</v>
      </c>
      <c r="N15" t="s">
        <v>62</v>
      </c>
      <c r="O15">
        <f t="shared" si="0"/>
        <v>2.5300000000000001E-3</v>
      </c>
      <c r="P15">
        <f t="shared" si="1"/>
        <v>8.0424780000000001E-5</v>
      </c>
    </row>
    <row r="16" spans="1:16" x14ac:dyDescent="0.3">
      <c r="A16" s="9">
        <v>14</v>
      </c>
      <c r="B16" t="s">
        <v>39</v>
      </c>
      <c r="C16" t="s">
        <v>123</v>
      </c>
      <c r="D16" t="s">
        <v>38</v>
      </c>
      <c r="E16" t="s">
        <v>38</v>
      </c>
      <c r="F16" t="s">
        <v>35</v>
      </c>
      <c r="G16" t="s">
        <v>36</v>
      </c>
      <c r="H16">
        <v>0.01</v>
      </c>
      <c r="I16" s="8">
        <v>0.253</v>
      </c>
      <c r="J16" s="8">
        <v>8.0424780000000005E-3</v>
      </c>
      <c r="K16" s="8">
        <v>0</v>
      </c>
      <c r="L16" t="s">
        <v>146</v>
      </c>
      <c r="M16" s="7">
        <v>0.27500000000000002</v>
      </c>
      <c r="N16" t="s">
        <v>104</v>
      </c>
      <c r="O16">
        <f t="shared" si="0"/>
        <v>2.5300000000000001E-3</v>
      </c>
      <c r="P16">
        <f t="shared" si="1"/>
        <v>8.0424780000000001E-5</v>
      </c>
    </row>
    <row r="17" spans="1:16" x14ac:dyDescent="0.3">
      <c r="A17" s="9">
        <v>15</v>
      </c>
      <c r="B17" t="s">
        <v>123</v>
      </c>
      <c r="C17" t="s">
        <v>124</v>
      </c>
      <c r="D17" t="s">
        <v>38</v>
      </c>
      <c r="E17" t="s">
        <v>38</v>
      </c>
      <c r="F17" t="s">
        <v>35</v>
      </c>
      <c r="G17" t="s">
        <v>36</v>
      </c>
      <c r="H17">
        <v>0.01</v>
      </c>
      <c r="I17" s="8">
        <v>0.253</v>
      </c>
      <c r="J17" s="8">
        <v>8.0424780000000005E-3</v>
      </c>
      <c r="K17" s="8">
        <v>0</v>
      </c>
      <c r="L17" t="s">
        <v>146</v>
      </c>
      <c r="M17" s="7">
        <v>0.27500000000000002</v>
      </c>
      <c r="N17" t="s">
        <v>106</v>
      </c>
      <c r="O17">
        <f t="shared" si="0"/>
        <v>2.5300000000000001E-3</v>
      </c>
      <c r="P17">
        <f t="shared" si="1"/>
        <v>8.0424780000000001E-5</v>
      </c>
    </row>
    <row r="18" spans="1:16" x14ac:dyDescent="0.3">
      <c r="A18" s="9">
        <v>16</v>
      </c>
      <c r="B18" t="s">
        <v>124</v>
      </c>
      <c r="C18" t="s">
        <v>125</v>
      </c>
      <c r="D18" t="s">
        <v>38</v>
      </c>
      <c r="E18" t="s">
        <v>38</v>
      </c>
      <c r="F18" t="s">
        <v>35</v>
      </c>
      <c r="G18" t="s">
        <v>36</v>
      </c>
      <c r="H18">
        <v>0.01</v>
      </c>
      <c r="I18" s="8">
        <v>0.253</v>
      </c>
      <c r="J18" s="8">
        <v>8.0424780000000005E-3</v>
      </c>
      <c r="K18" s="8">
        <v>0</v>
      </c>
      <c r="L18" t="s">
        <v>146</v>
      </c>
      <c r="M18" s="7">
        <v>0.27500000000000002</v>
      </c>
      <c r="N18" t="s">
        <v>46</v>
      </c>
      <c r="O18">
        <f t="shared" si="0"/>
        <v>2.5300000000000001E-3</v>
      </c>
      <c r="P18">
        <f t="shared" si="1"/>
        <v>8.0424780000000001E-5</v>
      </c>
    </row>
    <row r="19" spans="1:16" x14ac:dyDescent="0.3">
      <c r="A19" s="9">
        <v>17</v>
      </c>
      <c r="B19" t="s">
        <v>125</v>
      </c>
      <c r="C19" t="s">
        <v>126</v>
      </c>
      <c r="D19" t="s">
        <v>38</v>
      </c>
      <c r="E19" t="s">
        <v>38</v>
      </c>
      <c r="F19" t="s">
        <v>35</v>
      </c>
      <c r="G19" t="s">
        <v>36</v>
      </c>
      <c r="H19">
        <v>0.01</v>
      </c>
      <c r="I19" s="8">
        <v>0.253</v>
      </c>
      <c r="J19" s="8">
        <v>8.0424780000000005E-3</v>
      </c>
      <c r="K19" s="8">
        <v>0</v>
      </c>
      <c r="L19" t="s">
        <v>146</v>
      </c>
      <c r="M19" s="7">
        <v>0.27500000000000002</v>
      </c>
      <c r="N19" t="s">
        <v>64</v>
      </c>
      <c r="O19">
        <f t="shared" si="0"/>
        <v>2.5300000000000001E-3</v>
      </c>
      <c r="P19">
        <f t="shared" si="1"/>
        <v>8.0424780000000001E-5</v>
      </c>
    </row>
    <row r="20" spans="1:16" x14ac:dyDescent="0.3">
      <c r="A20" s="9">
        <v>18</v>
      </c>
      <c r="B20" t="s">
        <v>126</v>
      </c>
      <c r="C20" t="s">
        <v>127</v>
      </c>
      <c r="D20" t="s">
        <v>38</v>
      </c>
      <c r="E20" t="s">
        <v>38</v>
      </c>
      <c r="F20" t="s">
        <v>35</v>
      </c>
      <c r="G20" t="s">
        <v>36</v>
      </c>
      <c r="H20">
        <v>0.01</v>
      </c>
      <c r="I20" s="8">
        <v>0.253</v>
      </c>
      <c r="J20" s="8">
        <v>8.0424780000000005E-3</v>
      </c>
      <c r="K20" s="8">
        <v>0</v>
      </c>
      <c r="L20" t="s">
        <v>146</v>
      </c>
      <c r="M20" s="7">
        <v>0.27500000000000002</v>
      </c>
      <c r="N20" t="s">
        <v>66</v>
      </c>
      <c r="O20">
        <f t="shared" si="0"/>
        <v>2.5300000000000001E-3</v>
      </c>
      <c r="P20">
        <f t="shared" si="1"/>
        <v>8.0424780000000001E-5</v>
      </c>
    </row>
    <row r="21" spans="1:16" x14ac:dyDescent="0.3">
      <c r="A21" s="9">
        <v>19</v>
      </c>
      <c r="B21" t="s">
        <v>127</v>
      </c>
      <c r="C21" t="s">
        <v>128</v>
      </c>
      <c r="D21" t="s">
        <v>38</v>
      </c>
      <c r="E21" t="s">
        <v>38</v>
      </c>
      <c r="F21" t="s">
        <v>35</v>
      </c>
      <c r="G21" t="s">
        <v>36</v>
      </c>
      <c r="H21">
        <v>0.01</v>
      </c>
      <c r="I21" s="8">
        <v>0.253</v>
      </c>
      <c r="J21" s="8">
        <v>8.0424780000000005E-3</v>
      </c>
      <c r="K21" s="8">
        <v>0</v>
      </c>
      <c r="L21" t="s">
        <v>146</v>
      </c>
      <c r="M21" s="7">
        <v>0.27500000000000002</v>
      </c>
      <c r="N21" t="s">
        <v>68</v>
      </c>
      <c r="O21">
        <f t="shared" si="0"/>
        <v>2.5300000000000001E-3</v>
      </c>
      <c r="P21">
        <f t="shared" si="1"/>
        <v>8.0424780000000001E-5</v>
      </c>
    </row>
    <row r="22" spans="1:16" x14ac:dyDescent="0.3">
      <c r="A22" s="9">
        <v>20</v>
      </c>
      <c r="B22" t="s">
        <v>128</v>
      </c>
      <c r="C22" t="s">
        <v>129</v>
      </c>
      <c r="D22" t="s">
        <v>38</v>
      </c>
      <c r="E22" t="s">
        <v>38</v>
      </c>
      <c r="F22" t="s">
        <v>35</v>
      </c>
      <c r="G22" t="s">
        <v>36</v>
      </c>
      <c r="H22">
        <v>0.01</v>
      </c>
      <c r="I22" s="8">
        <v>0.253</v>
      </c>
      <c r="J22" s="8">
        <v>8.0424780000000005E-3</v>
      </c>
      <c r="K22" s="8">
        <v>0</v>
      </c>
      <c r="L22" t="s">
        <v>146</v>
      </c>
      <c r="M22" s="7">
        <v>0.27500000000000002</v>
      </c>
      <c r="N22" t="s">
        <v>70</v>
      </c>
      <c r="O22">
        <f t="shared" si="0"/>
        <v>2.5300000000000001E-3</v>
      </c>
      <c r="P22">
        <f t="shared" si="1"/>
        <v>8.0424780000000001E-5</v>
      </c>
    </row>
    <row r="23" spans="1:16" x14ac:dyDescent="0.3">
      <c r="A23" s="9">
        <v>21</v>
      </c>
      <c r="B23" t="s">
        <v>129</v>
      </c>
      <c r="C23" t="s">
        <v>130</v>
      </c>
      <c r="D23" t="s">
        <v>38</v>
      </c>
      <c r="E23" t="s">
        <v>38</v>
      </c>
      <c r="F23" t="s">
        <v>35</v>
      </c>
      <c r="G23" t="s">
        <v>36</v>
      </c>
      <c r="H23">
        <v>0.01</v>
      </c>
      <c r="I23" s="8">
        <v>0.253</v>
      </c>
      <c r="J23" s="8">
        <v>8.0424780000000005E-3</v>
      </c>
      <c r="K23" s="8">
        <v>0</v>
      </c>
      <c r="L23" t="s">
        <v>146</v>
      </c>
      <c r="M23" s="7">
        <v>0.27500000000000002</v>
      </c>
      <c r="N23" t="s">
        <v>72</v>
      </c>
      <c r="O23">
        <f t="shared" si="0"/>
        <v>2.5300000000000001E-3</v>
      </c>
      <c r="P23">
        <f t="shared" si="1"/>
        <v>8.0424780000000001E-5</v>
      </c>
    </row>
    <row r="24" spans="1:16" x14ac:dyDescent="0.3">
      <c r="A24" s="9">
        <v>22</v>
      </c>
      <c r="B24" t="s">
        <v>130</v>
      </c>
      <c r="C24" t="s">
        <v>131</v>
      </c>
      <c r="D24" t="s">
        <v>38</v>
      </c>
      <c r="E24" t="s">
        <v>38</v>
      </c>
      <c r="F24" t="s">
        <v>35</v>
      </c>
      <c r="G24" t="s">
        <v>36</v>
      </c>
      <c r="H24">
        <v>0.01</v>
      </c>
      <c r="I24" s="8">
        <v>0.253</v>
      </c>
      <c r="J24" s="8">
        <v>8.0424780000000005E-3</v>
      </c>
      <c r="K24" s="8">
        <v>0</v>
      </c>
      <c r="L24" t="s">
        <v>146</v>
      </c>
      <c r="M24" s="7">
        <v>0.27500000000000002</v>
      </c>
      <c r="N24" t="s">
        <v>74</v>
      </c>
      <c r="O24">
        <f t="shared" si="0"/>
        <v>2.5300000000000001E-3</v>
      </c>
      <c r="P24">
        <f t="shared" si="1"/>
        <v>8.0424780000000001E-5</v>
      </c>
    </row>
    <row r="25" spans="1:16" x14ac:dyDescent="0.3">
      <c r="A25" s="9">
        <v>23</v>
      </c>
      <c r="B25" t="s">
        <v>131</v>
      </c>
      <c r="C25" t="s">
        <v>132</v>
      </c>
      <c r="D25" t="s">
        <v>38</v>
      </c>
      <c r="E25" t="s">
        <v>38</v>
      </c>
      <c r="F25" t="s">
        <v>35</v>
      </c>
      <c r="G25" t="s">
        <v>36</v>
      </c>
      <c r="H25">
        <v>0.01</v>
      </c>
      <c r="I25" s="8">
        <v>0.253</v>
      </c>
      <c r="J25" s="8">
        <v>8.0424780000000005E-3</v>
      </c>
      <c r="K25" s="8">
        <v>0</v>
      </c>
      <c r="L25" t="s">
        <v>146</v>
      </c>
      <c r="M25" s="7">
        <v>0.27500000000000002</v>
      </c>
      <c r="N25" t="s">
        <v>76</v>
      </c>
      <c r="O25">
        <f t="shared" si="0"/>
        <v>2.5300000000000001E-3</v>
      </c>
      <c r="P25">
        <f t="shared" si="1"/>
        <v>8.0424780000000001E-5</v>
      </c>
    </row>
    <row r="26" spans="1:16" x14ac:dyDescent="0.3">
      <c r="A26" s="9">
        <v>24</v>
      </c>
      <c r="B26" t="s">
        <v>132</v>
      </c>
      <c r="C26" t="s">
        <v>133</v>
      </c>
      <c r="D26" t="s">
        <v>38</v>
      </c>
      <c r="E26" t="s">
        <v>38</v>
      </c>
      <c r="F26" t="s">
        <v>35</v>
      </c>
      <c r="G26" t="s">
        <v>36</v>
      </c>
      <c r="H26">
        <v>0.01</v>
      </c>
      <c r="I26" s="8">
        <v>0.253</v>
      </c>
      <c r="J26" s="8">
        <v>8.0424780000000005E-3</v>
      </c>
      <c r="K26" s="8">
        <v>0</v>
      </c>
      <c r="L26" t="s">
        <v>146</v>
      </c>
      <c r="M26" s="7">
        <v>0.27500000000000002</v>
      </c>
      <c r="N26" t="s">
        <v>155</v>
      </c>
      <c r="O26">
        <f t="shared" si="0"/>
        <v>2.5300000000000001E-3</v>
      </c>
      <c r="P26">
        <f t="shared" si="1"/>
        <v>8.0424780000000001E-5</v>
      </c>
    </row>
    <row r="27" spans="1:16" x14ac:dyDescent="0.3">
      <c r="A27" s="9">
        <v>25</v>
      </c>
      <c r="B27" t="s">
        <v>133</v>
      </c>
      <c r="C27" t="s">
        <v>134</v>
      </c>
      <c r="D27" t="s">
        <v>38</v>
      </c>
      <c r="E27" t="s">
        <v>38</v>
      </c>
      <c r="F27" t="s">
        <v>35</v>
      </c>
      <c r="G27" t="s">
        <v>36</v>
      </c>
      <c r="H27">
        <v>0.01</v>
      </c>
      <c r="I27" s="8">
        <v>0.253</v>
      </c>
      <c r="J27" s="8">
        <v>8.0424780000000005E-3</v>
      </c>
      <c r="K27" s="8">
        <v>0</v>
      </c>
      <c r="L27" t="s">
        <v>146</v>
      </c>
      <c r="M27" s="7">
        <v>0.27500000000000002</v>
      </c>
      <c r="N27" t="s">
        <v>78</v>
      </c>
      <c r="O27">
        <f t="shared" si="0"/>
        <v>2.5300000000000001E-3</v>
      </c>
      <c r="P27">
        <f t="shared" si="1"/>
        <v>8.0424780000000001E-5</v>
      </c>
    </row>
    <row r="28" spans="1:16" x14ac:dyDescent="0.3">
      <c r="A28" s="9">
        <v>26</v>
      </c>
      <c r="B28" t="s">
        <v>134</v>
      </c>
      <c r="C28" t="s">
        <v>135</v>
      </c>
      <c r="D28" t="s">
        <v>38</v>
      </c>
      <c r="E28" t="s">
        <v>38</v>
      </c>
      <c r="F28" t="s">
        <v>35</v>
      </c>
      <c r="G28" t="s">
        <v>36</v>
      </c>
      <c r="H28">
        <v>0.01</v>
      </c>
      <c r="I28" s="8">
        <v>0.253</v>
      </c>
      <c r="J28" s="8">
        <v>8.0424780000000005E-3</v>
      </c>
      <c r="K28" s="8">
        <v>0</v>
      </c>
      <c r="L28" t="s">
        <v>146</v>
      </c>
      <c r="M28" s="7">
        <v>0.27500000000000002</v>
      </c>
      <c r="N28" t="s">
        <v>80</v>
      </c>
      <c r="O28">
        <f t="shared" si="0"/>
        <v>2.5300000000000001E-3</v>
      </c>
      <c r="P28">
        <f t="shared" si="1"/>
        <v>8.0424780000000001E-5</v>
      </c>
    </row>
    <row r="29" spans="1:16" x14ac:dyDescent="0.3">
      <c r="A29" s="9">
        <v>27</v>
      </c>
      <c r="B29" t="s">
        <v>135</v>
      </c>
      <c r="C29" t="s">
        <v>136</v>
      </c>
      <c r="D29" t="s">
        <v>38</v>
      </c>
      <c r="E29" t="s">
        <v>38</v>
      </c>
      <c r="F29" t="s">
        <v>35</v>
      </c>
      <c r="G29" t="s">
        <v>36</v>
      </c>
      <c r="H29">
        <v>0.01</v>
      </c>
      <c r="I29" s="8">
        <v>0.253</v>
      </c>
      <c r="J29" s="8">
        <v>8.0424780000000005E-3</v>
      </c>
      <c r="K29" s="8">
        <v>0</v>
      </c>
      <c r="L29" t="s">
        <v>146</v>
      </c>
      <c r="M29" s="7">
        <v>0.27500000000000002</v>
      </c>
      <c r="N29" t="s">
        <v>148</v>
      </c>
      <c r="O29">
        <f t="shared" si="0"/>
        <v>2.5300000000000001E-3</v>
      </c>
      <c r="P29">
        <f t="shared" si="1"/>
        <v>8.0424780000000001E-5</v>
      </c>
    </row>
    <row r="30" spans="1:16" x14ac:dyDescent="0.3">
      <c r="A30" s="9">
        <v>28</v>
      </c>
      <c r="B30" t="s">
        <v>133</v>
      </c>
      <c r="C30" t="s">
        <v>137</v>
      </c>
      <c r="D30" t="s">
        <v>38</v>
      </c>
      <c r="E30" t="s">
        <v>38</v>
      </c>
      <c r="F30" t="s">
        <v>35</v>
      </c>
      <c r="G30" t="s">
        <v>36</v>
      </c>
      <c r="H30">
        <v>0.01</v>
      </c>
      <c r="I30" s="8">
        <v>0.253</v>
      </c>
      <c r="J30" s="8">
        <v>8.0424780000000005E-3</v>
      </c>
      <c r="K30" s="8">
        <v>0</v>
      </c>
      <c r="L30" t="s">
        <v>146</v>
      </c>
      <c r="M30" s="7">
        <v>0.27500000000000002</v>
      </c>
      <c r="N30" t="s">
        <v>82</v>
      </c>
      <c r="O30">
        <f t="shared" si="0"/>
        <v>2.5300000000000001E-3</v>
      </c>
      <c r="P30">
        <f t="shared" si="1"/>
        <v>8.0424780000000001E-5</v>
      </c>
    </row>
    <row r="31" spans="1:16" x14ac:dyDescent="0.3">
      <c r="A31" s="9">
        <v>29</v>
      </c>
      <c r="B31" t="s">
        <v>137</v>
      </c>
      <c r="C31" t="s">
        <v>138</v>
      </c>
      <c r="D31" t="s">
        <v>38</v>
      </c>
      <c r="E31" t="s">
        <v>38</v>
      </c>
      <c r="F31" t="s">
        <v>35</v>
      </c>
      <c r="G31" t="s">
        <v>36</v>
      </c>
      <c r="H31">
        <v>0.01</v>
      </c>
      <c r="I31" s="8">
        <v>0.253</v>
      </c>
      <c r="J31" s="8">
        <v>8.0424780000000005E-3</v>
      </c>
      <c r="K31" s="8">
        <v>0</v>
      </c>
      <c r="L31" t="s">
        <v>146</v>
      </c>
      <c r="M31" s="7">
        <v>0.27500000000000002</v>
      </c>
      <c r="N31" t="s">
        <v>48</v>
      </c>
      <c r="O31">
        <f t="shared" si="0"/>
        <v>2.5300000000000001E-3</v>
      </c>
      <c r="P31">
        <f t="shared" si="1"/>
        <v>8.0424780000000001E-5</v>
      </c>
    </row>
    <row r="32" spans="1:16" x14ac:dyDescent="0.3">
      <c r="A32" s="9">
        <v>30</v>
      </c>
      <c r="B32" t="s">
        <v>138</v>
      </c>
      <c r="C32" t="s">
        <v>139</v>
      </c>
      <c r="D32" t="s">
        <v>38</v>
      </c>
      <c r="E32" t="s">
        <v>38</v>
      </c>
      <c r="F32" t="s">
        <v>35</v>
      </c>
      <c r="G32" t="s">
        <v>36</v>
      </c>
      <c r="H32">
        <v>0.01</v>
      </c>
      <c r="I32" s="8">
        <v>0.253</v>
      </c>
      <c r="J32" s="8">
        <v>8.0424780000000005E-3</v>
      </c>
      <c r="K32" s="8">
        <v>0</v>
      </c>
      <c r="L32" t="s">
        <v>146</v>
      </c>
      <c r="M32" s="7">
        <v>0.27500000000000002</v>
      </c>
      <c r="N32" t="s">
        <v>84</v>
      </c>
      <c r="O32">
        <f t="shared" si="0"/>
        <v>2.5300000000000001E-3</v>
      </c>
      <c r="P32">
        <f t="shared" si="1"/>
        <v>8.0424780000000001E-5</v>
      </c>
    </row>
    <row r="33" spans="1:16" x14ac:dyDescent="0.3">
      <c r="A33" s="9">
        <v>31</v>
      </c>
      <c r="B33" t="s">
        <v>139</v>
      </c>
      <c r="C33" t="s">
        <v>140</v>
      </c>
      <c r="D33" t="s">
        <v>38</v>
      </c>
      <c r="E33" t="s">
        <v>38</v>
      </c>
      <c r="F33" t="s">
        <v>35</v>
      </c>
      <c r="G33" t="s">
        <v>36</v>
      </c>
      <c r="H33">
        <v>0.01</v>
      </c>
      <c r="I33" s="8">
        <v>0.253</v>
      </c>
      <c r="J33" s="8">
        <v>8.0424780000000005E-3</v>
      </c>
      <c r="K33" s="8">
        <v>0</v>
      </c>
      <c r="L33" t="s">
        <v>146</v>
      </c>
      <c r="M33" s="7">
        <v>0.27500000000000002</v>
      </c>
      <c r="N33" t="s">
        <v>86</v>
      </c>
      <c r="O33">
        <f t="shared" si="0"/>
        <v>2.5300000000000001E-3</v>
      </c>
      <c r="P33">
        <f t="shared" si="1"/>
        <v>8.0424780000000001E-5</v>
      </c>
    </row>
    <row r="34" spans="1:16" x14ac:dyDescent="0.3">
      <c r="A34" s="9">
        <v>32</v>
      </c>
      <c r="B34" t="s">
        <v>140</v>
      </c>
      <c r="C34" t="s">
        <v>141</v>
      </c>
      <c r="D34" t="s">
        <v>38</v>
      </c>
      <c r="E34" t="s">
        <v>38</v>
      </c>
      <c r="F34" t="s">
        <v>35</v>
      </c>
      <c r="G34" t="s">
        <v>36</v>
      </c>
      <c r="H34">
        <v>0.01</v>
      </c>
      <c r="I34" s="8">
        <v>0.253</v>
      </c>
      <c r="J34" s="8">
        <v>8.0424780000000005E-3</v>
      </c>
      <c r="K34" s="8">
        <v>0</v>
      </c>
      <c r="L34" t="s">
        <v>146</v>
      </c>
      <c r="M34" s="7">
        <v>0.27500000000000002</v>
      </c>
      <c r="N34" t="s">
        <v>88</v>
      </c>
      <c r="O34">
        <f t="shared" si="0"/>
        <v>2.5300000000000001E-3</v>
      </c>
      <c r="P34">
        <f t="shared" si="1"/>
        <v>8.0424780000000001E-5</v>
      </c>
    </row>
    <row r="35" spans="1:16" x14ac:dyDescent="0.3">
      <c r="A35" s="9">
        <v>33</v>
      </c>
      <c r="B35" t="s">
        <v>141</v>
      </c>
      <c r="C35" t="s">
        <v>142</v>
      </c>
      <c r="D35" t="s">
        <v>38</v>
      </c>
      <c r="E35" t="s">
        <v>38</v>
      </c>
      <c r="F35" t="s">
        <v>35</v>
      </c>
      <c r="G35" t="s">
        <v>36</v>
      </c>
      <c r="H35">
        <v>0.01</v>
      </c>
      <c r="I35" s="8">
        <v>0.253</v>
      </c>
      <c r="J35" s="8">
        <v>8.0424780000000005E-3</v>
      </c>
      <c r="K35" s="8">
        <v>0</v>
      </c>
      <c r="L35" t="s">
        <v>146</v>
      </c>
      <c r="M35" s="7">
        <v>0.27500000000000002</v>
      </c>
      <c r="N35" t="s">
        <v>90</v>
      </c>
      <c r="O35">
        <f t="shared" si="0"/>
        <v>2.5300000000000001E-3</v>
      </c>
      <c r="P35">
        <f t="shared" si="1"/>
        <v>8.0424780000000001E-5</v>
      </c>
    </row>
    <row r="36" spans="1:16" x14ac:dyDescent="0.3">
      <c r="A36" s="9">
        <v>34</v>
      </c>
      <c r="B36" t="s">
        <v>142</v>
      </c>
      <c r="C36" t="s">
        <v>143</v>
      </c>
      <c r="D36" t="s">
        <v>38</v>
      </c>
      <c r="E36" t="s">
        <v>38</v>
      </c>
      <c r="F36" t="s">
        <v>35</v>
      </c>
      <c r="G36" t="s">
        <v>36</v>
      </c>
      <c r="H36">
        <v>0.01</v>
      </c>
      <c r="I36" s="8">
        <v>0.253</v>
      </c>
      <c r="J36" s="8">
        <v>8.0424780000000005E-3</v>
      </c>
      <c r="K36" s="8">
        <v>0</v>
      </c>
      <c r="L36" t="s">
        <v>146</v>
      </c>
      <c r="M36" s="7">
        <v>0.27500000000000002</v>
      </c>
      <c r="N36" t="s">
        <v>92</v>
      </c>
      <c r="O36">
        <f t="shared" si="0"/>
        <v>2.5300000000000001E-3</v>
      </c>
      <c r="P36">
        <f t="shared" si="1"/>
        <v>8.0424780000000001E-5</v>
      </c>
    </row>
    <row r="37" spans="1:16" x14ac:dyDescent="0.3">
      <c r="A37" s="9">
        <v>35</v>
      </c>
      <c r="B37" t="s">
        <v>143</v>
      </c>
      <c r="C37" t="s">
        <v>144</v>
      </c>
      <c r="D37" t="s">
        <v>38</v>
      </c>
      <c r="E37" t="s">
        <v>38</v>
      </c>
      <c r="F37" t="s">
        <v>35</v>
      </c>
      <c r="G37" t="s">
        <v>36</v>
      </c>
      <c r="H37">
        <v>0.01</v>
      </c>
      <c r="I37" s="8">
        <v>0.253</v>
      </c>
      <c r="J37" s="8">
        <v>8.0424780000000005E-3</v>
      </c>
      <c r="K37" s="8">
        <v>0</v>
      </c>
      <c r="L37" t="s">
        <v>146</v>
      </c>
      <c r="M37" s="7">
        <v>0.27500000000000002</v>
      </c>
      <c r="N37" t="s">
        <v>94</v>
      </c>
      <c r="O37">
        <f t="shared" si="0"/>
        <v>2.5300000000000001E-3</v>
      </c>
      <c r="P37">
        <f t="shared" si="1"/>
        <v>8.0424780000000001E-5</v>
      </c>
    </row>
    <row r="38" spans="1:16" x14ac:dyDescent="0.3">
      <c r="A38" s="9">
        <v>36</v>
      </c>
      <c r="B38" t="s">
        <v>144</v>
      </c>
      <c r="C38" t="s">
        <v>145</v>
      </c>
      <c r="D38" t="s">
        <v>38</v>
      </c>
      <c r="E38" t="s">
        <v>38</v>
      </c>
      <c r="F38" t="s">
        <v>35</v>
      </c>
      <c r="G38" t="s">
        <v>36</v>
      </c>
      <c r="H38">
        <v>0.01</v>
      </c>
      <c r="I38" s="8">
        <v>0.253</v>
      </c>
      <c r="J38" s="8">
        <v>8.0424780000000005E-3</v>
      </c>
      <c r="K38" s="8">
        <v>0</v>
      </c>
      <c r="L38" t="s">
        <v>146</v>
      </c>
      <c r="M38" s="7">
        <v>0.27500000000000002</v>
      </c>
      <c r="N38" t="s">
        <v>50</v>
      </c>
      <c r="O38">
        <f t="shared" si="0"/>
        <v>2.5300000000000001E-3</v>
      </c>
      <c r="P38">
        <f t="shared" si="1"/>
        <v>8.0424780000000001E-5</v>
      </c>
    </row>
  </sheetData>
  <phoneticPr fontId="3" type="noConversion"/>
  <conditionalFormatting sqref="B2">
    <cfRule type="duplicateValues" dxfId="24" priority="4"/>
  </conditionalFormatting>
  <conditionalFormatting sqref="B3">
    <cfRule type="duplicateValues" dxfId="23" priority="15"/>
    <cfRule type="duplicateValues" dxfId="22" priority="16"/>
    <cfRule type="duplicateValues" dxfId="21" priority="17"/>
  </conditionalFormatting>
  <conditionalFormatting sqref="B12">
    <cfRule type="duplicateValues" dxfId="20" priority="12"/>
    <cfRule type="duplicateValues" dxfId="19" priority="13"/>
    <cfRule type="duplicateValues" dxfId="18" priority="14"/>
  </conditionalFormatting>
  <conditionalFormatting sqref="C1">
    <cfRule type="duplicateValues" dxfId="17" priority="18"/>
    <cfRule type="duplicateValues" dxfId="16" priority="19"/>
    <cfRule type="duplicateValues" dxfId="15" priority="20"/>
  </conditionalFormatting>
  <conditionalFormatting sqref="C2">
    <cfRule type="duplicateValues" dxfId="14" priority="1"/>
    <cfRule type="duplicateValues" dxfId="13" priority="2"/>
    <cfRule type="duplicateValues" dxfId="12" priority="3"/>
  </conditionalFormatting>
  <conditionalFormatting sqref="N9">
    <cfRule type="duplicateValues" dxfId="11" priority="9"/>
    <cfRule type="duplicateValues" dxfId="10" priority="10"/>
    <cfRule type="duplicateValues" dxfId="9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F05C-BDD8-4F08-89E9-19036282BA3C}">
  <dimension ref="A1:AJ37"/>
  <sheetViews>
    <sheetView topLeftCell="P1" workbookViewId="0">
      <selection activeCell="AJ3" sqref="AJ3"/>
    </sheetView>
  </sheetViews>
  <sheetFormatPr defaultRowHeight="14.4" x14ac:dyDescent="0.3"/>
  <cols>
    <col min="7" max="7" width="10.88671875" customWidth="1"/>
    <col min="11" max="11" width="14.88671875" customWidth="1"/>
    <col min="23" max="23" width="12.6640625" customWidth="1"/>
    <col min="25" max="25" width="11.33203125" customWidth="1"/>
  </cols>
  <sheetData>
    <row r="1" spans="1:36" x14ac:dyDescent="0.3">
      <c r="A1" s="25" t="s">
        <v>30</v>
      </c>
      <c r="B1" s="25" t="s">
        <v>31</v>
      </c>
      <c r="C1" s="25" t="s">
        <v>32</v>
      </c>
      <c r="D1" s="25" t="s">
        <v>33</v>
      </c>
      <c r="E1" s="25" t="s">
        <v>5</v>
      </c>
      <c r="F1" s="25" t="s">
        <v>209</v>
      </c>
      <c r="G1" s="25" t="s">
        <v>6</v>
      </c>
      <c r="H1" s="25" t="s">
        <v>34</v>
      </c>
      <c r="I1" s="25" t="s">
        <v>210</v>
      </c>
      <c r="J1" s="25" t="s">
        <v>203</v>
      </c>
      <c r="K1" s="25" t="s">
        <v>211</v>
      </c>
      <c r="L1" s="26">
        <v>20</v>
      </c>
      <c r="M1" s="26">
        <v>21</v>
      </c>
      <c r="N1" s="26">
        <v>22</v>
      </c>
      <c r="O1" s="26">
        <v>23</v>
      </c>
      <c r="P1" s="26">
        <v>24</v>
      </c>
      <c r="Q1" s="26">
        <v>25</v>
      </c>
      <c r="R1" s="26">
        <v>26</v>
      </c>
      <c r="S1" s="26">
        <v>27</v>
      </c>
      <c r="T1" s="26">
        <v>28</v>
      </c>
      <c r="U1" s="26">
        <v>29</v>
      </c>
      <c r="V1" s="26">
        <v>30</v>
      </c>
      <c r="W1" s="26" t="s">
        <v>212</v>
      </c>
      <c r="X1" s="26" t="s">
        <v>196</v>
      </c>
      <c r="Y1" s="26" t="s">
        <v>197</v>
      </c>
      <c r="Z1" s="26" t="s">
        <v>198</v>
      </c>
      <c r="AA1" s="26" t="s">
        <v>199</v>
      </c>
      <c r="AB1" s="26" t="s">
        <v>200</v>
      </c>
      <c r="AC1" s="26" t="s">
        <v>201</v>
      </c>
      <c r="AD1" s="26" t="s">
        <v>202</v>
      </c>
      <c r="AE1" s="25"/>
      <c r="AF1" s="25"/>
      <c r="AG1" s="25"/>
      <c r="AH1" s="25"/>
      <c r="AI1" t="s">
        <v>226</v>
      </c>
    </row>
    <row r="2" spans="1:36" x14ac:dyDescent="0.3">
      <c r="A2" t="s">
        <v>45</v>
      </c>
      <c r="B2" s="6" t="s">
        <v>110</v>
      </c>
      <c r="C2">
        <v>0</v>
      </c>
      <c r="D2">
        <v>0</v>
      </c>
      <c r="G2" t="s">
        <v>147</v>
      </c>
      <c r="H2">
        <v>0</v>
      </c>
      <c r="I2">
        <v>0</v>
      </c>
      <c r="J2">
        <f t="shared" ref="J2:J37" si="0">H2*I2</f>
        <v>0</v>
      </c>
      <c r="K2">
        <v>1</v>
      </c>
      <c r="L2" s="10"/>
      <c r="X2" t="s">
        <v>195</v>
      </c>
      <c r="Y2">
        <v>12</v>
      </c>
      <c r="Z2">
        <v>36</v>
      </c>
      <c r="AA2">
        <v>177</v>
      </c>
      <c r="AB2">
        <v>53</v>
      </c>
      <c r="AC2">
        <v>6</v>
      </c>
      <c r="AD2">
        <v>0</v>
      </c>
      <c r="AE2">
        <f>SUM(J2:J37)</f>
        <v>242</v>
      </c>
      <c r="AG2" t="s">
        <v>147</v>
      </c>
      <c r="AI2">
        <v>0</v>
      </c>
      <c r="AJ2">
        <f>SUM(AI2:AI37)</f>
        <v>43.400000000000006</v>
      </c>
    </row>
    <row r="3" spans="1:36" x14ac:dyDescent="0.3">
      <c r="A3" t="s">
        <v>47</v>
      </c>
      <c r="B3" t="s">
        <v>111</v>
      </c>
      <c r="C3">
        <v>1</v>
      </c>
      <c r="D3">
        <v>0</v>
      </c>
      <c r="G3" t="s">
        <v>109</v>
      </c>
      <c r="H3">
        <v>0</v>
      </c>
      <c r="I3">
        <v>0</v>
      </c>
      <c r="J3">
        <f t="shared" si="0"/>
        <v>0</v>
      </c>
      <c r="K3">
        <v>1</v>
      </c>
      <c r="L3" s="10"/>
      <c r="Y3">
        <v>23</v>
      </c>
      <c r="Z3">
        <v>36</v>
      </c>
      <c r="AA3">
        <v>47</v>
      </c>
      <c r="AB3">
        <v>53</v>
      </c>
      <c r="AC3">
        <v>23</v>
      </c>
      <c r="AD3">
        <v>0</v>
      </c>
      <c r="AG3" t="s">
        <v>109</v>
      </c>
      <c r="AI3">
        <v>0</v>
      </c>
    </row>
    <row r="4" spans="1:36" x14ac:dyDescent="0.3">
      <c r="A4" t="s">
        <v>49</v>
      </c>
      <c r="B4" t="s">
        <v>112</v>
      </c>
      <c r="C4">
        <v>0</v>
      </c>
      <c r="D4">
        <v>0</v>
      </c>
      <c r="G4" t="s">
        <v>154</v>
      </c>
      <c r="H4">
        <v>0</v>
      </c>
      <c r="I4">
        <v>0</v>
      </c>
      <c r="J4">
        <f t="shared" si="0"/>
        <v>0</v>
      </c>
      <c r="K4">
        <v>1</v>
      </c>
      <c r="L4" s="10"/>
      <c r="Y4">
        <v>34</v>
      </c>
      <c r="Z4">
        <v>36</v>
      </c>
      <c r="AA4">
        <v>32</v>
      </c>
      <c r="AB4">
        <v>53</v>
      </c>
      <c r="AC4">
        <v>34</v>
      </c>
      <c r="AD4">
        <v>0</v>
      </c>
      <c r="AG4" t="s">
        <v>154</v>
      </c>
      <c r="AI4">
        <v>0</v>
      </c>
    </row>
    <row r="5" spans="1:36" x14ac:dyDescent="0.3">
      <c r="A5" t="s">
        <v>51</v>
      </c>
      <c r="B5" t="s">
        <v>113</v>
      </c>
      <c r="C5">
        <v>1</v>
      </c>
      <c r="D5">
        <v>0</v>
      </c>
      <c r="G5" t="s">
        <v>96</v>
      </c>
      <c r="H5">
        <v>12</v>
      </c>
      <c r="I5">
        <v>2</v>
      </c>
      <c r="J5">
        <f t="shared" si="0"/>
        <v>24</v>
      </c>
      <c r="K5" t="s">
        <v>214</v>
      </c>
      <c r="L5" s="10"/>
      <c r="Y5">
        <v>40</v>
      </c>
      <c r="Z5">
        <v>36</v>
      </c>
      <c r="AA5">
        <v>27</v>
      </c>
      <c r="AB5">
        <v>53</v>
      </c>
      <c r="AC5">
        <v>40</v>
      </c>
      <c r="AD5">
        <v>0</v>
      </c>
      <c r="AG5" t="s">
        <v>96</v>
      </c>
      <c r="AI5">
        <v>1.3</v>
      </c>
    </row>
    <row r="6" spans="1:36" x14ac:dyDescent="0.3">
      <c r="A6" t="s">
        <v>53</v>
      </c>
      <c r="B6" t="s">
        <v>114</v>
      </c>
      <c r="C6">
        <v>1</v>
      </c>
      <c r="D6">
        <v>0</v>
      </c>
      <c r="G6" t="s">
        <v>52</v>
      </c>
      <c r="H6">
        <v>1</v>
      </c>
      <c r="I6">
        <v>5</v>
      </c>
      <c r="J6">
        <f t="shared" si="0"/>
        <v>5</v>
      </c>
      <c r="K6">
        <v>28</v>
      </c>
      <c r="L6" s="10"/>
      <c r="Y6">
        <v>121</v>
      </c>
      <c r="Z6">
        <v>36</v>
      </c>
      <c r="AA6">
        <v>9</v>
      </c>
      <c r="AB6">
        <v>53</v>
      </c>
      <c r="AC6">
        <v>121</v>
      </c>
      <c r="AD6">
        <v>0</v>
      </c>
      <c r="AG6" t="s">
        <v>52</v>
      </c>
      <c r="AI6">
        <v>1.9</v>
      </c>
    </row>
    <row r="7" spans="1:36" x14ac:dyDescent="0.3">
      <c r="A7" t="s">
        <v>55</v>
      </c>
      <c r="B7" t="s">
        <v>115</v>
      </c>
      <c r="C7">
        <v>1</v>
      </c>
      <c r="D7">
        <v>0</v>
      </c>
      <c r="G7" t="s">
        <v>54</v>
      </c>
      <c r="H7">
        <v>1</v>
      </c>
      <c r="I7">
        <v>5</v>
      </c>
      <c r="J7">
        <f t="shared" si="0"/>
        <v>5</v>
      </c>
      <c r="K7">
        <v>47</v>
      </c>
      <c r="L7" s="10"/>
      <c r="Y7">
        <v>234</v>
      </c>
      <c r="Z7">
        <v>36</v>
      </c>
      <c r="AA7">
        <v>5</v>
      </c>
      <c r="AB7">
        <v>53</v>
      </c>
      <c r="AC7">
        <v>228</v>
      </c>
      <c r="AD7">
        <v>6</v>
      </c>
      <c r="AG7" t="s">
        <v>54</v>
      </c>
      <c r="AI7">
        <v>1.9</v>
      </c>
    </row>
    <row r="8" spans="1:36" x14ac:dyDescent="0.3">
      <c r="A8" t="s">
        <v>57</v>
      </c>
      <c r="B8" t="s">
        <v>116</v>
      </c>
      <c r="C8">
        <v>1</v>
      </c>
      <c r="D8">
        <v>0</v>
      </c>
      <c r="G8" t="s">
        <v>98</v>
      </c>
      <c r="H8">
        <v>12</v>
      </c>
      <c r="I8">
        <v>2</v>
      </c>
      <c r="J8">
        <f t="shared" si="0"/>
        <v>24</v>
      </c>
      <c r="K8" t="s">
        <v>213</v>
      </c>
      <c r="L8" s="10"/>
      <c r="Y8">
        <v>272</v>
      </c>
      <c r="Z8">
        <v>36</v>
      </c>
      <c r="AA8">
        <v>4</v>
      </c>
      <c r="AB8">
        <v>53</v>
      </c>
      <c r="AC8">
        <v>267</v>
      </c>
      <c r="AD8">
        <v>5</v>
      </c>
      <c r="AG8" t="s">
        <v>98</v>
      </c>
      <c r="AI8">
        <v>1.3</v>
      </c>
    </row>
    <row r="9" spans="1:36" x14ac:dyDescent="0.3">
      <c r="A9" t="s">
        <v>59</v>
      </c>
      <c r="B9" t="s">
        <v>117</v>
      </c>
      <c r="C9">
        <v>1</v>
      </c>
      <c r="D9">
        <v>0</v>
      </c>
      <c r="G9" t="s">
        <v>56</v>
      </c>
      <c r="H9">
        <v>1</v>
      </c>
      <c r="I9">
        <v>1</v>
      </c>
      <c r="J9">
        <f t="shared" si="0"/>
        <v>1</v>
      </c>
      <c r="K9">
        <v>6</v>
      </c>
      <c r="L9" s="10"/>
      <c r="X9" t="s">
        <v>46</v>
      </c>
      <c r="Y9" t="s">
        <v>48</v>
      </c>
      <c r="Z9" t="s">
        <v>50</v>
      </c>
      <c r="AA9" t="s">
        <v>52</v>
      </c>
      <c r="AB9" t="s">
        <v>54</v>
      </c>
      <c r="AG9" t="s">
        <v>56</v>
      </c>
      <c r="AI9">
        <v>0.7</v>
      </c>
    </row>
    <row r="10" spans="1:36" x14ac:dyDescent="0.3">
      <c r="A10" t="s">
        <v>61</v>
      </c>
      <c r="B10" t="s">
        <v>118</v>
      </c>
      <c r="C10">
        <v>1</v>
      </c>
      <c r="D10">
        <v>0</v>
      </c>
      <c r="G10" t="s">
        <v>100</v>
      </c>
      <c r="H10">
        <v>16</v>
      </c>
      <c r="I10">
        <v>2</v>
      </c>
      <c r="J10">
        <f t="shared" si="0"/>
        <v>32</v>
      </c>
      <c r="K10" t="s">
        <v>215</v>
      </c>
      <c r="L10" s="10"/>
      <c r="X10">
        <v>4</v>
      </c>
      <c r="Y10">
        <v>8</v>
      </c>
      <c r="Z10">
        <v>12</v>
      </c>
      <c r="AA10">
        <v>22</v>
      </c>
      <c r="AB10">
        <v>28</v>
      </c>
      <c r="AE10" s="11" t="s">
        <v>204</v>
      </c>
      <c r="AF10" s="11" t="s">
        <v>205</v>
      </c>
      <c r="AG10" t="s">
        <v>100</v>
      </c>
      <c r="AI10">
        <v>1.3</v>
      </c>
    </row>
    <row r="11" spans="1:36" x14ac:dyDescent="0.3">
      <c r="A11" t="s">
        <v>63</v>
      </c>
      <c r="B11" t="s">
        <v>119</v>
      </c>
      <c r="C11">
        <v>1</v>
      </c>
      <c r="D11">
        <v>0</v>
      </c>
      <c r="G11" t="s">
        <v>58</v>
      </c>
      <c r="H11">
        <v>1</v>
      </c>
      <c r="I11">
        <v>1</v>
      </c>
      <c r="J11">
        <f t="shared" si="0"/>
        <v>1</v>
      </c>
      <c r="K11">
        <v>4</v>
      </c>
      <c r="L11" s="10"/>
      <c r="X11">
        <v>6</v>
      </c>
      <c r="Y11">
        <v>9</v>
      </c>
      <c r="Z11">
        <v>14</v>
      </c>
      <c r="AA11">
        <v>30</v>
      </c>
      <c r="AB11">
        <v>38</v>
      </c>
      <c r="AE11" s="12">
        <v>3622</v>
      </c>
      <c r="AF11" s="11">
        <v>3617</v>
      </c>
      <c r="AG11" t="s">
        <v>58</v>
      </c>
      <c r="AI11">
        <v>0.7</v>
      </c>
    </row>
    <row r="12" spans="1:36" x14ac:dyDescent="0.3">
      <c r="A12" t="s">
        <v>65</v>
      </c>
      <c r="B12" t="s">
        <v>120</v>
      </c>
      <c r="C12">
        <v>1</v>
      </c>
      <c r="D12">
        <v>0</v>
      </c>
      <c r="G12" t="s">
        <v>102</v>
      </c>
      <c r="H12">
        <v>16</v>
      </c>
      <c r="I12">
        <v>2</v>
      </c>
      <c r="J12">
        <f t="shared" si="0"/>
        <v>32</v>
      </c>
      <c r="K12" t="s">
        <v>216</v>
      </c>
      <c r="L12" s="10"/>
      <c r="Y12">
        <v>13</v>
      </c>
      <c r="Z12">
        <v>16</v>
      </c>
      <c r="AA12">
        <v>41</v>
      </c>
      <c r="AB12">
        <v>47</v>
      </c>
      <c r="AE12" s="13">
        <v>6</v>
      </c>
      <c r="AF12" s="11">
        <v>6</v>
      </c>
      <c r="AG12" t="s">
        <v>102</v>
      </c>
      <c r="AI12">
        <v>1.3</v>
      </c>
    </row>
    <row r="13" spans="1:36" x14ac:dyDescent="0.3">
      <c r="A13" t="s">
        <v>67</v>
      </c>
      <c r="B13" t="s">
        <v>121</v>
      </c>
      <c r="C13">
        <v>1</v>
      </c>
      <c r="D13">
        <v>0</v>
      </c>
      <c r="G13" t="s">
        <v>60</v>
      </c>
      <c r="H13">
        <v>1</v>
      </c>
      <c r="I13">
        <v>1</v>
      </c>
      <c r="J13">
        <f t="shared" si="0"/>
        <v>1</v>
      </c>
      <c r="K13">
        <v>6</v>
      </c>
      <c r="L13" s="10"/>
      <c r="Y13">
        <v>15</v>
      </c>
      <c r="Z13">
        <v>36</v>
      </c>
      <c r="AA13">
        <v>52</v>
      </c>
      <c r="AB13">
        <v>58</v>
      </c>
      <c r="AE13" s="11">
        <v>27</v>
      </c>
      <c r="AF13" s="11">
        <v>27</v>
      </c>
      <c r="AG13" t="s">
        <v>60</v>
      </c>
      <c r="AI13">
        <v>0.7</v>
      </c>
    </row>
    <row r="14" spans="1:36" x14ac:dyDescent="0.3">
      <c r="A14" t="s">
        <v>69</v>
      </c>
      <c r="B14" t="s">
        <v>122</v>
      </c>
      <c r="C14">
        <v>1</v>
      </c>
      <c r="D14">
        <v>0</v>
      </c>
      <c r="G14" t="s">
        <v>62</v>
      </c>
      <c r="H14">
        <v>1</v>
      </c>
      <c r="I14">
        <v>1</v>
      </c>
      <c r="J14">
        <f t="shared" si="0"/>
        <v>1</v>
      </c>
      <c r="K14">
        <v>4</v>
      </c>
      <c r="L14" s="10"/>
      <c r="Z14">
        <v>44</v>
      </c>
      <c r="AB14">
        <v>67</v>
      </c>
      <c r="AE14" s="11">
        <v>37</v>
      </c>
      <c r="AF14" s="11">
        <v>37</v>
      </c>
      <c r="AG14" t="s">
        <v>62</v>
      </c>
      <c r="AI14">
        <v>0.7</v>
      </c>
    </row>
    <row r="15" spans="1:36" x14ac:dyDescent="0.3">
      <c r="A15" t="s">
        <v>71</v>
      </c>
      <c r="B15" t="s">
        <v>123</v>
      </c>
      <c r="C15">
        <v>1</v>
      </c>
      <c r="D15">
        <v>0</v>
      </c>
      <c r="G15" t="s">
        <v>104</v>
      </c>
      <c r="H15">
        <v>16</v>
      </c>
      <c r="I15">
        <v>2</v>
      </c>
      <c r="J15">
        <f t="shared" si="0"/>
        <v>32</v>
      </c>
      <c r="K15" t="s">
        <v>217</v>
      </c>
      <c r="L15" s="10"/>
      <c r="Z15">
        <v>51</v>
      </c>
      <c r="AE15" s="11">
        <v>44</v>
      </c>
      <c r="AF15" s="11">
        <v>44</v>
      </c>
      <c r="AG15" t="s">
        <v>104</v>
      </c>
      <c r="AI15">
        <v>1.3</v>
      </c>
    </row>
    <row r="16" spans="1:36" x14ac:dyDescent="0.3">
      <c r="A16" t="s">
        <v>73</v>
      </c>
      <c r="B16" t="s">
        <v>124</v>
      </c>
      <c r="C16">
        <v>1</v>
      </c>
      <c r="D16">
        <v>0</v>
      </c>
      <c r="G16" t="s">
        <v>106</v>
      </c>
      <c r="H16">
        <v>16</v>
      </c>
      <c r="I16">
        <v>2</v>
      </c>
      <c r="J16">
        <f t="shared" si="0"/>
        <v>32</v>
      </c>
      <c r="K16" t="s">
        <v>218</v>
      </c>
      <c r="L16" s="10"/>
      <c r="Z16">
        <v>66</v>
      </c>
      <c r="AE16" s="11">
        <v>129</v>
      </c>
      <c r="AF16" s="11">
        <v>129</v>
      </c>
      <c r="AG16" t="s">
        <v>106</v>
      </c>
      <c r="AI16">
        <v>1.3</v>
      </c>
    </row>
    <row r="17" spans="1:35" x14ac:dyDescent="0.3">
      <c r="A17" t="s">
        <v>75</v>
      </c>
      <c r="B17" t="s">
        <v>125</v>
      </c>
      <c r="C17">
        <v>1</v>
      </c>
      <c r="D17">
        <v>0</v>
      </c>
      <c r="G17" t="s">
        <v>46</v>
      </c>
      <c r="H17">
        <v>1</v>
      </c>
      <c r="I17">
        <v>3</v>
      </c>
      <c r="J17">
        <f t="shared" si="0"/>
        <v>3</v>
      </c>
      <c r="K17">
        <v>12</v>
      </c>
      <c r="L17" s="10"/>
      <c r="AE17" s="11">
        <v>246</v>
      </c>
      <c r="AF17" s="11">
        <v>246</v>
      </c>
      <c r="AG17" t="s">
        <v>46</v>
      </c>
      <c r="AI17">
        <v>1.7</v>
      </c>
    </row>
    <row r="18" spans="1:35" x14ac:dyDescent="0.3">
      <c r="A18" t="s">
        <v>77</v>
      </c>
      <c r="B18" t="s">
        <v>126</v>
      </c>
      <c r="C18">
        <v>1</v>
      </c>
      <c r="D18">
        <v>0</v>
      </c>
      <c r="G18" t="s">
        <v>64</v>
      </c>
      <c r="H18">
        <v>1</v>
      </c>
      <c r="I18">
        <v>4</v>
      </c>
      <c r="J18">
        <f t="shared" si="0"/>
        <v>4</v>
      </c>
      <c r="K18">
        <v>22</v>
      </c>
      <c r="L18" s="10"/>
      <c r="AE18" s="14">
        <v>286</v>
      </c>
      <c r="AF18" s="11">
        <v>286</v>
      </c>
      <c r="AG18" t="s">
        <v>64</v>
      </c>
      <c r="AI18">
        <v>1.8</v>
      </c>
    </row>
    <row r="19" spans="1:35" x14ac:dyDescent="0.3">
      <c r="A19" t="s">
        <v>79</v>
      </c>
      <c r="B19" t="s">
        <v>127</v>
      </c>
      <c r="C19">
        <v>1</v>
      </c>
      <c r="D19">
        <v>0</v>
      </c>
      <c r="G19" t="s">
        <v>66</v>
      </c>
      <c r="H19">
        <v>1</v>
      </c>
      <c r="I19">
        <v>2</v>
      </c>
      <c r="J19">
        <f t="shared" si="0"/>
        <v>2</v>
      </c>
      <c r="K19">
        <v>8</v>
      </c>
      <c r="L19" s="10"/>
      <c r="AG19" t="s">
        <v>66</v>
      </c>
      <c r="AI19">
        <v>1.3</v>
      </c>
    </row>
    <row r="20" spans="1:35" x14ac:dyDescent="0.3">
      <c r="A20" t="s">
        <v>81</v>
      </c>
      <c r="B20" t="s">
        <v>128</v>
      </c>
      <c r="C20">
        <v>1</v>
      </c>
      <c r="D20">
        <v>0</v>
      </c>
      <c r="G20" t="s">
        <v>68</v>
      </c>
      <c r="H20">
        <v>1</v>
      </c>
      <c r="I20">
        <v>1</v>
      </c>
      <c r="J20">
        <f t="shared" si="0"/>
        <v>1</v>
      </c>
      <c r="K20">
        <v>6</v>
      </c>
      <c r="L20" s="10"/>
      <c r="X20" t="s">
        <v>96</v>
      </c>
      <c r="Y20" t="s">
        <v>98</v>
      </c>
      <c r="Z20" t="s">
        <v>100</v>
      </c>
      <c r="AA20" t="s">
        <v>102</v>
      </c>
      <c r="AB20" t="s">
        <v>104</v>
      </c>
      <c r="AG20" t="s">
        <v>68</v>
      </c>
      <c r="AI20">
        <v>0.7</v>
      </c>
    </row>
    <row r="21" spans="1:35" x14ac:dyDescent="0.3">
      <c r="A21" t="s">
        <v>83</v>
      </c>
      <c r="B21" t="s">
        <v>129</v>
      </c>
      <c r="C21">
        <v>1</v>
      </c>
      <c r="D21">
        <v>0</v>
      </c>
      <c r="G21" t="s">
        <v>70</v>
      </c>
      <c r="H21">
        <v>1</v>
      </c>
      <c r="I21">
        <v>4</v>
      </c>
      <c r="J21">
        <f t="shared" si="0"/>
        <v>4</v>
      </c>
      <c r="K21">
        <v>30</v>
      </c>
      <c r="L21" s="10"/>
      <c r="X21">
        <v>1</v>
      </c>
      <c r="Y21">
        <v>2</v>
      </c>
      <c r="Z21">
        <v>3</v>
      </c>
      <c r="AA21">
        <v>8</v>
      </c>
      <c r="AB21">
        <v>12</v>
      </c>
      <c r="AG21" t="s">
        <v>70</v>
      </c>
      <c r="AI21">
        <v>1.8</v>
      </c>
    </row>
    <row r="22" spans="1:35" x14ac:dyDescent="0.3">
      <c r="A22" t="s">
        <v>85</v>
      </c>
      <c r="B22" t="s">
        <v>130</v>
      </c>
      <c r="C22">
        <v>1</v>
      </c>
      <c r="D22">
        <v>0</v>
      </c>
      <c r="G22" t="s">
        <v>72</v>
      </c>
      <c r="H22">
        <v>1</v>
      </c>
      <c r="I22">
        <v>3</v>
      </c>
      <c r="J22">
        <f t="shared" si="0"/>
        <v>3</v>
      </c>
      <c r="K22">
        <v>14</v>
      </c>
      <c r="L22" s="10"/>
      <c r="Z22">
        <v>5</v>
      </c>
      <c r="AA22">
        <v>9</v>
      </c>
      <c r="AB22">
        <v>14</v>
      </c>
      <c r="AG22" t="s">
        <v>72</v>
      </c>
      <c r="AI22">
        <v>1.7</v>
      </c>
    </row>
    <row r="23" spans="1:35" x14ac:dyDescent="0.3">
      <c r="A23" t="s">
        <v>87</v>
      </c>
      <c r="B23" t="s">
        <v>131</v>
      </c>
      <c r="C23">
        <v>1</v>
      </c>
      <c r="D23">
        <v>0</v>
      </c>
      <c r="G23" t="s">
        <v>74</v>
      </c>
      <c r="H23">
        <v>1</v>
      </c>
      <c r="I23">
        <v>2</v>
      </c>
      <c r="J23">
        <f t="shared" si="0"/>
        <v>2</v>
      </c>
      <c r="K23">
        <v>9</v>
      </c>
      <c r="L23" s="10"/>
      <c r="AA23">
        <v>13</v>
      </c>
      <c r="AB23">
        <v>16</v>
      </c>
      <c r="AG23" t="s">
        <v>74</v>
      </c>
      <c r="AI23">
        <v>1.3</v>
      </c>
    </row>
    <row r="24" spans="1:35" x14ac:dyDescent="0.3">
      <c r="A24" t="s">
        <v>89</v>
      </c>
      <c r="B24" t="s">
        <v>132</v>
      </c>
      <c r="C24">
        <v>1</v>
      </c>
      <c r="D24">
        <v>0</v>
      </c>
      <c r="G24" t="s">
        <v>76</v>
      </c>
      <c r="H24">
        <v>1</v>
      </c>
      <c r="I24">
        <v>1</v>
      </c>
      <c r="J24">
        <f t="shared" si="0"/>
        <v>1</v>
      </c>
      <c r="K24">
        <v>4</v>
      </c>
      <c r="L24" s="10"/>
      <c r="AA24">
        <v>15</v>
      </c>
      <c r="AB24">
        <v>36</v>
      </c>
      <c r="AG24" t="s">
        <v>76</v>
      </c>
      <c r="AI24">
        <v>0.7</v>
      </c>
    </row>
    <row r="25" spans="1:35" x14ac:dyDescent="0.3">
      <c r="A25" t="s">
        <v>91</v>
      </c>
      <c r="B25" t="s">
        <v>133</v>
      </c>
      <c r="C25">
        <v>0</v>
      </c>
      <c r="D25">
        <v>0</v>
      </c>
      <c r="G25" t="s">
        <v>155</v>
      </c>
      <c r="H25">
        <v>0</v>
      </c>
      <c r="I25">
        <v>0</v>
      </c>
      <c r="J25">
        <f t="shared" si="0"/>
        <v>0</v>
      </c>
      <c r="K25">
        <v>1</v>
      </c>
      <c r="L25" s="10"/>
      <c r="AB25">
        <v>44</v>
      </c>
      <c r="AG25" t="s">
        <v>154</v>
      </c>
      <c r="AI25">
        <v>0</v>
      </c>
    </row>
    <row r="26" spans="1:35" x14ac:dyDescent="0.3">
      <c r="A26" t="s">
        <v>93</v>
      </c>
      <c r="B26" t="s">
        <v>134</v>
      </c>
      <c r="C26">
        <v>1</v>
      </c>
      <c r="D26">
        <v>0</v>
      </c>
      <c r="G26" t="s">
        <v>78</v>
      </c>
      <c r="H26">
        <v>1</v>
      </c>
      <c r="I26">
        <v>3</v>
      </c>
      <c r="J26">
        <f t="shared" si="0"/>
        <v>3</v>
      </c>
      <c r="K26">
        <v>16</v>
      </c>
      <c r="L26" s="10"/>
      <c r="AB26">
        <v>51</v>
      </c>
      <c r="AG26" t="s">
        <v>78</v>
      </c>
      <c r="AI26">
        <v>1.7</v>
      </c>
    </row>
    <row r="27" spans="1:35" x14ac:dyDescent="0.3">
      <c r="A27" t="s">
        <v>95</v>
      </c>
      <c r="B27" t="s">
        <v>135</v>
      </c>
      <c r="C27">
        <v>1</v>
      </c>
      <c r="D27">
        <v>0</v>
      </c>
      <c r="G27" t="s">
        <v>80</v>
      </c>
      <c r="H27">
        <v>1</v>
      </c>
      <c r="I27">
        <v>3</v>
      </c>
      <c r="J27">
        <f t="shared" si="0"/>
        <v>3</v>
      </c>
      <c r="K27">
        <v>36</v>
      </c>
      <c r="L27" s="10"/>
      <c r="AB27">
        <v>66</v>
      </c>
      <c r="AG27" t="s">
        <v>80</v>
      </c>
      <c r="AI27">
        <v>1.7</v>
      </c>
    </row>
    <row r="28" spans="1:35" x14ac:dyDescent="0.3">
      <c r="A28" t="s">
        <v>97</v>
      </c>
      <c r="B28" t="s">
        <v>136</v>
      </c>
      <c r="C28">
        <v>0</v>
      </c>
      <c r="D28">
        <v>0</v>
      </c>
      <c r="G28" t="s">
        <v>148</v>
      </c>
      <c r="H28">
        <v>0</v>
      </c>
      <c r="I28">
        <v>0</v>
      </c>
      <c r="J28">
        <f t="shared" si="0"/>
        <v>0</v>
      </c>
      <c r="K28">
        <v>1</v>
      </c>
      <c r="L28" s="10"/>
      <c r="AG28" t="s">
        <v>148</v>
      </c>
      <c r="AI28">
        <v>0</v>
      </c>
    </row>
    <row r="29" spans="1:35" x14ac:dyDescent="0.3">
      <c r="A29" t="s">
        <v>99</v>
      </c>
      <c r="B29" t="s">
        <v>137</v>
      </c>
      <c r="C29">
        <v>1</v>
      </c>
      <c r="D29">
        <v>0</v>
      </c>
      <c r="G29" t="s">
        <v>82</v>
      </c>
      <c r="H29">
        <v>1</v>
      </c>
      <c r="I29">
        <v>2</v>
      </c>
      <c r="J29">
        <f t="shared" si="0"/>
        <v>2</v>
      </c>
      <c r="K29">
        <v>13</v>
      </c>
      <c r="L29" s="10"/>
      <c r="AG29" t="s">
        <v>82</v>
      </c>
      <c r="AI29">
        <v>1.3</v>
      </c>
    </row>
    <row r="30" spans="1:35" x14ac:dyDescent="0.3">
      <c r="A30" t="s">
        <v>101</v>
      </c>
      <c r="B30" t="s">
        <v>138</v>
      </c>
      <c r="C30">
        <v>1</v>
      </c>
      <c r="D30">
        <v>0</v>
      </c>
      <c r="G30" t="s">
        <v>48</v>
      </c>
      <c r="H30">
        <v>1</v>
      </c>
      <c r="I30">
        <v>3</v>
      </c>
      <c r="J30">
        <f t="shared" si="0"/>
        <v>3</v>
      </c>
      <c r="K30">
        <v>44</v>
      </c>
      <c r="L30" s="10"/>
      <c r="AG30" t="s">
        <v>48</v>
      </c>
      <c r="AI30">
        <v>1.7</v>
      </c>
    </row>
    <row r="31" spans="1:35" x14ac:dyDescent="0.3">
      <c r="A31" t="s">
        <v>103</v>
      </c>
      <c r="B31" t="s">
        <v>139</v>
      </c>
      <c r="C31">
        <v>1</v>
      </c>
      <c r="D31">
        <v>0</v>
      </c>
      <c r="G31" t="s">
        <v>84</v>
      </c>
      <c r="H31">
        <v>1</v>
      </c>
      <c r="I31">
        <v>3</v>
      </c>
      <c r="J31">
        <f t="shared" si="0"/>
        <v>3</v>
      </c>
      <c r="K31">
        <v>51</v>
      </c>
      <c r="L31" s="10"/>
      <c r="AG31" t="s">
        <v>84</v>
      </c>
      <c r="AI31">
        <v>1.7</v>
      </c>
    </row>
    <row r="32" spans="1:35" x14ac:dyDescent="0.3">
      <c r="A32" t="s">
        <v>105</v>
      </c>
      <c r="B32" t="s">
        <v>140</v>
      </c>
      <c r="C32">
        <v>1</v>
      </c>
      <c r="D32">
        <v>0</v>
      </c>
      <c r="G32" t="s">
        <v>86</v>
      </c>
      <c r="H32">
        <v>1</v>
      </c>
      <c r="I32">
        <v>4</v>
      </c>
      <c r="J32">
        <f t="shared" si="0"/>
        <v>4</v>
      </c>
      <c r="K32">
        <v>41</v>
      </c>
      <c r="L32" s="10"/>
      <c r="AG32" t="s">
        <v>86</v>
      </c>
      <c r="AI32">
        <v>1.8</v>
      </c>
    </row>
    <row r="33" spans="1:35" x14ac:dyDescent="0.3">
      <c r="A33" t="s">
        <v>108</v>
      </c>
      <c r="B33" t="s">
        <v>141</v>
      </c>
      <c r="C33">
        <v>1</v>
      </c>
      <c r="D33">
        <v>0</v>
      </c>
      <c r="G33" t="s">
        <v>88</v>
      </c>
      <c r="H33">
        <v>1</v>
      </c>
      <c r="I33">
        <v>3</v>
      </c>
      <c r="J33">
        <f t="shared" si="0"/>
        <v>3</v>
      </c>
      <c r="K33">
        <v>66</v>
      </c>
      <c r="L33" s="10"/>
      <c r="AG33" t="s">
        <v>88</v>
      </c>
      <c r="AI33">
        <v>1.7</v>
      </c>
    </row>
    <row r="34" spans="1:35" x14ac:dyDescent="0.3">
      <c r="A34" t="s">
        <v>151</v>
      </c>
      <c r="B34" t="s">
        <v>142</v>
      </c>
      <c r="C34">
        <v>1</v>
      </c>
      <c r="D34">
        <v>0</v>
      </c>
      <c r="G34" t="s">
        <v>90</v>
      </c>
      <c r="H34">
        <v>1</v>
      </c>
      <c r="I34">
        <v>3</v>
      </c>
      <c r="J34">
        <f t="shared" si="0"/>
        <v>3</v>
      </c>
      <c r="K34" t="s">
        <v>219</v>
      </c>
      <c r="L34" s="10"/>
      <c r="AG34" t="s">
        <v>90</v>
      </c>
      <c r="AI34">
        <v>1.7</v>
      </c>
    </row>
    <row r="35" spans="1:35" x14ac:dyDescent="0.3">
      <c r="A35" t="s">
        <v>152</v>
      </c>
      <c r="B35" t="s">
        <v>143</v>
      </c>
      <c r="C35">
        <v>1</v>
      </c>
      <c r="D35">
        <v>0</v>
      </c>
      <c r="G35" t="s">
        <v>92</v>
      </c>
      <c r="H35">
        <v>1</v>
      </c>
      <c r="I35">
        <v>3</v>
      </c>
      <c r="J35">
        <f t="shared" si="0"/>
        <v>3</v>
      </c>
      <c r="K35" t="s">
        <v>220</v>
      </c>
      <c r="L35" s="10"/>
      <c r="AG35" t="s">
        <v>92</v>
      </c>
      <c r="AI35">
        <v>1.7</v>
      </c>
    </row>
    <row r="36" spans="1:35" x14ac:dyDescent="0.3">
      <c r="A36" t="s">
        <v>153</v>
      </c>
      <c r="B36" t="s">
        <v>144</v>
      </c>
      <c r="C36">
        <v>1</v>
      </c>
      <c r="D36">
        <v>0</v>
      </c>
      <c r="G36" t="s">
        <v>94</v>
      </c>
      <c r="H36">
        <v>1</v>
      </c>
      <c r="I36">
        <v>3</v>
      </c>
      <c r="J36">
        <f t="shared" si="0"/>
        <v>3</v>
      </c>
      <c r="K36">
        <v>12</v>
      </c>
      <c r="L36" s="10"/>
      <c r="AG36" t="s">
        <v>94</v>
      </c>
      <c r="AI36">
        <v>1.7</v>
      </c>
    </row>
    <row r="37" spans="1:35" x14ac:dyDescent="0.3">
      <c r="A37" t="s">
        <v>156</v>
      </c>
      <c r="B37" t="s">
        <v>145</v>
      </c>
      <c r="C37">
        <v>1</v>
      </c>
      <c r="D37">
        <v>0</v>
      </c>
      <c r="G37" t="s">
        <v>50</v>
      </c>
      <c r="H37">
        <v>1</v>
      </c>
      <c r="I37">
        <v>2</v>
      </c>
      <c r="J37">
        <f t="shared" si="0"/>
        <v>2</v>
      </c>
      <c r="K37">
        <v>15</v>
      </c>
      <c r="L37" s="10"/>
      <c r="AG37" t="s">
        <v>50</v>
      </c>
      <c r="AI37">
        <v>1.3</v>
      </c>
    </row>
  </sheetData>
  <conditionalFormatting sqref="G8">
    <cfRule type="duplicateValues" dxfId="8" priority="1"/>
    <cfRule type="duplicateValues" dxfId="7" priority="2"/>
    <cfRule type="duplicateValues" dxfId="6" priority="3"/>
  </conditionalFormatting>
  <conditionalFormatting sqref="AG8">
    <cfRule type="duplicateValues" dxfId="5" priority="4"/>
    <cfRule type="duplicateValues" dxfId="4" priority="5"/>
    <cfRule type="duplicateValues" dxfId="3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3748-B8F7-43C1-9680-7D68FA07A8FD}">
  <dimension ref="B2:AD19"/>
  <sheetViews>
    <sheetView workbookViewId="0">
      <selection activeCell="U9" sqref="U9"/>
    </sheetView>
  </sheetViews>
  <sheetFormatPr defaultRowHeight="14.4" x14ac:dyDescent="0.3"/>
  <sheetData>
    <row r="2" spans="2:30" ht="15" customHeight="1" x14ac:dyDescent="0.3">
      <c r="B2">
        <v>109.260564344087</v>
      </c>
      <c r="C2">
        <f>B2*AB$2</f>
        <v>0.30592958016344363</v>
      </c>
      <c r="D2">
        <f>B2*AC$2</f>
        <v>2.2014563337578106</v>
      </c>
      <c r="E2">
        <f>B2*AD$2</f>
        <v>10.9260564344087</v>
      </c>
      <c r="G2">
        <f>C19/1.46/2.987</f>
        <v>2.7516498433852634</v>
      </c>
      <c r="H2">
        <f t="shared" ref="H2:I2" si="0">D19/1.46/2.987</f>
        <v>20.178765518158595</v>
      </c>
      <c r="I2">
        <f t="shared" si="0"/>
        <v>99.518002669100355</v>
      </c>
      <c r="W2" t="s">
        <v>223</v>
      </c>
      <c r="AB2">
        <v>2.8E-3</v>
      </c>
      <c r="AC2">
        <v>2.0148681703902892E-2</v>
      </c>
      <c r="AD2">
        <v>0.1</v>
      </c>
    </row>
    <row r="3" spans="2:30" x14ac:dyDescent="0.3">
      <c r="B3">
        <v>389.96217374020227</v>
      </c>
      <c r="C3">
        <f t="shared" ref="C3:C18" si="1">B3*AB$2</f>
        <v>1.0918940864725664</v>
      </c>
      <c r="D3">
        <f t="shared" ref="D3:D18" si="2">B3*AC$2</f>
        <v>7.8572237152534141</v>
      </c>
      <c r="E3">
        <f t="shared" ref="E3:E18" si="3">B3*AD$2</f>
        <v>38.996217374020233</v>
      </c>
      <c r="G3">
        <f>ROUND(G2,0)</f>
        <v>3</v>
      </c>
      <c r="H3">
        <f t="shared" ref="H3:I3" si="4">ROUND(H2,0)</f>
        <v>20</v>
      </c>
      <c r="I3">
        <f t="shared" si="4"/>
        <v>100</v>
      </c>
      <c r="W3" t="s">
        <v>224</v>
      </c>
      <c r="AC3">
        <v>1.46</v>
      </c>
    </row>
    <row r="4" spans="2:30" x14ac:dyDescent="0.3">
      <c r="B4">
        <v>317.77310554888049</v>
      </c>
      <c r="C4">
        <f t="shared" si="1"/>
        <v>0.88976469553686532</v>
      </c>
      <c r="D4">
        <f t="shared" si="2"/>
        <v>6.4027091577651314</v>
      </c>
      <c r="E4">
        <f t="shared" si="3"/>
        <v>31.77731055488805</v>
      </c>
      <c r="W4" t="s">
        <v>225</v>
      </c>
      <c r="AC4">
        <v>2.987334120424614</v>
      </c>
    </row>
    <row r="5" spans="2:30" x14ac:dyDescent="0.3">
      <c r="B5">
        <v>185.7900363747512</v>
      </c>
      <c r="C5">
        <f t="shared" si="1"/>
        <v>0.52021210184930333</v>
      </c>
      <c r="D5">
        <f t="shared" si="2"/>
        <v>3.7434243066714021</v>
      </c>
      <c r="E5">
        <f t="shared" si="3"/>
        <v>18.579003637475122</v>
      </c>
    </row>
    <row r="6" spans="2:30" x14ac:dyDescent="0.3">
      <c r="B6">
        <v>150.00306641050605</v>
      </c>
      <c r="C6">
        <f t="shared" si="1"/>
        <v>0.42000858594941692</v>
      </c>
      <c r="D6">
        <f t="shared" si="2"/>
        <v>3.0223640397146938</v>
      </c>
      <c r="E6">
        <f t="shared" si="3"/>
        <v>15.000306641050607</v>
      </c>
    </row>
    <row r="7" spans="2:30" x14ac:dyDescent="0.3">
      <c r="B7">
        <v>291.28794305957405</v>
      </c>
      <c r="C7">
        <f t="shared" si="1"/>
        <v>0.81560624056680731</v>
      </c>
      <c r="D7">
        <f t="shared" si="2"/>
        <v>5.8690680488919469</v>
      </c>
      <c r="E7">
        <f t="shared" si="3"/>
        <v>29.128794305957406</v>
      </c>
    </row>
    <row r="8" spans="2:30" x14ac:dyDescent="0.3">
      <c r="B8">
        <v>697.36489960791664</v>
      </c>
      <c r="C8">
        <f t="shared" si="1"/>
        <v>1.9526217189021666</v>
      </c>
      <c r="D8">
        <f t="shared" si="2"/>
        <v>14.050983393674107</v>
      </c>
      <c r="E8">
        <f t="shared" si="3"/>
        <v>69.736489960791673</v>
      </c>
    </row>
    <row r="9" spans="2:30" x14ac:dyDescent="0.3">
      <c r="B9">
        <v>589.13228333660675</v>
      </c>
      <c r="C9">
        <f t="shared" si="1"/>
        <v>1.6495703933424988</v>
      </c>
      <c r="D9">
        <f t="shared" si="2"/>
        <v>11.870238858442823</v>
      </c>
      <c r="E9">
        <f t="shared" si="3"/>
        <v>58.913228333660676</v>
      </c>
    </row>
    <row r="10" spans="2:30" x14ac:dyDescent="0.3">
      <c r="B10">
        <v>485.82678706269462</v>
      </c>
      <c r="C10">
        <f t="shared" si="1"/>
        <v>1.3603150037755449</v>
      </c>
      <c r="D10">
        <f t="shared" si="2"/>
        <v>9.7887692957560422</v>
      </c>
      <c r="E10">
        <f t="shared" si="3"/>
        <v>48.582678706269462</v>
      </c>
    </row>
    <row r="11" spans="2:30" x14ac:dyDescent="0.3">
      <c r="B11">
        <v>76.294976573698065</v>
      </c>
      <c r="C11">
        <f t="shared" si="1"/>
        <v>0.21362593440635458</v>
      </c>
      <c r="D11">
        <f t="shared" si="2"/>
        <v>1.53724319859017</v>
      </c>
      <c r="E11">
        <f t="shared" si="3"/>
        <v>7.6294976573698072</v>
      </c>
    </row>
    <row r="12" spans="2:30" x14ac:dyDescent="0.3">
      <c r="B12">
        <v>258.46714677752817</v>
      </c>
      <c r="C12">
        <f t="shared" si="1"/>
        <v>0.72370801097707882</v>
      </c>
      <c r="D12">
        <f t="shared" si="2"/>
        <v>5.2077722713363652</v>
      </c>
      <c r="E12">
        <f t="shared" si="3"/>
        <v>25.846714677752818</v>
      </c>
    </row>
    <row r="13" spans="2:30" x14ac:dyDescent="0.3">
      <c r="B13">
        <v>185.39808842034117</v>
      </c>
      <c r="C13">
        <f t="shared" si="1"/>
        <v>0.51911464757695525</v>
      </c>
      <c r="D13">
        <f t="shared" si="2"/>
        <v>3.735527072093499</v>
      </c>
      <c r="E13">
        <f t="shared" si="3"/>
        <v>18.539808842034116</v>
      </c>
    </row>
    <row r="14" spans="2:30" x14ac:dyDescent="0.3">
      <c r="B14">
        <v>159.47689254080601</v>
      </c>
      <c r="C14">
        <f t="shared" si="1"/>
        <v>0.44653529911425682</v>
      </c>
      <c r="D14">
        <f t="shared" si="2"/>
        <v>3.2132491469322257</v>
      </c>
      <c r="E14">
        <f t="shared" si="3"/>
        <v>15.947689254080601</v>
      </c>
    </row>
    <row r="15" spans="2:30" x14ac:dyDescent="0.3">
      <c r="B15">
        <v>73.933093567898368</v>
      </c>
      <c r="C15">
        <f t="shared" si="1"/>
        <v>0.20701266199011542</v>
      </c>
      <c r="D15">
        <f t="shared" si="2"/>
        <v>1.4896543696844544</v>
      </c>
      <c r="E15">
        <f t="shared" si="3"/>
        <v>7.3933093567898371</v>
      </c>
    </row>
    <row r="16" spans="2:30" x14ac:dyDescent="0.3">
      <c r="B16">
        <v>20.762895276058909</v>
      </c>
      <c r="C16">
        <f t="shared" si="1"/>
        <v>5.8136106772964949E-2</v>
      </c>
      <c r="D16">
        <f t="shared" si="2"/>
        <v>0.41834496816877992</v>
      </c>
      <c r="E16">
        <f t="shared" si="3"/>
        <v>2.076289527605891</v>
      </c>
    </row>
    <row r="17" spans="2:5" x14ac:dyDescent="0.3">
      <c r="B17">
        <v>47.391215873975021</v>
      </c>
      <c r="C17">
        <f t="shared" si="1"/>
        <v>0.13269540444713004</v>
      </c>
      <c r="D17">
        <f t="shared" si="2"/>
        <v>0.95487052420567287</v>
      </c>
      <c r="E17">
        <f t="shared" si="3"/>
        <v>4.7391215873975021</v>
      </c>
    </row>
    <row r="18" spans="2:5" x14ac:dyDescent="0.3">
      <c r="B18">
        <v>305.45597004838305</v>
      </c>
      <c r="C18">
        <f t="shared" si="1"/>
        <v>0.85527671613547251</v>
      </c>
      <c r="D18">
        <f t="shared" si="2"/>
        <v>6.1545351150617655</v>
      </c>
      <c r="E18">
        <f t="shared" si="3"/>
        <v>30.545597004838307</v>
      </c>
    </row>
    <row r="19" spans="2:5" x14ac:dyDescent="0.3">
      <c r="C19">
        <f>ROUND(SUM(C2:C18),0)</f>
        <v>12</v>
      </c>
      <c r="D19">
        <f>ROUND(SUM(D2:D18),0)</f>
        <v>88</v>
      </c>
      <c r="E19">
        <f>ROUND(SUM(E2:E18),0)</f>
        <v>434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97E2-B495-40BD-9E7E-D596BA697F14}">
  <dimension ref="A1:R37"/>
  <sheetViews>
    <sheetView workbookViewId="0">
      <selection activeCell="L2" sqref="L2:L37"/>
    </sheetView>
  </sheetViews>
  <sheetFormatPr defaultRowHeight="14.4" x14ac:dyDescent="0.3"/>
  <cols>
    <col min="14" max="15" width="14.6640625" customWidth="1"/>
    <col min="16" max="16" width="25.5546875" customWidth="1"/>
    <col min="17" max="17" width="16.6640625" customWidth="1"/>
  </cols>
  <sheetData>
    <row r="1" spans="1:18" x14ac:dyDescent="0.3">
      <c r="A1" t="s">
        <v>222</v>
      </c>
      <c r="B1" s="26">
        <v>21</v>
      </c>
      <c r="C1" s="26">
        <v>22</v>
      </c>
      <c r="D1" s="26">
        <v>23</v>
      </c>
      <c r="E1" s="26">
        <v>24</v>
      </c>
      <c r="F1" s="26">
        <v>25</v>
      </c>
      <c r="G1" s="26">
        <v>26</v>
      </c>
      <c r="H1" s="26">
        <v>27</v>
      </c>
      <c r="I1" s="26">
        <v>28</v>
      </c>
      <c r="J1" s="26">
        <v>29</v>
      </c>
      <c r="K1" s="26">
        <v>30</v>
      </c>
      <c r="L1" s="26">
        <v>31</v>
      </c>
      <c r="M1" s="26" t="s">
        <v>196</v>
      </c>
      <c r="N1" s="26" t="s">
        <v>197</v>
      </c>
      <c r="O1" s="26" t="s">
        <v>198</v>
      </c>
      <c r="P1" s="26" t="s">
        <v>199</v>
      </c>
      <c r="Q1" s="27" t="s">
        <v>221</v>
      </c>
    </row>
    <row r="2" spans="1:18" x14ac:dyDescent="0.3">
      <c r="A2" s="6" t="s">
        <v>110</v>
      </c>
      <c r="B2" s="10">
        <f>IF(MOD(ROW(B2)-1,12)=0,1,0)</f>
        <v>0</v>
      </c>
      <c r="C2" s="10">
        <f t="shared" ref="C2:K2" si="0">IF(MOD(ROW(C2)-1,12)=0,1,0)</f>
        <v>0</v>
      </c>
      <c r="D2" s="10">
        <f t="shared" si="0"/>
        <v>0</v>
      </c>
      <c r="E2" s="10">
        <f t="shared" si="0"/>
        <v>0</v>
      </c>
      <c r="F2" s="10">
        <f>IF(MOD(ROW(F2)-1,1)=0,1,0)</f>
        <v>1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>IF(MOD(ROW(L2)-1,3)=0,0,1)</f>
        <v>1</v>
      </c>
      <c r="M2">
        <v>21</v>
      </c>
      <c r="N2">
        <v>3</v>
      </c>
      <c r="O2">
        <v>36</v>
      </c>
      <c r="P2" s="28">
        <f>N2/O2</f>
        <v>8.3333333333333329E-2</v>
      </c>
      <c r="Q2">
        <v>242</v>
      </c>
      <c r="R2">
        <f>SUM(L2:L37)</f>
        <v>24</v>
      </c>
    </row>
    <row r="3" spans="1:18" x14ac:dyDescent="0.3">
      <c r="A3" t="s">
        <v>111</v>
      </c>
      <c r="B3" s="10">
        <f t="shared" ref="B3:B37" si="1">IF(MOD(ROW(B3)-1,12)=0,1,0)</f>
        <v>0</v>
      </c>
      <c r="L3" s="10">
        <f t="shared" ref="L3:L37" si="2">IF(MOD(ROW(L3)-1,3)=0,0,1)</f>
        <v>1</v>
      </c>
      <c r="M3">
        <v>22</v>
      </c>
      <c r="O3">
        <v>36</v>
      </c>
      <c r="P3" s="28">
        <f t="shared" ref="P3:P11" si="3">N3/O3</f>
        <v>0</v>
      </c>
    </row>
    <row r="4" spans="1:18" x14ac:dyDescent="0.3">
      <c r="A4" t="s">
        <v>112</v>
      </c>
      <c r="B4" s="10">
        <f t="shared" si="1"/>
        <v>0</v>
      </c>
      <c r="L4" s="10">
        <f t="shared" si="2"/>
        <v>0</v>
      </c>
      <c r="M4">
        <v>23</v>
      </c>
      <c r="O4">
        <v>36</v>
      </c>
      <c r="P4" s="28">
        <f t="shared" si="3"/>
        <v>0</v>
      </c>
    </row>
    <row r="5" spans="1:18" x14ac:dyDescent="0.3">
      <c r="A5" t="s">
        <v>113</v>
      </c>
      <c r="B5" s="10">
        <f t="shared" si="1"/>
        <v>0</v>
      </c>
      <c r="L5" s="10">
        <f t="shared" si="2"/>
        <v>1</v>
      </c>
      <c r="M5">
        <v>24</v>
      </c>
      <c r="O5">
        <v>36</v>
      </c>
      <c r="P5" s="28">
        <f t="shared" si="3"/>
        <v>0</v>
      </c>
    </row>
    <row r="6" spans="1:18" x14ac:dyDescent="0.3">
      <c r="A6" t="s">
        <v>114</v>
      </c>
      <c r="B6" s="10">
        <f t="shared" si="1"/>
        <v>0</v>
      </c>
      <c r="L6" s="10">
        <f t="shared" si="2"/>
        <v>1</v>
      </c>
      <c r="M6">
        <v>25</v>
      </c>
      <c r="N6">
        <v>21</v>
      </c>
      <c r="O6">
        <v>36</v>
      </c>
      <c r="P6" s="28">
        <f t="shared" si="3"/>
        <v>0.58333333333333337</v>
      </c>
    </row>
    <row r="7" spans="1:18" x14ac:dyDescent="0.3">
      <c r="A7" t="s">
        <v>115</v>
      </c>
      <c r="B7" s="10">
        <f t="shared" si="1"/>
        <v>0</v>
      </c>
      <c r="L7" s="10">
        <f t="shared" si="2"/>
        <v>0</v>
      </c>
      <c r="M7">
        <v>26</v>
      </c>
      <c r="O7">
        <v>36</v>
      </c>
      <c r="P7" s="28">
        <f t="shared" si="3"/>
        <v>0</v>
      </c>
    </row>
    <row r="8" spans="1:18" x14ac:dyDescent="0.3">
      <c r="A8" t="s">
        <v>116</v>
      </c>
      <c r="B8" s="10">
        <f t="shared" si="1"/>
        <v>0</v>
      </c>
      <c r="L8" s="10">
        <f t="shared" si="2"/>
        <v>1</v>
      </c>
      <c r="M8">
        <v>27</v>
      </c>
      <c r="O8">
        <v>36</v>
      </c>
      <c r="P8" s="28">
        <f t="shared" si="3"/>
        <v>0</v>
      </c>
    </row>
    <row r="9" spans="1:18" x14ac:dyDescent="0.3">
      <c r="A9" t="s">
        <v>117</v>
      </c>
      <c r="B9" s="10">
        <f t="shared" si="1"/>
        <v>0</v>
      </c>
      <c r="L9" s="10">
        <f t="shared" si="2"/>
        <v>1</v>
      </c>
      <c r="M9">
        <v>28</v>
      </c>
      <c r="O9">
        <v>36</v>
      </c>
      <c r="P9" s="28">
        <f t="shared" si="3"/>
        <v>0</v>
      </c>
    </row>
    <row r="10" spans="1:18" x14ac:dyDescent="0.3">
      <c r="A10" t="s">
        <v>118</v>
      </c>
      <c r="B10" s="10">
        <f t="shared" si="1"/>
        <v>0</v>
      </c>
      <c r="L10" s="10">
        <f t="shared" si="2"/>
        <v>0</v>
      </c>
      <c r="M10">
        <v>29</v>
      </c>
      <c r="O10">
        <v>36</v>
      </c>
      <c r="P10" s="28">
        <f t="shared" si="3"/>
        <v>0</v>
      </c>
    </row>
    <row r="11" spans="1:18" x14ac:dyDescent="0.3">
      <c r="A11" t="s">
        <v>119</v>
      </c>
      <c r="B11" s="10">
        <f t="shared" si="1"/>
        <v>0</v>
      </c>
      <c r="L11" s="10">
        <f t="shared" si="2"/>
        <v>1</v>
      </c>
      <c r="M11">
        <v>30</v>
      </c>
      <c r="O11">
        <v>36</v>
      </c>
      <c r="P11" s="28">
        <f t="shared" si="3"/>
        <v>0</v>
      </c>
    </row>
    <row r="12" spans="1:18" x14ac:dyDescent="0.3">
      <c r="A12" t="s">
        <v>120</v>
      </c>
      <c r="B12" s="10">
        <f t="shared" si="1"/>
        <v>0</v>
      </c>
      <c r="L12" s="10">
        <f t="shared" si="2"/>
        <v>1</v>
      </c>
      <c r="M12">
        <v>31</v>
      </c>
      <c r="N12">
        <v>48</v>
      </c>
      <c r="O12">
        <v>36</v>
      </c>
      <c r="P12" s="28">
        <f>N12/O12</f>
        <v>1.3333333333333333</v>
      </c>
    </row>
    <row r="13" spans="1:18" x14ac:dyDescent="0.3">
      <c r="A13" t="s">
        <v>121</v>
      </c>
      <c r="B13" s="10">
        <f t="shared" si="1"/>
        <v>1</v>
      </c>
      <c r="L13" s="10">
        <f t="shared" si="2"/>
        <v>0</v>
      </c>
    </row>
    <row r="14" spans="1:18" x14ac:dyDescent="0.3">
      <c r="A14" t="s">
        <v>122</v>
      </c>
      <c r="B14" s="10">
        <f t="shared" si="1"/>
        <v>0</v>
      </c>
      <c r="L14" s="10">
        <f t="shared" si="2"/>
        <v>1</v>
      </c>
    </row>
    <row r="15" spans="1:18" x14ac:dyDescent="0.3">
      <c r="A15" t="s">
        <v>123</v>
      </c>
      <c r="B15" s="10">
        <f t="shared" si="1"/>
        <v>0</v>
      </c>
      <c r="L15" s="10">
        <f t="shared" si="2"/>
        <v>1</v>
      </c>
    </row>
    <row r="16" spans="1:18" x14ac:dyDescent="0.3">
      <c r="A16" t="s">
        <v>124</v>
      </c>
      <c r="B16" s="10">
        <f t="shared" si="1"/>
        <v>0</v>
      </c>
      <c r="L16" s="10">
        <f t="shared" si="2"/>
        <v>0</v>
      </c>
    </row>
    <row r="17" spans="1:12" x14ac:dyDescent="0.3">
      <c r="A17" t="s">
        <v>125</v>
      </c>
      <c r="B17" s="10">
        <f t="shared" si="1"/>
        <v>0</v>
      </c>
      <c r="L17" s="10">
        <f t="shared" si="2"/>
        <v>1</v>
      </c>
    </row>
    <row r="18" spans="1:12" x14ac:dyDescent="0.3">
      <c r="A18" t="s">
        <v>126</v>
      </c>
      <c r="B18" s="10">
        <f t="shared" si="1"/>
        <v>0</v>
      </c>
      <c r="L18" s="10">
        <f t="shared" si="2"/>
        <v>1</v>
      </c>
    </row>
    <row r="19" spans="1:12" x14ac:dyDescent="0.3">
      <c r="A19" t="s">
        <v>127</v>
      </c>
      <c r="B19" s="10">
        <f t="shared" si="1"/>
        <v>0</v>
      </c>
      <c r="L19" s="10">
        <f t="shared" si="2"/>
        <v>0</v>
      </c>
    </row>
    <row r="20" spans="1:12" x14ac:dyDescent="0.3">
      <c r="A20" t="s">
        <v>128</v>
      </c>
      <c r="B20" s="10">
        <f t="shared" si="1"/>
        <v>0</v>
      </c>
      <c r="L20" s="10">
        <f t="shared" si="2"/>
        <v>1</v>
      </c>
    </row>
    <row r="21" spans="1:12" x14ac:dyDescent="0.3">
      <c r="A21" t="s">
        <v>129</v>
      </c>
      <c r="B21" s="10">
        <f t="shared" si="1"/>
        <v>0</v>
      </c>
      <c r="L21" s="10">
        <f t="shared" si="2"/>
        <v>1</v>
      </c>
    </row>
    <row r="22" spans="1:12" x14ac:dyDescent="0.3">
      <c r="A22" t="s">
        <v>130</v>
      </c>
      <c r="B22" s="10">
        <f t="shared" si="1"/>
        <v>0</v>
      </c>
      <c r="L22" s="10">
        <f t="shared" si="2"/>
        <v>0</v>
      </c>
    </row>
    <row r="23" spans="1:12" x14ac:dyDescent="0.3">
      <c r="A23" t="s">
        <v>131</v>
      </c>
      <c r="B23" s="10">
        <f t="shared" si="1"/>
        <v>0</v>
      </c>
      <c r="L23" s="10">
        <f t="shared" si="2"/>
        <v>1</v>
      </c>
    </row>
    <row r="24" spans="1:12" x14ac:dyDescent="0.3">
      <c r="A24" t="s">
        <v>132</v>
      </c>
      <c r="B24" s="10">
        <f t="shared" si="1"/>
        <v>0</v>
      </c>
      <c r="L24" s="10">
        <f t="shared" si="2"/>
        <v>1</v>
      </c>
    </row>
    <row r="25" spans="1:12" x14ac:dyDescent="0.3">
      <c r="A25" t="s">
        <v>133</v>
      </c>
      <c r="B25" s="10">
        <f t="shared" si="1"/>
        <v>1</v>
      </c>
      <c r="L25" s="10">
        <f t="shared" si="2"/>
        <v>0</v>
      </c>
    </row>
    <row r="26" spans="1:12" x14ac:dyDescent="0.3">
      <c r="A26" t="s">
        <v>134</v>
      </c>
      <c r="B26" s="10">
        <f t="shared" si="1"/>
        <v>0</v>
      </c>
      <c r="L26" s="10">
        <f t="shared" si="2"/>
        <v>1</v>
      </c>
    </row>
    <row r="27" spans="1:12" x14ac:dyDescent="0.3">
      <c r="A27" t="s">
        <v>135</v>
      </c>
      <c r="B27" s="10">
        <f t="shared" si="1"/>
        <v>0</v>
      </c>
      <c r="L27" s="10">
        <f t="shared" si="2"/>
        <v>1</v>
      </c>
    </row>
    <row r="28" spans="1:12" x14ac:dyDescent="0.3">
      <c r="A28" t="s">
        <v>136</v>
      </c>
      <c r="B28" s="10">
        <f t="shared" si="1"/>
        <v>0</v>
      </c>
      <c r="L28" s="10">
        <f t="shared" si="2"/>
        <v>0</v>
      </c>
    </row>
    <row r="29" spans="1:12" x14ac:dyDescent="0.3">
      <c r="A29" t="s">
        <v>137</v>
      </c>
      <c r="B29" s="10">
        <f t="shared" si="1"/>
        <v>0</v>
      </c>
      <c r="L29" s="10">
        <f t="shared" si="2"/>
        <v>1</v>
      </c>
    </row>
    <row r="30" spans="1:12" x14ac:dyDescent="0.3">
      <c r="A30" t="s">
        <v>138</v>
      </c>
      <c r="B30" s="10">
        <f t="shared" si="1"/>
        <v>0</v>
      </c>
      <c r="L30" s="10">
        <f t="shared" si="2"/>
        <v>1</v>
      </c>
    </row>
    <row r="31" spans="1:12" x14ac:dyDescent="0.3">
      <c r="A31" t="s">
        <v>139</v>
      </c>
      <c r="B31" s="10">
        <f t="shared" si="1"/>
        <v>0</v>
      </c>
      <c r="L31" s="10">
        <f t="shared" si="2"/>
        <v>0</v>
      </c>
    </row>
    <row r="32" spans="1:12" x14ac:dyDescent="0.3">
      <c r="A32" t="s">
        <v>140</v>
      </c>
      <c r="B32" s="10">
        <f t="shared" si="1"/>
        <v>0</v>
      </c>
      <c r="L32" s="10">
        <f t="shared" si="2"/>
        <v>1</v>
      </c>
    </row>
    <row r="33" spans="1:12" x14ac:dyDescent="0.3">
      <c r="A33" t="s">
        <v>141</v>
      </c>
      <c r="B33" s="10">
        <f t="shared" si="1"/>
        <v>0</v>
      </c>
      <c r="L33" s="10">
        <f t="shared" si="2"/>
        <v>1</v>
      </c>
    </row>
    <row r="34" spans="1:12" x14ac:dyDescent="0.3">
      <c r="A34" t="s">
        <v>142</v>
      </c>
      <c r="B34" s="10">
        <f t="shared" si="1"/>
        <v>0</v>
      </c>
      <c r="L34" s="10">
        <f t="shared" si="2"/>
        <v>0</v>
      </c>
    </row>
    <row r="35" spans="1:12" x14ac:dyDescent="0.3">
      <c r="A35" t="s">
        <v>143</v>
      </c>
      <c r="B35" s="10">
        <f t="shared" si="1"/>
        <v>0</v>
      </c>
      <c r="L35" s="10">
        <f t="shared" si="2"/>
        <v>1</v>
      </c>
    </row>
    <row r="36" spans="1:12" x14ac:dyDescent="0.3">
      <c r="A36" t="s">
        <v>144</v>
      </c>
      <c r="B36" s="10">
        <f t="shared" si="1"/>
        <v>0</v>
      </c>
      <c r="L36" s="10">
        <f t="shared" si="2"/>
        <v>1</v>
      </c>
    </row>
    <row r="37" spans="1:12" x14ac:dyDescent="0.3">
      <c r="A37" t="s">
        <v>145</v>
      </c>
      <c r="B37" s="10">
        <f t="shared" si="1"/>
        <v>1</v>
      </c>
      <c r="L37" s="10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FB66-CB84-451D-916C-412AF0484FE1}">
  <dimension ref="A1:Q37"/>
  <sheetViews>
    <sheetView workbookViewId="0">
      <selection activeCell="N12" sqref="N12"/>
    </sheetView>
  </sheetViews>
  <sheetFormatPr defaultRowHeight="14.4" x14ac:dyDescent="0.3"/>
  <cols>
    <col min="14" max="14" width="14.6640625" customWidth="1"/>
    <col min="15" max="15" width="13.33203125" customWidth="1"/>
    <col min="16" max="16" width="25.5546875" customWidth="1"/>
    <col min="17" max="17" width="16.6640625" customWidth="1"/>
  </cols>
  <sheetData>
    <row r="1" spans="1:17" x14ac:dyDescent="0.3">
      <c r="A1" t="s">
        <v>222</v>
      </c>
      <c r="B1" s="26">
        <v>21</v>
      </c>
      <c r="C1" s="26">
        <v>22</v>
      </c>
      <c r="D1" s="26">
        <v>23</v>
      </c>
      <c r="E1" s="26">
        <v>24</v>
      </c>
      <c r="F1" s="26">
        <v>25</v>
      </c>
      <c r="G1" s="26">
        <v>26</v>
      </c>
      <c r="H1" s="26">
        <v>27</v>
      </c>
      <c r="I1" s="26">
        <v>28</v>
      </c>
      <c r="J1" s="26">
        <v>29</v>
      </c>
      <c r="K1" s="26">
        <v>30</v>
      </c>
      <c r="L1" s="26">
        <v>31</v>
      </c>
      <c r="M1" s="26" t="s">
        <v>196</v>
      </c>
      <c r="N1" s="26" t="s">
        <v>197</v>
      </c>
      <c r="O1" s="26" t="s">
        <v>198</v>
      </c>
      <c r="P1" s="26" t="s">
        <v>199</v>
      </c>
      <c r="Q1" s="27" t="s">
        <v>221</v>
      </c>
    </row>
    <row r="2" spans="1:17" x14ac:dyDescent="0.3">
      <c r="A2" s="6" t="s">
        <v>110</v>
      </c>
      <c r="B2" s="10">
        <f>IF(MOD(ROW(B2)-1,12)=0,1,0)</f>
        <v>0</v>
      </c>
      <c r="M2">
        <v>21</v>
      </c>
      <c r="N2">
        <v>3</v>
      </c>
      <c r="O2">
        <v>36</v>
      </c>
      <c r="Q2">
        <v>242</v>
      </c>
    </row>
    <row r="3" spans="1:17" x14ac:dyDescent="0.3">
      <c r="A3" t="s">
        <v>111</v>
      </c>
      <c r="B3" s="10">
        <f t="shared" ref="B3:B37" si="0">IF(MOD(ROW(B3)-1,12)=0,1,0)</f>
        <v>0</v>
      </c>
      <c r="M3">
        <v>22</v>
      </c>
      <c r="O3">
        <v>36</v>
      </c>
    </row>
    <row r="4" spans="1:17" x14ac:dyDescent="0.3">
      <c r="A4" t="s">
        <v>112</v>
      </c>
      <c r="B4" s="10">
        <f t="shared" si="0"/>
        <v>0</v>
      </c>
      <c r="M4">
        <v>23</v>
      </c>
      <c r="O4">
        <v>36</v>
      </c>
    </row>
    <row r="5" spans="1:17" x14ac:dyDescent="0.3">
      <c r="A5" t="s">
        <v>113</v>
      </c>
      <c r="B5" s="10">
        <f t="shared" si="0"/>
        <v>0</v>
      </c>
      <c r="M5">
        <v>24</v>
      </c>
      <c r="O5">
        <v>36</v>
      </c>
    </row>
    <row r="6" spans="1:17" x14ac:dyDescent="0.3">
      <c r="A6" t="s">
        <v>114</v>
      </c>
      <c r="B6" s="10">
        <f t="shared" si="0"/>
        <v>0</v>
      </c>
      <c r="M6">
        <v>25</v>
      </c>
      <c r="N6">
        <v>18</v>
      </c>
      <c r="O6">
        <v>36</v>
      </c>
    </row>
    <row r="7" spans="1:17" x14ac:dyDescent="0.3">
      <c r="A7" t="s">
        <v>115</v>
      </c>
      <c r="B7" s="10">
        <f t="shared" si="0"/>
        <v>0</v>
      </c>
      <c r="M7">
        <v>26</v>
      </c>
      <c r="O7">
        <v>36</v>
      </c>
    </row>
    <row r="8" spans="1:17" x14ac:dyDescent="0.3">
      <c r="A8" t="s">
        <v>116</v>
      </c>
      <c r="B8" s="10">
        <f t="shared" si="0"/>
        <v>0</v>
      </c>
      <c r="M8">
        <v>27</v>
      </c>
      <c r="O8">
        <v>36</v>
      </c>
    </row>
    <row r="9" spans="1:17" x14ac:dyDescent="0.3">
      <c r="A9" t="s">
        <v>117</v>
      </c>
      <c r="B9" s="10">
        <f t="shared" si="0"/>
        <v>0</v>
      </c>
      <c r="M9">
        <v>28</v>
      </c>
    </row>
    <row r="10" spans="1:17" x14ac:dyDescent="0.3">
      <c r="A10" t="s">
        <v>118</v>
      </c>
      <c r="B10" s="10">
        <f t="shared" si="0"/>
        <v>0</v>
      </c>
      <c r="M10">
        <v>29</v>
      </c>
    </row>
    <row r="11" spans="1:17" x14ac:dyDescent="0.3">
      <c r="A11" t="s">
        <v>119</v>
      </c>
      <c r="B11" s="10">
        <f t="shared" si="0"/>
        <v>0</v>
      </c>
      <c r="M11">
        <v>30</v>
      </c>
    </row>
    <row r="12" spans="1:17" x14ac:dyDescent="0.3">
      <c r="A12" t="s">
        <v>120</v>
      </c>
      <c r="B12" s="10">
        <f t="shared" si="0"/>
        <v>0</v>
      </c>
      <c r="M12">
        <v>31</v>
      </c>
      <c r="N12">
        <v>114</v>
      </c>
    </row>
    <row r="13" spans="1:17" x14ac:dyDescent="0.3">
      <c r="A13" t="s">
        <v>121</v>
      </c>
      <c r="B13" s="10">
        <f t="shared" si="0"/>
        <v>1</v>
      </c>
    </row>
    <row r="14" spans="1:17" x14ac:dyDescent="0.3">
      <c r="A14" t="s">
        <v>122</v>
      </c>
      <c r="B14" s="10">
        <f t="shared" si="0"/>
        <v>0</v>
      </c>
    </row>
    <row r="15" spans="1:17" x14ac:dyDescent="0.3">
      <c r="A15" t="s">
        <v>123</v>
      </c>
      <c r="B15" s="10">
        <f t="shared" si="0"/>
        <v>0</v>
      </c>
    </row>
    <row r="16" spans="1:17" x14ac:dyDescent="0.3">
      <c r="A16" t="s">
        <v>124</v>
      </c>
      <c r="B16" s="10">
        <f t="shared" si="0"/>
        <v>0</v>
      </c>
    </row>
    <row r="17" spans="1:2" x14ac:dyDescent="0.3">
      <c r="A17" t="s">
        <v>125</v>
      </c>
      <c r="B17" s="10">
        <f t="shared" si="0"/>
        <v>0</v>
      </c>
    </row>
    <row r="18" spans="1:2" x14ac:dyDescent="0.3">
      <c r="A18" t="s">
        <v>126</v>
      </c>
      <c r="B18" s="10">
        <f t="shared" si="0"/>
        <v>0</v>
      </c>
    </row>
    <row r="19" spans="1:2" x14ac:dyDescent="0.3">
      <c r="A19" t="s">
        <v>127</v>
      </c>
      <c r="B19" s="10">
        <f t="shared" si="0"/>
        <v>0</v>
      </c>
    </row>
    <row r="20" spans="1:2" x14ac:dyDescent="0.3">
      <c r="A20" t="s">
        <v>128</v>
      </c>
      <c r="B20" s="10">
        <f t="shared" si="0"/>
        <v>0</v>
      </c>
    </row>
    <row r="21" spans="1:2" x14ac:dyDescent="0.3">
      <c r="A21" t="s">
        <v>129</v>
      </c>
      <c r="B21" s="10">
        <f t="shared" si="0"/>
        <v>0</v>
      </c>
    </row>
    <row r="22" spans="1:2" x14ac:dyDescent="0.3">
      <c r="A22" t="s">
        <v>130</v>
      </c>
      <c r="B22" s="10">
        <f t="shared" si="0"/>
        <v>0</v>
      </c>
    </row>
    <row r="23" spans="1:2" x14ac:dyDescent="0.3">
      <c r="A23" t="s">
        <v>131</v>
      </c>
      <c r="B23" s="10">
        <f t="shared" si="0"/>
        <v>0</v>
      </c>
    </row>
    <row r="24" spans="1:2" x14ac:dyDescent="0.3">
      <c r="A24" t="s">
        <v>132</v>
      </c>
      <c r="B24" s="10">
        <f t="shared" si="0"/>
        <v>0</v>
      </c>
    </row>
    <row r="25" spans="1:2" x14ac:dyDescent="0.3">
      <c r="A25" t="s">
        <v>133</v>
      </c>
      <c r="B25" s="10">
        <f t="shared" si="0"/>
        <v>1</v>
      </c>
    </row>
    <row r="26" spans="1:2" x14ac:dyDescent="0.3">
      <c r="A26" t="s">
        <v>134</v>
      </c>
      <c r="B26" s="10">
        <f t="shared" si="0"/>
        <v>0</v>
      </c>
    </row>
    <row r="27" spans="1:2" x14ac:dyDescent="0.3">
      <c r="A27" t="s">
        <v>135</v>
      </c>
      <c r="B27" s="10">
        <f t="shared" si="0"/>
        <v>0</v>
      </c>
    </row>
    <row r="28" spans="1:2" x14ac:dyDescent="0.3">
      <c r="A28" t="s">
        <v>136</v>
      </c>
      <c r="B28" s="10">
        <f t="shared" si="0"/>
        <v>0</v>
      </c>
    </row>
    <row r="29" spans="1:2" x14ac:dyDescent="0.3">
      <c r="A29" t="s">
        <v>137</v>
      </c>
      <c r="B29" s="10">
        <f t="shared" si="0"/>
        <v>0</v>
      </c>
    </row>
    <row r="30" spans="1:2" x14ac:dyDescent="0.3">
      <c r="A30" t="s">
        <v>138</v>
      </c>
      <c r="B30" s="10">
        <f t="shared" si="0"/>
        <v>0</v>
      </c>
    </row>
    <row r="31" spans="1:2" x14ac:dyDescent="0.3">
      <c r="A31" t="s">
        <v>139</v>
      </c>
      <c r="B31" s="10">
        <f t="shared" si="0"/>
        <v>0</v>
      </c>
    </row>
    <row r="32" spans="1:2" x14ac:dyDescent="0.3">
      <c r="A32" t="s">
        <v>140</v>
      </c>
      <c r="B32" s="10">
        <f t="shared" si="0"/>
        <v>0</v>
      </c>
    </row>
    <row r="33" spans="1:2" x14ac:dyDescent="0.3">
      <c r="A33" t="s">
        <v>141</v>
      </c>
      <c r="B33" s="10">
        <f t="shared" si="0"/>
        <v>0</v>
      </c>
    </row>
    <row r="34" spans="1:2" x14ac:dyDescent="0.3">
      <c r="A34" t="s">
        <v>142</v>
      </c>
      <c r="B34" s="10">
        <f t="shared" si="0"/>
        <v>0</v>
      </c>
    </row>
    <row r="35" spans="1:2" x14ac:dyDescent="0.3">
      <c r="A35" t="s">
        <v>143</v>
      </c>
      <c r="B35" s="10">
        <f t="shared" si="0"/>
        <v>0</v>
      </c>
    </row>
    <row r="36" spans="1:2" x14ac:dyDescent="0.3">
      <c r="A36" t="s">
        <v>144</v>
      </c>
      <c r="B36" s="10">
        <f t="shared" si="0"/>
        <v>0</v>
      </c>
    </row>
    <row r="37" spans="1:2" x14ac:dyDescent="0.3">
      <c r="A37" t="s">
        <v>145</v>
      </c>
      <c r="B37" s="10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Nodes</vt:lpstr>
      <vt:lpstr>PV</vt:lpstr>
      <vt:lpstr>Heating_load</vt:lpstr>
      <vt:lpstr>Trafos</vt:lpstr>
      <vt:lpstr>Leitungen</vt:lpstr>
      <vt:lpstr>Last</vt:lpstr>
      <vt:lpstr>number of EV</vt:lpstr>
      <vt:lpstr>positive</vt:lpstr>
      <vt:lpstr>trend</vt:lpstr>
      <vt:lpstr>negative</vt:lpstr>
      <vt:lpstr>Sheet1</vt:lpstr>
      <vt:lpstr>PV_generation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Tayyab, Muhammad</cp:lastModifiedBy>
  <dcterms:created xsi:type="dcterms:W3CDTF">2020-03-02T10:55:21Z</dcterms:created>
  <dcterms:modified xsi:type="dcterms:W3CDTF">2024-09-23T12:31:14Z</dcterms:modified>
</cp:coreProperties>
</file>