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830dad50e4a17d/Documentos/"/>
    </mc:Choice>
  </mc:AlternateContent>
  <xr:revisionPtr revIDLastSave="589" documentId="8_{2A54E426-DA4F-4B83-97BF-3EB1FD1265A3}" xr6:coauthVersionLast="47" xr6:coauthVersionMax="47" xr10:uidLastSave="{8A77987B-54E9-467B-AF3C-DC7939753F66}"/>
  <bookViews>
    <workbookView xWindow="2160" yWindow="2160" windowWidth="21600" windowHeight="11835" tabRatio="0" xr2:uid="{2A11FD15-50E5-4910-A875-57FDF621C9BD}"/>
  </bookViews>
  <sheets>
    <sheet name="iNVESTIMENTO" sheetId="1" r:id="rId1"/>
    <sheet name="apoio" sheetId="2" r:id="rId2"/>
  </sheets>
  <definedNames>
    <definedName name="aporte">iNVESTIMENTO!$C$25</definedName>
    <definedName name="patrimonio">iNVESTIMENTO!$C$28</definedName>
    <definedName name="qtd_anos">iNVESTIMENTO!$C$26</definedName>
    <definedName name="rendimento_carteira">iNVESTIMENTO!$C$21</definedName>
    <definedName name="salario">iNVESTIMENTO!$C$20</definedName>
    <definedName name="sugestao_investimento">iNVESTIMENTO!$C$22</definedName>
    <definedName name="taxa_mensal">iNVESTIMENTO!$C$27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2" i="1"/>
  <c r="G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4" i="2"/>
  <c r="C39" i="1"/>
  <c r="C28" i="1"/>
  <c r="C22" i="1"/>
  <c r="C35" i="1"/>
  <c r="D35" i="1" s="1"/>
  <c r="C34" i="1"/>
  <c r="D34" i="1" s="1"/>
  <c r="C33" i="1"/>
  <c r="D33" i="1" s="1"/>
  <c r="C32" i="1"/>
  <c r="D32" i="1" s="1"/>
  <c r="C31" i="1"/>
  <c r="D31" i="1" s="1"/>
  <c r="D42" i="1" l="1"/>
  <c r="D47" i="1"/>
  <c r="D46" i="1"/>
  <c r="D44" i="1"/>
  <c r="D45" i="1"/>
  <c r="D43" i="1"/>
  <c r="D48" i="1" s="1"/>
</calcChain>
</file>

<file path=xl/sharedStrings.xml><?xml version="1.0" encoding="utf-8"?>
<sst xmlns="http://schemas.openxmlformats.org/spreadsheetml/2006/main" count="70" uniqueCount="33">
  <si>
    <t>Quanto investir por mês ?</t>
  </si>
  <si>
    <t>Por quantos anos ?</t>
  </si>
  <si>
    <t xml:space="preserve">Taxa de rendimento mensal </t>
  </si>
  <si>
    <t>Quanto em 2 anos</t>
  </si>
  <si>
    <t>Quanto em 5 anos</t>
  </si>
  <si>
    <t>Quanto em 10 anos</t>
  </si>
  <si>
    <t>Quanto em 20 anos</t>
  </si>
  <si>
    <t>Quanto em 30 anos</t>
  </si>
  <si>
    <t>Dividendo</t>
  </si>
  <si>
    <t>Rendimento Carteira</t>
  </si>
  <si>
    <t>Salário</t>
  </si>
  <si>
    <t>Sugestão de Investimento</t>
  </si>
  <si>
    <t>INVESTIMENTO MENSAL</t>
  </si>
  <si>
    <t>CONFIGURAÇÕES</t>
  </si>
  <si>
    <t>CENÁRIOS</t>
  </si>
  <si>
    <t xml:space="preserve">Patrimônio acumulado 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</si>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</sst>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entury"/>
      <family val="1"/>
    </font>
    <font>
      <b/>
      <sz val="14"/>
      <color theme="1"/>
      <name val="Aptos Display"/>
      <family val="2"/>
      <scheme val="major"/>
    </font>
    <font>
      <sz val="12"/>
      <color theme="1"/>
      <name val="Aptos Narrow"/>
      <family val="2"/>
      <scheme val="minor"/>
    </font>
    <font>
      <b/>
      <u/>
      <sz val="20"/>
      <color theme="1"/>
      <name val="Aptos Display"/>
      <family val="2"/>
      <scheme val="major"/>
    </font>
    <font>
      <b/>
      <sz val="12"/>
      <color theme="1"/>
      <name val="Aptos Narrow"/>
      <family val="2"/>
      <scheme val="minor"/>
    </font>
    <font>
      <sz val="14"/>
      <color rgb="FFFA7D00"/>
      <name val="Aptos Narrow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54">
    <xf numFmtId="0" fontId="0" fillId="0" borderId="0" xfId="0"/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8" fillId="3" borderId="4" xfId="0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164" fontId="11" fillId="4" borderId="14" xfId="0" applyNumberFormat="1" applyFont="1" applyFill="1" applyBorder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164" fontId="11" fillId="4" borderId="17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164" fontId="6" fillId="4" borderId="23" xfId="0" applyNumberFormat="1" applyFont="1" applyFill="1" applyBorder="1" applyAlignment="1">
      <alignment horizontal="center"/>
    </xf>
    <xf numFmtId="164" fontId="6" fillId="0" borderId="25" xfId="1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0" fontId="6" fillId="0" borderId="27" xfId="0" applyNumberFormat="1" applyFont="1" applyBorder="1" applyAlignment="1">
      <alignment horizontal="center"/>
    </xf>
    <xf numFmtId="8" fontId="6" fillId="4" borderId="29" xfId="0" applyNumberFormat="1" applyFont="1" applyFill="1" applyBorder="1" applyAlignment="1">
      <alignment horizontal="center"/>
    </xf>
    <xf numFmtId="0" fontId="4" fillId="0" borderId="0" xfId="0" applyFont="1"/>
    <xf numFmtId="164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4" borderId="15" xfId="0" applyFont="1" applyFill="1" applyBorder="1" applyAlignment="1">
      <alignment horizontal="left" indent="1"/>
    </xf>
    <xf numFmtId="0" fontId="14" fillId="4" borderId="12" xfId="0" applyFont="1" applyFill="1" applyBorder="1" applyAlignment="1">
      <alignment horizontal="left" indent="1"/>
    </xf>
    <xf numFmtId="0" fontId="14" fillId="4" borderId="9" xfId="0" applyFont="1" applyFill="1" applyBorder="1" applyAlignment="1">
      <alignment horizontal="left" indent="1"/>
    </xf>
    <xf numFmtId="0" fontId="14" fillId="4" borderId="28" xfId="0" applyFont="1" applyFill="1" applyBorder="1" applyAlignment="1">
      <alignment horizontal="left" vertical="center" indent="1"/>
    </xf>
    <xf numFmtId="0" fontId="14" fillId="4" borderId="26" xfId="0" applyFont="1" applyFill="1" applyBorder="1" applyAlignment="1">
      <alignment horizontal="left" vertical="center" indent="1"/>
    </xf>
    <xf numFmtId="0" fontId="14" fillId="4" borderId="24" xfId="0" applyFont="1" applyFill="1" applyBorder="1" applyAlignment="1">
      <alignment horizontal="left" vertical="center" indent="1"/>
    </xf>
    <xf numFmtId="0" fontId="14" fillId="4" borderId="22" xfId="0" applyFont="1" applyFill="1" applyBorder="1" applyAlignment="1">
      <alignment horizontal="left" indent="1"/>
    </xf>
    <xf numFmtId="0" fontId="14" fillId="4" borderId="20" xfId="0" applyFont="1" applyFill="1" applyBorder="1" applyAlignment="1">
      <alignment horizontal="left" indent="1"/>
    </xf>
    <xf numFmtId="0" fontId="14" fillId="4" borderId="18" xfId="0" applyFont="1" applyFill="1" applyBorder="1" applyAlignment="1">
      <alignment horizontal="left" indent="1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164" fontId="9" fillId="4" borderId="0" xfId="0" applyNumberFormat="1" applyFont="1" applyFill="1" applyAlignment="1">
      <alignment horizontal="center"/>
    </xf>
    <xf numFmtId="0" fontId="12" fillId="6" borderId="2" xfId="3" applyFont="1" applyFill="1" applyAlignment="1">
      <alignment horizontal="left" indent="1"/>
    </xf>
    <xf numFmtId="0" fontId="12" fillId="6" borderId="2" xfId="3" applyFont="1" applyFill="1" applyAlignment="1">
      <alignment horizontal="center"/>
    </xf>
    <xf numFmtId="0" fontId="3" fillId="6" borderId="2" xfId="3" applyFill="1"/>
    <xf numFmtId="0" fontId="6" fillId="6" borderId="0" xfId="0" applyFont="1" applyFill="1" applyAlignment="1">
      <alignment horizontal="center"/>
    </xf>
    <xf numFmtId="0" fontId="0" fillId="6" borderId="0" xfId="0" applyFill="1"/>
    <xf numFmtId="164" fontId="6" fillId="6" borderId="0" xfId="0" applyNumberFormat="1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5" fillId="4" borderId="3" xfId="0" applyFont="1" applyFill="1" applyBorder="1" applyAlignment="1">
      <alignment horizontal="center" vertical="center"/>
    </xf>
    <xf numFmtId="0" fontId="2" fillId="2" borderId="1" xfId="2"/>
    <xf numFmtId="0" fontId="15" fillId="4" borderId="0" xfId="0" applyFont="1" applyFill="1" applyAlignment="1">
      <alignment horizontal="center" vertical="center"/>
    </xf>
    <xf numFmtId="10" fontId="2" fillId="2" borderId="1" xfId="2" applyNumberFormat="1"/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</cellXfs>
  <cellStyles count="4">
    <cellStyle name="Célula Vinculada" xfId="3" builtinId="24"/>
    <cellStyle name="Entrada" xfId="2" builtinId="20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49405037911927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iNVESTIMENTO!$C$41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iNVESTIMENTO!$B$42:$B$47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iNVESTIMENTO!$C$42:$C$47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2E3-9A3E-B1A8564E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119696"/>
        <c:axId val="586114896"/>
      </c:barChart>
      <c:catAx>
        <c:axId val="58611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114896"/>
        <c:crosses val="autoZero"/>
        <c:auto val="1"/>
        <c:lblAlgn val="ctr"/>
        <c:lblOffset val="100"/>
        <c:noMultiLvlLbl val="0"/>
      </c:catAx>
      <c:valAx>
        <c:axId val="5861148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1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1</xdr:row>
      <xdr:rowOff>28575</xdr:rowOff>
    </xdr:from>
    <xdr:to>
      <xdr:col>4</xdr:col>
      <xdr:colOff>19050</xdr:colOff>
      <xdr:row>17</xdr:row>
      <xdr:rowOff>38099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B0F8885-0B33-22B5-DD46-A8BBD4ADF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19075"/>
          <a:ext cx="7067550" cy="305752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48</xdr:row>
      <xdr:rowOff>152399</xdr:rowOff>
    </xdr:from>
    <xdr:to>
      <xdr:col>2</xdr:col>
      <xdr:colOff>2667000</xdr:colOff>
      <xdr:row>62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B1C2E-8D61-48C5-70B5-AF37EE6F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A18F-884C-4F6E-8D74-A9B48DC73936}">
  <dimension ref="A1:H73"/>
  <sheetViews>
    <sheetView showGridLines="0" showRowColHeaders="0" tabSelected="1" workbookViewId="0">
      <selection activeCell="D50" sqref="D50"/>
    </sheetView>
  </sheetViews>
  <sheetFormatPr defaultColWidth="0" defaultRowHeight="15" x14ac:dyDescent="0.25"/>
  <cols>
    <col min="1" max="1" width="2.7109375" customWidth="1"/>
    <col min="2" max="2" width="47.85546875" customWidth="1"/>
    <col min="3" max="3" width="44.28515625" customWidth="1"/>
    <col min="4" max="4" width="13.140625" bestFit="1" customWidth="1"/>
    <col min="5" max="5" width="1.5703125" customWidth="1"/>
    <col min="6" max="6" width="1.85546875" hidden="1" customWidth="1"/>
    <col min="7" max="7" width="2.28515625" hidden="1" customWidth="1"/>
    <col min="8" max="8" width="2.140625" hidden="1" customWidth="1"/>
    <col min="9" max="11" width="9.140625" hidden="1" customWidth="1"/>
    <col min="12" max="16384" width="9.1406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8" spans="1:7" ht="15.75" thickBot="1" x14ac:dyDescent="0.3"/>
    <row r="19" spans="1:7" ht="20.100000000000001" customHeight="1" x14ac:dyDescent="0.25">
      <c r="B19" s="52" t="s">
        <v>13</v>
      </c>
      <c r="C19" s="53"/>
    </row>
    <row r="20" spans="1:7" ht="18.75" x14ac:dyDescent="0.3">
      <c r="B20" s="30" t="s">
        <v>10</v>
      </c>
      <c r="C20" s="12">
        <v>5000</v>
      </c>
    </row>
    <row r="21" spans="1:7" ht="18.75" x14ac:dyDescent="0.3">
      <c r="B21" s="29" t="s">
        <v>9</v>
      </c>
      <c r="C21" s="13">
        <v>6.0000000000000001E-3</v>
      </c>
    </row>
    <row r="22" spans="1:7" ht="19.5" thickBot="1" x14ac:dyDescent="0.35">
      <c r="B22" s="28" t="s">
        <v>11</v>
      </c>
      <c r="C22" s="14">
        <f>C20*30%</f>
        <v>1500</v>
      </c>
      <c r="D22" s="19"/>
    </row>
    <row r="23" spans="1:7" ht="15.75" thickBot="1" x14ac:dyDescent="0.3"/>
    <row r="24" spans="1:7" ht="42.75" customHeight="1" thickTop="1" thickBot="1" x14ac:dyDescent="0.3">
      <c r="B24" s="50" t="s">
        <v>12</v>
      </c>
      <c r="C24" s="51"/>
    </row>
    <row r="25" spans="1:7" ht="24.95" customHeight="1" thickTop="1" x14ac:dyDescent="0.3">
      <c r="B25" s="27" t="s">
        <v>0</v>
      </c>
      <c r="C25" s="15">
        <v>500</v>
      </c>
    </row>
    <row r="26" spans="1:7" ht="20.100000000000001" customHeight="1" x14ac:dyDescent="0.3">
      <c r="B26" s="26" t="s">
        <v>1</v>
      </c>
      <c r="C26" s="16">
        <v>5</v>
      </c>
      <c r="G26" s="4"/>
    </row>
    <row r="27" spans="1:7" ht="20.100000000000001" customHeight="1" x14ac:dyDescent="0.3">
      <c r="B27" s="26" t="s">
        <v>2</v>
      </c>
      <c r="C27" s="17">
        <v>1.0789999999999999E-2</v>
      </c>
    </row>
    <row r="28" spans="1:7" ht="20.100000000000001" customHeight="1" thickBot="1" x14ac:dyDescent="0.35">
      <c r="B28" s="25" t="s">
        <v>15</v>
      </c>
      <c r="C28" s="18">
        <f>FV(taxa_mensal,qtd_anos*12,aporte*-1)</f>
        <v>41888.456999243819</v>
      </c>
      <c r="G28" s="1"/>
    </row>
    <row r="29" spans="1:7" ht="16.5" thickTop="1" thickBot="1" x14ac:dyDescent="0.3"/>
    <row r="30" spans="1:7" ht="42.75" customHeight="1" thickTop="1" thickBot="1" x14ac:dyDescent="0.3">
      <c r="B30" s="50" t="s">
        <v>14</v>
      </c>
      <c r="C30" s="51"/>
      <c r="D30" s="5" t="s">
        <v>8</v>
      </c>
    </row>
    <row r="31" spans="1:7" ht="20.100000000000001" customHeight="1" thickTop="1" x14ac:dyDescent="0.3">
      <c r="A31" s="2">
        <v>2</v>
      </c>
      <c r="B31" s="24" t="s">
        <v>3</v>
      </c>
      <c r="C31" s="6">
        <f>FV($C$27,A$31*12,$C$25*-1)</f>
        <v>13613.813648822608</v>
      </c>
      <c r="D31" s="7">
        <f>C31*rendimento_carteira</f>
        <v>81.682881892935654</v>
      </c>
    </row>
    <row r="32" spans="1:7" ht="20.100000000000001" customHeight="1" x14ac:dyDescent="0.3">
      <c r="A32" s="2">
        <v>5</v>
      </c>
      <c r="B32" s="23" t="s">
        <v>4</v>
      </c>
      <c r="C32" s="8">
        <f>FV($C$27,A$32*12,$C$25*-1)</f>
        <v>41888.456999243819</v>
      </c>
      <c r="D32" s="9">
        <f>C32*rendimento_carteira</f>
        <v>251.33074199546292</v>
      </c>
    </row>
    <row r="33" spans="1:4" ht="20.100000000000001" customHeight="1" x14ac:dyDescent="0.3">
      <c r="A33" s="2">
        <v>10</v>
      </c>
      <c r="B33" s="23" t="s">
        <v>5</v>
      </c>
      <c r="C33" s="8">
        <f>FV($C$27,A$33*12,$C$25*-1)</f>
        <v>121642.1062650861</v>
      </c>
      <c r="D33" s="9">
        <f>C33*rendimento_carteira</f>
        <v>729.85263759051657</v>
      </c>
    </row>
    <row r="34" spans="1:4" ht="20.100000000000001" customHeight="1" x14ac:dyDescent="0.3">
      <c r="A34" s="2">
        <v>20</v>
      </c>
      <c r="B34" s="23" t="s">
        <v>6</v>
      </c>
      <c r="C34" s="8">
        <f>FV($C$27,A$34*12,$C$25*-1)</f>
        <v>562599.20004854025</v>
      </c>
      <c r="D34" s="9">
        <f>C34*rendimento_carteira</f>
        <v>3375.5952002912418</v>
      </c>
    </row>
    <row r="35" spans="1:4" ht="20.100000000000001" customHeight="1" thickBot="1" x14ac:dyDescent="0.35">
      <c r="A35" s="2">
        <v>30</v>
      </c>
      <c r="B35" s="22" t="s">
        <v>7</v>
      </c>
      <c r="C35" s="10">
        <f>FV($C$27,A$35*12,$C$25*-1)</f>
        <v>2161084.8275023573</v>
      </c>
      <c r="D35" s="11">
        <f>C35*rendimento_carteira</f>
        <v>12966.508965014144</v>
      </c>
    </row>
    <row r="36" spans="1:4" ht="15.75" thickTop="1" x14ac:dyDescent="0.25"/>
    <row r="38" spans="1:4" ht="19.5" thickBot="1" x14ac:dyDescent="0.35">
      <c r="B38" s="35" t="s">
        <v>16</v>
      </c>
      <c r="C38" s="36" t="s">
        <v>17</v>
      </c>
      <c r="D38" s="37"/>
    </row>
    <row r="39" spans="1:4" ht="19.5" thickTop="1" x14ac:dyDescent="0.3">
      <c r="B39" s="32" t="s">
        <v>20</v>
      </c>
      <c r="C39" s="20">
        <f>aporte</f>
        <v>500</v>
      </c>
    </row>
    <row r="41" spans="1:4" ht="18.75" x14ac:dyDescent="0.3">
      <c r="B41" s="38" t="s">
        <v>21</v>
      </c>
      <c r="C41" s="38" t="s">
        <v>22</v>
      </c>
      <c r="D41" s="38" t="s">
        <v>23</v>
      </c>
    </row>
    <row r="42" spans="1:4" ht="18.75" x14ac:dyDescent="0.3">
      <c r="B42" s="21" t="s">
        <v>24</v>
      </c>
      <c r="C42" s="31">
        <f>VLOOKUP($C$38&amp;"-"&amp;B42,apoio!$A:$D,4,)</f>
        <v>0.5</v>
      </c>
      <c r="D42" s="34">
        <f>C42*$C$39</f>
        <v>250</v>
      </c>
    </row>
    <row r="43" spans="1:4" ht="18.75" x14ac:dyDescent="0.3">
      <c r="B43" s="21" t="s">
        <v>25</v>
      </c>
      <c r="C43" s="31">
        <f>VLOOKUP($C$38&amp;"-"&amp;B43,apoio!$A:$D,4,)</f>
        <v>0.1</v>
      </c>
      <c r="D43" s="34">
        <f t="shared" ref="D43:D47" si="0">C43*$C$39</f>
        <v>50</v>
      </c>
    </row>
    <row r="44" spans="1:4" ht="18.75" x14ac:dyDescent="0.3">
      <c r="B44" s="21" t="s">
        <v>26</v>
      </c>
      <c r="C44" s="31">
        <f>VLOOKUP($C$38&amp;"-"&amp;B44,apoio!$A:$D,4,)</f>
        <v>0.05</v>
      </c>
      <c r="D44" s="34">
        <f t="shared" si="0"/>
        <v>25</v>
      </c>
    </row>
    <row r="45" spans="1:4" ht="18.75" x14ac:dyDescent="0.3">
      <c r="B45" s="21" t="s">
        <v>27</v>
      </c>
      <c r="C45" s="31">
        <f>VLOOKUP($C$38&amp;"-"&amp;B45,apoio!$A:$D,4,)</f>
        <v>0.05</v>
      </c>
      <c r="D45" s="34">
        <f t="shared" si="0"/>
        <v>25</v>
      </c>
    </row>
    <row r="46" spans="1:4" ht="18.75" x14ac:dyDescent="0.3">
      <c r="B46" s="21" t="s">
        <v>28</v>
      </c>
      <c r="C46" s="31">
        <f>VLOOKUP($C$38&amp;"-"&amp;B46,apoio!$A:$D,4,)</f>
        <v>0.2</v>
      </c>
      <c r="D46" s="34">
        <f t="shared" si="0"/>
        <v>100</v>
      </c>
    </row>
    <row r="47" spans="1:4" ht="18.75" x14ac:dyDescent="0.3">
      <c r="B47" s="21" t="s">
        <v>29</v>
      </c>
      <c r="C47" s="31">
        <f>VLOOKUP($C$38&amp;"-"&amp;B47,apoio!$A:$D,4,)</f>
        <v>0.1</v>
      </c>
      <c r="D47" s="34">
        <f t="shared" si="0"/>
        <v>50</v>
      </c>
    </row>
    <row r="48" spans="1:4" ht="18.75" x14ac:dyDescent="0.3">
      <c r="B48" s="39"/>
      <c r="C48" s="39"/>
      <c r="D48" s="40">
        <f>SUM(D42:D47)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3">
    <mergeCell ref="B30:C30"/>
    <mergeCell ref="B19:C19"/>
    <mergeCell ref="B24:C24"/>
  </mergeCells>
  <dataValidations count="1">
    <dataValidation type="list" allowBlank="1" showInputMessage="1" showErrorMessage="1" sqref="C38" xr:uid="{E033CB24-1B94-4454-8DAD-71BC263A40F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3255-C210-4083-BF12-40B65DD5CC4D}">
  <dimension ref="A3:G21"/>
  <sheetViews>
    <sheetView workbookViewId="0">
      <selection activeCell="G20" sqref="G20"/>
    </sheetView>
  </sheetViews>
  <sheetFormatPr defaultRowHeight="15" x14ac:dyDescent="0.25"/>
  <cols>
    <col min="1" max="1" width="33" bestFit="1" customWidth="1"/>
    <col min="2" max="2" width="15.7109375" customWidth="1"/>
    <col min="3" max="3" width="29.42578125" bestFit="1" customWidth="1"/>
    <col min="6" max="6" width="18.28515625" bestFit="1" customWidth="1"/>
  </cols>
  <sheetData>
    <row r="3" spans="1:7" ht="33.75" customHeight="1" thickBot="1" x14ac:dyDescent="0.3">
      <c r="A3" s="46" t="s">
        <v>31</v>
      </c>
      <c r="B3" s="46" t="s">
        <v>16</v>
      </c>
      <c r="C3" s="46" t="s">
        <v>21</v>
      </c>
      <c r="D3" s="46" t="s">
        <v>30</v>
      </c>
      <c r="G3" s="48" t="s">
        <v>30</v>
      </c>
    </row>
    <row r="4" spans="1:7" ht="18.75" x14ac:dyDescent="0.3">
      <c r="A4" t="str">
        <f>B4&amp;"-"&amp;C4</f>
        <v>CONSERVADOR-PAPEL</v>
      </c>
      <c r="B4" s="33" t="s">
        <v>18</v>
      </c>
      <c r="C4" s="21" t="s">
        <v>24</v>
      </c>
      <c r="D4" s="31">
        <v>0.3</v>
      </c>
      <c r="F4" s="47" t="s">
        <v>32</v>
      </c>
      <c r="G4" s="49">
        <f>VLOOKUP(F4,$A:$D,4,FALSE)</f>
        <v>0.4</v>
      </c>
    </row>
    <row r="5" spans="1:7" ht="18.75" x14ac:dyDescent="0.3">
      <c r="A5" t="str">
        <f t="shared" ref="A5:A21" si="0">B5&amp;"-"&amp;C5</f>
        <v>CONSERVADOR-TIJOLO</v>
      </c>
      <c r="B5" s="33" t="s">
        <v>18</v>
      </c>
      <c r="C5" s="21" t="s">
        <v>25</v>
      </c>
      <c r="D5" s="31">
        <v>0.5</v>
      </c>
    </row>
    <row r="6" spans="1:7" ht="18.75" x14ac:dyDescent="0.3">
      <c r="A6" t="str">
        <f t="shared" si="0"/>
        <v>CONSERVADOR-HÍBRIDOS</v>
      </c>
      <c r="B6" s="33" t="s">
        <v>18</v>
      </c>
      <c r="C6" s="21" t="s">
        <v>26</v>
      </c>
      <c r="D6" s="31">
        <v>0.1</v>
      </c>
    </row>
    <row r="7" spans="1:7" ht="18.75" x14ac:dyDescent="0.3">
      <c r="A7" t="str">
        <f t="shared" si="0"/>
        <v>CONSERVADOR-FOFs</v>
      </c>
      <c r="B7" s="33" t="s">
        <v>18</v>
      </c>
      <c r="C7" s="21" t="s">
        <v>27</v>
      </c>
      <c r="D7" s="31">
        <v>0.1</v>
      </c>
    </row>
    <row r="8" spans="1:7" ht="18.75" x14ac:dyDescent="0.3">
      <c r="A8" t="str">
        <f t="shared" si="0"/>
        <v>CONSERVADOR-DESENVOLVIMENTO</v>
      </c>
      <c r="B8" s="33" t="s">
        <v>18</v>
      </c>
      <c r="C8" s="21" t="s">
        <v>28</v>
      </c>
      <c r="D8" s="31">
        <v>0</v>
      </c>
    </row>
    <row r="9" spans="1:7" ht="19.5" thickBot="1" x14ac:dyDescent="0.35">
      <c r="A9" s="41" t="str">
        <f t="shared" si="0"/>
        <v>CONSERVADOR-HOTELARIAS</v>
      </c>
      <c r="B9" s="42" t="s">
        <v>18</v>
      </c>
      <c r="C9" s="43" t="s">
        <v>29</v>
      </c>
      <c r="D9" s="44">
        <v>0</v>
      </c>
    </row>
    <row r="10" spans="1:7" ht="18.75" x14ac:dyDescent="0.3">
      <c r="A10" t="str">
        <f t="shared" si="0"/>
        <v>MODERADO-PAPEL</v>
      </c>
      <c r="B10" s="33" t="s">
        <v>19</v>
      </c>
      <c r="C10" s="21" t="s">
        <v>24</v>
      </c>
      <c r="D10" s="31">
        <v>0.3</v>
      </c>
    </row>
    <row r="11" spans="1:7" ht="18.75" x14ac:dyDescent="0.3">
      <c r="A11" t="str">
        <f t="shared" si="0"/>
        <v>MODERADO-TIJOLO</v>
      </c>
      <c r="B11" s="33" t="s">
        <v>19</v>
      </c>
      <c r="C11" s="21" t="s">
        <v>25</v>
      </c>
      <c r="D11" s="31">
        <v>0.4</v>
      </c>
    </row>
    <row r="12" spans="1:7" ht="18.75" x14ac:dyDescent="0.3">
      <c r="A12" t="str">
        <f t="shared" si="0"/>
        <v>MODERADO-HÍBRIDOS</v>
      </c>
      <c r="B12" s="33" t="s">
        <v>19</v>
      </c>
      <c r="C12" s="21" t="s">
        <v>26</v>
      </c>
      <c r="D12" s="31">
        <v>0.05</v>
      </c>
    </row>
    <row r="13" spans="1:7" ht="18.75" x14ac:dyDescent="0.3">
      <c r="A13" t="str">
        <f t="shared" si="0"/>
        <v>MODERADO-FOFs</v>
      </c>
      <c r="B13" s="33" t="s">
        <v>19</v>
      </c>
      <c r="C13" s="21" t="s">
        <v>27</v>
      </c>
      <c r="D13" s="31">
        <v>0.1</v>
      </c>
    </row>
    <row r="14" spans="1:7" ht="18.75" x14ac:dyDescent="0.3">
      <c r="A14" t="str">
        <f t="shared" si="0"/>
        <v>MODERADO-DESENVOLVIMENTO</v>
      </c>
      <c r="B14" s="33" t="s">
        <v>19</v>
      </c>
      <c r="C14" s="21" t="s">
        <v>28</v>
      </c>
      <c r="D14" s="31">
        <v>0.1</v>
      </c>
    </row>
    <row r="15" spans="1:7" ht="19.5" thickBot="1" x14ac:dyDescent="0.35">
      <c r="A15" s="41" t="str">
        <f t="shared" si="0"/>
        <v>MODERADO-HOTELARIAS</v>
      </c>
      <c r="B15" s="42" t="s">
        <v>19</v>
      </c>
      <c r="C15" s="43" t="s">
        <v>29</v>
      </c>
      <c r="D15" s="44">
        <v>0.05</v>
      </c>
    </row>
    <row r="16" spans="1:7" ht="18.75" x14ac:dyDescent="0.3">
      <c r="A16" t="str">
        <f t="shared" si="0"/>
        <v>AGRESSIVO-PAPEL</v>
      </c>
      <c r="B16" s="33" t="s">
        <v>17</v>
      </c>
      <c r="C16" s="21" t="s">
        <v>24</v>
      </c>
      <c r="D16" s="31">
        <v>0.5</v>
      </c>
    </row>
    <row r="17" spans="1:4" ht="18.75" x14ac:dyDescent="0.3">
      <c r="A17" t="str">
        <f t="shared" si="0"/>
        <v>AGRESSIVO-TIJOLO</v>
      </c>
      <c r="B17" s="3" t="s">
        <v>17</v>
      </c>
      <c r="C17" s="21" t="s">
        <v>25</v>
      </c>
      <c r="D17" s="31">
        <v>0.1</v>
      </c>
    </row>
    <row r="18" spans="1:4" ht="18.75" x14ac:dyDescent="0.3">
      <c r="A18" t="str">
        <f t="shared" si="0"/>
        <v>AGRESSIVO-HÍBRIDOS</v>
      </c>
      <c r="B18" s="3" t="s">
        <v>17</v>
      </c>
      <c r="C18" s="21" t="s">
        <v>26</v>
      </c>
      <c r="D18" s="31">
        <v>0.05</v>
      </c>
    </row>
    <row r="19" spans="1:4" ht="18.75" x14ac:dyDescent="0.3">
      <c r="A19" t="str">
        <f t="shared" si="0"/>
        <v>AGRESSIVO-FOFs</v>
      </c>
      <c r="B19" s="3" t="s">
        <v>17</v>
      </c>
      <c r="C19" s="21" t="s">
        <v>27</v>
      </c>
      <c r="D19" s="31">
        <v>0.05</v>
      </c>
    </row>
    <row r="20" spans="1:4" ht="18.75" x14ac:dyDescent="0.3">
      <c r="A20" t="str">
        <f t="shared" si="0"/>
        <v>AGRESSIVO-DESENVOLVIMENTO</v>
      </c>
      <c r="B20" s="3" t="s">
        <v>17</v>
      </c>
      <c r="C20" s="21" t="s">
        <v>28</v>
      </c>
      <c r="D20" s="31">
        <v>0.2</v>
      </c>
    </row>
    <row r="21" spans="1:4" ht="19.5" thickBot="1" x14ac:dyDescent="0.35">
      <c r="A21" s="41" t="str">
        <f t="shared" si="0"/>
        <v>AGRESSIVO-HOTELARIAS</v>
      </c>
      <c r="B21" s="45" t="s">
        <v>17</v>
      </c>
      <c r="C21" s="43" t="s">
        <v>29</v>
      </c>
      <c r="D21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da Silva Oliveira</dc:creator>
  <cp:lastModifiedBy>Tarcisio da Silva Oliveira</cp:lastModifiedBy>
  <dcterms:created xsi:type="dcterms:W3CDTF">2025-08-03T17:31:43Z</dcterms:created>
  <dcterms:modified xsi:type="dcterms:W3CDTF">2025-08-03T22:25:25Z</dcterms:modified>
</cp:coreProperties>
</file>