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Z:\MasterArbeit\03_Optimization_Structure\"/>
    </mc:Choice>
  </mc:AlternateContent>
  <xr:revisionPtr revIDLastSave="0" documentId="13_ncr:1_{A72CD0A1-F615-4959-ABBB-3C39F44E90CC}" xr6:coauthVersionLast="47" xr6:coauthVersionMax="47" xr10:uidLastSave="{00000000-0000-0000-0000-000000000000}"/>
  <bookViews>
    <workbookView xWindow="-38520" yWindow="-16770" windowWidth="38640" windowHeight="21120" activeTab="5" xr2:uid="{00000000-000D-0000-FFFF-FFFF00000000}"/>
  </bookViews>
  <sheets>
    <sheet name="Specifications" sheetId="1" r:id="rId1"/>
    <sheet name="Units" sheetId="6" r:id="rId2"/>
    <sheet name="Vectors_datalist" sheetId="7" r:id="rId3"/>
    <sheet name="Commodities" sheetId="5" r:id="rId4"/>
    <sheet name="Building types" sheetId="2" r:id="rId5"/>
    <sheet name="Districts" sheetId="4" r:id="rId6"/>
  </sheets>
  <definedNames>
    <definedName name="Buildings">'Building types'!$B$2:$M$2</definedName>
    <definedName name="Commodities_named">Commodities!$B$2:$M$2</definedName>
    <definedName name="Districts_named">Districts!$C$2:$N$2</definedName>
    <definedName name="Units_named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4" l="1" a="1"/>
  <c r="B22" i="4" s="1"/>
  <c r="B23" i="4" a="1"/>
  <c r="B23" i="4" s="1"/>
  <c r="B24" i="4" a="1"/>
  <c r="B24" i="4" s="1"/>
  <c r="B25" i="4" a="1"/>
  <c r="B25" i="4" s="1"/>
  <c r="B26" i="4" a="1"/>
  <c r="B26" i="4"/>
  <c r="B27" i="4" a="1"/>
  <c r="B27" i="4"/>
  <c r="B28" i="4" a="1"/>
  <c r="B28" i="4"/>
  <c r="B29" i="4" a="1"/>
  <c r="B29" i="4" s="1"/>
  <c r="B30" i="4" a="1"/>
  <c r="B30" i="4"/>
  <c r="B31" i="4" a="1"/>
  <c r="B31" i="4"/>
  <c r="B32" i="4" a="1"/>
  <c r="B32" i="4"/>
  <c r="B21" i="4" a="1"/>
  <c r="B21" i="4" s="1"/>
  <c r="B34" i="4" a="1"/>
  <c r="B34" i="4" s="1"/>
  <c r="D21" i="6"/>
  <c r="F21" i="6"/>
  <c r="G21" i="6"/>
  <c r="H21" i="6"/>
  <c r="I21" i="6"/>
  <c r="J21" i="6"/>
  <c r="K21" i="6"/>
  <c r="E21" i="6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8" i="7"/>
  <c r="B15" i="7"/>
  <c r="B16" i="7"/>
  <c r="B17" i="7"/>
  <c r="B18" i="7"/>
  <c r="B19" i="7"/>
  <c r="B20" i="7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11" i="7"/>
  <c r="B12" i="7" s="1"/>
  <c r="B13" i="7" s="1"/>
  <c r="B14" i="7" s="1"/>
  <c r="B8" i="7"/>
  <c r="B9" i="7"/>
  <c r="B10" i="7" s="1"/>
  <c r="C37" i="6"/>
  <c r="C36" i="6"/>
  <c r="C35" i="6"/>
  <c r="C34" i="6"/>
  <c r="C33" i="6"/>
  <c r="C30" i="6"/>
  <c r="C29" i="6"/>
  <c r="C28" i="6"/>
  <c r="C27" i="6"/>
  <c r="C26" i="6"/>
  <c r="C25" i="6"/>
  <c r="C24" i="6"/>
  <c r="C23" i="6"/>
  <c r="E28" i="1"/>
  <c r="D30" i="1"/>
  <c r="D20" i="1"/>
  <c r="D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<sst xmlns="http://schemas.openxmlformats.org/spreadsheetml/2006/main" count="289" uniqueCount="166">
  <si>
    <t>Model</t>
  </si>
  <si>
    <t>parameter's name</t>
  </si>
  <si>
    <t>type</t>
  </si>
  <si>
    <t>value</t>
  </si>
  <si>
    <t>default</t>
  </si>
  <si>
    <t>General parameters</t>
  </si>
  <si>
    <t>Name</t>
  </si>
  <si>
    <t>string</t>
  </si>
  <si>
    <t>Start of simulation</t>
  </si>
  <si>
    <t>datetime</t>
  </si>
  <si>
    <t>End of simulation</t>
  </si>
  <si>
    <t>integer</t>
  </si>
  <si>
    <t>Operation</t>
  </si>
  <si>
    <t>Resolution</t>
  </si>
  <si>
    <t>duration</t>
  </si>
  <si>
    <t>1h</t>
  </si>
  <si>
    <t>Start</t>
  </si>
  <si>
    <t xml:space="preserve">End </t>
  </si>
  <si>
    <t>bool</t>
  </si>
  <si>
    <t>Economic</t>
  </si>
  <si>
    <t>Investment</t>
  </si>
  <si>
    <t>Single year</t>
  </si>
  <si>
    <t>Occurrence date</t>
  </si>
  <si>
    <t>Multi year</t>
  </si>
  <si>
    <t>1st occurrence date</t>
  </si>
  <si>
    <t>Last occurrence date</t>
  </si>
  <si>
    <t>1Y</t>
  </si>
  <si>
    <t>Discount factor</t>
  </si>
  <si>
    <t>float</t>
  </si>
  <si>
    <t>Reference year discount factor</t>
  </si>
  <si>
    <t>Type</t>
  </si>
  <si>
    <t>Date of construction</t>
  </si>
  <si>
    <t>Name (opt)</t>
  </si>
  <si>
    <t>Scenarios (opt)</t>
  </si>
  <si>
    <t>Representative days (opt)</t>
  </si>
  <si>
    <t>model</t>
  </si>
  <si>
    <t>operation</t>
  </si>
  <si>
    <t>Energetic class</t>
  </si>
  <si>
    <t>Single Family</t>
  </si>
  <si>
    <t>Multi Families</t>
  </si>
  <si>
    <t>A</t>
  </si>
  <si>
    <t>A+</t>
  </si>
  <si>
    <t>House_1</t>
  </si>
  <si>
    <t>House_2</t>
  </si>
  <si>
    <t>District Number</t>
  </si>
  <si>
    <t>Building Number</t>
  </si>
  <si>
    <t>District_1</t>
  </si>
  <si>
    <t>District_2</t>
  </si>
  <si>
    <t>Commodities presence</t>
  </si>
  <si>
    <t>Buildings presence</t>
  </si>
  <si>
    <t>Commodity Number</t>
  </si>
  <si>
    <t>Electricity</t>
  </si>
  <si>
    <t>Gas</t>
  </si>
  <si>
    <t>Heat</t>
  </si>
  <si>
    <t>Imports</t>
  </si>
  <si>
    <t>Exports</t>
  </si>
  <si>
    <t>Hydrogen</t>
  </si>
  <si>
    <t>Local consumption</t>
  </si>
  <si>
    <t>Local production</t>
  </si>
  <si>
    <t>Wood</t>
  </si>
  <si>
    <t>Gas Turbine</t>
  </si>
  <si>
    <t>Wind Mill</t>
  </si>
  <si>
    <t>Input commodity 1</t>
  </si>
  <si>
    <t>Input commodity 2</t>
  </si>
  <si>
    <t>Output commodity 1</t>
  </si>
  <si>
    <t>Output commodity 2</t>
  </si>
  <si>
    <t>CHP Wood</t>
  </si>
  <si>
    <t>PV Rooftop</t>
  </si>
  <si>
    <t>PV Farm</t>
  </si>
  <si>
    <t>Electrolysis</t>
  </si>
  <si>
    <t>Input commodity 3</t>
  </si>
  <si>
    <t>Heat pump</t>
  </si>
  <si>
    <t>Output commodity 3</t>
  </si>
  <si>
    <t>fom_cost</t>
  </si>
  <si>
    <t>unit []</t>
  </si>
  <si>
    <t>Production Units - Number</t>
  </si>
  <si>
    <t>technical_name</t>
  </si>
  <si>
    <t>Fixed operation/maintenance costs</t>
  </si>
  <si>
    <t xml:space="preserve">CO2 production </t>
  </si>
  <si>
    <t>[kg CO2 / kWh]</t>
  </si>
  <si>
    <t>kW</t>
  </si>
  <si>
    <t>CHF/kW/h</t>
  </si>
  <si>
    <t>%</t>
  </si>
  <si>
    <t>Efficiencies (commodity to commodity)</t>
  </si>
  <si>
    <t>Gas boiler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</si>
  <si>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</si>
  <si>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</si>
  <si>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</si>
  <si>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</si>
  <si>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</si>
  <si>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</si>
  <si>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</si>
  <si>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</si>
  <si>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</si>
  <si>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</si>
  <si>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</si>
  <si>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</si>
  <si>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</si>
  <si>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</si>
  <si>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</si>
  <si>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unit_capactity</t>
  </si>
  <si>
    <t>fix_out_in_ratio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</si>
  <si>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</si>
  <si>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</si>
  <si>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</si>
  <si>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</si>
  <si>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</si>
  <si>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</si>
  <si>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</si>
  <si>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</si>
  <si>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</si>
  <si>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t>5h</t>
  </si>
  <si>
    <t>10h</t>
  </si>
  <si>
    <t>24h</t>
  </si>
  <si>
    <t>2h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</si>
  <si>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</si>
  <si>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Variable operating costs</t>
  </si>
  <si>
    <t>CHF/kWh</t>
  </si>
  <si>
    <t>vom_cost</t>
  </si>
  <si>
    <t xml:space="preserve">Minimum down time </t>
  </si>
  <si>
    <t>Minimum up time</t>
  </si>
  <si>
    <t>% / time unit</t>
  </si>
  <si>
    <t>ramp_up_limit</t>
  </si>
  <si>
    <t>ramp_down_limit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</si>
  <si>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</si>
  <si>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</si>
  <si>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</si>
  <si>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</si>
  <si>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</si>
  <si>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</si>
  <si>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</si>
  <si>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</si>
  <si>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</si>
  <si>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 xml:space="preserve">Time </t>
  </si>
  <si>
    <t>Value</t>
  </si>
  <si>
    <t>Unit</t>
  </si>
  <si>
    <t>Import price</t>
  </si>
  <si>
    <t>Export price</t>
  </si>
  <si>
    <t>Local demand</t>
  </si>
  <si>
    <t>Availability Factor</t>
  </si>
  <si>
    <t>Repeat</t>
  </si>
  <si>
    <t xml:space="preserve">Ignore year </t>
  </si>
  <si>
    <t>Investment Cost</t>
  </si>
  <si>
    <t>Economic lifetime</t>
  </si>
  <si>
    <t>Technical lifetime</t>
  </si>
  <si>
    <t>unit_investment_econ_lifetime</t>
  </si>
  <si>
    <t>unit_investment_lifetime_sense</t>
  </si>
  <si>
    <t>unit_investment_cost</t>
  </si>
  <si>
    <t>CHF</t>
  </si>
  <si>
    <t>Investment type</t>
  </si>
  <si>
    <t>unit_investment_variable_type</t>
  </si>
  <si>
    <t>Integer</t>
  </si>
  <si>
    <t>Continuous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</si>
  <si>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</si>
  <si>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</si>
  <si>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</si>
  <si>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</si>
  <si>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</si>
  <si>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</si>
  <si>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</si>
  <si>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</si>
  <si>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</si>
  <si>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Exporting district</t>
  </si>
  <si>
    <t>District_3</t>
  </si>
  <si>
    <t>District_4</t>
  </si>
  <si>
    <t>District_5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</si>
</sst>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5">
    <xf numFmtId="0" fontId="0" fillId="0" borderId="0" xfId="0"/>
    <xf numFmtId="0" fontId="3" fillId="2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2" fontId="0" fillId="0" borderId="10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4" borderId="0" xfId="0" applyFont="1" applyFill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0" fillId="0" borderId="26" xfId="0" applyBorder="1"/>
    <xf numFmtId="0" fontId="0" fillId="0" borderId="25" xfId="0" applyBorder="1"/>
    <xf numFmtId="0" fontId="7" fillId="0" borderId="1" xfId="0" applyFont="1" applyBorder="1"/>
    <xf numFmtId="0" fontId="5" fillId="0" borderId="27" xfId="0" applyFont="1" applyBorder="1"/>
    <xf numFmtId="0" fontId="7" fillId="0" borderId="26" xfId="0" applyFont="1" applyBorder="1"/>
    <xf numFmtId="0" fontId="5" fillId="0" borderId="26" xfId="0" applyFont="1" applyBorder="1"/>
    <xf numFmtId="0" fontId="5" fillId="0" borderId="26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27" xfId="0" applyFont="1" applyBorder="1"/>
    <xf numFmtId="0" fontId="5" fillId="0" borderId="2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5" xfId="0" applyFont="1" applyBorder="1"/>
    <xf numFmtId="0" fontId="5" fillId="0" borderId="25" xfId="0" applyFont="1" applyBorder="1" applyAlignment="1">
      <alignment horizontal="center" vertical="center"/>
    </xf>
    <xf numFmtId="0" fontId="5" fillId="0" borderId="28" xfId="0" applyFont="1" applyBorder="1"/>
    <xf numFmtId="0" fontId="5" fillId="0" borderId="29" xfId="0" applyFont="1" applyBorder="1"/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/>
    <xf numFmtId="0" fontId="5" fillId="0" borderId="32" xfId="0" applyFont="1" applyBorder="1"/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/>
    <xf numFmtId="0" fontId="5" fillId="0" borderId="35" xfId="0" applyFont="1" applyBorder="1"/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/>
    <xf numFmtId="0" fontId="9" fillId="0" borderId="3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32" xfId="0" applyFont="1" applyBorder="1"/>
    <xf numFmtId="0" fontId="7" fillId="0" borderId="35" xfId="0" applyFont="1" applyBorder="1"/>
    <xf numFmtId="0" fontId="5" fillId="0" borderId="37" xfId="0" applyFont="1" applyBorder="1" applyAlignment="1">
      <alignment horizontal="center" vertical="center"/>
    </xf>
    <xf numFmtId="0" fontId="7" fillId="0" borderId="25" xfId="0" applyFont="1" applyBorder="1"/>
    <xf numFmtId="0" fontId="5" fillId="0" borderId="38" xfId="0" applyFont="1" applyBorder="1" applyAlignment="1">
      <alignment horizontal="center" vertical="center"/>
    </xf>
    <xf numFmtId="0" fontId="7" fillId="0" borderId="29" xfId="0" applyFont="1" applyBorder="1"/>
    <xf numFmtId="0" fontId="5" fillId="0" borderId="3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27" xfId="0" applyFont="1" applyBorder="1"/>
    <xf numFmtId="164" fontId="5" fillId="0" borderId="25" xfId="1" applyNumberFormat="1" applyFont="1" applyBorder="1" applyAlignment="1">
      <alignment horizontal="center" vertical="center"/>
    </xf>
    <xf numFmtId="164" fontId="5" fillId="0" borderId="26" xfId="1" applyNumberFormat="1" applyFont="1" applyBorder="1" applyAlignment="1">
      <alignment horizontal="center" vertical="center"/>
    </xf>
    <xf numFmtId="164" fontId="5" fillId="0" borderId="29" xfId="1" applyNumberFormat="1" applyFont="1" applyBorder="1" applyAlignment="1">
      <alignment horizontal="center" vertical="center"/>
    </xf>
    <xf numFmtId="0" fontId="0" fillId="0" borderId="4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43" xfId="0" applyBorder="1"/>
    <xf numFmtId="0" fontId="0" fillId="0" borderId="2" xfId="0" applyBorder="1"/>
    <xf numFmtId="0" fontId="0" fillId="0" borderId="11" xfId="0" applyBorder="1"/>
    <xf numFmtId="0" fontId="0" fillId="0" borderId="44" xfId="0" applyBorder="1"/>
    <xf numFmtId="0" fontId="0" fillId="0" borderId="45" xfId="0" applyBorder="1"/>
    <xf numFmtId="22" fontId="0" fillId="0" borderId="43" xfId="0" applyNumberFormat="1" applyBorder="1"/>
    <xf numFmtId="165" fontId="0" fillId="0" borderId="40" xfId="0" applyNumberFormat="1" applyBorder="1"/>
    <xf numFmtId="0" fontId="2" fillId="2" borderId="26" xfId="2" applyBorder="1" applyAlignment="1">
      <alignment horizontal="center" vertical="center"/>
    </xf>
    <xf numFmtId="0" fontId="2" fillId="2" borderId="22" xfId="2" applyBorder="1" applyAlignment="1">
      <alignment horizontal="center" vertical="center"/>
    </xf>
    <xf numFmtId="0" fontId="2" fillId="2" borderId="26" xfId="2" applyBorder="1"/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26" xfId="2" applyFont="1" applyBorder="1" applyAlignment="1">
      <alignment horizontal="center" vertical="center"/>
    </xf>
    <xf numFmtId="0" fontId="0" fillId="0" borderId="3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9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"/>
  <sheetViews>
    <sheetView zoomScale="130" zoomScaleNormal="130" workbookViewId="0">
      <selection activeCell="C38" sqref="C38"/>
    </sheetView>
  </sheetViews>
  <sheetFormatPr defaultRowHeight="14.4" x14ac:dyDescent="0.3"/>
  <cols>
    <col min="1" max="1" width="22.109375" style="3" bestFit="1" customWidth="1"/>
    <col min="2" max="2" width="26.77734375" style="21" bestFit="1" customWidth="1"/>
    <col min="3" max="3" width="18.33203125" style="3" bestFit="1" customWidth="1"/>
    <col min="4" max="4" width="16.109375" style="3" bestFit="1" customWidth="1"/>
    <col min="5" max="5" width="16.6640625" style="21" customWidth="1"/>
    <col min="6" max="16384" width="8.88671875" style="3"/>
  </cols>
  <sheetData>
    <row r="1" spans="1:5" ht="26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1" t="s">
        <v>4</v>
      </c>
    </row>
    <row r="2" spans="1:5" ht="18.600000000000001" thickBot="1" x14ac:dyDescent="0.35">
      <c r="A2" s="4" t="s">
        <v>5</v>
      </c>
    </row>
    <row r="3" spans="1:5" x14ac:dyDescent="0.3">
      <c r="B3" s="22" t="s">
        <v>32</v>
      </c>
      <c r="C3" s="5" t="s">
        <v>7</v>
      </c>
      <c r="D3" s="6"/>
      <c r="E3" s="21" t="s">
        <v>35</v>
      </c>
    </row>
    <row r="4" spans="1:5" x14ac:dyDescent="0.3">
      <c r="B4" s="23" t="s">
        <v>8</v>
      </c>
      <c r="C4" s="7" t="s">
        <v>9</v>
      </c>
      <c r="D4" s="8">
        <v>45658</v>
      </c>
      <c r="E4" s="33"/>
    </row>
    <row r="5" spans="1:5" x14ac:dyDescent="0.3">
      <c r="B5" s="23" t="s">
        <v>10</v>
      </c>
      <c r="C5" s="7" t="s">
        <v>9</v>
      </c>
      <c r="D5" s="8">
        <v>47484</v>
      </c>
      <c r="E5" s="33"/>
    </row>
    <row r="6" spans="1:5" ht="15" thickBot="1" x14ac:dyDescent="0.35">
      <c r="B6" s="24" t="s">
        <v>33</v>
      </c>
      <c r="C6" s="9" t="s">
        <v>11</v>
      </c>
      <c r="D6" s="10">
        <v>1</v>
      </c>
      <c r="E6" s="21">
        <v>1</v>
      </c>
    </row>
    <row r="8" spans="1:5" ht="15" thickBot="1" x14ac:dyDescent="0.35"/>
    <row r="9" spans="1:5" ht="18.600000000000001" thickBot="1" x14ac:dyDescent="0.35">
      <c r="A9" s="4" t="s">
        <v>12</v>
      </c>
    </row>
    <row r="10" spans="1:5" x14ac:dyDescent="0.3">
      <c r="B10" s="25" t="s">
        <v>32</v>
      </c>
      <c r="C10" s="11" t="s">
        <v>7</v>
      </c>
      <c r="D10" s="6"/>
      <c r="E10" s="21" t="s">
        <v>36</v>
      </c>
    </row>
    <row r="11" spans="1:5" x14ac:dyDescent="0.3">
      <c r="B11" s="26" t="s">
        <v>13</v>
      </c>
      <c r="C11" s="12" t="s">
        <v>14</v>
      </c>
      <c r="D11" s="13" t="s">
        <v>15</v>
      </c>
      <c r="E11" s="21" t="s">
        <v>15</v>
      </c>
    </row>
    <row r="12" spans="1:5" x14ac:dyDescent="0.3">
      <c r="B12" s="26" t="s">
        <v>16</v>
      </c>
      <c r="C12" s="12" t="s">
        <v>9</v>
      </c>
      <c r="D12" s="8">
        <v>45658</v>
      </c>
      <c r="E12" s="33"/>
    </row>
    <row r="13" spans="1:5" x14ac:dyDescent="0.3">
      <c r="B13" s="26" t="s">
        <v>17</v>
      </c>
      <c r="C13" s="12" t="s">
        <v>9</v>
      </c>
      <c r="D13" s="8">
        <v>47484</v>
      </c>
      <c r="E13" s="33"/>
    </row>
    <row r="14" spans="1:5" ht="15" thickBot="1" x14ac:dyDescent="0.35">
      <c r="B14" s="27" t="s">
        <v>34</v>
      </c>
      <c r="C14" s="14" t="s">
        <v>18</v>
      </c>
      <c r="D14" s="15" t="b">
        <f>TRUE</f>
        <v>1</v>
      </c>
      <c r="E14" s="34" t="b">
        <v>0</v>
      </c>
    </row>
    <row r="18" spans="1:5" ht="15" thickBot="1" x14ac:dyDescent="0.35"/>
    <row r="19" spans="1:5" ht="18.600000000000001" thickBot="1" x14ac:dyDescent="0.35">
      <c r="A19" s="4" t="s">
        <v>19</v>
      </c>
    </row>
    <row r="20" spans="1:5" ht="15" thickBot="1" x14ac:dyDescent="0.35">
      <c r="B20" s="28" t="s">
        <v>20</v>
      </c>
      <c r="C20" s="16" t="s">
        <v>18</v>
      </c>
      <c r="D20" s="17" t="b">
        <f>TRUE</f>
        <v>1</v>
      </c>
      <c r="E20" s="34" t="b">
        <v>0</v>
      </c>
    </row>
    <row r="21" spans="1:5" x14ac:dyDescent="0.3">
      <c r="B21" s="25" t="s">
        <v>21</v>
      </c>
      <c r="C21" s="16" t="s">
        <v>18</v>
      </c>
      <c r="D21" s="18" t="b">
        <v>0</v>
      </c>
      <c r="E21" s="34" t="b">
        <v>0</v>
      </c>
    </row>
    <row r="22" spans="1:5" ht="15" thickBot="1" x14ac:dyDescent="0.35">
      <c r="B22" s="29" t="s">
        <v>22</v>
      </c>
      <c r="C22" s="14" t="s">
        <v>9</v>
      </c>
      <c r="D22" s="19">
        <v>45658</v>
      </c>
      <c r="E22" s="35"/>
    </row>
    <row r="23" spans="1:5" x14ac:dyDescent="0.3">
      <c r="B23" s="25" t="s">
        <v>23</v>
      </c>
      <c r="C23" s="16" t="s">
        <v>18</v>
      </c>
      <c r="D23" s="18" t="b">
        <v>0</v>
      </c>
      <c r="E23" s="34" t="b">
        <v>0</v>
      </c>
    </row>
    <row r="24" spans="1:5" x14ac:dyDescent="0.3">
      <c r="B24" s="30" t="s">
        <v>24</v>
      </c>
      <c r="C24" s="12" t="s">
        <v>9</v>
      </c>
      <c r="D24" s="8">
        <v>45658</v>
      </c>
      <c r="E24" s="35"/>
    </row>
    <row r="25" spans="1:5" x14ac:dyDescent="0.3">
      <c r="B25" s="31" t="s">
        <v>25</v>
      </c>
      <c r="C25" s="12" t="s">
        <v>9</v>
      </c>
      <c r="D25" s="8">
        <v>47484</v>
      </c>
      <c r="E25" s="35"/>
    </row>
    <row r="26" spans="1:5" ht="15" thickBot="1" x14ac:dyDescent="0.35">
      <c r="B26" s="32" t="s">
        <v>13</v>
      </c>
      <c r="C26" s="20" t="s">
        <v>14</v>
      </c>
      <c r="D26" s="10" t="s">
        <v>26</v>
      </c>
      <c r="E26" s="35"/>
    </row>
    <row r="27" spans="1:5" x14ac:dyDescent="0.3">
      <c r="B27" s="25" t="s">
        <v>27</v>
      </c>
      <c r="C27" s="11" t="s">
        <v>28</v>
      </c>
      <c r="D27" s="6">
        <v>0.05</v>
      </c>
      <c r="E27" s="21">
        <v>0</v>
      </c>
    </row>
    <row r="28" spans="1:5" ht="15" thickBot="1" x14ac:dyDescent="0.35">
      <c r="B28" s="27" t="s">
        <v>29</v>
      </c>
      <c r="C28" s="14" t="s">
        <v>9</v>
      </c>
      <c r="D28" s="19">
        <v>43831</v>
      </c>
      <c r="E28" s="36">
        <f>D4</f>
        <v>45658</v>
      </c>
    </row>
    <row r="30" spans="1:5" x14ac:dyDescent="0.3">
      <c r="D30" s="3" t="str">
        <f>IF(AND(D21,D23), "Single year OR Multi year", "OK")</f>
        <v>OK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49"/>
  <sheetViews>
    <sheetView zoomScale="95" zoomScaleNormal="95" workbookViewId="0">
      <selection activeCell="C6" sqref="C6"/>
    </sheetView>
  </sheetViews>
  <sheetFormatPr defaultRowHeight="18" x14ac:dyDescent="0.35"/>
  <cols>
    <col min="1" max="1" width="49.33203125" style="41" customWidth="1"/>
    <col min="2" max="2" width="27.6640625" style="76" bestFit="1" customWidth="1"/>
    <col min="3" max="3" width="45.109375" style="41" bestFit="1" customWidth="1"/>
    <col min="4" max="14" width="20.77734375" style="43" customWidth="1"/>
    <col min="15" max="15" width="20.77734375" style="63" customWidth="1"/>
    <col min="16" max="23" width="20.77734375" style="42" customWidth="1"/>
    <col min="24" max="16384" width="8.88671875" style="44"/>
  </cols>
  <sheetData>
    <row r="1" spans="1:23" s="48" customFormat="1" ht="21.6" thickBot="1" x14ac:dyDescent="0.45">
      <c r="A1" s="80" t="s">
        <v>75</v>
      </c>
      <c r="B1" s="66"/>
      <c r="C1" s="46"/>
      <c r="D1" s="47">
        <v>1</v>
      </c>
      <c r="E1" s="47">
        <v>2</v>
      </c>
      <c r="F1" s="47">
        <v>3</v>
      </c>
      <c r="G1" s="47">
        <v>4</v>
      </c>
      <c r="H1" s="47">
        <v>5</v>
      </c>
      <c r="I1" s="47">
        <v>6</v>
      </c>
      <c r="J1" s="47">
        <v>7</v>
      </c>
      <c r="K1" s="47">
        <v>8</v>
      </c>
      <c r="L1" s="47">
        <v>9</v>
      </c>
      <c r="M1" s="47">
        <v>10</v>
      </c>
      <c r="N1" s="47">
        <v>11</v>
      </c>
      <c r="O1" s="62">
        <v>12</v>
      </c>
      <c r="P1" s="47">
        <v>13</v>
      </c>
      <c r="Q1" s="47">
        <v>14</v>
      </c>
      <c r="R1" s="47">
        <v>15</v>
      </c>
      <c r="S1" s="47">
        <v>16</v>
      </c>
      <c r="T1" s="47">
        <v>17</v>
      </c>
      <c r="U1" s="47">
        <v>18</v>
      </c>
      <c r="V1" s="47">
        <v>19</v>
      </c>
      <c r="W1" s="47">
        <v>20</v>
      </c>
    </row>
    <row r="2" spans="1:23" ht="18.600000000000001" thickBot="1" x14ac:dyDescent="0.4">
      <c r="A2" s="41" t="s">
        <v>6</v>
      </c>
      <c r="B2" s="74" t="s">
        <v>74</v>
      </c>
      <c r="C2" s="41" t="s">
        <v>76</v>
      </c>
      <c r="D2" s="104" t="s">
        <v>60</v>
      </c>
      <c r="E2" s="104" t="s">
        <v>61</v>
      </c>
      <c r="F2" s="104" t="s">
        <v>66</v>
      </c>
      <c r="G2" s="104" t="s">
        <v>67</v>
      </c>
      <c r="H2" s="104" t="s">
        <v>68</v>
      </c>
      <c r="I2" s="104" t="s">
        <v>69</v>
      </c>
      <c r="J2" s="104" t="s">
        <v>71</v>
      </c>
      <c r="K2" s="104" t="s">
        <v>84</v>
      </c>
      <c r="L2" s="100"/>
      <c r="M2" s="100"/>
      <c r="N2" s="100"/>
      <c r="O2" s="101"/>
      <c r="P2" s="102"/>
      <c r="Q2" s="102"/>
      <c r="R2" s="102"/>
      <c r="S2" s="102"/>
      <c r="T2" s="102"/>
      <c r="U2" s="102"/>
      <c r="V2" s="102"/>
      <c r="W2" s="102"/>
    </row>
    <row r="3" spans="1:23" s="58" customFormat="1" x14ac:dyDescent="0.35">
      <c r="A3" s="67" t="s">
        <v>62</v>
      </c>
      <c r="B3" s="75"/>
      <c r="C3" s="67"/>
      <c r="D3" s="57" t="s">
        <v>52</v>
      </c>
      <c r="E3" s="57"/>
      <c r="F3" s="57" t="s">
        <v>59</v>
      </c>
      <c r="G3" s="57"/>
      <c r="H3" s="57"/>
      <c r="I3" s="57" t="s">
        <v>51</v>
      </c>
      <c r="J3" s="57" t="s">
        <v>51</v>
      </c>
      <c r="K3" s="57" t="s">
        <v>52</v>
      </c>
      <c r="L3" s="57"/>
      <c r="M3" s="57"/>
      <c r="N3" s="57"/>
      <c r="O3" s="64"/>
      <c r="P3" s="56"/>
      <c r="Q3" s="56"/>
      <c r="R3" s="56"/>
      <c r="S3" s="56"/>
      <c r="T3" s="56"/>
      <c r="U3" s="56"/>
      <c r="V3" s="56"/>
      <c r="W3" s="56"/>
    </row>
    <row r="4" spans="1:23" x14ac:dyDescent="0.35">
      <c r="A4" s="41" t="s">
        <v>63</v>
      </c>
      <c r="I4" s="43" t="s">
        <v>53</v>
      </c>
    </row>
    <row r="5" spans="1:23" s="61" customFormat="1" x14ac:dyDescent="0.35">
      <c r="A5" s="68" t="s">
        <v>70</v>
      </c>
      <c r="B5" s="77"/>
      <c r="C5" s="68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5"/>
      <c r="P5" s="59"/>
      <c r="Q5" s="59"/>
      <c r="R5" s="59"/>
      <c r="S5" s="59"/>
      <c r="T5" s="59"/>
      <c r="U5" s="59"/>
      <c r="V5" s="59"/>
      <c r="W5" s="59"/>
    </row>
    <row r="6" spans="1:23" s="58" customFormat="1" x14ac:dyDescent="0.35">
      <c r="A6" s="67" t="s">
        <v>64</v>
      </c>
      <c r="B6" s="75"/>
      <c r="C6" s="67"/>
      <c r="D6" s="57" t="s">
        <v>51</v>
      </c>
      <c r="E6" s="57" t="s">
        <v>51</v>
      </c>
      <c r="F6" s="57" t="s">
        <v>51</v>
      </c>
      <c r="G6" s="57" t="s">
        <v>51</v>
      </c>
      <c r="H6" s="57" t="s">
        <v>51</v>
      </c>
      <c r="I6" s="57" t="s">
        <v>56</v>
      </c>
      <c r="J6" s="57" t="s">
        <v>53</v>
      </c>
      <c r="K6" s="57" t="s">
        <v>53</v>
      </c>
      <c r="L6" s="57"/>
      <c r="M6" s="57"/>
      <c r="N6" s="57"/>
      <c r="O6" s="64"/>
      <c r="P6" s="56"/>
      <c r="Q6" s="56"/>
      <c r="R6" s="56"/>
      <c r="S6" s="56"/>
      <c r="T6" s="56"/>
      <c r="U6" s="56"/>
      <c r="V6" s="56"/>
      <c r="W6" s="56"/>
    </row>
    <row r="7" spans="1:23" x14ac:dyDescent="0.35">
      <c r="A7" s="41" t="s">
        <v>65</v>
      </c>
      <c r="F7" s="43" t="s">
        <v>53</v>
      </c>
    </row>
    <row r="8" spans="1:23" s="61" customFormat="1" x14ac:dyDescent="0.35">
      <c r="A8" s="68" t="s">
        <v>72</v>
      </c>
      <c r="B8" s="77"/>
      <c r="C8" s="68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5"/>
      <c r="P8" s="59"/>
      <c r="Q8" s="59"/>
      <c r="R8" s="59"/>
      <c r="S8" s="59"/>
      <c r="T8" s="59"/>
      <c r="U8" s="59"/>
      <c r="V8" s="59"/>
      <c r="W8" s="59"/>
    </row>
    <row r="9" spans="1:23" x14ac:dyDescent="0.35">
      <c r="A9" s="41" t="s">
        <v>78</v>
      </c>
      <c r="B9" s="76" t="s">
        <v>79</v>
      </c>
      <c r="D9" s="43">
        <v>0.19800000000000001</v>
      </c>
      <c r="E9" s="43">
        <v>0</v>
      </c>
      <c r="F9" s="43">
        <v>0.01</v>
      </c>
      <c r="G9" s="43">
        <v>0</v>
      </c>
      <c r="H9" s="43">
        <v>0</v>
      </c>
      <c r="I9" s="43">
        <v>0</v>
      </c>
      <c r="J9" s="43">
        <v>0</v>
      </c>
      <c r="K9" s="43">
        <v>0.19800000000000001</v>
      </c>
    </row>
    <row r="10" spans="1:23" x14ac:dyDescent="0.35">
      <c r="A10" s="41" t="s">
        <v>77</v>
      </c>
      <c r="B10" s="76" t="s">
        <v>81</v>
      </c>
      <c r="C10" s="41" t="s">
        <v>73</v>
      </c>
    </row>
    <row r="11" spans="1:23" ht="18.600000000000001" thickBot="1" x14ac:dyDescent="0.4">
      <c r="A11" s="41" t="s">
        <v>116</v>
      </c>
      <c r="B11" s="76" t="s">
        <v>117</v>
      </c>
      <c r="C11" s="41" t="s">
        <v>118</v>
      </c>
    </row>
    <row r="12" spans="1:23" s="40" customFormat="1" ht="21.6" thickBot="1" x14ac:dyDescent="0.45">
      <c r="A12" s="80" t="s">
        <v>131</v>
      </c>
      <c r="B12" s="74"/>
      <c r="C12" s="39"/>
      <c r="D12" s="103" t="b">
        <v>0</v>
      </c>
      <c r="E12" s="103" t="b">
        <v>0</v>
      </c>
      <c r="F12" s="103" t="b">
        <v>0</v>
      </c>
      <c r="G12" s="103" t="b">
        <v>0</v>
      </c>
      <c r="H12" s="103" t="b">
        <v>0</v>
      </c>
      <c r="I12" s="103" t="b">
        <v>0</v>
      </c>
      <c r="J12" s="103" t="b">
        <v>0</v>
      </c>
      <c r="K12" s="103" t="b">
        <v>0</v>
      </c>
      <c r="L12" s="4"/>
      <c r="M12" s="4"/>
      <c r="N12" s="4"/>
      <c r="O12" s="69"/>
      <c r="P12" s="45"/>
      <c r="Q12" s="45"/>
      <c r="R12" s="45"/>
      <c r="S12" s="45"/>
      <c r="T12" s="45"/>
      <c r="U12" s="45"/>
      <c r="V12" s="45"/>
      <c r="W12" s="45"/>
    </row>
    <row r="13" spans="1:23" x14ac:dyDescent="0.35">
      <c r="A13" s="41" t="s">
        <v>142</v>
      </c>
      <c r="B13" s="76" t="s">
        <v>148</v>
      </c>
      <c r="C13" s="41" t="s">
        <v>147</v>
      </c>
    </row>
    <row r="14" spans="1:23" x14ac:dyDescent="0.35">
      <c r="A14" s="41" t="s">
        <v>143</v>
      </c>
      <c r="B14" s="76" t="s">
        <v>14</v>
      </c>
      <c r="C14" s="41" t="s">
        <v>145</v>
      </c>
    </row>
    <row r="15" spans="1:23" x14ac:dyDescent="0.35">
      <c r="A15" s="41" t="s">
        <v>144</v>
      </c>
      <c r="B15" s="76" t="s">
        <v>14</v>
      </c>
      <c r="C15" s="41" t="s">
        <v>146</v>
      </c>
    </row>
    <row r="16" spans="1:23" x14ac:dyDescent="0.35">
      <c r="A16" s="41" t="s">
        <v>149</v>
      </c>
      <c r="C16" s="41" t="s">
        <v>150</v>
      </c>
      <c r="D16" s="43" t="s">
        <v>151</v>
      </c>
      <c r="E16" s="43" t="s">
        <v>151</v>
      </c>
      <c r="F16" s="43" t="s">
        <v>151</v>
      </c>
      <c r="G16" s="43" t="s">
        <v>152</v>
      </c>
      <c r="H16" s="43" t="s">
        <v>152</v>
      </c>
      <c r="I16" s="43" t="s">
        <v>152</v>
      </c>
      <c r="J16" s="43" t="s">
        <v>151</v>
      </c>
      <c r="K16" s="43" t="s">
        <v>151</v>
      </c>
    </row>
    <row r="17" spans="1:23" s="58" customFormat="1" x14ac:dyDescent="0.35">
      <c r="A17" s="67" t="s">
        <v>153</v>
      </c>
      <c r="B17" s="75" t="s">
        <v>160</v>
      </c>
      <c r="C17" s="67" t="s">
        <v>157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64"/>
      <c r="P17" s="56"/>
      <c r="Q17" s="56"/>
      <c r="R17" s="56"/>
      <c r="S17" s="56"/>
      <c r="T17" s="56"/>
      <c r="U17" s="56"/>
      <c r="V17" s="56"/>
      <c r="W17" s="56"/>
    </row>
    <row r="18" spans="1:23" x14ac:dyDescent="0.35">
      <c r="A18" s="41" t="s">
        <v>154</v>
      </c>
      <c r="B18" s="76" t="s">
        <v>148</v>
      </c>
      <c r="C18" s="41" t="s">
        <v>159</v>
      </c>
    </row>
    <row r="19" spans="1:23" x14ac:dyDescent="0.35">
      <c r="A19" s="41" t="s">
        <v>155</v>
      </c>
      <c r="B19" s="76" t="s">
        <v>14</v>
      </c>
      <c r="C19" s="41" t="s">
        <v>158</v>
      </c>
    </row>
    <row r="20" spans="1:23" s="55" customFormat="1" ht="18.600000000000001" thickBot="1" x14ac:dyDescent="0.4">
      <c r="A20" s="55" t="s">
        <v>161</v>
      </c>
      <c r="B20" s="79" t="s">
        <v>14</v>
      </c>
      <c r="C20" s="72" t="s">
        <v>156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73"/>
      <c r="P20" s="53"/>
      <c r="Q20" s="53"/>
      <c r="R20" s="53"/>
      <c r="S20" s="53"/>
      <c r="T20" s="53"/>
      <c r="U20" s="53"/>
      <c r="V20" s="53"/>
      <c r="W20" s="53"/>
    </row>
    <row r="21" spans="1:23" s="85" customFormat="1" ht="21.6" thickBot="1" x14ac:dyDescent="0.45">
      <c r="A21" s="80" t="s">
        <v>83</v>
      </c>
      <c r="B21" s="81"/>
      <c r="C21" s="80"/>
      <c r="D21" s="82" t="str">
        <f t="shared" ref="D21:K21" si="0">IF(OR(COUNTA(D22:D30)&gt;0,COUNTA(D3:D5)=0), "OK", "Fill efficiency")</f>
        <v>OK</v>
      </c>
      <c r="E21" s="82" t="str">
        <f t="shared" si="0"/>
        <v>OK</v>
      </c>
      <c r="F21" s="82" t="str">
        <f t="shared" si="0"/>
        <v>OK</v>
      </c>
      <c r="G21" s="82" t="str">
        <f t="shared" si="0"/>
        <v>OK</v>
      </c>
      <c r="H21" s="82" t="str">
        <f t="shared" si="0"/>
        <v>OK</v>
      </c>
      <c r="I21" s="82" t="str">
        <f t="shared" si="0"/>
        <v>Fill efficiency</v>
      </c>
      <c r="J21" s="82" t="str">
        <f t="shared" si="0"/>
        <v>OK</v>
      </c>
      <c r="K21" s="82" t="str">
        <f t="shared" si="0"/>
        <v>OK</v>
      </c>
      <c r="L21" s="82"/>
      <c r="M21" s="82"/>
      <c r="N21" s="82"/>
      <c r="O21" s="83"/>
      <c r="P21" s="84"/>
      <c r="Q21" s="84"/>
      <c r="R21" s="84"/>
      <c r="S21" s="84"/>
      <c r="T21" s="84"/>
      <c r="U21" s="84"/>
      <c r="V21" s="84"/>
      <c r="W21" s="84"/>
    </row>
    <row r="22" spans="1:23" s="52" customFormat="1" x14ac:dyDescent="0.35">
      <c r="A22" s="70" t="s">
        <v>115</v>
      </c>
      <c r="B22" s="78" t="s">
        <v>82</v>
      </c>
      <c r="C22" s="70" t="s">
        <v>101</v>
      </c>
      <c r="D22" s="86">
        <v>0.6</v>
      </c>
      <c r="E22" s="86"/>
      <c r="F22" s="86">
        <v>0.35</v>
      </c>
      <c r="G22" s="86"/>
      <c r="H22" s="86"/>
      <c r="I22" s="86"/>
      <c r="J22" s="86">
        <v>3</v>
      </c>
      <c r="K22" s="86">
        <v>0.98</v>
      </c>
      <c r="L22" s="86"/>
      <c r="M22" s="86"/>
      <c r="N22" s="51"/>
      <c r="O22" s="71"/>
      <c r="P22" s="50"/>
      <c r="Q22" s="50"/>
      <c r="R22" s="50"/>
      <c r="S22" s="50"/>
      <c r="T22" s="50"/>
      <c r="U22" s="50"/>
      <c r="V22" s="50"/>
      <c r="W22" s="50"/>
    </row>
    <row r="23" spans="1:23" x14ac:dyDescent="0.35">
      <c r="A23" s="41" t="s">
        <v>86</v>
      </c>
      <c r="B23" s="76" t="s">
        <v>82</v>
      </c>
      <c r="C23" s="41" t="str">
        <f>C22</f>
        <v>fix_out_in_ratio</v>
      </c>
      <c r="D23" s="87"/>
      <c r="E23" s="87"/>
      <c r="F23" s="87">
        <v>0.4</v>
      </c>
      <c r="G23" s="87"/>
      <c r="H23" s="87"/>
      <c r="I23" s="87"/>
      <c r="J23" s="87"/>
      <c r="K23" s="87"/>
      <c r="L23" s="87"/>
      <c r="M23" s="87"/>
    </row>
    <row r="24" spans="1:23" x14ac:dyDescent="0.35">
      <c r="A24" s="41" t="s">
        <v>87</v>
      </c>
      <c r="B24" s="76" t="s">
        <v>82</v>
      </c>
      <c r="C24" s="41" t="str">
        <f>C22</f>
        <v>fix_out_in_ratio</v>
      </c>
      <c r="D24" s="87"/>
      <c r="E24" s="87"/>
      <c r="F24" s="87"/>
      <c r="G24" s="87"/>
      <c r="H24" s="87"/>
      <c r="I24" s="87"/>
      <c r="J24" s="87"/>
      <c r="K24" s="87"/>
      <c r="L24" s="87"/>
      <c r="M24" s="87"/>
    </row>
    <row r="25" spans="1:23" x14ac:dyDescent="0.35">
      <c r="A25" s="41" t="s">
        <v>88</v>
      </c>
      <c r="B25" s="76" t="s">
        <v>82</v>
      </c>
      <c r="C25" s="41" t="str">
        <f>C22</f>
        <v>fix_out_in_ratio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</row>
    <row r="26" spans="1:23" x14ac:dyDescent="0.35">
      <c r="A26" s="41" t="s">
        <v>89</v>
      </c>
      <c r="B26" s="76" t="s">
        <v>82</v>
      </c>
      <c r="C26" s="41" t="str">
        <f>C22</f>
        <v>fix_out_in_ratio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</row>
    <row r="27" spans="1:23" x14ac:dyDescent="0.35">
      <c r="A27" s="41" t="s">
        <v>90</v>
      </c>
      <c r="B27" s="76" t="s">
        <v>82</v>
      </c>
      <c r="C27" s="41" t="str">
        <f>C22</f>
        <v>fix_out_in_ratio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</row>
    <row r="28" spans="1:23" x14ac:dyDescent="0.35">
      <c r="A28" s="41" t="s">
        <v>91</v>
      </c>
      <c r="B28" s="76" t="s">
        <v>82</v>
      </c>
      <c r="C28" s="41" t="str">
        <f>C22</f>
        <v>fix_out_in_ratio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</row>
    <row r="29" spans="1:23" x14ac:dyDescent="0.35">
      <c r="A29" s="41" t="s">
        <v>92</v>
      </c>
      <c r="B29" s="76" t="s">
        <v>82</v>
      </c>
      <c r="C29" s="41" t="str">
        <f>C22</f>
        <v>fix_out_in_ratio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</row>
    <row r="30" spans="1:23" s="55" customFormat="1" ht="18.600000000000001" thickBot="1" x14ac:dyDescent="0.4">
      <c r="A30" s="72" t="s">
        <v>93</v>
      </c>
      <c r="B30" s="79" t="s">
        <v>82</v>
      </c>
      <c r="C30" s="72" t="str">
        <f>C22</f>
        <v>fix_out_in_ratio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54"/>
      <c r="O30" s="73"/>
      <c r="P30" s="53"/>
      <c r="Q30" s="53"/>
      <c r="R30" s="53"/>
      <c r="S30" s="53"/>
      <c r="T30" s="53"/>
      <c r="U30" s="53"/>
      <c r="V30" s="53"/>
      <c r="W30" s="53"/>
    </row>
    <row r="31" spans="1:23" s="85" customFormat="1" ht="21.6" thickBot="1" x14ac:dyDescent="0.45">
      <c r="A31" s="80" t="s">
        <v>85</v>
      </c>
      <c r="B31" s="81"/>
      <c r="C31" s="80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3"/>
      <c r="P31" s="84"/>
      <c r="Q31" s="84"/>
      <c r="R31" s="84"/>
      <c r="S31" s="84"/>
      <c r="T31" s="84"/>
      <c r="U31" s="84"/>
      <c r="V31" s="84"/>
      <c r="W31" s="84"/>
    </row>
    <row r="32" spans="1:23" s="52" customFormat="1" x14ac:dyDescent="0.35">
      <c r="A32" s="70" t="s">
        <v>94</v>
      </c>
      <c r="B32" s="78" t="s">
        <v>80</v>
      </c>
      <c r="C32" s="70" t="s">
        <v>100</v>
      </c>
      <c r="D32" s="51"/>
      <c r="E32" s="51"/>
      <c r="F32" s="51"/>
      <c r="G32" s="51"/>
      <c r="H32" s="51"/>
      <c r="I32" s="51">
        <v>25</v>
      </c>
      <c r="J32" s="51">
        <v>12</v>
      </c>
      <c r="K32" s="51">
        <v>18</v>
      </c>
      <c r="L32" s="51"/>
      <c r="M32" s="51"/>
      <c r="N32" s="51"/>
      <c r="O32" s="71"/>
      <c r="P32" s="50"/>
      <c r="Q32" s="50"/>
      <c r="R32" s="50"/>
      <c r="S32" s="50"/>
      <c r="T32" s="50"/>
      <c r="U32" s="50"/>
      <c r="V32" s="50"/>
      <c r="W32" s="50"/>
    </row>
    <row r="33" spans="1:23" x14ac:dyDescent="0.35">
      <c r="A33" s="41" t="s">
        <v>95</v>
      </c>
      <c r="B33" s="76" t="s">
        <v>80</v>
      </c>
      <c r="C33" s="41" t="str">
        <f>C32</f>
        <v>unit_capactity</v>
      </c>
    </row>
    <row r="34" spans="1:23" x14ac:dyDescent="0.35">
      <c r="A34" s="41" t="s">
        <v>96</v>
      </c>
      <c r="B34" s="76" t="s">
        <v>80</v>
      </c>
      <c r="C34" s="41" t="str">
        <f>C32</f>
        <v>unit_capactity</v>
      </c>
    </row>
    <row r="35" spans="1:23" x14ac:dyDescent="0.35">
      <c r="A35" s="41" t="s">
        <v>97</v>
      </c>
      <c r="B35" s="76" t="s">
        <v>80</v>
      </c>
      <c r="C35" s="41" t="str">
        <f>C32</f>
        <v>unit_capactity</v>
      </c>
      <c r="D35" s="43">
        <v>200</v>
      </c>
      <c r="E35" s="43">
        <v>2500</v>
      </c>
      <c r="F35" s="43">
        <v>150</v>
      </c>
      <c r="G35" s="43">
        <v>1</v>
      </c>
      <c r="H35" s="43">
        <v>10</v>
      </c>
    </row>
    <row r="36" spans="1:23" x14ac:dyDescent="0.35">
      <c r="A36" s="41" t="s">
        <v>98</v>
      </c>
      <c r="B36" s="76" t="s">
        <v>80</v>
      </c>
      <c r="C36" s="41" t="str">
        <f>C32</f>
        <v>unit_capactity</v>
      </c>
    </row>
    <row r="37" spans="1:23" ht="18.600000000000001" thickBot="1" x14ac:dyDescent="0.4">
      <c r="A37" s="41" t="s">
        <v>99</v>
      </c>
      <c r="B37" s="76" t="s">
        <v>80</v>
      </c>
      <c r="C37" s="41" t="str">
        <f>C32</f>
        <v>unit_capactity</v>
      </c>
    </row>
    <row r="38" spans="1:23" s="85" customFormat="1" ht="21.6" thickBot="1" x14ac:dyDescent="0.45">
      <c r="A38" s="80" t="s">
        <v>102</v>
      </c>
      <c r="B38" s="81"/>
      <c r="C38" s="80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3"/>
      <c r="P38" s="84"/>
      <c r="Q38" s="84"/>
      <c r="R38" s="84"/>
      <c r="S38" s="84"/>
      <c r="T38" s="84"/>
      <c r="U38" s="84"/>
      <c r="V38" s="84"/>
      <c r="W38" s="84"/>
    </row>
    <row r="39" spans="1:23" x14ac:dyDescent="0.35">
      <c r="A39" s="41" t="s">
        <v>103</v>
      </c>
      <c r="B39" s="76" t="s">
        <v>104</v>
      </c>
      <c r="C39" s="41" t="s">
        <v>108</v>
      </c>
    </row>
    <row r="40" spans="1:23" x14ac:dyDescent="0.35">
      <c r="A40" s="41" t="s">
        <v>105</v>
      </c>
      <c r="B40" s="76" t="s">
        <v>106</v>
      </c>
      <c r="C40" s="41" t="s">
        <v>107</v>
      </c>
    </row>
    <row r="41" spans="1:23" x14ac:dyDescent="0.35">
      <c r="A41" s="41" t="s">
        <v>120</v>
      </c>
      <c r="B41" s="76" t="s">
        <v>14</v>
      </c>
      <c r="C41" s="41" t="s">
        <v>109</v>
      </c>
      <c r="D41" s="43" t="s">
        <v>111</v>
      </c>
      <c r="F41" s="43" t="s">
        <v>112</v>
      </c>
      <c r="I41" s="43" t="s">
        <v>113</v>
      </c>
      <c r="J41" s="43" t="s">
        <v>114</v>
      </c>
    </row>
    <row r="42" spans="1:23" ht="18.600000000000001" thickBot="1" x14ac:dyDescent="0.4">
      <c r="A42" s="41" t="s">
        <v>119</v>
      </c>
      <c r="B42" s="76" t="s">
        <v>14</v>
      </c>
      <c r="C42" s="41" t="s">
        <v>110</v>
      </c>
    </row>
    <row r="43" spans="1:23" s="85" customFormat="1" ht="21.6" thickBot="1" x14ac:dyDescent="0.45">
      <c r="A43" s="80" t="s">
        <v>124</v>
      </c>
      <c r="B43" s="81"/>
      <c r="C43" s="80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3"/>
      <c r="P43" s="84"/>
      <c r="Q43" s="84"/>
      <c r="R43" s="84"/>
      <c r="S43" s="84"/>
      <c r="T43" s="84"/>
      <c r="U43" s="84"/>
      <c r="V43" s="84"/>
      <c r="W43" s="84"/>
    </row>
    <row r="44" spans="1:23" s="52" customFormat="1" x14ac:dyDescent="0.35">
      <c r="A44" s="70" t="s">
        <v>125</v>
      </c>
      <c r="B44" s="78" t="s">
        <v>121</v>
      </c>
      <c r="C44" s="70" t="s">
        <v>122</v>
      </c>
      <c r="D44" s="86">
        <v>0.25</v>
      </c>
      <c r="E44" s="86"/>
      <c r="F44" s="86">
        <v>0.3</v>
      </c>
      <c r="G44" s="86"/>
      <c r="H44" s="86"/>
      <c r="I44" s="86"/>
      <c r="J44" s="86"/>
      <c r="K44" s="86"/>
      <c r="L44" s="86"/>
      <c r="M44" s="51"/>
      <c r="N44" s="51"/>
      <c r="O44" s="71"/>
      <c r="P44" s="50"/>
      <c r="Q44" s="50"/>
      <c r="R44" s="50"/>
      <c r="S44" s="50"/>
      <c r="T44" s="50"/>
      <c r="U44" s="50"/>
      <c r="V44" s="50"/>
      <c r="W44" s="50"/>
    </row>
    <row r="45" spans="1:23" x14ac:dyDescent="0.35">
      <c r="A45" s="41" t="s">
        <v>126</v>
      </c>
      <c r="B45" s="76" t="s">
        <v>121</v>
      </c>
      <c r="C45" s="41" t="s">
        <v>123</v>
      </c>
      <c r="D45" s="87">
        <v>0.25</v>
      </c>
      <c r="E45" s="87"/>
      <c r="F45" s="87">
        <v>0.3</v>
      </c>
      <c r="G45" s="87"/>
      <c r="H45" s="87"/>
      <c r="I45" s="87"/>
      <c r="J45" s="87"/>
      <c r="K45" s="87"/>
      <c r="L45" s="87"/>
    </row>
    <row r="46" spans="1:23" x14ac:dyDescent="0.35">
      <c r="A46" s="41" t="s">
        <v>127</v>
      </c>
      <c r="B46" s="76" t="s">
        <v>121</v>
      </c>
      <c r="C46" s="41" t="s">
        <v>122</v>
      </c>
      <c r="D46" s="87"/>
      <c r="E46" s="87"/>
      <c r="F46" s="87">
        <v>0.5</v>
      </c>
      <c r="G46" s="87"/>
      <c r="H46" s="87"/>
      <c r="I46" s="87"/>
      <c r="J46" s="87"/>
      <c r="K46" s="87"/>
      <c r="L46" s="87"/>
    </row>
    <row r="47" spans="1:23" x14ac:dyDescent="0.35">
      <c r="A47" s="41" t="s">
        <v>128</v>
      </c>
      <c r="B47" s="76" t="s">
        <v>121</v>
      </c>
      <c r="C47" s="41" t="s">
        <v>123</v>
      </c>
      <c r="D47" s="87"/>
      <c r="E47" s="87"/>
      <c r="F47" s="87">
        <v>0.5</v>
      </c>
      <c r="G47" s="87"/>
      <c r="H47" s="87"/>
      <c r="I47" s="87"/>
      <c r="J47" s="87"/>
      <c r="K47" s="87"/>
      <c r="L47" s="87"/>
    </row>
    <row r="48" spans="1:23" x14ac:dyDescent="0.35">
      <c r="A48" s="41" t="s">
        <v>129</v>
      </c>
      <c r="B48" s="76" t="s">
        <v>121</v>
      </c>
      <c r="C48" s="41" t="s">
        <v>122</v>
      </c>
      <c r="D48" s="87"/>
      <c r="E48" s="87"/>
      <c r="F48" s="87"/>
      <c r="G48" s="87"/>
      <c r="H48" s="87"/>
      <c r="I48" s="87"/>
      <c r="J48" s="87"/>
      <c r="K48" s="87"/>
      <c r="L48" s="87"/>
    </row>
    <row r="49" spans="1:23" s="55" customFormat="1" ht="18.600000000000001" thickBot="1" x14ac:dyDescent="0.4">
      <c r="A49" s="72" t="s">
        <v>130</v>
      </c>
      <c r="B49" s="79" t="s">
        <v>121</v>
      </c>
      <c r="C49" s="72" t="s">
        <v>123</v>
      </c>
      <c r="D49" s="88"/>
      <c r="E49" s="88"/>
      <c r="F49" s="88"/>
      <c r="G49" s="88"/>
      <c r="H49" s="88"/>
      <c r="I49" s="88"/>
      <c r="J49" s="88"/>
      <c r="K49" s="88"/>
      <c r="L49" s="88"/>
      <c r="M49" s="54"/>
      <c r="N49" s="54"/>
      <c r="O49" s="73"/>
      <c r="P49" s="53"/>
      <c r="Q49" s="53"/>
      <c r="R49" s="53"/>
      <c r="S49" s="53"/>
      <c r="T49" s="53"/>
      <c r="U49" s="53"/>
      <c r="V49" s="53"/>
      <c r="W49" s="53"/>
    </row>
  </sheetData>
  <phoneticPr fontId="10" type="noConversion"/>
  <dataValidations count="2">
    <dataValidation type="list" allowBlank="1" showInputMessage="1" showErrorMessage="1" sqref="D16:K16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Commodities_named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C96-2833-4124-A380-BF3B72D234E8}">
  <sheetPr codeName="Sheet3"/>
  <dimension ref="A1:AO89"/>
  <sheetViews>
    <sheetView zoomScaleNormal="100" workbookViewId="0">
      <selection activeCell="B55" sqref="B55"/>
    </sheetView>
  </sheetViews>
  <sheetFormatPr defaultRowHeight="14.4" x14ac:dyDescent="0.3"/>
  <cols>
    <col min="1" max="1" width="15.5546875" style="37" bestFit="1" customWidth="1"/>
    <col min="2" max="2" width="15.21875" style="93" bestFit="1" customWidth="1"/>
    <col min="3" max="3" width="8.88671875" style="89"/>
    <col min="4" max="4" width="15.21875" style="93" bestFit="1" customWidth="1"/>
    <col min="5" max="5" width="8.88671875" style="89"/>
    <col min="6" max="6" width="8.88671875" style="93"/>
    <col min="7" max="7" width="8.88671875" style="89"/>
    <col min="8" max="8" width="8.88671875" style="93"/>
    <col min="9" max="9" width="8.88671875" style="89"/>
    <col min="10" max="10" width="8.88671875" style="93"/>
    <col min="11" max="11" width="8.88671875" style="89"/>
    <col min="12" max="12" width="8.88671875" style="93"/>
    <col min="13" max="13" width="8.88671875" style="89"/>
    <col min="14" max="14" width="8.88671875" style="93"/>
    <col min="15" max="15" width="8.88671875" style="89"/>
    <col min="16" max="16" width="8.88671875" style="93"/>
    <col min="17" max="17" width="8.88671875" style="89"/>
    <col min="18" max="18" width="8.88671875" style="93"/>
    <col min="19" max="19" width="8.88671875" style="89"/>
    <col min="20" max="20" width="8.88671875" style="93"/>
    <col min="21" max="21" width="8.88671875" style="89"/>
    <col min="22" max="22" width="8.88671875" style="93"/>
    <col min="23" max="23" width="8.88671875" style="89"/>
    <col min="24" max="24" width="8.88671875" style="93"/>
    <col min="25" max="25" width="8.88671875" style="89"/>
    <col min="26" max="26" width="8.88671875" style="93"/>
    <col min="27" max="27" width="8.88671875" style="89"/>
    <col min="28" max="28" width="8.88671875" style="93"/>
    <col min="29" max="29" width="8.88671875" style="89"/>
    <col min="30" max="30" width="8.88671875" style="93"/>
    <col min="31" max="31" width="8.88671875" style="89"/>
    <col min="32" max="32" width="8.88671875" style="93"/>
    <col min="33" max="33" width="8.88671875" style="89"/>
    <col min="34" max="34" width="8.88671875" style="93"/>
    <col min="35" max="35" width="8.88671875" style="89"/>
    <col min="36" max="36" width="8.88671875" style="93"/>
    <col min="37" max="37" width="8.88671875" style="89"/>
    <col min="38" max="38" width="8.88671875" style="93"/>
    <col min="39" max="39" width="8.88671875" style="89"/>
    <col min="40" max="40" width="8.88671875" style="93"/>
    <col min="41" max="41" width="8.88671875" style="89"/>
  </cols>
  <sheetData>
    <row r="1" spans="1:41" ht="15" thickBot="1" x14ac:dyDescent="0.35">
      <c r="B1" s="109">
        <v>1</v>
      </c>
      <c r="C1" s="110"/>
      <c r="D1" s="109">
        <v>2</v>
      </c>
      <c r="E1" s="110"/>
      <c r="F1" s="109">
        <v>3</v>
      </c>
      <c r="G1" s="110"/>
      <c r="H1" s="109">
        <v>4</v>
      </c>
      <c r="I1" s="110"/>
      <c r="J1" s="109">
        <v>5</v>
      </c>
      <c r="K1" s="110"/>
      <c r="L1" s="109">
        <v>6</v>
      </c>
      <c r="M1" s="110"/>
      <c r="N1" s="109">
        <v>7</v>
      </c>
      <c r="O1" s="110"/>
      <c r="P1" s="109">
        <v>8</v>
      </c>
      <c r="Q1" s="110"/>
      <c r="R1" s="109">
        <v>9</v>
      </c>
      <c r="S1" s="110"/>
      <c r="T1" s="109">
        <v>10</v>
      </c>
      <c r="U1" s="110"/>
      <c r="V1" s="109">
        <v>11</v>
      </c>
      <c r="W1" s="110"/>
      <c r="X1" s="109">
        <v>12</v>
      </c>
      <c r="Y1" s="110"/>
      <c r="Z1" s="109">
        <v>13</v>
      </c>
      <c r="AA1" s="110"/>
      <c r="AB1" s="109">
        <v>14</v>
      </c>
      <c r="AC1" s="110"/>
      <c r="AD1" s="109">
        <v>15</v>
      </c>
      <c r="AE1" s="110"/>
      <c r="AF1" s="109">
        <v>16</v>
      </c>
      <c r="AG1" s="110"/>
      <c r="AH1" s="109">
        <v>17</v>
      </c>
      <c r="AI1" s="110"/>
      <c r="AJ1" s="109">
        <v>18</v>
      </c>
      <c r="AK1" s="110"/>
      <c r="AL1" s="109">
        <v>19</v>
      </c>
      <c r="AM1" s="110"/>
      <c r="AN1" s="109">
        <v>20</v>
      </c>
      <c r="AO1" s="110"/>
    </row>
    <row r="2" spans="1:41" s="90" customFormat="1" x14ac:dyDescent="0.3">
      <c r="A2" s="38" t="s">
        <v>30</v>
      </c>
      <c r="B2" s="111" t="s">
        <v>136</v>
      </c>
      <c r="C2" s="112"/>
      <c r="D2" s="111" t="s">
        <v>137</v>
      </c>
      <c r="E2" s="112"/>
      <c r="F2" s="111" t="s">
        <v>136</v>
      </c>
      <c r="G2" s="112"/>
      <c r="H2" s="111" t="s">
        <v>136</v>
      </c>
      <c r="I2" s="112"/>
      <c r="J2" s="111" t="s">
        <v>138</v>
      </c>
      <c r="K2" s="112"/>
      <c r="L2" s="111" t="s">
        <v>138</v>
      </c>
      <c r="M2" s="112"/>
      <c r="N2" s="111" t="s">
        <v>138</v>
      </c>
      <c r="O2" s="112"/>
      <c r="P2" s="111" t="s">
        <v>139</v>
      </c>
      <c r="Q2" s="112"/>
      <c r="R2" s="111" t="s">
        <v>139</v>
      </c>
      <c r="S2" s="112"/>
      <c r="T2" s="111" t="s">
        <v>139</v>
      </c>
      <c r="U2" s="112"/>
      <c r="V2" s="111"/>
      <c r="W2" s="112"/>
      <c r="X2" s="111"/>
      <c r="Y2" s="112"/>
      <c r="Z2" s="111"/>
      <c r="AA2" s="112"/>
      <c r="AB2" s="111"/>
      <c r="AC2" s="112"/>
      <c r="AD2" s="111"/>
      <c r="AE2" s="112"/>
      <c r="AF2" s="111"/>
      <c r="AG2" s="112"/>
      <c r="AH2" s="111"/>
      <c r="AI2" s="112"/>
      <c r="AJ2" s="111"/>
      <c r="AK2" s="112"/>
      <c r="AL2" s="111"/>
      <c r="AM2" s="112"/>
      <c r="AN2" s="111"/>
      <c r="AO2" s="112"/>
    </row>
    <row r="3" spans="1:41" x14ac:dyDescent="0.3">
      <c r="A3" s="37" t="s">
        <v>132</v>
      </c>
      <c r="B3" s="109" t="s">
        <v>51</v>
      </c>
      <c r="C3" s="110"/>
      <c r="D3" s="109" t="s">
        <v>51</v>
      </c>
      <c r="E3" s="110"/>
      <c r="F3" s="109" t="s">
        <v>52</v>
      </c>
      <c r="G3" s="110"/>
      <c r="H3" s="109" t="s">
        <v>59</v>
      </c>
      <c r="I3" s="110"/>
      <c r="J3" s="109" t="s">
        <v>51</v>
      </c>
      <c r="K3" s="110"/>
      <c r="L3" s="109" t="s">
        <v>56</v>
      </c>
      <c r="M3" s="110"/>
      <c r="N3" s="109" t="s">
        <v>53</v>
      </c>
      <c r="O3" s="110"/>
      <c r="P3" s="109"/>
      <c r="Q3" s="110"/>
      <c r="R3" s="109"/>
      <c r="S3" s="110"/>
      <c r="T3" s="109"/>
      <c r="U3" s="110"/>
      <c r="V3" s="109"/>
      <c r="W3" s="110"/>
      <c r="X3" s="109"/>
      <c r="Y3" s="110"/>
      <c r="Z3" s="109"/>
      <c r="AA3" s="110"/>
      <c r="AB3" s="109"/>
      <c r="AC3" s="110"/>
      <c r="AD3" s="109"/>
      <c r="AE3" s="110"/>
      <c r="AF3" s="109"/>
      <c r="AG3" s="110"/>
      <c r="AH3" s="109"/>
      <c r="AI3" s="110"/>
      <c r="AJ3" s="109"/>
      <c r="AK3" s="110"/>
      <c r="AL3" s="109"/>
      <c r="AM3" s="110"/>
      <c r="AN3" s="109"/>
      <c r="AO3" s="110"/>
    </row>
    <row r="4" spans="1:41" s="92" customFormat="1" ht="15" thickBot="1" x14ac:dyDescent="0.35">
      <c r="A4" s="91" t="s">
        <v>135</v>
      </c>
      <c r="B4" s="113"/>
      <c r="C4" s="114"/>
      <c r="D4" s="113"/>
      <c r="E4" s="114"/>
      <c r="F4" s="113"/>
      <c r="G4" s="114"/>
      <c r="H4" s="113"/>
      <c r="I4" s="114"/>
      <c r="J4" s="113"/>
      <c r="K4" s="114"/>
      <c r="L4" s="113"/>
      <c r="M4" s="114"/>
      <c r="N4" s="113"/>
      <c r="O4" s="114"/>
      <c r="P4" s="113" t="s">
        <v>67</v>
      </c>
      <c r="Q4" s="114"/>
      <c r="R4" s="113" t="s">
        <v>61</v>
      </c>
      <c r="S4" s="114"/>
      <c r="T4" s="113" t="s">
        <v>68</v>
      </c>
      <c r="U4" s="114"/>
      <c r="V4" s="113"/>
      <c r="W4" s="114"/>
      <c r="X4" s="113"/>
      <c r="Y4" s="114"/>
      <c r="Z4" s="113"/>
      <c r="AA4" s="114"/>
      <c r="AB4" s="113"/>
      <c r="AC4" s="114"/>
      <c r="AD4" s="113"/>
      <c r="AE4" s="114"/>
      <c r="AF4" s="113"/>
      <c r="AG4" s="114"/>
      <c r="AH4" s="113"/>
      <c r="AI4" s="114"/>
      <c r="AJ4" s="113"/>
      <c r="AK4" s="114"/>
      <c r="AL4" s="113"/>
      <c r="AM4" s="114"/>
      <c r="AN4" s="113"/>
      <c r="AO4" s="114"/>
    </row>
    <row r="5" spans="1:41" s="90" customFormat="1" x14ac:dyDescent="0.3">
      <c r="A5" s="38" t="s">
        <v>140</v>
      </c>
      <c r="B5" s="105" t="b">
        <v>1</v>
      </c>
      <c r="C5" s="106"/>
      <c r="D5" s="105" t="b">
        <v>1</v>
      </c>
      <c r="E5" s="106"/>
      <c r="F5" s="105" t="b">
        <v>0</v>
      </c>
      <c r="G5" s="106"/>
      <c r="H5" s="105" t="b">
        <v>0</v>
      </c>
      <c r="I5" s="106"/>
      <c r="J5" s="105" t="b">
        <v>0</v>
      </c>
      <c r="K5" s="106"/>
      <c r="L5" s="105" t="b">
        <v>0</v>
      </c>
      <c r="M5" s="106"/>
      <c r="N5" s="105" t="b">
        <v>0</v>
      </c>
      <c r="O5" s="106"/>
      <c r="P5" s="105" t="b">
        <v>0</v>
      </c>
      <c r="Q5" s="106"/>
      <c r="R5" s="105" t="b">
        <v>0</v>
      </c>
      <c r="S5" s="106"/>
      <c r="T5" s="105" t="b">
        <v>0</v>
      </c>
      <c r="U5" s="106"/>
      <c r="V5" s="105" t="b">
        <v>0</v>
      </c>
      <c r="W5" s="106"/>
      <c r="X5" s="105" t="b">
        <v>0</v>
      </c>
      <c r="Y5" s="106"/>
      <c r="Z5" s="105" t="b">
        <v>0</v>
      </c>
      <c r="AA5" s="106"/>
      <c r="AB5" s="105" t="b">
        <v>0</v>
      </c>
      <c r="AC5" s="106"/>
      <c r="AD5" s="105" t="b">
        <v>0</v>
      </c>
      <c r="AE5" s="106"/>
      <c r="AF5" s="105" t="b">
        <v>0</v>
      </c>
      <c r="AG5" s="106"/>
      <c r="AH5" s="105" t="b">
        <v>0</v>
      </c>
      <c r="AI5" s="106"/>
      <c r="AJ5" s="105" t="b">
        <v>0</v>
      </c>
      <c r="AK5" s="106"/>
      <c r="AL5" s="105" t="b">
        <v>0</v>
      </c>
      <c r="AM5" s="106"/>
      <c r="AN5" s="105" t="b">
        <v>0</v>
      </c>
      <c r="AO5" s="106"/>
    </row>
    <row r="6" spans="1:41" s="92" customFormat="1" ht="15" thickBot="1" x14ac:dyDescent="0.35">
      <c r="A6" s="91" t="s">
        <v>141</v>
      </c>
      <c r="B6" s="107" t="b">
        <v>1</v>
      </c>
      <c r="C6" s="108"/>
      <c r="D6" s="107" t="b">
        <v>1</v>
      </c>
      <c r="E6" s="108"/>
      <c r="F6" s="107" t="b">
        <v>0</v>
      </c>
      <c r="G6" s="108"/>
      <c r="H6" s="107" t="b">
        <v>0</v>
      </c>
      <c r="I6" s="108"/>
      <c r="J6" s="107" t="b">
        <v>0</v>
      </c>
      <c r="K6" s="108"/>
      <c r="L6" s="107" t="b">
        <v>0</v>
      </c>
      <c r="M6" s="108"/>
      <c r="N6" s="107" t="b">
        <v>0</v>
      </c>
      <c r="O6" s="108"/>
      <c r="P6" s="107" t="b">
        <v>0</v>
      </c>
      <c r="Q6" s="108"/>
      <c r="R6" s="107" t="b">
        <v>0</v>
      </c>
      <c r="S6" s="108"/>
      <c r="T6" s="107" t="b">
        <v>0</v>
      </c>
      <c r="U6" s="108"/>
      <c r="V6" s="107" t="b">
        <v>0</v>
      </c>
      <c r="W6" s="108"/>
      <c r="X6" s="107" t="b">
        <v>0</v>
      </c>
      <c r="Y6" s="108"/>
      <c r="Z6" s="107" t="b">
        <v>0</v>
      </c>
      <c r="AA6" s="108"/>
      <c r="AB6" s="107" t="b">
        <v>0</v>
      </c>
      <c r="AC6" s="108"/>
      <c r="AD6" s="107" t="b">
        <v>0</v>
      </c>
      <c r="AE6" s="108"/>
      <c r="AF6" s="107" t="b">
        <v>0</v>
      </c>
      <c r="AG6" s="108"/>
      <c r="AH6" s="107" t="b">
        <v>0</v>
      </c>
      <c r="AI6" s="108"/>
      <c r="AJ6" s="107" t="b">
        <v>0</v>
      </c>
      <c r="AK6" s="108"/>
      <c r="AL6" s="107" t="b">
        <v>0</v>
      </c>
      <c r="AM6" s="108"/>
      <c r="AN6" s="107" t="b">
        <v>0</v>
      </c>
      <c r="AO6" s="108"/>
    </row>
    <row r="7" spans="1:41" s="97" customFormat="1" x14ac:dyDescent="0.3">
      <c r="A7" s="94"/>
      <c r="B7" s="95" t="s">
        <v>133</v>
      </c>
      <c r="C7" s="96" t="s">
        <v>134</v>
      </c>
      <c r="D7" s="95" t="s">
        <v>133</v>
      </c>
      <c r="E7" s="96" t="s">
        <v>134</v>
      </c>
      <c r="F7" s="95" t="s">
        <v>133</v>
      </c>
      <c r="G7" s="96" t="s">
        <v>134</v>
      </c>
      <c r="H7" s="95" t="s">
        <v>133</v>
      </c>
      <c r="I7" s="96" t="s">
        <v>134</v>
      </c>
      <c r="J7" s="95" t="s">
        <v>133</v>
      </c>
      <c r="K7" s="96" t="s">
        <v>134</v>
      </c>
      <c r="L7" s="95" t="s">
        <v>133</v>
      </c>
      <c r="M7" s="96" t="s">
        <v>134</v>
      </c>
      <c r="N7" s="95" t="s">
        <v>133</v>
      </c>
      <c r="O7" s="96" t="s">
        <v>134</v>
      </c>
      <c r="P7" s="95" t="s">
        <v>133</v>
      </c>
      <c r="Q7" s="96" t="s">
        <v>134</v>
      </c>
      <c r="R7" s="95" t="s">
        <v>133</v>
      </c>
      <c r="S7" s="96" t="s">
        <v>134</v>
      </c>
      <c r="T7" s="95" t="s">
        <v>133</v>
      </c>
      <c r="U7" s="96" t="s">
        <v>134</v>
      </c>
      <c r="V7" s="95" t="s">
        <v>133</v>
      </c>
      <c r="W7" s="96" t="s">
        <v>134</v>
      </c>
      <c r="X7" s="95" t="s">
        <v>133</v>
      </c>
      <c r="Y7" s="96" t="s">
        <v>134</v>
      </c>
      <c r="Z7" s="95" t="s">
        <v>133</v>
      </c>
      <c r="AA7" s="96" t="s">
        <v>134</v>
      </c>
      <c r="AB7" s="95" t="s">
        <v>133</v>
      </c>
      <c r="AC7" s="96" t="s">
        <v>134</v>
      </c>
      <c r="AD7" s="95" t="s">
        <v>133</v>
      </c>
      <c r="AE7" s="96" t="s">
        <v>134</v>
      </c>
      <c r="AF7" s="95" t="s">
        <v>133</v>
      </c>
      <c r="AG7" s="96" t="s">
        <v>134</v>
      </c>
      <c r="AH7" s="95" t="s">
        <v>133</v>
      </c>
      <c r="AI7" s="96" t="s">
        <v>134</v>
      </c>
      <c r="AJ7" s="95" t="s">
        <v>133</v>
      </c>
      <c r="AK7" s="96" t="s">
        <v>134</v>
      </c>
      <c r="AL7" s="95" t="s">
        <v>133</v>
      </c>
      <c r="AM7" s="96" t="s">
        <v>134</v>
      </c>
      <c r="AN7" s="95" t="s">
        <v>133</v>
      </c>
      <c r="AO7" s="96" t="s">
        <v>134</v>
      </c>
    </row>
    <row r="8" spans="1:41" x14ac:dyDescent="0.3">
      <c r="B8" s="98">
        <f>DATE(2025,1,1) + TIME(0,0,0)</f>
        <v>45658</v>
      </c>
      <c r="C8" s="99">
        <v>9.8852035021249535E-2</v>
      </c>
      <c r="D8" s="98">
        <f>B8</f>
        <v>45658</v>
      </c>
      <c r="E8" s="99">
        <f>C8-0.01</f>
        <v>8.885203502124954E-2</v>
      </c>
    </row>
    <row r="9" spans="1:41" x14ac:dyDescent="0.3">
      <c r="B9" s="98">
        <f>B8+TIME(1,0,0)</f>
        <v>45658.041666666664</v>
      </c>
      <c r="C9" s="99">
        <v>0.10053905152233365</v>
      </c>
      <c r="D9" s="98">
        <f t="shared" ref="D9:D72" si="0">B9</f>
        <v>45658.041666666664</v>
      </c>
      <c r="E9" s="99">
        <f t="shared" ref="E9:E72" si="1">C9-0.01</f>
        <v>9.0539051522333658E-2</v>
      </c>
    </row>
    <row r="10" spans="1:41" x14ac:dyDescent="0.3">
      <c r="B10" s="98">
        <f>B9+TIME(1,0,0)</f>
        <v>45658.083333333328</v>
      </c>
      <c r="C10" s="99">
        <v>6.8304446714782197E-2</v>
      </c>
      <c r="D10" s="98">
        <f t="shared" si="0"/>
        <v>45658.083333333328</v>
      </c>
      <c r="E10" s="99">
        <f t="shared" si="1"/>
        <v>5.8304446714782195E-2</v>
      </c>
    </row>
    <row r="11" spans="1:41" x14ac:dyDescent="0.3">
      <c r="B11" s="98">
        <f t="shared" ref="B11:B74" si="2">B10+TIME(1,0,0)</f>
        <v>45658.124999999993</v>
      </c>
      <c r="C11" s="99">
        <v>0.12042529395298955</v>
      </c>
      <c r="D11" s="98">
        <f t="shared" si="0"/>
        <v>45658.124999999993</v>
      </c>
      <c r="E11" s="99">
        <f t="shared" si="1"/>
        <v>0.11042529395298956</v>
      </c>
    </row>
    <row r="12" spans="1:41" x14ac:dyDescent="0.3">
      <c r="B12" s="98">
        <f t="shared" si="2"/>
        <v>45658.166666666657</v>
      </c>
      <c r="C12" s="99">
        <v>0.11605400848075439</v>
      </c>
      <c r="D12" s="98">
        <f t="shared" si="0"/>
        <v>45658.166666666657</v>
      </c>
      <c r="E12" s="99">
        <f t="shared" si="1"/>
        <v>0.1060540084807544</v>
      </c>
    </row>
    <row r="13" spans="1:41" x14ac:dyDescent="0.3">
      <c r="B13" s="98">
        <f t="shared" si="2"/>
        <v>45658.208333333321</v>
      </c>
      <c r="C13" s="99">
        <v>0.13299281213205591</v>
      </c>
      <c r="D13" s="98">
        <f t="shared" si="0"/>
        <v>45658.208333333321</v>
      </c>
      <c r="E13" s="99">
        <f t="shared" si="1"/>
        <v>0.12299281213205591</v>
      </c>
    </row>
    <row r="14" spans="1:41" x14ac:dyDescent="0.3">
      <c r="B14" s="98">
        <f t="shared" si="2"/>
        <v>45658.249999999985</v>
      </c>
      <c r="C14" s="99">
        <v>0.11707449345766061</v>
      </c>
      <c r="D14" s="98">
        <f t="shared" si="0"/>
        <v>45658.249999999985</v>
      </c>
      <c r="E14" s="99">
        <f t="shared" si="1"/>
        <v>0.10707449345766061</v>
      </c>
    </row>
    <row r="15" spans="1:41" x14ac:dyDescent="0.3">
      <c r="B15" s="98">
        <f t="shared" si="2"/>
        <v>45658.29166666665</v>
      </c>
      <c r="C15" s="99">
        <v>0.10928575073250292</v>
      </c>
      <c r="D15" s="98">
        <f t="shared" si="0"/>
        <v>45658.29166666665</v>
      </c>
      <c r="E15" s="99">
        <f t="shared" si="1"/>
        <v>9.9285750732502925E-2</v>
      </c>
    </row>
    <row r="16" spans="1:41" x14ac:dyDescent="0.3">
      <c r="B16" s="98">
        <f t="shared" si="2"/>
        <v>45658.333333333314</v>
      </c>
      <c r="C16" s="99">
        <v>0.10412536817458075</v>
      </c>
      <c r="D16" s="98">
        <f t="shared" si="0"/>
        <v>45658.333333333314</v>
      </c>
      <c r="E16" s="99">
        <f t="shared" si="1"/>
        <v>9.4125368174580754E-2</v>
      </c>
    </row>
    <row r="17" spans="2:5" x14ac:dyDescent="0.3">
      <c r="B17" s="98">
        <f t="shared" si="2"/>
        <v>45658.374999999978</v>
      </c>
      <c r="C17" s="99">
        <v>0.11115757736754145</v>
      </c>
      <c r="D17" s="98">
        <f t="shared" si="0"/>
        <v>45658.374999999978</v>
      </c>
      <c r="E17" s="99">
        <f t="shared" si="1"/>
        <v>0.10115757736754145</v>
      </c>
    </row>
    <row r="18" spans="2:5" x14ac:dyDescent="0.3">
      <c r="B18" s="98">
        <f t="shared" si="2"/>
        <v>45658.416666666642</v>
      </c>
      <c r="C18" s="99">
        <v>9.0005809793407082E-2</v>
      </c>
      <c r="D18" s="98">
        <f t="shared" si="0"/>
        <v>45658.416666666642</v>
      </c>
      <c r="E18" s="99">
        <f t="shared" si="1"/>
        <v>8.0005809793407087E-2</v>
      </c>
    </row>
    <row r="19" spans="2:5" x14ac:dyDescent="0.3">
      <c r="B19" s="98">
        <f t="shared" si="2"/>
        <v>45658.458333333307</v>
      </c>
      <c r="C19" s="99">
        <v>0.12868402599887041</v>
      </c>
      <c r="D19" s="98">
        <f t="shared" si="0"/>
        <v>45658.458333333307</v>
      </c>
      <c r="E19" s="99">
        <f t="shared" si="1"/>
        <v>0.11868402599887042</v>
      </c>
    </row>
    <row r="20" spans="2:5" x14ac:dyDescent="0.3">
      <c r="B20" s="98">
        <f t="shared" si="2"/>
        <v>45658.499999999971</v>
      </c>
      <c r="C20" s="99">
        <v>0.11048852880199357</v>
      </c>
      <c r="D20" s="98">
        <f t="shared" si="0"/>
        <v>45658.499999999971</v>
      </c>
      <c r="E20" s="99">
        <f t="shared" si="1"/>
        <v>0.10048852880199358</v>
      </c>
    </row>
    <row r="21" spans="2:5" x14ac:dyDescent="0.3">
      <c r="B21" s="98">
        <f t="shared" si="2"/>
        <v>45658.541666666635</v>
      </c>
      <c r="C21" s="99">
        <v>8.4015308081561296E-2</v>
      </c>
      <c r="D21" s="98">
        <f t="shared" si="0"/>
        <v>45658.541666666635</v>
      </c>
      <c r="E21" s="99">
        <f t="shared" si="1"/>
        <v>7.4015308081561301E-2</v>
      </c>
    </row>
    <row r="22" spans="2:5" x14ac:dyDescent="0.3">
      <c r="B22" s="98">
        <f t="shared" si="2"/>
        <v>45658.583333333299</v>
      </c>
      <c r="C22" s="99">
        <v>0.10734158956046558</v>
      </c>
      <c r="D22" s="98">
        <f t="shared" si="0"/>
        <v>45658.583333333299</v>
      </c>
      <c r="E22" s="99">
        <f t="shared" si="1"/>
        <v>9.7341589560465583E-2</v>
      </c>
    </row>
    <row r="23" spans="2:5" x14ac:dyDescent="0.3">
      <c r="B23" s="98">
        <f t="shared" si="2"/>
        <v>45658.624999999964</v>
      </c>
      <c r="C23" s="99">
        <v>7.6131654969005647E-2</v>
      </c>
      <c r="D23" s="98">
        <f t="shared" si="0"/>
        <v>45658.624999999964</v>
      </c>
      <c r="E23" s="99">
        <f t="shared" si="1"/>
        <v>6.6131654969005652E-2</v>
      </c>
    </row>
    <row r="24" spans="2:5" x14ac:dyDescent="0.3">
      <c r="B24" s="98">
        <f t="shared" si="2"/>
        <v>45658.666666666628</v>
      </c>
      <c r="C24" s="99">
        <v>0.12068650232179369</v>
      </c>
      <c r="D24" s="98">
        <f t="shared" si="0"/>
        <v>45658.666666666628</v>
      </c>
      <c r="E24" s="99">
        <f t="shared" si="1"/>
        <v>0.11068650232179369</v>
      </c>
    </row>
    <row r="25" spans="2:5" x14ac:dyDescent="0.3">
      <c r="B25" s="98">
        <f t="shared" si="2"/>
        <v>45658.708333333292</v>
      </c>
      <c r="C25" s="99">
        <v>0.13007109082280413</v>
      </c>
      <c r="D25" s="98">
        <f t="shared" si="0"/>
        <v>45658.708333333292</v>
      </c>
      <c r="E25" s="99">
        <f t="shared" si="1"/>
        <v>0.12007109082280414</v>
      </c>
    </row>
    <row r="26" spans="2:5" x14ac:dyDescent="0.3">
      <c r="B26" s="98">
        <f t="shared" si="2"/>
        <v>45658.749999999956</v>
      </c>
      <c r="C26" s="99">
        <v>0.12516650931451981</v>
      </c>
      <c r="D26" s="98">
        <f t="shared" si="0"/>
        <v>45658.749999999956</v>
      </c>
      <c r="E26" s="99">
        <f t="shared" si="1"/>
        <v>0.11516650931451981</v>
      </c>
    </row>
    <row r="27" spans="2:5" x14ac:dyDescent="0.3">
      <c r="B27" s="98">
        <f t="shared" si="2"/>
        <v>45658.791666666621</v>
      </c>
      <c r="C27" s="99">
        <v>9.5845456434998019E-2</v>
      </c>
      <c r="D27" s="98">
        <f t="shared" si="0"/>
        <v>45658.791666666621</v>
      </c>
      <c r="E27" s="99">
        <f t="shared" si="1"/>
        <v>8.5845456434998024E-2</v>
      </c>
    </row>
    <row r="28" spans="2:5" x14ac:dyDescent="0.3">
      <c r="B28" s="98">
        <f t="shared" si="2"/>
        <v>45658.833333333285</v>
      </c>
      <c r="C28" s="99">
        <v>0.11235710245986642</v>
      </c>
      <c r="D28" s="98">
        <f t="shared" si="0"/>
        <v>45658.833333333285</v>
      </c>
      <c r="E28" s="99">
        <f t="shared" si="1"/>
        <v>0.10235710245986643</v>
      </c>
    </row>
    <row r="29" spans="2:5" x14ac:dyDescent="0.3">
      <c r="B29" s="98">
        <f t="shared" si="2"/>
        <v>45658.874999999949</v>
      </c>
      <c r="C29" s="99">
        <v>7.1951047053141939E-2</v>
      </c>
      <c r="D29" s="98">
        <f t="shared" si="0"/>
        <v>45658.874999999949</v>
      </c>
      <c r="E29" s="99">
        <f t="shared" si="1"/>
        <v>6.1951047053141937E-2</v>
      </c>
    </row>
    <row r="30" spans="2:5" x14ac:dyDescent="0.3">
      <c r="B30" s="98">
        <f t="shared" si="2"/>
        <v>45658.916666666613</v>
      </c>
      <c r="C30" s="99">
        <v>0.15270504973668406</v>
      </c>
      <c r="D30" s="98">
        <f t="shared" si="0"/>
        <v>45658.916666666613</v>
      </c>
      <c r="E30" s="99">
        <f t="shared" si="1"/>
        <v>0.14270504973668405</v>
      </c>
    </row>
    <row r="31" spans="2:5" x14ac:dyDescent="0.3">
      <c r="B31" s="98">
        <f t="shared" si="2"/>
        <v>45658.958333333278</v>
      </c>
      <c r="C31" s="99">
        <v>0.13502958150342234</v>
      </c>
      <c r="D31" s="98">
        <f t="shared" si="0"/>
        <v>45658.958333333278</v>
      </c>
      <c r="E31" s="99">
        <f t="shared" si="1"/>
        <v>0.12502958150342233</v>
      </c>
    </row>
    <row r="32" spans="2:5" x14ac:dyDescent="0.3">
      <c r="B32" s="98">
        <f t="shared" si="2"/>
        <v>45658.999999999942</v>
      </c>
      <c r="C32" s="99">
        <v>6.3146702441977842E-2</v>
      </c>
      <c r="D32" s="98">
        <f t="shared" si="0"/>
        <v>45658.999999999942</v>
      </c>
      <c r="E32" s="99">
        <f t="shared" si="1"/>
        <v>5.314670244197784E-2</v>
      </c>
    </row>
    <row r="33" spans="2:5" x14ac:dyDescent="0.3">
      <c r="B33" s="98">
        <f t="shared" si="2"/>
        <v>45659.041666666606</v>
      </c>
      <c r="C33" s="99">
        <v>0.1366120451189741</v>
      </c>
      <c r="D33" s="98">
        <f t="shared" si="0"/>
        <v>45659.041666666606</v>
      </c>
      <c r="E33" s="99">
        <f t="shared" si="1"/>
        <v>0.12661204511897409</v>
      </c>
    </row>
    <row r="34" spans="2:5" x14ac:dyDescent="0.3">
      <c r="B34" s="98">
        <f t="shared" si="2"/>
        <v>45659.08333333327</v>
      </c>
      <c r="C34" s="99">
        <v>0.13368443057110041</v>
      </c>
      <c r="D34" s="98">
        <f t="shared" si="0"/>
        <v>45659.08333333327</v>
      </c>
      <c r="E34" s="99">
        <f t="shared" si="1"/>
        <v>0.12368443057110041</v>
      </c>
    </row>
    <row r="35" spans="2:5" x14ac:dyDescent="0.3">
      <c r="B35" s="98">
        <f t="shared" si="2"/>
        <v>45659.124999999935</v>
      </c>
      <c r="C35" s="99">
        <v>0.15504138341245888</v>
      </c>
      <c r="D35" s="98">
        <f t="shared" si="0"/>
        <v>45659.124999999935</v>
      </c>
      <c r="E35" s="99">
        <f t="shared" si="1"/>
        <v>0.14504138341245887</v>
      </c>
    </row>
    <row r="36" spans="2:5" x14ac:dyDescent="0.3">
      <c r="B36" s="98">
        <f t="shared" si="2"/>
        <v>45659.166666666599</v>
      </c>
      <c r="C36" s="99">
        <v>6.461150683595962E-2</v>
      </c>
      <c r="D36" s="98">
        <f t="shared" si="0"/>
        <v>45659.166666666599</v>
      </c>
      <c r="E36" s="99">
        <f t="shared" si="1"/>
        <v>5.4611506835959618E-2</v>
      </c>
    </row>
    <row r="37" spans="2:5" x14ac:dyDescent="0.3">
      <c r="B37" s="98">
        <f t="shared" si="2"/>
        <v>45659.208333333263</v>
      </c>
      <c r="C37" s="99">
        <v>0.10879356906224255</v>
      </c>
      <c r="D37" s="98">
        <f t="shared" si="0"/>
        <v>45659.208333333263</v>
      </c>
      <c r="E37" s="99">
        <f t="shared" si="1"/>
        <v>9.8793569062242556E-2</v>
      </c>
    </row>
    <row r="38" spans="2:5" x14ac:dyDescent="0.3">
      <c r="B38" s="98">
        <f t="shared" si="2"/>
        <v>45659.249999999927</v>
      </c>
      <c r="C38" s="99">
        <v>0.13322562523981774</v>
      </c>
      <c r="D38" s="98">
        <f t="shared" si="0"/>
        <v>45659.249999999927</v>
      </c>
      <c r="E38" s="99">
        <f t="shared" si="1"/>
        <v>0.12322562523981774</v>
      </c>
    </row>
    <row r="39" spans="2:5" x14ac:dyDescent="0.3">
      <c r="B39" s="98">
        <f t="shared" si="2"/>
        <v>45659.291666666591</v>
      </c>
      <c r="C39" s="99">
        <v>0.1510363718152351</v>
      </c>
      <c r="D39" s="98">
        <f t="shared" si="0"/>
        <v>45659.291666666591</v>
      </c>
      <c r="E39" s="99">
        <f t="shared" si="1"/>
        <v>0.1410363718152351</v>
      </c>
    </row>
    <row r="40" spans="2:5" x14ac:dyDescent="0.3">
      <c r="B40" s="98">
        <f t="shared" si="2"/>
        <v>45659.333333333256</v>
      </c>
      <c r="C40" s="99">
        <v>6.7545682053067269E-2</v>
      </c>
      <c r="D40" s="98">
        <f t="shared" si="0"/>
        <v>45659.333333333256</v>
      </c>
      <c r="E40" s="99">
        <f t="shared" si="1"/>
        <v>5.7545682053067267E-2</v>
      </c>
    </row>
    <row r="41" spans="2:5" x14ac:dyDescent="0.3">
      <c r="B41" s="98">
        <f t="shared" si="2"/>
        <v>45659.37499999992</v>
      </c>
      <c r="C41" s="99">
        <v>0.10306637227114264</v>
      </c>
      <c r="D41" s="98">
        <f t="shared" si="0"/>
        <v>45659.37499999992</v>
      </c>
      <c r="E41" s="99">
        <f t="shared" si="1"/>
        <v>9.3066372271142644E-2</v>
      </c>
    </row>
    <row r="42" spans="2:5" x14ac:dyDescent="0.3">
      <c r="B42" s="98">
        <f t="shared" si="2"/>
        <v>45659.416666666584</v>
      </c>
      <c r="C42" s="99">
        <v>0.15998723793895681</v>
      </c>
      <c r="D42" s="98">
        <f t="shared" si="0"/>
        <v>45659.416666666584</v>
      </c>
      <c r="E42" s="99">
        <f t="shared" si="1"/>
        <v>0.1499872379389568</v>
      </c>
    </row>
    <row r="43" spans="2:5" x14ac:dyDescent="0.3">
      <c r="B43" s="98">
        <f t="shared" si="2"/>
        <v>45659.458333333248</v>
      </c>
      <c r="C43" s="99">
        <v>0.13098554558305409</v>
      </c>
      <c r="D43" s="98">
        <f t="shared" si="0"/>
        <v>45659.458333333248</v>
      </c>
      <c r="E43" s="99">
        <f t="shared" si="1"/>
        <v>0.12098554558305409</v>
      </c>
    </row>
    <row r="44" spans="2:5" x14ac:dyDescent="0.3">
      <c r="B44" s="98">
        <f t="shared" si="2"/>
        <v>45659.499999999913</v>
      </c>
      <c r="C44" s="99">
        <v>0.10428945832820453</v>
      </c>
      <c r="D44" s="98">
        <f t="shared" si="0"/>
        <v>45659.499999999913</v>
      </c>
      <c r="E44" s="99">
        <f t="shared" si="1"/>
        <v>9.428945832820454E-2</v>
      </c>
    </row>
    <row r="45" spans="2:5" x14ac:dyDescent="0.3">
      <c r="B45" s="98">
        <f t="shared" si="2"/>
        <v>45659.541666666577</v>
      </c>
      <c r="C45" s="99">
        <v>6.9439141484176375E-2</v>
      </c>
      <c r="D45" s="98">
        <f t="shared" si="0"/>
        <v>45659.541666666577</v>
      </c>
      <c r="E45" s="99">
        <f t="shared" si="1"/>
        <v>5.9439141484176373E-2</v>
      </c>
    </row>
    <row r="46" spans="2:5" x14ac:dyDescent="0.3">
      <c r="B46" s="98">
        <f t="shared" si="2"/>
        <v>45659.583333333241</v>
      </c>
      <c r="C46" s="99">
        <v>0.10022023572610325</v>
      </c>
      <c r="D46" s="98">
        <f t="shared" si="0"/>
        <v>45659.583333333241</v>
      </c>
      <c r="E46" s="99">
        <f t="shared" si="1"/>
        <v>9.0220235726103257E-2</v>
      </c>
    </row>
    <row r="47" spans="2:5" x14ac:dyDescent="0.3">
      <c r="B47" s="98">
        <f t="shared" si="2"/>
        <v>45659.624999999905</v>
      </c>
      <c r="C47" s="99">
        <v>7.5834992150829866E-2</v>
      </c>
      <c r="D47" s="98">
        <f t="shared" si="0"/>
        <v>45659.624999999905</v>
      </c>
      <c r="E47" s="99">
        <f t="shared" si="1"/>
        <v>6.5834992150829871E-2</v>
      </c>
    </row>
    <row r="48" spans="2:5" x14ac:dyDescent="0.3">
      <c r="B48" s="98">
        <f t="shared" si="2"/>
        <v>45659.66666666657</v>
      </c>
      <c r="C48" s="99">
        <v>6.8549885805872846E-2</v>
      </c>
      <c r="D48" s="98">
        <f t="shared" si="0"/>
        <v>45659.66666666657</v>
      </c>
      <c r="E48" s="99">
        <f t="shared" si="1"/>
        <v>5.8549885805872844E-2</v>
      </c>
    </row>
    <row r="49" spans="2:5" x14ac:dyDescent="0.3">
      <c r="B49" s="98">
        <f t="shared" si="2"/>
        <v>45659.708333333234</v>
      </c>
      <c r="C49" s="99">
        <v>8.6952426485572179E-2</v>
      </c>
      <c r="D49" s="98">
        <f t="shared" si="0"/>
        <v>45659.708333333234</v>
      </c>
      <c r="E49" s="99">
        <f t="shared" si="1"/>
        <v>7.6952426485572184E-2</v>
      </c>
    </row>
    <row r="50" spans="2:5" x14ac:dyDescent="0.3">
      <c r="B50" s="98">
        <f t="shared" si="2"/>
        <v>45659.749999999898</v>
      </c>
      <c r="C50" s="99">
        <v>0.10659192968821325</v>
      </c>
      <c r="D50" s="98">
        <f t="shared" si="0"/>
        <v>45659.749999999898</v>
      </c>
      <c r="E50" s="99">
        <f t="shared" si="1"/>
        <v>9.6591929688213257E-2</v>
      </c>
    </row>
    <row r="51" spans="2:5" x14ac:dyDescent="0.3">
      <c r="B51" s="98">
        <f t="shared" si="2"/>
        <v>45659.791666666562</v>
      </c>
      <c r="C51" s="99">
        <v>0.14589769569601765</v>
      </c>
      <c r="D51" s="98">
        <f t="shared" si="0"/>
        <v>45659.791666666562</v>
      </c>
      <c r="E51" s="99">
        <f t="shared" si="1"/>
        <v>0.13589769569601765</v>
      </c>
    </row>
    <row r="52" spans="2:5" x14ac:dyDescent="0.3">
      <c r="B52" s="98">
        <f t="shared" si="2"/>
        <v>45659.833333333227</v>
      </c>
      <c r="C52" s="99">
        <v>0.13959835356968911</v>
      </c>
      <c r="D52" s="98">
        <f t="shared" si="0"/>
        <v>45659.833333333227</v>
      </c>
      <c r="E52" s="99">
        <f t="shared" si="1"/>
        <v>0.1295983535696891</v>
      </c>
    </row>
    <row r="53" spans="2:5" x14ac:dyDescent="0.3">
      <c r="B53" s="98">
        <f t="shared" si="2"/>
        <v>45659.874999999891</v>
      </c>
      <c r="C53" s="99">
        <v>9.180392098865138E-2</v>
      </c>
      <c r="D53" s="98">
        <f t="shared" si="0"/>
        <v>45659.874999999891</v>
      </c>
      <c r="E53" s="99">
        <f t="shared" si="1"/>
        <v>8.1803920988651385E-2</v>
      </c>
    </row>
    <row r="54" spans="2:5" x14ac:dyDescent="0.3">
      <c r="B54" s="98">
        <f t="shared" si="2"/>
        <v>45659.916666666555</v>
      </c>
      <c r="C54" s="99">
        <v>6.7847980283107012E-2</v>
      </c>
      <c r="D54" s="98">
        <f t="shared" si="0"/>
        <v>45659.916666666555</v>
      </c>
      <c r="E54" s="99">
        <f t="shared" si="1"/>
        <v>5.784798028310701E-2</v>
      </c>
    </row>
    <row r="55" spans="2:5" x14ac:dyDescent="0.3">
      <c r="B55" s="98">
        <f t="shared" si="2"/>
        <v>45659.958333333219</v>
      </c>
      <c r="C55" s="99">
        <v>0.14436736757339333</v>
      </c>
      <c r="D55" s="98">
        <f t="shared" si="0"/>
        <v>45659.958333333219</v>
      </c>
      <c r="E55" s="99">
        <f t="shared" si="1"/>
        <v>0.13436736757339332</v>
      </c>
    </row>
    <row r="56" spans="2:5" x14ac:dyDescent="0.3">
      <c r="B56" s="98">
        <f t="shared" si="2"/>
        <v>45659.999999999884</v>
      </c>
      <c r="C56" s="99">
        <v>0.1559906472478654</v>
      </c>
      <c r="D56" s="98">
        <f t="shared" si="0"/>
        <v>45659.999999999884</v>
      </c>
      <c r="E56" s="99">
        <f t="shared" si="1"/>
        <v>0.1459906472478654</v>
      </c>
    </row>
    <row r="57" spans="2:5" x14ac:dyDescent="0.3">
      <c r="B57" s="98">
        <f t="shared" si="2"/>
        <v>45660.041666666548</v>
      </c>
      <c r="C57" s="99">
        <v>0.13841332234758497</v>
      </c>
      <c r="D57" s="98">
        <f t="shared" si="0"/>
        <v>45660.041666666548</v>
      </c>
      <c r="E57" s="99">
        <f t="shared" si="1"/>
        <v>0.12841332234758496</v>
      </c>
    </row>
    <row r="58" spans="2:5" x14ac:dyDescent="0.3">
      <c r="B58" s="98">
        <f t="shared" si="2"/>
        <v>45660.083333333212</v>
      </c>
      <c r="C58" s="99">
        <v>7.6670101980961025E-2</v>
      </c>
      <c r="D58" s="98">
        <f t="shared" si="0"/>
        <v>45660.083333333212</v>
      </c>
      <c r="E58" s="99">
        <f t="shared" si="1"/>
        <v>6.667010198096103E-2</v>
      </c>
    </row>
    <row r="59" spans="2:5" x14ac:dyDescent="0.3">
      <c r="B59" s="98">
        <f t="shared" si="2"/>
        <v>45660.124999999876</v>
      </c>
      <c r="C59" s="99">
        <v>0.14485380536826842</v>
      </c>
      <c r="D59" s="98">
        <f t="shared" si="0"/>
        <v>45660.124999999876</v>
      </c>
      <c r="E59" s="99">
        <f t="shared" si="1"/>
        <v>0.13485380536826841</v>
      </c>
    </row>
    <row r="60" spans="2:5" x14ac:dyDescent="0.3">
      <c r="B60" s="98">
        <f t="shared" si="2"/>
        <v>45660.166666666541</v>
      </c>
      <c r="C60" s="99">
        <v>0.15653997610458886</v>
      </c>
      <c r="D60" s="98">
        <f t="shared" si="0"/>
        <v>45660.166666666541</v>
      </c>
      <c r="E60" s="99">
        <f t="shared" si="1"/>
        <v>0.14653997610458885</v>
      </c>
    </row>
    <row r="61" spans="2:5" x14ac:dyDescent="0.3">
      <c r="B61" s="98">
        <f t="shared" si="2"/>
        <v>45660.208333333205</v>
      </c>
      <c r="C61" s="99">
        <v>7.3272664706026225E-2</v>
      </c>
      <c r="D61" s="98">
        <f t="shared" si="0"/>
        <v>45660.208333333205</v>
      </c>
      <c r="E61" s="99">
        <f t="shared" si="1"/>
        <v>6.327266470602623E-2</v>
      </c>
    </row>
    <row r="62" spans="2:5" x14ac:dyDescent="0.3">
      <c r="B62" s="98">
        <f t="shared" si="2"/>
        <v>45660.249999999869</v>
      </c>
      <c r="C62" s="99">
        <v>7.0033767157217153E-2</v>
      </c>
      <c r="D62" s="98">
        <f t="shared" si="0"/>
        <v>45660.249999999869</v>
      </c>
      <c r="E62" s="99">
        <f t="shared" si="1"/>
        <v>6.0033767157217151E-2</v>
      </c>
    </row>
    <row r="63" spans="2:5" x14ac:dyDescent="0.3">
      <c r="B63" s="98">
        <f t="shared" si="2"/>
        <v>45660.291666666533</v>
      </c>
      <c r="C63" s="99">
        <v>0.15950102358015639</v>
      </c>
      <c r="D63" s="98">
        <f t="shared" si="0"/>
        <v>45660.291666666533</v>
      </c>
      <c r="E63" s="99">
        <f t="shared" si="1"/>
        <v>0.14950102358015638</v>
      </c>
    </row>
    <row r="64" spans="2:5" x14ac:dyDescent="0.3">
      <c r="B64" s="98">
        <f t="shared" si="2"/>
        <v>45660.333333333198</v>
      </c>
      <c r="C64" s="99">
        <v>0.15396015066101448</v>
      </c>
      <c r="D64" s="98">
        <f t="shared" si="0"/>
        <v>45660.333333333198</v>
      </c>
      <c r="E64" s="99">
        <f t="shared" si="1"/>
        <v>0.14396015066101447</v>
      </c>
    </row>
    <row r="65" spans="2:5" x14ac:dyDescent="0.3">
      <c r="B65" s="98">
        <f t="shared" si="2"/>
        <v>45660.374999999862</v>
      </c>
      <c r="C65" s="99">
        <v>0.15326972616062096</v>
      </c>
      <c r="D65" s="98">
        <f t="shared" si="0"/>
        <v>45660.374999999862</v>
      </c>
      <c r="E65" s="99">
        <f t="shared" si="1"/>
        <v>0.14326972616062095</v>
      </c>
    </row>
    <row r="66" spans="2:5" x14ac:dyDescent="0.3">
      <c r="B66" s="98">
        <f t="shared" si="2"/>
        <v>45660.416666666526</v>
      </c>
      <c r="C66" s="99">
        <v>9.1541006268375802E-2</v>
      </c>
      <c r="D66" s="98">
        <f t="shared" si="0"/>
        <v>45660.416666666526</v>
      </c>
      <c r="E66" s="99">
        <f t="shared" si="1"/>
        <v>8.1541006268375807E-2</v>
      </c>
    </row>
    <row r="67" spans="2:5" x14ac:dyDescent="0.3">
      <c r="B67" s="98">
        <f t="shared" si="2"/>
        <v>45660.45833333319</v>
      </c>
      <c r="C67" s="99">
        <v>9.7400062092022399E-2</v>
      </c>
      <c r="D67" s="98">
        <f t="shared" si="0"/>
        <v>45660.45833333319</v>
      </c>
      <c r="E67" s="99">
        <f t="shared" si="1"/>
        <v>8.7400062092022404E-2</v>
      </c>
    </row>
    <row r="68" spans="2:5" x14ac:dyDescent="0.3">
      <c r="B68" s="98">
        <f t="shared" si="2"/>
        <v>45660.499999999854</v>
      </c>
      <c r="C68" s="99">
        <v>7.2160487610563068E-2</v>
      </c>
      <c r="D68" s="98">
        <f t="shared" si="0"/>
        <v>45660.499999999854</v>
      </c>
      <c r="E68" s="99">
        <f t="shared" si="1"/>
        <v>6.2160487610563066E-2</v>
      </c>
    </row>
    <row r="69" spans="2:5" x14ac:dyDescent="0.3">
      <c r="B69" s="98">
        <f t="shared" si="2"/>
        <v>45660.541666666519</v>
      </c>
      <c r="C69" s="99">
        <v>0.11713978947114725</v>
      </c>
      <c r="D69" s="98">
        <f t="shared" si="0"/>
        <v>45660.541666666519</v>
      </c>
      <c r="E69" s="99">
        <f t="shared" si="1"/>
        <v>0.10713978947114726</v>
      </c>
    </row>
    <row r="70" spans="2:5" x14ac:dyDescent="0.3">
      <c r="B70" s="98">
        <f t="shared" si="2"/>
        <v>45660.583333333183</v>
      </c>
      <c r="C70" s="99">
        <v>0.11397809039057921</v>
      </c>
      <c r="D70" s="98">
        <f t="shared" si="0"/>
        <v>45660.583333333183</v>
      </c>
      <c r="E70" s="99">
        <f t="shared" si="1"/>
        <v>0.10397809039057922</v>
      </c>
    </row>
    <row r="71" spans="2:5" x14ac:dyDescent="0.3">
      <c r="B71" s="98">
        <f t="shared" si="2"/>
        <v>45660.624999999847</v>
      </c>
      <c r="C71" s="99">
        <v>0.14804762464360657</v>
      </c>
      <c r="D71" s="98">
        <f t="shared" si="0"/>
        <v>45660.624999999847</v>
      </c>
      <c r="E71" s="99">
        <f t="shared" si="1"/>
        <v>0.13804762464360656</v>
      </c>
    </row>
    <row r="72" spans="2:5" x14ac:dyDescent="0.3">
      <c r="B72" s="98">
        <f t="shared" si="2"/>
        <v>45660.666666666511</v>
      </c>
      <c r="C72" s="99">
        <v>9.1599090581517745E-2</v>
      </c>
      <c r="D72" s="98">
        <f t="shared" si="0"/>
        <v>45660.666666666511</v>
      </c>
      <c r="E72" s="99">
        <f t="shared" si="1"/>
        <v>8.159909058151775E-2</v>
      </c>
    </row>
    <row r="73" spans="2:5" x14ac:dyDescent="0.3">
      <c r="B73" s="98">
        <f t="shared" si="2"/>
        <v>45660.708333333176</v>
      </c>
      <c r="C73" s="99">
        <v>0.10236313816493346</v>
      </c>
      <c r="D73" s="98">
        <f t="shared" ref="D73:D89" si="3">B73</f>
        <v>45660.708333333176</v>
      </c>
      <c r="E73" s="99">
        <f t="shared" ref="E73:E89" si="4">C73-0.01</f>
        <v>9.2363138164933467E-2</v>
      </c>
    </row>
    <row r="74" spans="2:5" x14ac:dyDescent="0.3">
      <c r="B74" s="98">
        <f t="shared" si="2"/>
        <v>45660.74999999984</v>
      </c>
      <c r="C74" s="99">
        <v>0.1197712941047953</v>
      </c>
      <c r="D74" s="98">
        <f t="shared" si="3"/>
        <v>45660.74999999984</v>
      </c>
      <c r="E74" s="99">
        <f t="shared" si="4"/>
        <v>0.1097712941047953</v>
      </c>
    </row>
    <row r="75" spans="2:5" x14ac:dyDescent="0.3">
      <c r="B75" s="98">
        <f t="shared" ref="B75:B89" si="5">B74+TIME(1,0,0)</f>
        <v>45660.791666666504</v>
      </c>
      <c r="C75" s="99">
        <v>9.1017051740617763E-2</v>
      </c>
      <c r="D75" s="98">
        <f t="shared" si="3"/>
        <v>45660.791666666504</v>
      </c>
      <c r="E75" s="99">
        <f t="shared" si="4"/>
        <v>8.1017051740617768E-2</v>
      </c>
    </row>
    <row r="76" spans="2:5" x14ac:dyDescent="0.3">
      <c r="B76" s="98">
        <f t="shared" si="5"/>
        <v>45660.833333333168</v>
      </c>
      <c r="C76" s="99">
        <v>0.15993722107260577</v>
      </c>
      <c r="D76" s="98">
        <f t="shared" si="3"/>
        <v>45660.833333333168</v>
      </c>
      <c r="E76" s="99">
        <f t="shared" si="4"/>
        <v>0.14993722107260576</v>
      </c>
    </row>
    <row r="77" spans="2:5" x14ac:dyDescent="0.3">
      <c r="B77" s="98">
        <f t="shared" si="5"/>
        <v>45660.874999999833</v>
      </c>
      <c r="C77" s="99">
        <v>8.352003579318204E-2</v>
      </c>
      <c r="D77" s="98">
        <f t="shared" si="3"/>
        <v>45660.874999999833</v>
      </c>
      <c r="E77" s="99">
        <f t="shared" si="4"/>
        <v>7.3520035793182045E-2</v>
      </c>
    </row>
    <row r="78" spans="2:5" x14ac:dyDescent="0.3">
      <c r="B78" s="98">
        <f t="shared" si="5"/>
        <v>45660.916666666497</v>
      </c>
      <c r="C78" s="99">
        <v>0.12103255111588933</v>
      </c>
      <c r="D78" s="98">
        <f t="shared" si="3"/>
        <v>45660.916666666497</v>
      </c>
      <c r="E78" s="99">
        <f t="shared" si="4"/>
        <v>0.11103255111588933</v>
      </c>
    </row>
    <row r="79" spans="2:5" x14ac:dyDescent="0.3">
      <c r="B79" s="98">
        <f t="shared" si="5"/>
        <v>45660.958333333161</v>
      </c>
      <c r="C79" s="99">
        <v>8.9287199398358302E-2</v>
      </c>
      <c r="D79" s="98">
        <f t="shared" si="3"/>
        <v>45660.958333333161</v>
      </c>
      <c r="E79" s="99">
        <f t="shared" si="4"/>
        <v>7.9287199398358307E-2</v>
      </c>
    </row>
    <row r="80" spans="2:5" x14ac:dyDescent="0.3">
      <c r="B80" s="98">
        <f t="shared" si="5"/>
        <v>45660.999999999825</v>
      </c>
      <c r="C80" s="99">
        <v>0.13801316867067115</v>
      </c>
      <c r="D80" s="98">
        <f t="shared" si="3"/>
        <v>45660.999999999825</v>
      </c>
      <c r="E80" s="99">
        <f t="shared" si="4"/>
        <v>0.12801316867067114</v>
      </c>
    </row>
    <row r="81" spans="2:5" x14ac:dyDescent="0.3">
      <c r="B81" s="98">
        <f t="shared" si="5"/>
        <v>45661.04166666649</v>
      </c>
      <c r="C81" s="99">
        <v>9.6028144998910964E-2</v>
      </c>
      <c r="D81" s="98">
        <f t="shared" si="3"/>
        <v>45661.04166666649</v>
      </c>
      <c r="E81" s="99">
        <f t="shared" si="4"/>
        <v>8.6028144998910969E-2</v>
      </c>
    </row>
    <row r="82" spans="2:5" x14ac:dyDescent="0.3">
      <c r="B82" s="98">
        <f t="shared" si="5"/>
        <v>45661.083333333154</v>
      </c>
      <c r="C82" s="99">
        <v>0.13918203107032912</v>
      </c>
      <c r="D82" s="98">
        <f t="shared" si="3"/>
        <v>45661.083333333154</v>
      </c>
      <c r="E82" s="99">
        <f t="shared" si="4"/>
        <v>0.12918203107032911</v>
      </c>
    </row>
    <row r="83" spans="2:5" x14ac:dyDescent="0.3">
      <c r="B83" s="98">
        <f t="shared" si="5"/>
        <v>45661.124999999818</v>
      </c>
      <c r="C83" s="99">
        <v>0.10684208029203104</v>
      </c>
      <c r="D83" s="98">
        <f t="shared" si="3"/>
        <v>45661.124999999818</v>
      </c>
      <c r="E83" s="99">
        <f t="shared" si="4"/>
        <v>9.6842080292031049E-2</v>
      </c>
    </row>
    <row r="84" spans="2:5" x14ac:dyDescent="0.3">
      <c r="B84" s="98">
        <f t="shared" si="5"/>
        <v>45661.166666666482</v>
      </c>
      <c r="C84" s="99">
        <v>8.1392106020097527E-2</v>
      </c>
      <c r="D84" s="98">
        <f t="shared" si="3"/>
        <v>45661.166666666482</v>
      </c>
      <c r="E84" s="99">
        <f t="shared" si="4"/>
        <v>7.1392106020097532E-2</v>
      </c>
    </row>
    <row r="85" spans="2:5" x14ac:dyDescent="0.3">
      <c r="B85" s="98">
        <f t="shared" si="5"/>
        <v>45661.208333333147</v>
      </c>
      <c r="C85" s="99">
        <v>0.15857170917925736</v>
      </c>
      <c r="D85" s="98">
        <f t="shared" si="3"/>
        <v>45661.208333333147</v>
      </c>
      <c r="E85" s="99">
        <f t="shared" si="4"/>
        <v>0.14857170917925736</v>
      </c>
    </row>
    <row r="86" spans="2:5" x14ac:dyDescent="0.3">
      <c r="B86" s="98">
        <f t="shared" si="5"/>
        <v>45661.249999999811</v>
      </c>
      <c r="C86" s="99">
        <v>0.14897384126536978</v>
      </c>
      <c r="D86" s="98">
        <f t="shared" si="3"/>
        <v>45661.249999999811</v>
      </c>
      <c r="E86" s="99">
        <f t="shared" si="4"/>
        <v>0.13897384126536977</v>
      </c>
    </row>
    <row r="87" spans="2:5" x14ac:dyDescent="0.3">
      <c r="B87" s="98">
        <f t="shared" si="5"/>
        <v>45661.291666666475</v>
      </c>
      <c r="C87" s="99">
        <v>0.14765883429542043</v>
      </c>
      <c r="D87" s="98">
        <f t="shared" si="3"/>
        <v>45661.291666666475</v>
      </c>
      <c r="E87" s="99">
        <f t="shared" si="4"/>
        <v>0.13765883429542042</v>
      </c>
    </row>
    <row r="88" spans="2:5" x14ac:dyDescent="0.3">
      <c r="B88" s="98">
        <f t="shared" si="5"/>
        <v>45661.333333333139</v>
      </c>
      <c r="C88" s="99">
        <v>0.15659199482980246</v>
      </c>
      <c r="D88" s="98">
        <f t="shared" si="3"/>
        <v>45661.333333333139</v>
      </c>
      <c r="E88" s="99">
        <f t="shared" si="4"/>
        <v>0.14659199482980245</v>
      </c>
    </row>
    <row r="89" spans="2:5" x14ac:dyDescent="0.3">
      <c r="B89" s="98">
        <f t="shared" si="5"/>
        <v>45661.374999999804</v>
      </c>
      <c r="C89" s="99">
        <v>0.12923296944179374</v>
      </c>
      <c r="D89" s="98">
        <f t="shared" si="3"/>
        <v>45661.374999999804</v>
      </c>
      <c r="E89" s="99">
        <f t="shared" si="4"/>
        <v>0.11923296944179375</v>
      </c>
    </row>
  </sheetData>
  <mergeCells count="120">
    <mergeCell ref="R1:S1"/>
    <mergeCell ref="T1:U1"/>
    <mergeCell ref="V1:W1"/>
    <mergeCell ref="X1:Y1"/>
    <mergeCell ref="B1:C1"/>
    <mergeCell ref="F1:G1"/>
    <mergeCell ref="F2:G2"/>
    <mergeCell ref="F3:G3"/>
    <mergeCell ref="F4:G4"/>
    <mergeCell ref="H1:I1"/>
    <mergeCell ref="H2:I2"/>
    <mergeCell ref="H3:I3"/>
    <mergeCell ref="H4:I4"/>
    <mergeCell ref="B2:C2"/>
    <mergeCell ref="B4:C4"/>
    <mergeCell ref="B3:C3"/>
    <mergeCell ref="D1:E1"/>
    <mergeCell ref="D2:E2"/>
    <mergeCell ref="D3:E3"/>
    <mergeCell ref="D4:E4"/>
    <mergeCell ref="N2:O2"/>
    <mergeCell ref="N3:O3"/>
    <mergeCell ref="N4:O4"/>
    <mergeCell ref="P2:Q2"/>
    <mergeCell ref="P3:Q3"/>
    <mergeCell ref="P4:Q4"/>
    <mergeCell ref="J1:K1"/>
    <mergeCell ref="J2:K2"/>
    <mergeCell ref="J3:K3"/>
    <mergeCell ref="J4:K4"/>
    <mergeCell ref="L1:M1"/>
    <mergeCell ref="L2:M2"/>
    <mergeCell ref="L3:M3"/>
    <mergeCell ref="L4:M4"/>
    <mergeCell ref="N1:O1"/>
    <mergeCell ref="P1:Q1"/>
    <mergeCell ref="AB3:AC3"/>
    <mergeCell ref="AB4:AC4"/>
    <mergeCell ref="V2:W2"/>
    <mergeCell ref="V3:W3"/>
    <mergeCell ref="V4:W4"/>
    <mergeCell ref="X2:Y2"/>
    <mergeCell ref="X3:Y3"/>
    <mergeCell ref="X4:Y4"/>
    <mergeCell ref="R2:S2"/>
    <mergeCell ref="R3:S3"/>
    <mergeCell ref="R4:S4"/>
    <mergeCell ref="T2:U2"/>
    <mergeCell ref="T3:U3"/>
    <mergeCell ref="T4:U4"/>
    <mergeCell ref="AN1:AO1"/>
    <mergeCell ref="AN2:AO2"/>
    <mergeCell ref="AN3:AO3"/>
    <mergeCell ref="AN4:AO4"/>
    <mergeCell ref="AH1:AI1"/>
    <mergeCell ref="AH2:AI2"/>
    <mergeCell ref="AH3:AI3"/>
    <mergeCell ref="AH4:AI4"/>
    <mergeCell ref="AJ1:AK1"/>
    <mergeCell ref="AJ2:AK2"/>
    <mergeCell ref="AJ3:AK3"/>
    <mergeCell ref="AJ4:AK4"/>
    <mergeCell ref="B5:C5"/>
    <mergeCell ref="B6:C6"/>
    <mergeCell ref="D5:E5"/>
    <mergeCell ref="D6:E6"/>
    <mergeCell ref="F5:G5"/>
    <mergeCell ref="F6:G6"/>
    <mergeCell ref="AL1:AM1"/>
    <mergeCell ref="AL2:AM2"/>
    <mergeCell ref="AL3:AM3"/>
    <mergeCell ref="AL4:AM4"/>
    <mergeCell ref="AD1:AE1"/>
    <mergeCell ref="AD2:AE2"/>
    <mergeCell ref="AD3:AE3"/>
    <mergeCell ref="AD4:AE4"/>
    <mergeCell ref="AF1:AG1"/>
    <mergeCell ref="AF2:AG2"/>
    <mergeCell ref="AF3:AG3"/>
    <mergeCell ref="AF4:AG4"/>
    <mergeCell ref="Z1:AA1"/>
    <mergeCell ref="Z2:AA2"/>
    <mergeCell ref="Z3:AA3"/>
    <mergeCell ref="Z4:AA4"/>
    <mergeCell ref="AB1:AC1"/>
    <mergeCell ref="AB2:AC2"/>
    <mergeCell ref="N5:O5"/>
    <mergeCell ref="N6:O6"/>
    <mergeCell ref="P5:Q5"/>
    <mergeCell ref="P6:Q6"/>
    <mergeCell ref="R5:S5"/>
    <mergeCell ref="R6:S6"/>
    <mergeCell ref="H5:I5"/>
    <mergeCell ref="H6:I6"/>
    <mergeCell ref="J5:K5"/>
    <mergeCell ref="J6:K6"/>
    <mergeCell ref="L5:M5"/>
    <mergeCell ref="L6:M6"/>
    <mergeCell ref="Z5:AA5"/>
    <mergeCell ref="Z6:AA6"/>
    <mergeCell ref="AB5:AC5"/>
    <mergeCell ref="AB6:AC6"/>
    <mergeCell ref="AD5:AE5"/>
    <mergeCell ref="AD6:AE6"/>
    <mergeCell ref="T5:U5"/>
    <mergeCell ref="T6:U6"/>
    <mergeCell ref="V5:W5"/>
    <mergeCell ref="V6:W6"/>
    <mergeCell ref="X5:Y5"/>
    <mergeCell ref="X6:Y6"/>
    <mergeCell ref="AL5:AM5"/>
    <mergeCell ref="AL6:AM6"/>
    <mergeCell ref="AN5:AO5"/>
    <mergeCell ref="AN6:AO6"/>
    <mergeCell ref="AF5:AG5"/>
    <mergeCell ref="AF6:AG6"/>
    <mergeCell ref="AH5:AI5"/>
    <mergeCell ref="AH6:AI6"/>
    <mergeCell ref="AJ5:AK5"/>
    <mergeCell ref="AJ6:AK6"/>
  </mergeCells>
  <dataValidations count="1">
    <dataValidation type="list" allowBlank="1" showInputMessage="1" showErrorMessage="1" sqref="B2 D2 F2 H2 J2 L2 N2 P2 R2 T2 V2 X2 Z2 AB2 AD2 AF2 AH2 AJ2 AL2 AN2" xr:uid="{CF767DC3-A7F2-4A8E-8100-1E65F038A803}">
      <formula1>"Availability Factor, Export price, Import price,Local demand"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7CD855-EDB3-403B-9F5D-6848312BEED4}">
          <x14:formula1>
            <xm:f>Commodities!$B$2:$M$2</xm:f>
          </x14:formula1>
          <xm:sqref>B3:AO3</xm:sqref>
        </x14:dataValidation>
        <x14:dataValidation type="list" allowBlank="1" showInputMessage="1" showErrorMessage="1" xr:uid="{2510D074-049E-4064-B95D-BD6687BBE79B}">
          <x14:formula1>
            <xm:f>Units!$D$2:$W$2</xm:f>
          </x14:formula1>
          <xm:sqref>B4:AO4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M7"/>
  <sheetViews>
    <sheetView workbookViewId="0">
      <selection activeCell="B13" sqref="B13"/>
    </sheetView>
  </sheetViews>
  <sheetFormatPr defaultRowHeight="18" x14ac:dyDescent="0.35"/>
  <cols>
    <col min="1" max="1" width="25.77734375" style="42" customWidth="1"/>
    <col min="2" max="13" width="25.77734375" style="43" customWidth="1"/>
    <col min="14" max="16384" width="8.88671875" style="44"/>
  </cols>
  <sheetData>
    <row r="1" spans="1:13" s="48" customFormat="1" ht="18.600000000000001" thickBot="1" x14ac:dyDescent="0.4">
      <c r="A1" s="46" t="s">
        <v>50</v>
      </c>
      <c r="B1" s="47">
        <v>1</v>
      </c>
      <c r="C1" s="47">
        <v>2</v>
      </c>
      <c r="D1" s="47">
        <v>3</v>
      </c>
      <c r="E1" s="47">
        <v>4</v>
      </c>
      <c r="F1" s="47">
        <v>5</v>
      </c>
      <c r="G1" s="47">
        <v>6</v>
      </c>
      <c r="H1" s="47">
        <v>7</v>
      </c>
      <c r="I1" s="47">
        <v>8</v>
      </c>
      <c r="J1" s="47">
        <v>9</v>
      </c>
      <c r="K1" s="47">
        <v>10</v>
      </c>
      <c r="L1" s="47">
        <v>11</v>
      </c>
      <c r="M1" s="47">
        <v>12</v>
      </c>
    </row>
    <row r="2" spans="1:13" x14ac:dyDescent="0.35">
      <c r="A2" s="41" t="s">
        <v>6</v>
      </c>
      <c r="B2" s="43" t="s">
        <v>51</v>
      </c>
      <c r="C2" s="43" t="s">
        <v>53</v>
      </c>
      <c r="D2" s="43" t="s">
        <v>52</v>
      </c>
      <c r="E2" s="43" t="s">
        <v>56</v>
      </c>
      <c r="F2" s="43" t="s">
        <v>59</v>
      </c>
    </row>
    <row r="3" spans="1:13" x14ac:dyDescent="0.35">
      <c r="A3" s="42" t="s">
        <v>55</v>
      </c>
      <c r="B3" s="49" t="b">
        <v>1</v>
      </c>
      <c r="C3" s="49" t="b">
        <v>0</v>
      </c>
      <c r="D3" s="49" t="b">
        <v>0</v>
      </c>
      <c r="E3" s="49" t="b">
        <v>1</v>
      </c>
      <c r="F3" s="49" t="b">
        <v>0</v>
      </c>
      <c r="G3" s="49" t="b">
        <v>0</v>
      </c>
      <c r="H3" s="49" t="b">
        <v>0</v>
      </c>
      <c r="I3" s="49" t="b">
        <v>0</v>
      </c>
      <c r="J3" s="49" t="b">
        <v>0</v>
      </c>
      <c r="K3" s="49" t="b">
        <v>0</v>
      </c>
      <c r="L3" s="49" t="b">
        <v>0</v>
      </c>
      <c r="M3" s="49" t="b">
        <v>0</v>
      </c>
    </row>
    <row r="4" spans="1:13" x14ac:dyDescent="0.35">
      <c r="A4" s="42" t="s">
        <v>162</v>
      </c>
    </row>
    <row r="5" spans="1:13" x14ac:dyDescent="0.35">
      <c r="A5" s="42" t="s">
        <v>54</v>
      </c>
      <c r="B5" s="49" t="b">
        <v>1</v>
      </c>
      <c r="C5" s="49" t="b">
        <v>0</v>
      </c>
      <c r="D5" s="49" t="b">
        <v>1</v>
      </c>
      <c r="E5" s="49" t="b">
        <v>1</v>
      </c>
      <c r="F5" s="49" t="b">
        <v>1</v>
      </c>
      <c r="G5" s="49" t="b">
        <v>0</v>
      </c>
      <c r="H5" s="49" t="b">
        <v>0</v>
      </c>
      <c r="I5" s="49" t="b">
        <v>0</v>
      </c>
      <c r="J5" s="49" t="b">
        <v>0</v>
      </c>
      <c r="K5" s="49" t="b">
        <v>0</v>
      </c>
      <c r="L5" s="49" t="b">
        <v>0</v>
      </c>
      <c r="M5" s="49" t="b">
        <v>0</v>
      </c>
    </row>
    <row r="6" spans="1:13" x14ac:dyDescent="0.35">
      <c r="A6" s="42" t="s">
        <v>57</v>
      </c>
      <c r="B6" s="49" t="b">
        <v>1</v>
      </c>
      <c r="C6" s="49" t="b">
        <v>1</v>
      </c>
      <c r="D6" s="49" t="b">
        <v>1</v>
      </c>
      <c r="E6" s="49" t="b">
        <v>1</v>
      </c>
      <c r="F6" s="49" t="b">
        <v>1</v>
      </c>
      <c r="G6" s="49" t="b">
        <v>0</v>
      </c>
      <c r="H6" s="49" t="b">
        <v>0</v>
      </c>
      <c r="I6" s="49" t="b">
        <v>0</v>
      </c>
      <c r="J6" s="49" t="b">
        <v>0</v>
      </c>
      <c r="K6" s="49" t="b">
        <v>0</v>
      </c>
      <c r="L6" s="49" t="b">
        <v>0</v>
      </c>
      <c r="M6" s="49" t="b">
        <v>0</v>
      </c>
    </row>
    <row r="7" spans="1:13" x14ac:dyDescent="0.35">
      <c r="A7" s="42" t="s">
        <v>58</v>
      </c>
      <c r="B7" s="49" t="b">
        <v>1</v>
      </c>
      <c r="C7" s="49" t="b">
        <v>1</v>
      </c>
      <c r="D7" s="49" t="b">
        <v>0</v>
      </c>
      <c r="E7" s="49" t="b">
        <v>1</v>
      </c>
      <c r="F7" s="49" t="b">
        <v>0</v>
      </c>
      <c r="G7" s="49" t="b">
        <v>0</v>
      </c>
      <c r="H7" s="49" t="b">
        <v>0</v>
      </c>
      <c r="I7" s="49" t="b">
        <v>0</v>
      </c>
      <c r="J7" s="49" t="b">
        <v>0</v>
      </c>
      <c r="K7" s="49" t="b">
        <v>0</v>
      </c>
      <c r="L7" s="49" t="b">
        <v>0</v>
      </c>
      <c r="M7" s="49" t="b">
        <v>0</v>
      </c>
    </row>
  </sheetData>
  <dataValidations count="1">
    <dataValidation type="list" allowBlank="1" showInputMessage="1" showErrorMessage="1" sqref="B4:M4" xr:uid="{693B0AF7-27D0-4B6A-836D-02E5283D7B54}">
      <formula1>Districts_named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5"/>
  <sheetViews>
    <sheetView workbookViewId="0">
      <selection activeCell="B2" sqref="B2:M2"/>
    </sheetView>
  </sheetViews>
  <sheetFormatPr defaultRowHeight="18" x14ac:dyDescent="0.35"/>
  <cols>
    <col min="1" max="1" width="25.77734375" style="42" customWidth="1"/>
    <col min="2" max="13" width="25.77734375" style="43" customWidth="1"/>
    <col min="14" max="16384" width="8.88671875" style="44"/>
  </cols>
  <sheetData>
    <row r="1" spans="1:13" s="48" customFormat="1" ht="18.600000000000001" thickBot="1" x14ac:dyDescent="0.4">
      <c r="A1" s="46" t="s">
        <v>45</v>
      </c>
      <c r="B1" s="47">
        <v>1</v>
      </c>
      <c r="C1" s="47">
        <v>2</v>
      </c>
      <c r="D1" s="47">
        <v>3</v>
      </c>
      <c r="E1" s="47">
        <v>4</v>
      </c>
      <c r="F1" s="47">
        <v>5</v>
      </c>
      <c r="G1" s="47">
        <v>6</v>
      </c>
      <c r="H1" s="47">
        <v>7</v>
      </c>
      <c r="I1" s="47">
        <v>8</v>
      </c>
      <c r="J1" s="47">
        <v>9</v>
      </c>
      <c r="K1" s="47">
        <v>10</v>
      </c>
      <c r="L1" s="47">
        <v>11</v>
      </c>
      <c r="M1" s="47">
        <v>12</v>
      </c>
    </row>
    <row r="2" spans="1:13" x14ac:dyDescent="0.35">
      <c r="A2" s="41" t="s">
        <v>6</v>
      </c>
      <c r="B2" s="43" t="s">
        <v>42</v>
      </c>
      <c r="C2" s="43" t="s">
        <v>43</v>
      </c>
    </row>
    <row r="3" spans="1:13" x14ac:dyDescent="0.35">
      <c r="A3" s="41" t="s">
        <v>30</v>
      </c>
      <c r="B3" s="43" t="s">
        <v>38</v>
      </c>
      <c r="C3" s="43" t="s">
        <v>39</v>
      </c>
    </row>
    <row r="4" spans="1:13" x14ac:dyDescent="0.35">
      <c r="A4" s="41" t="s">
        <v>31</v>
      </c>
      <c r="B4" s="43">
        <v>1980</v>
      </c>
      <c r="C4" s="43">
        <v>1990</v>
      </c>
    </row>
    <row r="5" spans="1:13" x14ac:dyDescent="0.35">
      <c r="A5" s="41" t="s">
        <v>37</v>
      </c>
      <c r="B5" s="43" t="s">
        <v>40</v>
      </c>
      <c r="C5" s="43" t="s">
        <v>41</v>
      </c>
    </row>
  </sheetData>
  <dataValidations disablePrompts="1" count="2">
    <dataValidation type="list" allowBlank="1" showInputMessage="1" showErrorMessage="1" sqref="B3:M3" xr:uid="{5E0E1C54-A072-4A38-9977-074222694AD2}">
      <formula1>"Single Family,Multi Families"</formula1>
    </dataValidation>
    <dataValidation type="list" showInputMessage="1" showErrorMessage="1" sqref="B5:M5" xr:uid="{FE223FB1-63C7-44FB-8E45-0372751E8AC7}">
      <formula1>"A+,A,B,C,D,E,F,G"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N34"/>
  <sheetViews>
    <sheetView tabSelected="1" workbookViewId="0">
      <selection activeCell="G6" sqref="G6"/>
    </sheetView>
  </sheetViews>
  <sheetFormatPr defaultRowHeight="18" x14ac:dyDescent="0.35"/>
  <cols>
    <col min="1" max="1" width="4" style="44" bestFit="1" customWidth="1"/>
    <col min="2" max="2" width="25.77734375" style="42" customWidth="1"/>
    <col min="3" max="14" width="25.77734375" style="43" customWidth="1"/>
    <col min="15" max="16384" width="8.88671875" style="44"/>
  </cols>
  <sheetData>
    <row r="1" spans="2:14" s="48" customFormat="1" ht="18.600000000000001" thickBot="1" x14ac:dyDescent="0.4">
      <c r="B1" s="46" t="s">
        <v>44</v>
      </c>
      <c r="C1" s="47">
        <v>1</v>
      </c>
      <c r="D1" s="47">
        <v>2</v>
      </c>
      <c r="E1" s="47">
        <v>3</v>
      </c>
      <c r="F1" s="47">
        <v>4</v>
      </c>
      <c r="G1" s="47">
        <v>5</v>
      </c>
      <c r="H1" s="47">
        <v>6</v>
      </c>
      <c r="I1" s="47">
        <v>7</v>
      </c>
      <c r="J1" s="47">
        <v>8</v>
      </c>
      <c r="K1" s="47">
        <v>9</v>
      </c>
      <c r="L1" s="47">
        <v>10</v>
      </c>
      <c r="M1" s="47">
        <v>11</v>
      </c>
      <c r="N1" s="47">
        <v>12</v>
      </c>
    </row>
    <row r="2" spans="2:14" x14ac:dyDescent="0.35">
      <c r="B2" s="41" t="s">
        <v>6</v>
      </c>
      <c r="C2" s="43" t="s">
        <v>46</v>
      </c>
      <c r="D2" s="43" t="s">
        <v>47</v>
      </c>
      <c r="E2" s="43" t="s">
        <v>163</v>
      </c>
      <c r="F2" s="43" t="s">
        <v>164</v>
      </c>
      <c r="G2" s="43" t="s">
        <v>165</v>
      </c>
    </row>
    <row r="19" spans="1:14" ht="18.600000000000001" thickBot="1" x14ac:dyDescent="0.4"/>
    <row r="20" spans="1:14" s="40" customFormat="1" ht="18.600000000000001" thickBot="1" x14ac:dyDescent="0.4">
      <c r="B20" s="45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44">
        <v>1</v>
      </c>
      <c r="B21" s="43" t="str" cm="1">
        <f t="array" ref="B21">IF(COUNTA(INDEX(Commodities_named, A21))&gt;0,INDEX(Commodities_named, A21),"")</f>
        <v>Electricity</v>
      </c>
      <c r="C21" s="49" t="b">
        <v>0</v>
      </c>
      <c r="D21" s="49" t="b">
        <v>0</v>
      </c>
      <c r="E21" s="49" t="b">
        <v>0</v>
      </c>
      <c r="F21" s="49" t="b">
        <v>0</v>
      </c>
      <c r="G21" s="49" t="b">
        <v>0</v>
      </c>
      <c r="H21" s="49" t="b">
        <v>0</v>
      </c>
      <c r="I21" s="49" t="b">
        <v>0</v>
      </c>
      <c r="J21" s="49" t="b">
        <v>0</v>
      </c>
      <c r="K21" s="49" t="b">
        <v>0</v>
      </c>
      <c r="L21" s="49" t="b">
        <v>0</v>
      </c>
      <c r="M21" s="49" t="b">
        <v>0</v>
      </c>
      <c r="N21" s="49" t="b">
        <v>0</v>
      </c>
    </row>
    <row r="22" spans="1:14" x14ac:dyDescent="0.35">
      <c r="A22" s="44">
        <v>2</v>
      </c>
      <c r="B22" s="43" t="str" cm="1">
        <f t="array" ref="B22">IF(COUNTA(INDEX(Commodities_named, A22))&gt;0,INDEX(Commodities_named, A22),"")</f>
        <v>Heat</v>
      </c>
      <c r="C22" s="49" t="b">
        <v>0</v>
      </c>
      <c r="D22" s="49" t="b">
        <v>0</v>
      </c>
      <c r="E22" s="49" t="b">
        <v>0</v>
      </c>
      <c r="F22" s="49" t="b">
        <v>0</v>
      </c>
      <c r="G22" s="49" t="b">
        <v>0</v>
      </c>
      <c r="H22" s="49" t="b">
        <v>0</v>
      </c>
      <c r="I22" s="49" t="b">
        <v>0</v>
      </c>
      <c r="J22" s="49" t="b">
        <v>0</v>
      </c>
      <c r="K22" s="49" t="b">
        <v>0</v>
      </c>
      <c r="L22" s="49" t="b">
        <v>0</v>
      </c>
      <c r="M22" s="49" t="b">
        <v>0</v>
      </c>
      <c r="N22" s="49" t="b">
        <v>0</v>
      </c>
    </row>
    <row r="23" spans="1:14" x14ac:dyDescent="0.35">
      <c r="A23" s="44">
        <v>3</v>
      </c>
      <c r="B23" s="43" t="str" cm="1">
        <f t="array" ref="B23">IF(COUNTA(INDEX(Commodities_named, A23))&gt;0,INDEX(Commodities_named, A23),"")</f>
        <v>Gas</v>
      </c>
      <c r="C23" s="49" t="b">
        <v>0</v>
      </c>
      <c r="D23" s="49" t="b">
        <v>0</v>
      </c>
      <c r="E23" s="49" t="b">
        <v>0</v>
      </c>
      <c r="F23" s="49" t="b">
        <v>0</v>
      </c>
      <c r="G23" s="49" t="b">
        <v>0</v>
      </c>
      <c r="H23" s="49" t="b">
        <v>0</v>
      </c>
      <c r="I23" s="49" t="b">
        <v>0</v>
      </c>
      <c r="J23" s="49" t="b">
        <v>0</v>
      </c>
      <c r="K23" s="49" t="b">
        <v>0</v>
      </c>
      <c r="L23" s="49" t="b">
        <v>0</v>
      </c>
      <c r="M23" s="49" t="b">
        <v>0</v>
      </c>
      <c r="N23" s="49" t="b">
        <v>0</v>
      </c>
    </row>
    <row r="24" spans="1:14" x14ac:dyDescent="0.35">
      <c r="A24" s="44">
        <v>4</v>
      </c>
      <c r="B24" s="43" t="str" cm="1">
        <f t="array" ref="B24">IF(COUNTA(INDEX(Commodities_named, A24))&gt;0,INDEX(Commodities_named, A24),"")</f>
        <v>Hydrogen</v>
      </c>
      <c r="C24" s="49" t="b">
        <v>0</v>
      </c>
      <c r="D24" s="49" t="b">
        <v>0</v>
      </c>
      <c r="E24" s="49" t="b">
        <v>0</v>
      </c>
      <c r="F24" s="49" t="b">
        <v>0</v>
      </c>
      <c r="G24" s="49" t="b">
        <v>0</v>
      </c>
      <c r="H24" s="49" t="b">
        <v>0</v>
      </c>
      <c r="I24" s="49" t="b">
        <v>0</v>
      </c>
      <c r="J24" s="49" t="b">
        <v>0</v>
      </c>
      <c r="K24" s="49" t="b">
        <v>0</v>
      </c>
      <c r="L24" s="49" t="b">
        <v>0</v>
      </c>
      <c r="M24" s="49" t="b">
        <v>0</v>
      </c>
      <c r="N24" s="49" t="b">
        <v>0</v>
      </c>
    </row>
    <row r="25" spans="1:14" x14ac:dyDescent="0.35">
      <c r="A25" s="44">
        <v>5</v>
      </c>
      <c r="B25" s="43" t="str" cm="1">
        <f t="array" ref="B25">IF(COUNTA(INDEX(Commodities_named, A25))&gt;0,INDEX(Commodities_named, A25),"")</f>
        <v>Wood</v>
      </c>
      <c r="C25" s="49" t="b">
        <v>0</v>
      </c>
      <c r="D25" s="49" t="b">
        <v>0</v>
      </c>
      <c r="E25" s="49" t="b">
        <v>0</v>
      </c>
      <c r="F25" s="49" t="b">
        <v>0</v>
      </c>
      <c r="G25" s="49" t="b">
        <v>0</v>
      </c>
      <c r="H25" s="49" t="b">
        <v>0</v>
      </c>
      <c r="I25" s="49" t="b">
        <v>0</v>
      </c>
      <c r="J25" s="49" t="b">
        <v>0</v>
      </c>
      <c r="K25" s="49" t="b">
        <v>0</v>
      </c>
      <c r="L25" s="49" t="b">
        <v>0</v>
      </c>
      <c r="M25" s="49" t="b">
        <v>0</v>
      </c>
      <c r="N25" s="49" t="b">
        <v>0</v>
      </c>
    </row>
    <row r="26" spans="1:14" x14ac:dyDescent="0.35">
      <c r="A26" s="44">
        <v>6</v>
      </c>
      <c r="B26" s="43" t="str" cm="1">
        <f t="array" ref="B26">IF(COUNTA(INDEX(Commodities_named, A26))&gt;0,INDEX(Commodities_named, A26),"")</f>
        <v/>
      </c>
      <c r="C26" s="49" t="b">
        <v>0</v>
      </c>
      <c r="D26" s="49" t="b">
        <v>0</v>
      </c>
      <c r="E26" s="49" t="b">
        <v>0</v>
      </c>
      <c r="F26" s="49" t="b">
        <v>0</v>
      </c>
      <c r="G26" s="49" t="b">
        <v>0</v>
      </c>
      <c r="H26" s="49" t="b">
        <v>0</v>
      </c>
      <c r="I26" s="49" t="b">
        <v>0</v>
      </c>
      <c r="J26" s="49" t="b">
        <v>0</v>
      </c>
      <c r="K26" s="49" t="b">
        <v>0</v>
      </c>
      <c r="L26" s="49" t="b">
        <v>0</v>
      </c>
      <c r="M26" s="49" t="b">
        <v>0</v>
      </c>
      <c r="N26" s="49" t="b">
        <v>0</v>
      </c>
    </row>
    <row r="27" spans="1:14" x14ac:dyDescent="0.35">
      <c r="A27" s="44">
        <v>7</v>
      </c>
      <c r="B27" s="43" t="str" cm="1">
        <f t="array" ref="B27">IF(COUNTA(INDEX(Commodities_named, A27))&gt;0,INDEX(Commodities_named, A27),"")</f>
        <v/>
      </c>
      <c r="C27" s="49" t="b">
        <v>0</v>
      </c>
      <c r="D27" s="49" t="b">
        <v>0</v>
      </c>
      <c r="E27" s="49" t="b">
        <v>0</v>
      </c>
      <c r="F27" s="49" t="b">
        <v>0</v>
      </c>
      <c r="G27" s="49" t="b">
        <v>0</v>
      </c>
      <c r="H27" s="49" t="b">
        <v>0</v>
      </c>
      <c r="I27" s="49" t="b">
        <v>0</v>
      </c>
      <c r="J27" s="49" t="b">
        <v>0</v>
      </c>
      <c r="K27" s="49" t="b">
        <v>0</v>
      </c>
      <c r="L27" s="49" t="b">
        <v>0</v>
      </c>
      <c r="M27" s="49" t="b">
        <v>0</v>
      </c>
      <c r="N27" s="49" t="b">
        <v>0</v>
      </c>
    </row>
    <row r="28" spans="1:14" x14ac:dyDescent="0.35">
      <c r="A28" s="44">
        <v>8</v>
      </c>
      <c r="B28" s="43" t="str" cm="1">
        <f t="array" ref="B28">IF(COUNTA(INDEX(Commodities_named, A28))&gt;0,INDEX(Commodities_named, A28),"")</f>
        <v/>
      </c>
      <c r="C28" s="49" t="b">
        <v>0</v>
      </c>
      <c r="D28" s="49" t="b">
        <v>0</v>
      </c>
      <c r="E28" s="49" t="b">
        <v>0</v>
      </c>
      <c r="F28" s="49" t="b">
        <v>0</v>
      </c>
      <c r="G28" s="49" t="b">
        <v>0</v>
      </c>
      <c r="H28" s="49" t="b">
        <v>0</v>
      </c>
      <c r="I28" s="49" t="b">
        <v>0</v>
      </c>
      <c r="J28" s="49" t="b">
        <v>0</v>
      </c>
      <c r="K28" s="49" t="b">
        <v>0</v>
      </c>
      <c r="L28" s="49" t="b">
        <v>0</v>
      </c>
      <c r="M28" s="49" t="b">
        <v>0</v>
      </c>
      <c r="N28" s="49" t="b">
        <v>0</v>
      </c>
    </row>
    <row r="29" spans="1:14" x14ac:dyDescent="0.35">
      <c r="A29" s="44">
        <v>9</v>
      </c>
      <c r="B29" s="43" t="str" cm="1">
        <f t="array" ref="B29">IF(COUNTA(INDEX(Commodities_named, A29))&gt;0,INDEX(Commodities_named, A29),"")</f>
        <v/>
      </c>
      <c r="C29" s="49" t="b">
        <v>0</v>
      </c>
      <c r="D29" s="49" t="b">
        <v>0</v>
      </c>
      <c r="E29" s="49" t="b">
        <v>0</v>
      </c>
      <c r="F29" s="49" t="b">
        <v>0</v>
      </c>
      <c r="G29" s="49" t="b">
        <v>0</v>
      </c>
      <c r="H29" s="49" t="b">
        <v>0</v>
      </c>
      <c r="I29" s="49" t="b">
        <v>0</v>
      </c>
      <c r="J29" s="49" t="b">
        <v>0</v>
      </c>
      <c r="K29" s="49" t="b">
        <v>0</v>
      </c>
      <c r="L29" s="49" t="b">
        <v>0</v>
      </c>
      <c r="M29" s="49" t="b">
        <v>0</v>
      </c>
      <c r="N29" s="49" t="b">
        <v>0</v>
      </c>
    </row>
    <row r="30" spans="1:14" x14ac:dyDescent="0.35">
      <c r="A30" s="44">
        <v>10</v>
      </c>
      <c r="B30" s="43" t="str" cm="1">
        <f t="array" ref="B30">IF(COUNTA(INDEX(Commodities_named, A30))&gt;0,INDEX(Commodities_named, A30),"")</f>
        <v/>
      </c>
      <c r="C30" s="49" t="b">
        <v>0</v>
      </c>
      <c r="D30" s="49" t="b">
        <v>0</v>
      </c>
      <c r="E30" s="49" t="b">
        <v>0</v>
      </c>
      <c r="F30" s="49" t="b">
        <v>0</v>
      </c>
      <c r="G30" s="49" t="b">
        <v>0</v>
      </c>
      <c r="H30" s="49" t="b">
        <v>0</v>
      </c>
      <c r="I30" s="49" t="b">
        <v>0</v>
      </c>
      <c r="J30" s="49" t="b">
        <v>0</v>
      </c>
      <c r="K30" s="49" t="b">
        <v>0</v>
      </c>
      <c r="L30" s="49" t="b">
        <v>0</v>
      </c>
      <c r="M30" s="49" t="b">
        <v>0</v>
      </c>
      <c r="N30" s="49" t="b">
        <v>0</v>
      </c>
    </row>
    <row r="31" spans="1:14" x14ac:dyDescent="0.35">
      <c r="A31" s="44">
        <v>11</v>
      </c>
      <c r="B31" s="43" t="str" cm="1">
        <f t="array" ref="B31">IF(COUNTA(INDEX(Commodities_named, A31))&gt;0,INDEX(Commodities_named, A31),"")</f>
        <v/>
      </c>
      <c r="C31" s="49" t="b">
        <v>0</v>
      </c>
      <c r="D31" s="49" t="b">
        <v>0</v>
      </c>
      <c r="E31" s="49" t="b">
        <v>0</v>
      </c>
      <c r="F31" s="49" t="b">
        <v>0</v>
      </c>
      <c r="G31" s="49" t="b">
        <v>0</v>
      </c>
      <c r="H31" s="49" t="b">
        <v>0</v>
      </c>
      <c r="I31" s="49" t="b">
        <v>0</v>
      </c>
      <c r="J31" s="49" t="b">
        <v>0</v>
      </c>
      <c r="K31" s="49" t="b">
        <v>0</v>
      </c>
      <c r="L31" s="49" t="b">
        <v>0</v>
      </c>
      <c r="M31" s="49" t="b">
        <v>0</v>
      </c>
      <c r="N31" s="49" t="b">
        <v>0</v>
      </c>
    </row>
    <row r="32" spans="1:14" ht="18.600000000000001" thickBot="1" x14ac:dyDescent="0.4">
      <c r="A32" s="44">
        <v>12</v>
      </c>
      <c r="B32" s="43" t="str" cm="1">
        <f t="array" ref="B32">IF(COUNTA(INDEX(Commodities_named, A32))&gt;0,INDEX(Commodities_named, A32),"")</f>
        <v/>
      </c>
      <c r="C32" s="49" t="b">
        <v>0</v>
      </c>
      <c r="D32" s="49" t="b">
        <v>0</v>
      </c>
      <c r="E32" s="49" t="b">
        <v>0</v>
      </c>
      <c r="F32" s="49" t="b">
        <v>0</v>
      </c>
      <c r="G32" s="49" t="b">
        <v>0</v>
      </c>
      <c r="H32" s="49" t="b">
        <v>0</v>
      </c>
      <c r="I32" s="49" t="b">
        <v>0</v>
      </c>
      <c r="J32" s="49" t="b">
        <v>0</v>
      </c>
      <c r="K32" s="49" t="b">
        <v>0</v>
      </c>
      <c r="L32" s="49" t="b">
        <v>0</v>
      </c>
      <c r="M32" s="49" t="b">
        <v>0</v>
      </c>
      <c r="N32" s="49" t="b">
        <v>0</v>
      </c>
    </row>
    <row r="33" spans="2:14" s="40" customFormat="1" ht="18.600000000000001" thickBot="1" x14ac:dyDescent="0.4">
      <c r="B33" s="45" t="s">
        <v>49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35">
      <c r="B34" s="42" t="e" cm="1">
        <f t="array" aca="1" ref="B34" ca="1">Buildings(1)</f>
        <v>#REF!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Specifications</vt:lpstr>
      <vt:lpstr>Units</vt:lpstr>
      <vt:lpstr>Vectors_datalist</vt:lpstr>
      <vt:lpstr>Commodities</vt:lpstr>
      <vt:lpstr>Building types</vt:lpstr>
      <vt:lpstr>Districts</vt:lpstr>
      <vt:lpstr>Buildings</vt:lpstr>
      <vt:lpstr>Commodities_named</vt:lpstr>
      <vt:lpstr>Districts_named</vt:lpstr>
      <vt:lpstr>Units_named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2024-11-18T16:21:17Z</dcterms:modified>
</cp:coreProperties>
</file>