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oma\OneDrive\Documents\MasterArbeit - Documents\MORPHE2US\"/>
    </mc:Choice>
  </mc:AlternateContent>
  <xr:revisionPtr revIDLastSave="0" documentId="13_ncr:1_{9ABE78EC-689C-4B0E-B6B2-F64923862370}" xr6:coauthVersionLast="47" xr6:coauthVersionMax="47" xr10:uidLastSave="{00000000-0000-0000-0000-000000000000}"/>
  <bookViews>
    <workbookView xWindow="-38520" yWindow="-19575" windowWidth="38640" windowHeight="21120" tabRatio="713" activeTab="2" xr2:uid="{00000000-000D-0000-FFFF-FFFF00000000}"/>
  </bookViews>
  <sheets>
    <sheet name="Specifications" sheetId="1" r:id="rId1"/>
    <sheet name="Commodities" sheetId="5" r:id="rId2"/>
    <sheet name="Units" sheetId="6" r:id="rId3"/>
    <sheet name="Storages" sheetId="12" r:id="rId4"/>
    <sheet name="Connections" sheetId="11" r:id="rId5"/>
    <sheet name="Building types" sheetId="2" r:id="rId6"/>
    <sheet name="Districts" sheetId="13" r:id="rId7"/>
    <sheet name="Temporality" sheetId="9" state="hidden" r:id="rId8"/>
    <sheet name="Reports" sheetId="10" r:id="rId9"/>
  </sheets>
  <definedNames>
    <definedName name="Buildings">'Building types'!$B$2:$XFD$2</definedName>
    <definedName name="Commodities">Commodities!$D$2:$XFD$2</definedName>
    <definedName name="Connections">Connections!$D$3:$XFD$3</definedName>
    <definedName name="Districts" localSheetId="6">Districts!$C$2:$XFD$2</definedName>
    <definedName name="Districts">#REF!</definedName>
    <definedName name="Storages">Storages!$D$3:$XFD$3</definedName>
    <definedName name="Units">Units!$D$3:$XFD$3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" i="12" l="1"/>
  <c r="I10" i="12"/>
  <c r="H10" i="12"/>
  <c r="G10" i="12"/>
  <c r="F10" i="12"/>
  <c r="E10" i="12"/>
  <c r="D10" i="12"/>
  <c r="H192" i="13"/>
  <c r="F192" i="13"/>
  <c r="H55" i="6"/>
  <c r="H69" i="13"/>
  <c r="F68" i="13"/>
  <c r="H89" i="13"/>
  <c r="H79" i="13"/>
  <c r="H78" i="13"/>
  <c r="F70" i="13"/>
  <c r="F71" i="13"/>
  <c r="F72" i="13"/>
  <c r="F73" i="13"/>
  <c r="F74" i="13"/>
  <c r="F75" i="13"/>
  <c r="F76" i="13"/>
  <c r="F77" i="13"/>
  <c r="F88" i="13"/>
  <c r="F90" i="13"/>
  <c r="F91" i="13"/>
  <c r="F95" i="13"/>
  <c r="F97" i="13"/>
  <c r="F99" i="13"/>
  <c r="F101" i="13"/>
  <c r="I58" i="6"/>
  <c r="DA4" i="13" a="1"/>
  <c r="DA4" i="13" s="1"/>
  <c r="CY4" i="13" a="1"/>
  <c r="CY4" i="13" s="1"/>
  <c r="CW4" i="13" a="1"/>
  <c r="CW4" i="13" s="1"/>
  <c r="CU4" i="13" a="1"/>
  <c r="CU4" i="13" s="1"/>
  <c r="CS4" i="13" a="1"/>
  <c r="CS4" i="13" s="1"/>
  <c r="CQ4" i="13" a="1"/>
  <c r="CQ4" i="13" s="1"/>
  <c r="CO4" i="13" a="1"/>
  <c r="CO4" i="13" s="1"/>
  <c r="CM4" i="13" a="1"/>
  <c r="CM4" i="13" s="1"/>
  <c r="CK4" i="13" a="1"/>
  <c r="CK4" i="13" s="1"/>
  <c r="CI4" i="13" a="1"/>
  <c r="CI4" i="13" s="1"/>
  <c r="CG4" i="13" a="1"/>
  <c r="CG4" i="13" s="1"/>
  <c r="CE4" i="13" a="1"/>
  <c r="CE4" i="13" s="1"/>
  <c r="CA4" i="13" a="1"/>
  <c r="CA4" i="13" s="1"/>
  <c r="BY4" i="13" a="1"/>
  <c r="BY4" i="13" s="1"/>
  <c r="BW4" i="13" a="1"/>
  <c r="BW4" i="13" s="1"/>
  <c r="BU4" i="13" a="1"/>
  <c r="BU4" i="13" s="1"/>
  <c r="BS4" i="13" a="1"/>
  <c r="BS4" i="13" s="1"/>
  <c r="BQ4" i="13" a="1"/>
  <c r="BQ4" i="13" s="1"/>
  <c r="BO4" i="13" a="1"/>
  <c r="BO4" i="13" s="1"/>
  <c r="BM4" i="13" a="1"/>
  <c r="BM4" i="13" s="1"/>
  <c r="BK4" i="13" a="1"/>
  <c r="BK4" i="13" s="1"/>
  <c r="BI4" i="13" a="1"/>
  <c r="BI4" i="13" s="1"/>
  <c r="BG4" i="13" a="1"/>
  <c r="BG4" i="13" s="1"/>
  <c r="BE4" i="13" a="1"/>
  <c r="BE4" i="13" s="1"/>
  <c r="BA4" i="13" a="1"/>
  <c r="BA4" i="13" s="1"/>
  <c r="AY4" i="13" a="1"/>
  <c r="AY4" i="13" s="1"/>
  <c r="AW4" i="13" a="1"/>
  <c r="AW4" i="13" s="1"/>
  <c r="AU4" i="13" a="1"/>
  <c r="AU4" i="13" s="1"/>
  <c r="AS4" i="13" a="1"/>
  <c r="AS4" i="13" s="1"/>
  <c r="AQ4" i="13" a="1"/>
  <c r="AQ4" i="13" s="1"/>
  <c r="AO4" i="13" a="1"/>
  <c r="AO4" i="13" s="1"/>
  <c r="AM4" i="13" a="1"/>
  <c r="AM4" i="13" s="1"/>
  <c r="AK4" i="13" a="1"/>
  <c r="AK4" i="13" s="1"/>
  <c r="AI4" i="13" a="1"/>
  <c r="AI4" i="13" s="1"/>
  <c r="AG4" i="13" a="1"/>
  <c r="AG4" i="13" s="1"/>
  <c r="AE4" i="13" a="1"/>
  <c r="AE4" i="13" s="1"/>
  <c r="AA4" i="13" a="1"/>
  <c r="AA4" i="13" s="1"/>
  <c r="Y4" i="13" a="1"/>
  <c r="Y4" i="13" s="1"/>
  <c r="W4" i="13" a="1"/>
  <c r="W4" i="13" s="1"/>
  <c r="U4" i="13" a="1"/>
  <c r="U4" i="13" s="1"/>
  <c r="S4" i="13" a="1"/>
  <c r="S4" i="13" s="1"/>
  <c r="Q4" i="13" a="1"/>
  <c r="Q4" i="13" s="1"/>
  <c r="O4" i="13" a="1"/>
  <c r="O4" i="13" s="1"/>
  <c r="M4" i="13" a="1"/>
  <c r="M4" i="13" s="1"/>
  <c r="K4" i="13" a="1"/>
  <c r="K4" i="13" s="1"/>
  <c r="I4" i="13" a="1"/>
  <c r="I4" i="13" s="1"/>
  <c r="G4" i="13" a="1"/>
  <c r="G4" i="13" s="1"/>
  <c r="E4" i="13" a="1"/>
  <c r="E4" i="13" s="1"/>
  <c r="E6" i="11"/>
  <c r="E13" i="11"/>
  <c r="F13" i="11"/>
  <c r="G13" i="11"/>
  <c r="H13" i="11"/>
  <c r="I13" i="11"/>
  <c r="J13" i="11"/>
  <c r="P17" i="12"/>
  <c r="Q17" i="12"/>
  <c r="R17" i="12"/>
  <c r="S17" i="12"/>
  <c r="T17" i="12"/>
  <c r="U17" i="12"/>
  <c r="V17" i="12"/>
  <c r="W17" i="12"/>
  <c r="O15" i="12"/>
  <c r="P15" i="12"/>
  <c r="Q15" i="12"/>
  <c r="R15" i="12"/>
  <c r="S15" i="12"/>
  <c r="T15" i="12"/>
  <c r="U15" i="12"/>
  <c r="V15" i="12"/>
  <c r="W15" i="12"/>
  <c r="N17" i="12"/>
  <c r="O17" i="12"/>
  <c r="E17" i="12"/>
  <c r="F17" i="12"/>
  <c r="G17" i="12"/>
  <c r="H17" i="12"/>
  <c r="I17" i="12"/>
  <c r="J17" i="12"/>
  <c r="K17" i="12"/>
  <c r="L17" i="12"/>
  <c r="M17" i="12"/>
  <c r="D17" i="12"/>
  <c r="E15" i="12"/>
  <c r="F15" i="12"/>
  <c r="G15" i="12"/>
  <c r="H15" i="12"/>
  <c r="I15" i="12"/>
  <c r="J15" i="12"/>
  <c r="K15" i="12"/>
  <c r="L15" i="12"/>
  <c r="M15" i="12"/>
  <c r="N15" i="12"/>
  <c r="D15" i="12"/>
  <c r="BD14" i="6"/>
  <c r="BC14" i="6"/>
  <c r="BB14" i="6"/>
  <c r="BA14" i="6"/>
  <c r="AZ14" i="6"/>
  <c r="AY14" i="6"/>
  <c r="AX14" i="6"/>
  <c r="AW14" i="6"/>
  <c r="AV14" i="6"/>
  <c r="AU14" i="6"/>
  <c r="AT14" i="6"/>
  <c r="AS14" i="6"/>
  <c r="AR14" i="6"/>
  <c r="AQ14" i="6"/>
  <c r="AP14" i="6"/>
  <c r="AO14" i="6"/>
  <c r="AN14" i="6"/>
  <c r="AM14" i="6"/>
  <c r="AL14" i="6"/>
  <c r="AK14" i="6"/>
  <c r="AJ14" i="6"/>
  <c r="AI14" i="6"/>
  <c r="AH14" i="6"/>
  <c r="AG14" i="6"/>
  <c r="AF14" i="6"/>
  <c r="AE14" i="6"/>
  <c r="AD14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E19" i="11"/>
  <c r="F19" i="11"/>
  <c r="G19" i="11"/>
  <c r="H19" i="11"/>
  <c r="I19" i="11"/>
  <c r="J19" i="11"/>
  <c r="E15" i="11"/>
  <c r="F15" i="11"/>
  <c r="G15" i="11"/>
  <c r="H15" i="11"/>
  <c r="I15" i="11"/>
  <c r="J15" i="11"/>
  <c r="G6" i="11"/>
  <c r="H6" i="11"/>
  <c r="I6" i="11"/>
  <c r="J6" i="11"/>
  <c r="G1" i="11"/>
  <c r="H1" i="11"/>
  <c r="I1" i="11"/>
  <c r="J1" i="11"/>
  <c r="D13" i="11"/>
  <c r="F6" i="11"/>
  <c r="D6" i="11"/>
  <c r="E1" i="11"/>
  <c r="F1" i="11" s="1"/>
  <c r="D15" i="11"/>
  <c r="AF16" i="6"/>
  <c r="AG16" i="6"/>
  <c r="AH16" i="6"/>
  <c r="AI16" i="6"/>
  <c r="AJ16" i="6"/>
  <c r="AK16" i="6"/>
  <c r="AL16" i="6"/>
  <c r="AM16" i="6"/>
  <c r="AN16" i="6"/>
  <c r="AO16" i="6"/>
  <c r="AP16" i="6"/>
  <c r="AQ16" i="6"/>
  <c r="AR16" i="6"/>
  <c r="AS16" i="6"/>
  <c r="AT16" i="6"/>
  <c r="AU16" i="6"/>
  <c r="AV16" i="6"/>
  <c r="AW16" i="6"/>
  <c r="AX16" i="6"/>
  <c r="AY16" i="6"/>
  <c r="AZ16" i="6"/>
  <c r="BA16" i="6"/>
  <c r="BB16" i="6"/>
  <c r="BC16" i="6"/>
  <c r="BD16" i="6"/>
  <c r="AE20" i="6"/>
  <c r="AF20" i="6"/>
  <c r="AG20" i="6"/>
  <c r="AH20" i="6"/>
  <c r="AI20" i="6"/>
  <c r="AJ20" i="6"/>
  <c r="AK20" i="6"/>
  <c r="AL20" i="6"/>
  <c r="AM20" i="6"/>
  <c r="AN20" i="6"/>
  <c r="AO20" i="6"/>
  <c r="AP20" i="6"/>
  <c r="AQ20" i="6"/>
  <c r="AR20" i="6"/>
  <c r="AS20" i="6"/>
  <c r="AT20" i="6"/>
  <c r="AU20" i="6"/>
  <c r="AV20" i="6"/>
  <c r="AW20" i="6"/>
  <c r="AX20" i="6"/>
  <c r="AY20" i="6"/>
  <c r="AZ20" i="6"/>
  <c r="BA20" i="6"/>
  <c r="BB20" i="6"/>
  <c r="BC20" i="6"/>
  <c r="BD20" i="6"/>
  <c r="AD20" i="6"/>
  <c r="AD16" i="6"/>
  <c r="AE16" i="6"/>
  <c r="B151" i="13" a="1"/>
  <c r="B59" i="13" a="1"/>
  <c r="B22" i="13" a="1"/>
  <c r="B146" i="13" a="1"/>
  <c r="B7" i="13" a="1"/>
  <c r="B133" i="13" a="1"/>
  <c r="B200" i="13" a="1"/>
  <c r="B40" i="13" a="1"/>
  <c r="B76" i="13" a="1"/>
  <c r="B160" i="13" a="1"/>
  <c r="B84" i="13" a="1"/>
  <c r="B74" i="13" a="1"/>
  <c r="B232" i="13" a="1"/>
  <c r="B153" i="13" a="1"/>
  <c r="B47" i="13" a="1"/>
  <c r="B48" i="13" a="1"/>
  <c r="B45" i="13" a="1"/>
  <c r="B174" i="13" a="1"/>
  <c r="B202" i="13" a="1"/>
  <c r="B15" i="13" a="1"/>
  <c r="B110" i="13" a="1"/>
  <c r="B118" i="13" a="1"/>
  <c r="B52" i="13" a="1"/>
  <c r="B149" i="13" a="1"/>
  <c r="B140" i="13" a="1"/>
  <c r="B168" i="13" a="1"/>
  <c r="B64" i="13" a="1"/>
  <c r="B147" i="13" a="1"/>
  <c r="B41" i="13" a="1"/>
  <c r="B79" i="13" a="1"/>
  <c r="B222" i="13" a="1"/>
  <c r="B217" i="13" a="1"/>
  <c r="B203" i="13" a="1"/>
  <c r="B106" i="13" a="1"/>
  <c r="B99" i="13" a="1"/>
  <c r="B187" i="13" a="1"/>
  <c r="B144" i="13" a="1"/>
  <c r="B158" i="13" a="1"/>
  <c r="B195" i="13" a="1"/>
  <c r="B51" i="13" a="1"/>
  <c r="B173" i="13" a="1"/>
  <c r="B191" i="13" a="1"/>
  <c r="B50" i="13" a="1"/>
  <c r="B55" i="13" a="1"/>
  <c r="B199" i="13" a="1"/>
  <c r="B80" i="13" a="1"/>
  <c r="B17" i="13" a="1"/>
  <c r="B60" i="13" a="1"/>
  <c r="B135" i="13" a="1"/>
  <c r="B175" i="13" a="1"/>
  <c r="B16" i="13" a="1"/>
  <c r="B242" i="13" a="1"/>
  <c r="B57" i="13" a="1"/>
  <c r="B176" i="13" a="1"/>
  <c r="B194" i="13" a="1"/>
  <c r="B245" i="13" a="1"/>
  <c r="B78" i="13" a="1"/>
  <c r="B109" i="13" a="1"/>
  <c r="B182" i="13" a="1"/>
  <c r="B102" i="13" a="1"/>
  <c r="B243" i="13" a="1"/>
  <c r="B56" i="13" a="1"/>
  <c r="B69" i="13" a="1"/>
  <c r="B10" i="13" a="1"/>
  <c r="B13" i="13" a="1"/>
  <c r="B115" i="13" a="1"/>
  <c r="B126" i="13" a="1"/>
  <c r="B152" i="13" a="1"/>
  <c r="B26" i="13" a="1"/>
  <c r="B33" i="13" a="1"/>
  <c r="B240" i="13" a="1"/>
  <c r="B77" i="13" a="1"/>
  <c r="B42" i="13" a="1"/>
  <c r="B247" i="13" a="1"/>
  <c r="B231" i="13" a="1"/>
  <c r="B125" i="13" a="1"/>
  <c r="B94" i="13" a="1"/>
  <c r="B165" i="13" a="1"/>
  <c r="B238" i="13" a="1"/>
  <c r="B108" i="13" a="1"/>
  <c r="B170" i="13" a="1"/>
  <c r="B138" i="13" a="1"/>
  <c r="B103" i="13" a="1"/>
  <c r="B87" i="13" a="1"/>
  <c r="B207" i="13" a="1"/>
  <c r="B197" i="13" a="1"/>
  <c r="B68" i="13" a="1"/>
  <c r="B213" i="13" a="1"/>
  <c r="B58" i="13" a="1"/>
  <c r="B131" i="13" a="1"/>
  <c r="B117" i="13" a="1"/>
  <c r="B171" i="13" a="1"/>
  <c r="B229" i="13" a="1"/>
  <c r="B73" i="13" a="1"/>
  <c r="B185" i="13" a="1"/>
  <c r="B111" i="13" a="1"/>
  <c r="B246" i="13" a="1"/>
  <c r="B137" i="13" a="1"/>
  <c r="B150" i="13" a="1"/>
  <c r="B98" i="13" a="1"/>
  <c r="B212" i="13" a="1"/>
  <c r="B218" i="13" a="1"/>
  <c r="B24" i="13" a="1"/>
  <c r="B159" i="13" a="1"/>
  <c r="B223" i="13" a="1"/>
  <c r="B239" i="13" a="1"/>
  <c r="B23" i="13" a="1"/>
  <c r="B21" i="13" a="1"/>
  <c r="B61" i="13" a="1"/>
  <c r="B86" i="13" a="1"/>
  <c r="B215" i="13" a="1"/>
  <c r="B145" i="13" a="1"/>
  <c r="B89" i="13" a="1"/>
  <c r="B179" i="13" a="1"/>
  <c r="B235" i="13" a="1"/>
  <c r="B93" i="13" a="1"/>
  <c r="B121" i="13" a="1"/>
  <c r="B184" i="13" a="1"/>
  <c r="B244" i="13" a="1"/>
  <c r="B214" i="13" a="1"/>
  <c r="B75" i="13" a="1"/>
  <c r="B228" i="13" a="1"/>
  <c r="B43" i="13" a="1"/>
  <c r="B49" i="13" a="1"/>
  <c r="B206" i="13" a="1"/>
  <c r="B53" i="13" a="1"/>
  <c r="B114" i="13" a="1"/>
  <c r="B39" i="13" a="1"/>
  <c r="B44" i="13" a="1"/>
  <c r="B166" i="13" a="1"/>
  <c r="B62" i="13" a="1"/>
  <c r="B14" i="13" a="1"/>
  <c r="B129" i="13" a="1"/>
  <c r="B36" i="13" a="1"/>
  <c r="B181" i="13" a="1"/>
  <c r="B30" i="13" a="1"/>
  <c r="B241" i="13" a="1"/>
  <c r="B71" i="13" a="1"/>
  <c r="B105" i="13" a="1"/>
  <c r="B25" i="13" a="1"/>
  <c r="B148" i="13" a="1"/>
  <c r="B234" i="13" a="1"/>
  <c r="B113" i="13" a="1"/>
  <c r="B180" i="13" a="1"/>
  <c r="B127" i="13" a="1"/>
  <c r="B155" i="13" a="1"/>
  <c r="B248" i="13" a="1"/>
  <c r="B208" i="13" a="1"/>
  <c r="B130" i="13" a="1"/>
  <c r="B192" i="13" a="1"/>
  <c r="B211" i="13" a="1"/>
  <c r="B83" i="13" a="1"/>
  <c r="B226" i="13" a="1"/>
  <c r="B38" i="13" a="1"/>
  <c r="B54" i="13" a="1"/>
  <c r="B164" i="13" a="1"/>
  <c r="B204" i="13" a="1"/>
  <c r="B70" i="13" a="1"/>
  <c r="B141" i="13" a="1"/>
  <c r="B132" i="13" a="1"/>
  <c r="B12" i="13" a="1"/>
  <c r="B209" i="13" a="1"/>
  <c r="B100" i="13" a="1"/>
  <c r="B156" i="13" a="1"/>
  <c r="B27" i="13" a="1"/>
  <c r="B237" i="13" a="1"/>
  <c r="B221" i="13" a="1"/>
  <c r="B66" i="13" a="1"/>
  <c r="B32" i="13" a="1"/>
  <c r="B198" i="13" a="1"/>
  <c r="B162" i="13" a="1"/>
  <c r="B19" i="13" a="1"/>
  <c r="B142" i="13" a="1"/>
  <c r="B31" i="13" a="1"/>
  <c r="B249" i="13" a="1"/>
  <c r="B233" i="13" a="1"/>
  <c r="B172" i="13" a="1"/>
  <c r="B157" i="13" a="1"/>
  <c r="B81" i="13" a="1"/>
  <c r="B225" i="13" a="1"/>
  <c r="B193" i="13" a="1"/>
  <c r="B116" i="13" a="1"/>
  <c r="B169" i="13" a="1"/>
  <c r="B190" i="13" a="1"/>
  <c r="B220" i="13" a="1"/>
  <c r="B183" i="13" a="1"/>
  <c r="B37" i="13" a="1"/>
  <c r="B112" i="13" a="1"/>
  <c r="B82" i="13" a="1"/>
  <c r="B35" i="13" a="1"/>
  <c r="B167" i="13" a="1"/>
  <c r="B123" i="13" a="1"/>
  <c r="B219" i="13" a="1"/>
  <c r="B107" i="13" a="1"/>
  <c r="B236" i="13" a="1"/>
  <c r="B104" i="13" a="1"/>
  <c r="B85" i="13" a="1"/>
  <c r="B46" i="13" a="1"/>
  <c r="B177" i="13" a="1"/>
  <c r="B196" i="13" a="1"/>
  <c r="B34" i="13" a="1"/>
  <c r="B28" i="13" a="1"/>
  <c r="B205" i="13" a="1"/>
  <c r="B188" i="13" a="1"/>
  <c r="B201" i="13" a="1"/>
  <c r="B9" i="13" a="1"/>
  <c r="B178" i="13" a="1"/>
  <c r="B227" i="13" a="1"/>
  <c r="B95" i="13" a="1"/>
  <c r="B134" i="13" a="1"/>
  <c r="B29" i="13" a="1"/>
  <c r="B216" i="13" a="1"/>
  <c r="B161" i="13" a="1"/>
  <c r="B96" i="13" a="1"/>
  <c r="B88" i="13" a="1"/>
  <c r="B120" i="13" a="1"/>
  <c r="B20" i="13" a="1"/>
  <c r="B101" i="13" a="1"/>
  <c r="B18" i="13" a="1"/>
  <c r="B124" i="13" a="1"/>
  <c r="B90" i="13" a="1"/>
  <c r="B97" i="13" a="1"/>
  <c r="B224" i="13" a="1"/>
  <c r="B8" i="13" a="1"/>
  <c r="B72" i="13" a="1"/>
  <c r="B210" i="13" a="1"/>
  <c r="B122" i="13" a="1"/>
  <c r="B65" i="13" a="1"/>
  <c r="B139" i="13" a="1"/>
  <c r="B186" i="13" a="1"/>
  <c r="B154" i="13" a="1"/>
  <c r="B63" i="13" a="1"/>
  <c r="B119" i="13" a="1"/>
  <c r="B136" i="13" a="1"/>
  <c r="B91" i="13" a="1"/>
  <c r="B230" i="13" a="1"/>
  <c r="B143" i="13" a="1"/>
  <c r="B163" i="13" a="1"/>
  <c r="B11" i="13" a="1"/>
  <c r="B92" i="13" a="1"/>
  <c r="B11" i="13" l="1"/>
  <c r="B27" i="13"/>
  <c r="B43" i="13"/>
  <c r="B59" i="13"/>
  <c r="B70" i="13"/>
  <c r="B82" i="13"/>
  <c r="B89" i="13"/>
  <c r="B114" i="13"/>
  <c r="B122" i="13"/>
  <c r="B139" i="13"/>
  <c r="B147" i="13"/>
  <c r="B155" i="13"/>
  <c r="B163" i="13"/>
  <c r="B171" i="13"/>
  <c r="B179" i="13"/>
  <c r="B187" i="13"/>
  <c r="B202" i="13"/>
  <c r="B210" i="13"/>
  <c r="B218" i="13"/>
  <c r="B234" i="13"/>
  <c r="B242" i="13"/>
  <c r="B19" i="13"/>
  <c r="B35" i="13"/>
  <c r="B51" i="13"/>
  <c r="B68" i="13"/>
  <c r="B84" i="13"/>
  <c r="B106" i="13"/>
  <c r="B131" i="13"/>
  <c r="B226" i="13"/>
  <c r="B12" i="13"/>
  <c r="B71" i="13"/>
  <c r="B85" i="13"/>
  <c r="B107" i="13"/>
  <c r="B123" i="13"/>
  <c r="B148" i="13"/>
  <c r="B156" i="13"/>
  <c r="B164" i="13"/>
  <c r="B172" i="13"/>
  <c r="B180" i="13"/>
  <c r="B188" i="13"/>
  <c r="B196" i="13"/>
  <c r="B203" i="13"/>
  <c r="B211" i="13"/>
  <c r="B219" i="13"/>
  <c r="B227" i="13"/>
  <c r="B235" i="13"/>
  <c r="B243" i="13"/>
  <c r="B13" i="13"/>
  <c r="B29" i="13"/>
  <c r="B45" i="13"/>
  <c r="B61" i="13"/>
  <c r="B72" i="13"/>
  <c r="B77" i="13"/>
  <c r="B86" i="13"/>
  <c r="B93" i="13"/>
  <c r="B108" i="13"/>
  <c r="B116" i="13"/>
  <c r="B124" i="13"/>
  <c r="B133" i="13"/>
  <c r="B141" i="13"/>
  <c r="B149" i="13"/>
  <c r="B157" i="13"/>
  <c r="B165" i="13"/>
  <c r="B173" i="13"/>
  <c r="B181" i="13"/>
  <c r="B190" i="13"/>
  <c r="B204" i="13"/>
  <c r="B212" i="13"/>
  <c r="B220" i="13"/>
  <c r="B228" i="13"/>
  <c r="B236" i="13"/>
  <c r="B244" i="13"/>
  <c r="B21" i="13"/>
  <c r="B37" i="13"/>
  <c r="B53" i="13"/>
  <c r="B79" i="13"/>
  <c r="B52" i="13"/>
  <c r="B140" i="13"/>
  <c r="B14" i="13"/>
  <c r="B22" i="13"/>
  <c r="B30" i="13"/>
  <c r="B38" i="13"/>
  <c r="B54" i="13"/>
  <c r="B62" i="13"/>
  <c r="B73" i="13"/>
  <c r="B87" i="13"/>
  <c r="B109" i="13"/>
  <c r="B117" i="13"/>
  <c r="B125" i="13"/>
  <c r="B134" i="13"/>
  <c r="B142" i="13"/>
  <c r="B150" i="13"/>
  <c r="B158" i="13"/>
  <c r="B166" i="13"/>
  <c r="B174" i="13"/>
  <c r="B182" i="13"/>
  <c r="B191" i="13"/>
  <c r="B193" i="13"/>
  <c r="B205" i="13"/>
  <c r="B213" i="13"/>
  <c r="B221" i="13"/>
  <c r="B229" i="13"/>
  <c r="B237" i="13"/>
  <c r="B245" i="13"/>
  <c r="B60" i="13"/>
  <c r="B132" i="13"/>
  <c r="B46" i="13"/>
  <c r="B15" i="13"/>
  <c r="B63" i="13"/>
  <c r="B83" i="13"/>
  <c r="B90" i="13"/>
  <c r="B118" i="13"/>
  <c r="B126" i="13"/>
  <c r="B135" i="13"/>
  <c r="B143" i="13"/>
  <c r="B151" i="13"/>
  <c r="B159" i="13"/>
  <c r="B167" i="13"/>
  <c r="B175" i="13"/>
  <c r="B183" i="13"/>
  <c r="B192" i="13"/>
  <c r="B194" i="13"/>
  <c r="B206" i="13"/>
  <c r="B214" i="13"/>
  <c r="B222" i="13"/>
  <c r="B230" i="13"/>
  <c r="B238" i="13"/>
  <c r="B246" i="13"/>
  <c r="B44" i="13"/>
  <c r="B7" i="13"/>
  <c r="B23" i="13"/>
  <c r="B31" i="13"/>
  <c r="B39" i="13"/>
  <c r="B47" i="13"/>
  <c r="B55" i="13"/>
  <c r="B69" i="13"/>
  <c r="B74" i="13"/>
  <c r="B88" i="13"/>
  <c r="B110" i="13"/>
  <c r="B115" i="13"/>
  <c r="B16" i="13"/>
  <c r="B32" i="13"/>
  <c r="B48" i="13"/>
  <c r="B64" i="13"/>
  <c r="B95" i="13"/>
  <c r="B97" i="13"/>
  <c r="B99" i="13"/>
  <c r="B101" i="13"/>
  <c r="B103" i="13"/>
  <c r="B111" i="13"/>
  <c r="B127" i="13"/>
  <c r="B136" i="13"/>
  <c r="B144" i="13"/>
  <c r="B152" i="13"/>
  <c r="B160" i="13"/>
  <c r="B168" i="13"/>
  <c r="B176" i="13"/>
  <c r="B184" i="13"/>
  <c r="B195" i="13"/>
  <c r="B197" i="13"/>
  <c r="B199" i="13"/>
  <c r="B207" i="13"/>
  <c r="B215" i="13"/>
  <c r="B223" i="13"/>
  <c r="B231" i="13"/>
  <c r="B239" i="13"/>
  <c r="B247" i="13"/>
  <c r="B28" i="13"/>
  <c r="B8" i="13"/>
  <c r="B24" i="13"/>
  <c r="B40" i="13"/>
  <c r="B56" i="13"/>
  <c r="B75" i="13"/>
  <c r="B91" i="13"/>
  <c r="B119" i="13"/>
  <c r="B36" i="13"/>
  <c r="B9" i="13"/>
  <c r="B25" i="13"/>
  <c r="B41" i="13"/>
  <c r="B57" i="13"/>
  <c r="B78" i="13"/>
  <c r="B94" i="13"/>
  <c r="B98" i="13"/>
  <c r="B102" i="13"/>
  <c r="B112" i="13"/>
  <c r="B129" i="13"/>
  <c r="B145" i="13"/>
  <c r="B161" i="13"/>
  <c r="B185" i="13"/>
  <c r="B200" i="13"/>
  <c r="B240" i="13"/>
  <c r="B20" i="13"/>
  <c r="B17" i="13"/>
  <c r="B33" i="13"/>
  <c r="B49" i="13"/>
  <c r="B65" i="13"/>
  <c r="B76" i="13"/>
  <c r="B80" i="13"/>
  <c r="B92" i="13"/>
  <c r="B96" i="13"/>
  <c r="B100" i="13"/>
  <c r="B104" i="13"/>
  <c r="B120" i="13"/>
  <c r="B137" i="13"/>
  <c r="B153" i="13"/>
  <c r="B169" i="13"/>
  <c r="B177" i="13"/>
  <c r="B198" i="13"/>
  <c r="B208" i="13"/>
  <c r="B216" i="13"/>
  <c r="B224" i="13"/>
  <c r="B232" i="13"/>
  <c r="B248" i="13"/>
  <c r="B18" i="13"/>
  <c r="B34" i="13"/>
  <c r="B58" i="13"/>
  <c r="B81" i="13"/>
  <c r="B113" i="13"/>
  <c r="B130" i="13"/>
  <c r="B154" i="13"/>
  <c r="B170" i="13"/>
  <c r="B178" i="13"/>
  <c r="B201" i="13"/>
  <c r="B209" i="13"/>
  <c r="B217" i="13"/>
  <c r="B225" i="13"/>
  <c r="B241" i="13"/>
  <c r="B249" i="13"/>
  <c r="B10" i="13"/>
  <c r="B26" i="13"/>
  <c r="B42" i="13"/>
  <c r="B50" i="13"/>
  <c r="B66" i="13"/>
  <c r="B105" i="13"/>
  <c r="B121" i="13"/>
  <c r="B138" i="13"/>
  <c r="B146" i="13"/>
  <c r="B162" i="13"/>
  <c r="B186" i="13"/>
  <c r="B233" i="13"/>
  <c r="AA55" i="6"/>
  <c r="Z55" i="6"/>
  <c r="K21" i="12" l="1"/>
  <c r="L21" i="12"/>
  <c r="M21" i="12"/>
  <c r="E21" i="12" l="1"/>
  <c r="F21" i="12"/>
  <c r="G21" i="12"/>
  <c r="H21" i="12"/>
  <c r="I21" i="12"/>
  <c r="J21" i="12"/>
  <c r="W55" i="6" l="1"/>
  <c r="V55" i="6"/>
  <c r="U55" i="6"/>
  <c r="T55" i="6"/>
  <c r="S55" i="6"/>
  <c r="R55" i="6"/>
  <c r="Q55" i="6"/>
  <c r="P55" i="6"/>
  <c r="E20" i="6" l="1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X16" i="6"/>
  <c r="Y16" i="6"/>
  <c r="Z16" i="6"/>
  <c r="AA16" i="6"/>
  <c r="AB16" i="6"/>
  <c r="AC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D16" i="6"/>
  <c r="N21" i="12"/>
  <c r="O21" i="12"/>
  <c r="P21" i="12"/>
  <c r="Q21" i="12"/>
  <c r="R21" i="12"/>
  <c r="S21" i="12"/>
  <c r="T21" i="12"/>
  <c r="U21" i="12"/>
  <c r="V21" i="12"/>
  <c r="W21" i="12"/>
  <c r="D20" i="6"/>
  <c r="D19" i="11"/>
  <c r="D21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tc={DEE28531-5B22-4FAC-A2AA-F6A4E5B27EC2}</author>
    <author>tc={6EDB2B26-384D-4295-92BE-DD63BD93D213}</author>
    <author>tc={08CDF2DD-338A-4A11-8AC8-DF51887E9DF5}</author>
    <author>tc={B4F1BC9D-C2C9-4298-B880-73408BD05668}</author>
    <author>tc={A6F3954D-973F-45F9-8DA9-D5A49BB8D93C}</author>
    <author>tc={71DFE664-E584-425E-ACE1-0B1B89D47A13}</author>
    <author>tc={330E22A7-94FD-463D-9C3F-F1AA05E3A68D}</author>
    <author>tc={29B91A8B-DC9B-4D7A-9D98-68F2EBC37815}</author>
    <author>tc={A3D5B0B2-A4AC-426F-A35A-66286C1E4F14}</author>
  </authors>
  <commentList>
    <comment ref="H55" authorId="0" shapeId="0" xr:uid="{DEE28531-5B22-4FAC-A2AA-F6A4E5B27EC2}">
      <text>
        <t>[Threaded comment]
Your version of Excel allows you to read this threaded comment; however, any edits to it will get removed if the file is opened in a newer version of Excel. Learn more: https://go.microsoft.com/fwlink/?linkid=870924
Comment:
    Electricity price on 01.01.2025 (without VAT) https://www.propellets.ch/fr/chauffer-aux-pellets/faits-et-chiffres/prix-des-pellets
Reply:
    *0.8 to depreciate the selling of electricity</t>
      </text>
    </comment>
    <comment ref="P55" authorId="1" shapeId="0" xr:uid="{6EDB2B26-384D-4295-92BE-DD63BD93D21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Depends on local producer (between 5 to 15ct CHF /kWh
Reply:
    https://www.hornbach.ch/fr/p/stere-bois-de-hetre-pour-le-chauffage-1-m-1-srm/10736649/
Reply:
    299 CHF/m^3 // 680 kg/m^3 // 4 kWh/kg // VAT
 </t>
      </text>
    </comment>
    <comment ref="R55" authorId="2" shapeId="0" xr:uid="{08CDF2DD-338A-4A11-8AC8-DF51887E9DF5}">
      <text>
        <t>[Threaded comment]
Your version of Excel allows you to read this threaded comment; however, any edits to it will get removed if the file is opened in a newer version of Excel. Learn more: https://go.microsoft.com/fwlink/?linkid=870924
Comment:
    Price of pellet chf/kWh 
https://www.propellets.ch/fr/chauffer-aux-pellets/faits-et-chiffres/prix-des-pellets</t>
      </text>
    </comment>
    <comment ref="S55" authorId="3" shapeId="0" xr:uid="{B4F1BC9D-C2C9-4298-B880-73408BD05668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https://www.propellets.ch/fr/chauffer-aux-pellets/faits-et-chiffres/prix-des-pellets</t>
      </text>
    </comment>
    <comment ref="T55" authorId="4" shapeId="0" xr:uid="{A6F3954D-973F-45F9-8DA9-D5A49BB8D93C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https://www.energie360.ch/media/downloads/Liste-prix-gaz_naturelbio-janvier-2025-Energie360.pdf</t>
      </text>
    </comment>
    <comment ref="U55" authorId="5" shapeId="0" xr:uid="{71DFE664-E584-425E-ACE1-0B1B89D47A1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https://www.energie360.ch/media/downloads/Liste-prix-gaz_naturelbio-janvier-2025-Energie360.pdf</t>
      </text>
    </comment>
    <comment ref="V55" authorId="6" shapeId="0" xr:uid="{330E22A7-94FD-463D-9C3F-F1AA05E3A68D}">
      <text>
        <t>[Threaded comment]
Your version of Excel allows you to read this threaded comment; however, any edits to it will get removed if the file is opened in a newer version of Excel. Learn more: https://go.microsoft.com/fwlink/?linkid=870924
Comment:
    Price of mazout 10.32 ct CHF/kWh 
https://www.propellets.ch/fr/chauffer-aux-pellets/faits-et-chiffres/prix-des-pellets</t>
      </text>
    </comment>
    <comment ref="W55" authorId="7" shapeId="0" xr:uid="{29B91A8B-DC9B-4D7A-9D98-68F2EBC37815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https://www.propellets.ch/fr/chauffer-aux-pellets/faits-et-chiffres/prix-des-pellets</t>
      </text>
    </comment>
    <comment ref="H115" authorId="8" shapeId="0" xr:uid="{A3D5B0B2-A4AC-426F-A35A-66286C1E4F14}">
      <text>
        <t>[Threaded comment]
Your version of Excel allows you to read this threaded comment; however, any edits to it will get removed if the file is opened in a newer version of Excel. Learn more: https://go.microsoft.com/fwlink/?linkid=870924
Comment:
    2025=1;2026=0;2050=0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tc={1F2B73CD-BD62-4FD4-87BC-6AD05582AD59}</author>
  </authors>
  <commentList>
    <comment ref="A13" authorId="0" shapeId="0" xr:uid="{1F2B73CD-BD62-4FD4-87BC-6AD05582AD59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implemented by SpineOpt yet (connections don’t have a fom_cost parameter)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<sst xmlns="http://schemas.openxmlformats.org/spreadsheetml/2006/main" count="2645" uniqueCount="691">
  <si>
    <t>Model</t>
  </si>
  <si>
    <t>parameter's name</t>
  </si>
  <si>
    <t>type</t>
  </si>
  <si>
    <t>value</t>
  </si>
  <si>
    <t>Name</t>
  </si>
  <si>
    <t>string</t>
  </si>
  <si>
    <t>Start of simulation</t>
  </si>
  <si>
    <t>datetime</t>
  </si>
  <si>
    <t>End of simulation</t>
  </si>
  <si>
    <t>Operation</t>
  </si>
  <si>
    <t>Resolution</t>
  </si>
  <si>
    <t>duration</t>
  </si>
  <si>
    <t>1h</t>
  </si>
  <si>
    <t>Start</t>
  </si>
  <si>
    <t xml:space="preserve">End </t>
  </si>
  <si>
    <t>bool</t>
  </si>
  <si>
    <t>Occurrence date</t>
  </si>
  <si>
    <t>Multi year</t>
  </si>
  <si>
    <t>1st occurrence date</t>
  </si>
  <si>
    <t>1Y</t>
  </si>
  <si>
    <t>float</t>
  </si>
  <si>
    <t>Type</t>
  </si>
  <si>
    <t>Name (opt)</t>
  </si>
  <si>
    <t>Representative days (opt)</t>
  </si>
  <si>
    <t>Single Family</t>
  </si>
  <si>
    <t>District Number</t>
  </si>
  <si>
    <t>Electricity</t>
  </si>
  <si>
    <t>Gas</t>
  </si>
  <si>
    <t>Heat</t>
  </si>
  <si>
    <t>Input commodity 1</t>
  </si>
  <si>
    <t>Input commodity 2</t>
  </si>
  <si>
    <t>Output commodity 1</t>
  </si>
  <si>
    <t>Output commodity 2</t>
  </si>
  <si>
    <t>Input commodity 3</t>
  </si>
  <si>
    <t>Output commodity 3</t>
  </si>
  <si>
    <t>fom_cost</t>
  </si>
  <si>
    <t>kW</t>
  </si>
  <si>
    <t>%</t>
  </si>
  <si>
    <t xml:space="preserve">Capacities </t>
  </si>
  <si>
    <t>Efficiency 1 → 2</t>
  </si>
  <si>
    <t>Efficiency 1 → 3</t>
  </si>
  <si>
    <t>Efficiency 2 → 1</t>
  </si>
  <si>
    <t>Efficiency 2 → 2</t>
  </si>
  <si>
    <t>Efficiency 2 → 3</t>
  </si>
  <si>
    <t>Efficiency 3 → 1</t>
  </si>
  <si>
    <t>Efficiency 3 → 2</t>
  </si>
  <si>
    <t>Efficiency 3 → 3</t>
  </si>
  <si>
    <t>Capacity INPUT 1</t>
  </si>
  <si>
    <t>Capacity INPUT 2</t>
  </si>
  <si>
    <t>Capacity INPUT 3</t>
  </si>
  <si>
    <t>Capacity OUTPUT 1</t>
  </si>
  <si>
    <t>Capacity OUTPUT 2</t>
  </si>
  <si>
    <t>Capacity OUTPUT 3</t>
  </si>
  <si>
    <t>Start-up cost</t>
  </si>
  <si>
    <t>Shutdown cost</t>
  </si>
  <si>
    <t>shut_down_cost</t>
  </si>
  <si>
    <t>start_up_cost</t>
  </si>
  <si>
    <t>min_up_time</t>
  </si>
  <si>
    <t>min_down_time</t>
  </si>
  <si>
    <r>
      <t xml:space="preserve">Efficiency  1 </t>
    </r>
    <r>
      <rPr>
        <sz val="14"/>
        <color theme="1"/>
        <rFont val="Calibri"/>
        <family val="2"/>
        <scheme val="minor"/>
      </rPr>
      <t>→</t>
    </r>
    <r>
      <rPr>
        <i/>
        <sz val="14"/>
        <color theme="1"/>
        <rFont val="Calibri"/>
        <family val="2"/>
        <scheme val="minor"/>
      </rPr>
      <t xml:space="preserve"> 1</t>
    </r>
  </si>
  <si>
    <t>CHF/kWh</t>
  </si>
  <si>
    <t xml:space="preserve">Minimum down time </t>
  </si>
  <si>
    <t>Minimum up time</t>
  </si>
  <si>
    <t>% / time unit</t>
  </si>
  <si>
    <t>Ramping limit (to commodity)</t>
  </si>
  <si>
    <t>Investments</t>
  </si>
  <si>
    <t>Commodity</t>
  </si>
  <si>
    <t>Investment Cost</t>
  </si>
  <si>
    <t>Economic lifetime</t>
  </si>
  <si>
    <t>Technical lifetime</t>
  </si>
  <si>
    <t>unit_investment_econ_lifetime</t>
  </si>
  <si>
    <t>unit_investment_cost</t>
  </si>
  <si>
    <t>CHF</t>
  </si>
  <si>
    <t>Investment type</t>
  </si>
  <si>
    <t>unit_investment_variable_type</t>
  </si>
  <si>
    <t>Integer</t>
  </si>
  <si>
    <t>Discount rate (technology specific)</t>
  </si>
  <si>
    <t>Decommissionning cost</t>
  </si>
  <si>
    <t>Decommissionning time</t>
  </si>
  <si>
    <t>unit_lead_time</t>
  </si>
  <si>
    <t>unit_discount_rate_technology_specific</t>
  </si>
  <si>
    <t>unit_decommissioning_time</t>
  </si>
  <si>
    <t>unit_decommissioning_cost</t>
  </si>
  <si>
    <t>[]</t>
  </si>
  <si>
    <t>Lead time</t>
  </si>
  <si>
    <t>Connections</t>
  </si>
  <si>
    <t>Number of units</t>
  </si>
  <si>
    <t>Candidate units</t>
  </si>
  <si>
    <t>District / Building scale</t>
  </si>
  <si>
    <t>District level</t>
  </si>
  <si>
    <t>Building level</t>
  </si>
  <si>
    <t>Building</t>
  </si>
  <si>
    <t>connection_investment_cost</t>
  </si>
  <si>
    <t>connection_discount_rate_technology_specific</t>
  </si>
  <si>
    <t>connection_lead_time</t>
  </si>
  <si>
    <t>connection_investment_econ_lifetime</t>
  </si>
  <si>
    <t>connection_investment_tech_lifetime</t>
  </si>
  <si>
    <t>connection_investment_variable_type</t>
  </si>
  <si>
    <t>connection_decommissioning_cost</t>
  </si>
  <si>
    <t>connection_decommissioning_time</t>
  </si>
  <si>
    <t>Efficiency</t>
  </si>
  <si>
    <t>name</t>
  </si>
  <si>
    <t>discount_rate</t>
  </si>
  <si>
    <t>discount_year</t>
  </si>
  <si>
    <t>model_start</t>
  </si>
  <si>
    <t>model_end</t>
  </si>
  <si>
    <t>resolution</t>
  </si>
  <si>
    <t>block_start</t>
  </si>
  <si>
    <t>block_end</t>
  </si>
  <si>
    <t>unit_investment_tech_lifetime</t>
  </si>
  <si>
    <t>NaM_emission</t>
  </si>
  <si>
    <t>NaM_scale</t>
  </si>
  <si>
    <t>NaM_unit__from_node1</t>
  </si>
  <si>
    <t>NaM_unit__from_node2</t>
  </si>
  <si>
    <t>NaM_unit__from_node3</t>
  </si>
  <si>
    <t>NaM_unit__to_node1</t>
  </si>
  <si>
    <t>NaM_unit__to_node2</t>
  </si>
  <si>
    <t>NaM_unit__to_node3</t>
  </si>
  <si>
    <t>20Y</t>
  </si>
  <si>
    <t>Global at District Level</t>
  </si>
  <si>
    <t>Units presence (district level)</t>
  </si>
  <si>
    <t>Units presence (building level)</t>
  </si>
  <si>
    <t>Number of units (NoU)</t>
  </si>
  <si>
    <t>Candidate units (CU)</t>
  </si>
  <si>
    <t>NoU</t>
  </si>
  <si>
    <t>CA</t>
  </si>
  <si>
    <t>rate</t>
  </si>
  <si>
    <t>NaM_unit_investment_variable_type</t>
  </si>
  <si>
    <t>Continuous</t>
  </si>
  <si>
    <t>ramp_up_limit(unit__to_node1)</t>
  </si>
  <si>
    <t>ramp_down_limit(unit__to_node1)</t>
  </si>
  <si>
    <t>ramp_up_limit(unit__to_node2)</t>
  </si>
  <si>
    <t>ramp_down_limit(unit__to_node2)</t>
  </si>
  <si>
    <t>ramp_up_limit(unit__to_node3)</t>
  </si>
  <si>
    <t>ramp_down_limit(unit__to_node3)</t>
  </si>
  <si>
    <t>unit_capacity(unit__to_node1)</t>
  </si>
  <si>
    <t>unit_capacity(unit__to_node2)</t>
  </si>
  <si>
    <t>unit_capacity(unit__to_node3)</t>
  </si>
  <si>
    <t>unit_capacity(unit__from_node1)</t>
  </si>
  <si>
    <t>unit_capacity(unit__from_node2)</t>
  </si>
  <si>
    <t>unit_capacity(unit__from_node3)</t>
  </si>
  <si>
    <t>Efficiencies (input commodity to output commodity)</t>
  </si>
  <si>
    <t>fix_ratio_out_in_unit_flow(from_node1to_node1)</t>
  </si>
  <si>
    <t>fix_ratio_out_in_unit_flow(from_node1to_node2)</t>
  </si>
  <si>
    <t>fix_ratio_out_in_unit_flow(from_node1to_node3)</t>
  </si>
  <si>
    <t>fix_ratio_out_in_unit_flow(from_node2to_node1)</t>
  </si>
  <si>
    <t>fix_ratio_out_in_unit_flow(from_node2to_node2)</t>
  </si>
  <si>
    <t>fix_ratio_out_in_unit_flow(from_node2to_node3)</t>
  </si>
  <si>
    <t>fix_ratio_out_in_unit_flow(from_node3to_node1)</t>
  </si>
  <si>
    <t>fix_ratio_out_in_unit_flow(from_node3to_node2)</t>
  </si>
  <si>
    <t>fix_ratio_out_in_unit_flow(from_node3to_node3)</t>
  </si>
  <si>
    <t>simple_model</t>
  </si>
  <si>
    <t>code</t>
  </si>
  <si>
    <t>General</t>
  </si>
  <si>
    <t>Linear operation</t>
  </si>
  <si>
    <t>NaM_linear_op</t>
  </si>
  <si>
    <t>NaM_Representative_days</t>
  </si>
  <si>
    <t>date of construction</t>
  </si>
  <si>
    <t>Multi Families</t>
  </si>
  <si>
    <t>Kreis1</t>
  </si>
  <si>
    <t>Representative Days</t>
  </si>
  <si>
    <t>Temporal Block 1</t>
  </si>
  <si>
    <t>NaM_occ</t>
  </si>
  <si>
    <t xml:space="preserve">Occurrence (every year, month) (opt) </t>
  </si>
  <si>
    <t>Temporal Block 2</t>
  </si>
  <si>
    <t>Temporal Block 3</t>
  </si>
  <si>
    <t>operation_january</t>
  </si>
  <si>
    <t>operation_february</t>
  </si>
  <si>
    <t>operation2025_june</t>
  </si>
  <si>
    <t>binary_gas_connection_flow</t>
  </si>
  <si>
    <t>connection_avg_intact_throughflow</t>
  </si>
  <si>
    <t>connection_avg_throughflow</t>
  </si>
  <si>
    <t>connection_conversion_to_discounted_annuities</t>
  </si>
  <si>
    <t>connection_discounted_duration</t>
  </si>
  <si>
    <t>connection_flow</t>
  </si>
  <si>
    <t>connection_flow_costs</t>
  </si>
  <si>
    <t>connection_intact_flow</t>
  </si>
  <si>
    <t>connection_investment_costs</t>
  </si>
  <si>
    <t>connection_salvage_fraction</t>
  </si>
  <si>
    <t>connection_tech_discount_factor</t>
  </si>
  <si>
    <t>connections_decommissioned</t>
  </si>
  <si>
    <t>connections_invested</t>
  </si>
  <si>
    <t>connections_invested_available</t>
  </si>
  <si>
    <t>contingency_is_binding</t>
  </si>
  <si>
    <t>fixed_om_costs</t>
  </si>
  <si>
    <t>fuel_costs</t>
  </si>
  <si>
    <t>mga_objective</t>
  </si>
  <si>
    <t>mp_objective_lowerbound</t>
  </si>
  <si>
    <t>node_injection</t>
  </si>
  <si>
    <t>node_pressure</t>
  </si>
  <si>
    <t>node_slack_neg</t>
  </si>
  <si>
    <t>node_slack_pos</t>
  </si>
  <si>
    <t>node_state</t>
  </si>
  <si>
    <t>node_voltage_angle</t>
  </si>
  <si>
    <t>nonspin_units_shut_down</t>
  </si>
  <si>
    <t>nonspin_units_started_up</t>
  </si>
  <si>
    <t>objective_penalties</t>
  </si>
  <si>
    <t>relative_optimality_gap</t>
  </si>
  <si>
    <t>renewable_curtailment_costs</t>
  </si>
  <si>
    <t>res_proc_costs</t>
  </si>
  <si>
    <t>shut_down_costs</t>
  </si>
  <si>
    <t>start_up_costs</t>
  </si>
  <si>
    <t>storage_conversion_to_discounted_annuities</t>
  </si>
  <si>
    <t>storage_discounted_duration</t>
  </si>
  <si>
    <t>storage_investment_costs</t>
  </si>
  <si>
    <t>storage_salvage_fraction</t>
  </si>
  <si>
    <t>storage_tech_discount_factor</t>
  </si>
  <si>
    <t>storages_decommissioned</t>
  </si>
  <si>
    <t>storages_invested</t>
  </si>
  <si>
    <t>storages_invested_available</t>
  </si>
  <si>
    <t>taxes</t>
  </si>
  <si>
    <t>total_costs</t>
  </si>
  <si>
    <t>unit_conversion_to_discounted_annuities</t>
  </si>
  <si>
    <t>unit_discounted_duration</t>
  </si>
  <si>
    <t>unit_flow</t>
  </si>
  <si>
    <t>unit_flow_op</t>
  </si>
  <si>
    <t>unit_flow_op_active</t>
  </si>
  <si>
    <t>unit_investment_costs</t>
  </si>
  <si>
    <t>unit_salvage_fraction</t>
  </si>
  <si>
    <t>unit_tech_discount_factor</t>
  </si>
  <si>
    <t>units_invested</t>
  </si>
  <si>
    <t>units_invested_available</t>
  </si>
  <si>
    <t>units_mothballed</t>
  </si>
  <si>
    <t>units_on</t>
  </si>
  <si>
    <t>units_on_costs</t>
  </si>
  <si>
    <t>units_shut_down</t>
  </si>
  <si>
    <t>units_started_up</t>
  </si>
  <si>
    <t>variable_om_costs</t>
  </si>
  <si>
    <t>Description</t>
  </si>
  <si>
    <t>NaM_invstmt_sgl_bool</t>
  </si>
  <si>
    <t>NaM_invstmt_multi_bool</t>
  </si>
  <si>
    <t>use_economic_representation</t>
  </si>
  <si>
    <t>use_milestone_years</t>
  </si>
  <si>
    <t>Discount Rate</t>
  </si>
  <si>
    <t>Ecomomic Representation</t>
  </si>
  <si>
    <t>Milestone Years</t>
  </si>
  <si>
    <t>Horizon of occurrences</t>
  </si>
  <si>
    <t>simple_investment</t>
  </si>
  <si>
    <t>Temporal Block 4</t>
  </si>
  <si>
    <t>Temporal Block 5</t>
  </si>
  <si>
    <t>Temporal Block 6</t>
  </si>
  <si>
    <t>2Y</t>
  </si>
  <si>
    <t>10m</t>
  </si>
  <si>
    <t>Temporal Block 7</t>
  </si>
  <si>
    <t>Temporal Block 8</t>
  </si>
  <si>
    <t>Temporal Block 9</t>
  </si>
  <si>
    <t>Temporal Block 10</t>
  </si>
  <si>
    <t>Temporal Block 11</t>
  </si>
  <si>
    <t>Temporal Block 12</t>
  </si>
  <si>
    <t>Temporal Block 13</t>
  </si>
  <si>
    <t>Temporal Block 14</t>
  </si>
  <si>
    <t>Temporal Block 15</t>
  </si>
  <si>
    <t>Temporal Block 16</t>
  </si>
  <si>
    <t>Temporal Block 17</t>
  </si>
  <si>
    <t>Temporal Block 18</t>
  </si>
  <si>
    <t>Temporal Block 19</t>
  </si>
  <si>
    <t>Temporal Block 20</t>
  </si>
  <si>
    <t>Temporal Block 21</t>
  </si>
  <si>
    <t>Temporal Block 22</t>
  </si>
  <si>
    <t>Temporal Block 23</t>
  </si>
  <si>
    <t>Temporal Block 24</t>
  </si>
  <si>
    <t>Temporal Block 25</t>
  </si>
  <si>
    <t>Temporal Block 26</t>
  </si>
  <si>
    <t>Temporal Block 27</t>
  </si>
  <si>
    <t>Temporal Block 28</t>
  </si>
  <si>
    <t>Temporal Block 29</t>
  </si>
  <si>
    <t>Temporal Block 30</t>
  </si>
  <si>
    <t>Temporal Block 31</t>
  </si>
  <si>
    <t>Temporal Block 32</t>
  </si>
  <si>
    <t>Temporal Block 33</t>
  </si>
  <si>
    <t>Temporal Block 34</t>
  </si>
  <si>
    <t>Temporal Block 35</t>
  </si>
  <si>
    <t>Temporal Block 36</t>
  </si>
  <si>
    <t>Temporal Block 37</t>
  </si>
  <si>
    <t>Temporal Block 38</t>
  </si>
  <si>
    <t>Temporal Block 39</t>
  </si>
  <si>
    <t>Temporal Block 40</t>
  </si>
  <si>
    <t>Temporal Block 41</t>
  </si>
  <si>
    <t>Temporal Block 42</t>
  </si>
  <si>
    <t>Temporal Block 43</t>
  </si>
  <si>
    <t>Temporal Block 44</t>
  </si>
  <si>
    <t>Temporal Block 45</t>
  </si>
  <si>
    <t>Temporal Block 46</t>
  </si>
  <si>
    <t>Temporal Block 47</t>
  </si>
  <si>
    <t>Temporal Block 48</t>
  </si>
  <si>
    <t>Temporal Block 49</t>
  </si>
  <si>
    <t>Temporal Block 50</t>
  </si>
  <si>
    <t>Temporal Block 51</t>
  </si>
  <si>
    <t>Temporal Block 52</t>
  </si>
  <si>
    <t>Temporal Block 53</t>
  </si>
  <si>
    <t>Temporal Block 54</t>
  </si>
  <si>
    <t>Temporal Block 55</t>
  </si>
  <si>
    <t>Temporal Block 56</t>
  </si>
  <si>
    <t>Temporal Block 57</t>
  </si>
  <si>
    <t>Temporal Block 58</t>
  </si>
  <si>
    <t>Temporal Block 59</t>
  </si>
  <si>
    <t>Temporal Block 60</t>
  </si>
  <si>
    <t>Temporal Block 61</t>
  </si>
  <si>
    <t>Temporal Block 62</t>
  </si>
  <si>
    <t>From node</t>
  </si>
  <si>
    <t>To node</t>
  </si>
  <si>
    <t>CO2</t>
  </si>
  <si>
    <t>CO2 production</t>
  </si>
  <si>
    <t>NaM_CO2_bool</t>
  </si>
  <si>
    <t>node_state_cap</t>
  </si>
  <si>
    <t>Single time</t>
  </si>
  <si>
    <t>5Y</t>
  </si>
  <si>
    <t>connection_capacity(from_node)</t>
  </si>
  <si>
    <t>connection_flow_cost(from_node)</t>
  </si>
  <si>
    <t>connection_capacity(to_node)</t>
  </si>
  <si>
    <t>connection_flow_cost(to_node)</t>
  </si>
  <si>
    <t>fix_ratio_out_in_connection_flow(from_node_to_node)</t>
  </si>
  <si>
    <t>connection_type</t>
  </si>
  <si>
    <t>All</t>
  </si>
  <si>
    <t>Discount Year of Reference</t>
  </si>
  <si>
    <t>NaM_indicative</t>
  </si>
  <si>
    <t>NaM_district_lvl(from_node)</t>
  </si>
  <si>
    <t>NaM_building_lvl(from_node)</t>
  </si>
  <si>
    <t>Indicates if a gas connection is active or not in binary form (1 = active, 0 = inactive).</t>
  </si>
  <si>
    <t>Average gas or resource flow through a connection during periods when it is operational.</t>
  </si>
  <si>
    <t>Average flow across a connection over a defined period, including all time intervals.</t>
  </si>
  <si>
    <t>Converts the total investment cost of a connection to a discounted annuity value based on a defined discount factor.</t>
  </si>
  <si>
    <t>The duration of a connection's operation, adjusted for discounting over time.</t>
  </si>
  <si>
    <t>Total flow through a connection in a given time period.</t>
  </si>
  <si>
    <t>Costs associated with the flow of resources through the connection, including operational costs.</t>
  </si>
  <si>
    <t>Flow through the connection during periods when it is fully intact and operational.</t>
  </si>
  <si>
    <t>Initial capital costs incurred for investing in the connection.</t>
  </si>
  <si>
    <t>Fraction of the connection’s investment cost that can be recovered at the end of its lifecycle.</t>
  </si>
  <si>
    <t>The discount factor applied to a connection's costs based on its technology and economic parameters.</t>
  </si>
  <si>
    <t>Number or status of connections that have been removed or retired from operation.</t>
  </si>
  <si>
    <t>Total number of connections where capital investment has been made.</t>
  </si>
  <si>
    <t>The count of connections that have been invested in and are available for use.</t>
  </si>
  <si>
    <t>Indicates whether a specific contingency constraint is binding (active) in the optimization.</t>
  </si>
  <si>
    <t>Fixed operations and maintenance costs for connections, units, or storage.</t>
  </si>
  <si>
    <t>Total costs incurred for fuel usage across units or facilities.</t>
  </si>
  <si>
    <t>The objective value under the Model-Guided Adaptive (MGA) optimization approach.</t>
  </si>
  <si>
    <t>The minimum lower bound for the optimization problem’s objective value in the master problem.</t>
  </si>
  <si>
    <t>Amount of resource (e.g., electricity or gas) injected into a node within the system.</t>
  </si>
  <si>
    <t>Pressure level at a specific node, relevant in gas network modeling.</t>
  </si>
  <si>
    <t>Negative slack variable at a node, representing deficits in meeting constraints.</t>
  </si>
  <si>
    <t>Positive slack variable at a node, representing excesses beyond constraints.</t>
  </si>
  <si>
    <t>Operational state of a node in the system (e.g., active, inactive).</t>
  </si>
  <si>
    <t>The voltage angle at a node in a power network.</t>
  </si>
  <si>
    <t>Non-spinning reserve units that have been shut down during the analyzed period.</t>
  </si>
  <si>
    <t>Non-spinning reserve units that have been started up during the analyzed period.</t>
  </si>
  <si>
    <t>Penalties applied to the optimization objective for violating specific constraints or objectives.</t>
  </si>
  <si>
    <t>The relative gap between the current solution and the optimal solution in percentage terms.</t>
  </si>
  <si>
    <t>Costs associated with curtailing renewable energy production.</t>
  </si>
  <si>
    <t>Costs associated with resource processing or procurement.</t>
  </si>
  <si>
    <t>Costs incurred from shutting down units or processes.</t>
  </si>
  <si>
    <t>Costs incurred to start up units or processes.</t>
  </si>
  <si>
    <t>Converts total storage investment cost to a discounted annuity value.</t>
  </si>
  <si>
    <t>Operational duration of storage, adjusted for discounting over time.</t>
  </si>
  <si>
    <t>Capital investment costs for storage infrastructure.</t>
  </si>
  <si>
    <t>Recoverable fraction of storage investment costs at the end of its life.</t>
  </si>
  <si>
    <t>Discount factor applied to storage costs based on its technology.</t>
  </si>
  <si>
    <t>Count or status of storage facilities that have been retired.</t>
  </si>
  <si>
    <t>Total number of storage facilities with completed investments.</t>
  </si>
  <si>
    <t>Storage facilities that are both invested in and currently available for use.</t>
  </si>
  <si>
    <t>Tax costs applied to operations or investments.</t>
  </si>
  <si>
    <t>Sum of all costs, including operational, investment, and penalties, in the system.</t>
  </si>
  <si>
    <t>Converts total unit investment cost to a discounted annuity value.</t>
  </si>
  <si>
    <t>Operational duration of a unit, adjusted for discounting over time.</t>
  </si>
  <si>
    <t>Total resource flow through a unit over a given period.</t>
  </si>
  <si>
    <t>Resource flow through a unit during operational hours.</t>
  </si>
  <si>
    <t>Resource flow through active units during their operational periods.</t>
  </si>
  <si>
    <t>Capital investment costs incurred for units.</t>
  </si>
  <si>
    <t>Recoverable fraction of unit investment costs at the end of its life.</t>
  </si>
  <si>
    <t>Discount factor applied to unit costs based on its technology and economic parameters.</t>
  </si>
  <si>
    <t>Total number of units in which investment has been made.</t>
  </si>
  <si>
    <t>Units that have been invested in and are currently operational or available.</t>
  </si>
  <si>
    <t>Units that have been temporarily shut down or put in reserve.</t>
  </si>
  <si>
    <t>Number or status of units currently operational.</t>
  </si>
  <si>
    <t>Operational costs associated with active units.</t>
  </si>
  <si>
    <t>Units that have been turned off or decommissioned during the analyzed period.</t>
  </si>
  <si>
    <t>Units that have been activated or brought online during the analyzed period.</t>
  </si>
  <si>
    <t>Variable operations and maintenance costs based on usage or output levels.</t>
  </si>
  <si>
    <t>Connection</t>
  </si>
  <si>
    <t>NaM_district_lvl(to_node)</t>
  </si>
  <si>
    <t>NaM_building_lvl(to_node)</t>
  </si>
  <si>
    <t>number_of_connections</t>
  </si>
  <si>
    <t>candidate_connections</t>
  </si>
  <si>
    <t>50Y</t>
  </si>
  <si>
    <t>NaM_stored_commodity</t>
  </si>
  <si>
    <t>Capacity INPUT</t>
  </si>
  <si>
    <t>Capacity OUTPUT</t>
  </si>
  <si>
    <t>Ramp up limit (INPUT)</t>
  </si>
  <si>
    <t>Ramp down limit (OUTPUT)</t>
  </si>
  <si>
    <t>Ramp down limit (INPUT)</t>
  </si>
  <si>
    <t>Ramp up limit (OUTPUT)</t>
  </si>
  <si>
    <t>Advanced (opt)</t>
  </si>
  <si>
    <t xml:space="preserve">Capacity </t>
  </si>
  <si>
    <t xml:space="preserve">Self discharge </t>
  </si>
  <si>
    <t>unit_capacity(unit__from_commodity)</t>
  </si>
  <si>
    <t>unit_capacity(unit__to_commodity)</t>
  </si>
  <si>
    <t>frac_state_loss(node)</t>
  </si>
  <si>
    <t>start_up_cost(unit)</t>
  </si>
  <si>
    <t>shut_down_cost(unit)</t>
  </si>
  <si>
    <t>min_up_time(unit)</t>
  </si>
  <si>
    <t>min_down_time(unit)</t>
  </si>
  <si>
    <t>ramp_up_limit(unit__from_commodity)</t>
  </si>
  <si>
    <t>ramp_down_limit(unit__from_commodity)</t>
  </si>
  <si>
    <t>ramp_up_limit(unit__to_commodity)</t>
  </si>
  <si>
    <t>ramp_down_limit(unit__to_commodity)</t>
  </si>
  <si>
    <t>15Y</t>
  </si>
  <si>
    <t>Storages presence (district level)</t>
  </si>
  <si>
    <t>kg</t>
  </si>
  <si>
    <t>Maximum total CO2 emissions</t>
  </si>
  <si>
    <t>Retrofits</t>
  </si>
  <si>
    <t>Decrease in consumption [%]</t>
  </si>
  <si>
    <t>NaM_balance_type</t>
  </si>
  <si>
    <t>node_state_cap(node)</t>
  </si>
  <si>
    <t>_investment_cost(unit_or_node)</t>
  </si>
  <si>
    <t>_investment_econ_lifetime(unit_and_node)</t>
  </si>
  <si>
    <t>_investment_tech_lifetime(unit_and_node)</t>
  </si>
  <si>
    <t>NaM_investment_variable_type(unit_and_node)</t>
  </si>
  <si>
    <t>_investment_variable_type(unit_and_node)</t>
  </si>
  <si>
    <t>_discount_rate_technology_specific(unit_and_node)</t>
  </si>
  <si>
    <t>_decommissioning_cost(unit_or_node)</t>
  </si>
  <si>
    <t>_decommissioning_time(unit_and_node)</t>
  </si>
  <si>
    <t>_lead_time(unit_and_node)</t>
  </si>
  <si>
    <t>Electricity Export</t>
  </si>
  <si>
    <t>Electricity Import</t>
  </si>
  <si>
    <t>Allow commodity overflow (lost cost)</t>
  </si>
  <si>
    <t>NaM_overflow_lost</t>
  </si>
  <si>
    <t>Efficiency to storage</t>
  </si>
  <si>
    <t>Efficiency from storage</t>
  </si>
  <si>
    <t>fix_ratio_out_in_unit_flow(unit__storage__node)</t>
  </si>
  <si>
    <t>fix_ratio_out_in_unit_flow(unit__node__storage)</t>
  </si>
  <si>
    <t>ints</t>
  </si>
  <si>
    <t>NaM_specific_year</t>
  </si>
  <si>
    <t>NaM_bool_specific_year</t>
  </si>
  <si>
    <t>Multi Specific year operation</t>
  </si>
  <si>
    <t>Specific year to simulate</t>
  </si>
  <si>
    <t>operations</t>
  </si>
  <si>
    <t>Economic - Investments</t>
  </si>
  <si>
    <t>date_time</t>
  </si>
  <si>
    <t>vom_cost(unit__from_node1)</t>
  </si>
  <si>
    <t>vom_cost(unit__from_node2)</t>
  </si>
  <si>
    <t>vom_cost(unit__from_node3)</t>
  </si>
  <si>
    <t>vom_cost(unit__to_node1)</t>
  </si>
  <si>
    <t>vom_cost(unit__to_node2)</t>
  </si>
  <si>
    <t>vom_cost(unit__to_node3)</t>
  </si>
  <si>
    <t xml:space="preserve">Multiple Scenarios </t>
  </si>
  <si>
    <t>Base Scenario name</t>
  </si>
  <si>
    <t>NaM_scenario_name</t>
  </si>
  <si>
    <t>Base</t>
  </si>
  <si>
    <t>strings</t>
  </si>
  <si>
    <t>Additionnal Scenario names</t>
  </si>
  <si>
    <t>NaM_add_scenarios</t>
  </si>
  <si>
    <t>NaM_bool_multiple_scenarios</t>
  </si>
  <si>
    <t>Scenario1; Scenario2</t>
  </si>
  <si>
    <t>2025; 2030; 2034</t>
  </si>
  <si>
    <t>max_total_cumulated_unit_flow_to_node(unit__from_node1)</t>
  </si>
  <si>
    <t>Maximal cumulated unit flow from INPUT 1</t>
  </si>
  <si>
    <t>Maximal cumulated unit flow from INPUT 2</t>
  </si>
  <si>
    <t>Maximal cumulated unit flow from INPUT 3</t>
  </si>
  <si>
    <t>max_total_cumulated_unit_flow_to_node(unit__from_node2)</t>
  </si>
  <si>
    <t>max_total_cumulated_unit_flow_to_node(unit__from_node3)</t>
  </si>
  <si>
    <t>Maximal cumulated unit flow to OUTPUT 1</t>
  </si>
  <si>
    <t>Maximal cumulated unit flow to OUTPUT 2</t>
  </si>
  <si>
    <t>Maximal cumulated unit flow to OUTPUT 3</t>
  </si>
  <si>
    <t>max_total_cumulated_unit_flow_to_node(unit__to_node1)</t>
  </si>
  <si>
    <t>max_total_cumulated_unit_flow_to_node(unit__to_node2)</t>
  </si>
  <si>
    <t>max_total_cumulated_unit_flow_to_node(unit__to_node3)</t>
  </si>
  <si>
    <t>Set lower bound of the `unit_flow` variable.</t>
  </si>
  <si>
    <t>Operating points for piecewise-linear `unit` efficiency approximations.</t>
  </si>
  <si>
    <t>Procurement cost for reserves</t>
  </si>
  <si>
    <t>Maximum ramp-down during shutdowns</t>
  </si>
  <si>
    <t>Maximum ramp-up during startups</t>
  </si>
  <si>
    <t>kWh or kg (unitflow)</t>
  </si>
  <si>
    <t xml:space="preserve">Variable fuel costs </t>
  </si>
  <si>
    <t>Variable fuel costs INPUT 1</t>
  </si>
  <si>
    <t>Variable fuel costs INPUT 2</t>
  </si>
  <si>
    <t>Variable fuel costs INPUT 3</t>
  </si>
  <si>
    <t>Variable fuel costs OUTPUT 1</t>
  </si>
  <si>
    <t>Variable fuel costs OUTPUT 2</t>
  </si>
  <si>
    <t>Variable fuel costs OUTPUT 3</t>
  </si>
  <si>
    <t xml:space="preserve">Maximum cumulated flows from/to a node </t>
  </si>
  <si>
    <t>e.g max consumption of certain commodity.</t>
  </si>
  <si>
    <t xml:space="preserve">Minimum cumulated flows from/to a node </t>
  </si>
  <si>
    <t>Minimal cumulated unit flow from INPUT 1</t>
  </si>
  <si>
    <t>Minimal cumulated unit flow from INPUT 2</t>
  </si>
  <si>
    <t>Minimal cumulated unit flow from INPUT 3</t>
  </si>
  <si>
    <t>Minimal cumulated unit flow to OUTPUT 1</t>
  </si>
  <si>
    <t>Minimal cumulated unit flow to OUTPUT 2</t>
  </si>
  <si>
    <t>Minimal cumulated unit flow to OUTPUT 3</t>
  </si>
  <si>
    <t>min_total_cumulated_unit_flow_to_node(unit__from_node1)</t>
  </si>
  <si>
    <t>min_total_cumulated_unit_flow_to_node(unit__from_node2)</t>
  </si>
  <si>
    <t>min_total_cumulated_unit_flow_to_node(unit__from_node3)</t>
  </si>
  <si>
    <t>min_total_cumulated_unit_flow_to_node(unit__to_node1)</t>
  </si>
  <si>
    <t>min_total_cumulated_unit_flow_to_node(unit__to_node2)</t>
  </si>
  <si>
    <t>min_total_cumulated_unit_flow_to_node(unit__to_node3)</t>
  </si>
  <si>
    <t>e.g min consumption of certain commodity.</t>
  </si>
  <si>
    <t>operating_points(unit__from_node1)</t>
  </si>
  <si>
    <t>operating_points(unit__from_node2)</t>
  </si>
  <si>
    <t>operating_points(unit__from_node3)</t>
  </si>
  <si>
    <t>Operating points of INPUT 1</t>
  </si>
  <si>
    <t>Operating points of INPUT 2</t>
  </si>
  <si>
    <t>Operating points of INPUT 3</t>
  </si>
  <si>
    <t>array</t>
  </si>
  <si>
    <t>min_unit_flow(unit__from_node1)</t>
  </si>
  <si>
    <t>Minimum unit_flow from INPUT 1</t>
  </si>
  <si>
    <t>Minimum unit_flow from INPUT 2</t>
  </si>
  <si>
    <t>Minimum unit_flow from INPUT 3</t>
  </si>
  <si>
    <t>Minimum unit_flow to OUTPUT 1</t>
  </si>
  <si>
    <t>Minimum unit_flow to OUTPUT 3</t>
  </si>
  <si>
    <t>Minimum unit_flow to OUTPUT 2</t>
  </si>
  <si>
    <t>min_unit_flow(unit__from_node2)</t>
  </si>
  <si>
    <t>min_unit_flow(unit__from_node3)</t>
  </si>
  <si>
    <t>min_unit_flow(unit__to_node1)</t>
  </si>
  <si>
    <t>min_unit_flow(unit__to_node2)</t>
  </si>
  <si>
    <t>min_unit_flow(unit__to_node3)</t>
  </si>
  <si>
    <t>Variable operating costs of a `unit_flow` variable.</t>
  </si>
  <si>
    <t xml:space="preserve"> Ex EUR/MWh.</t>
  </si>
  <si>
    <t>Variable operating costs of INPUT 1</t>
  </si>
  <si>
    <t>Variable operating costs of INPUT 2</t>
  </si>
  <si>
    <t>Variable operating costs of INPUT 3</t>
  </si>
  <si>
    <t>Variable operating costs of OUTPUT 3</t>
  </si>
  <si>
    <t>Variable operating costs of OUTPUT 2</t>
  </si>
  <si>
    <t>Variable operating costs of OUTPUT 1</t>
  </si>
  <si>
    <t>shut_down_limit(unit__from_node1)</t>
  </si>
  <si>
    <t>start_up_limit(unit__from_node1)</t>
  </si>
  <si>
    <t>Ramp up limit OUTPUT1</t>
  </si>
  <si>
    <t>Ramp down limit OUTPUT1</t>
  </si>
  <si>
    <t>Ramp up limit OUTPUT2</t>
  </si>
  <si>
    <t>Ramp down limit OUTPUT2</t>
  </si>
  <si>
    <t>Ramp up limit OUTPUT3</t>
  </si>
  <si>
    <t>Ramp down limit OUTPUT3</t>
  </si>
  <si>
    <t>Maximum ramp up of INPUT 1</t>
  </si>
  <si>
    <t>Maximum ramp-up of INPUT 2</t>
  </si>
  <si>
    <t>Maximum ramp-up of INPUT 3</t>
  </si>
  <si>
    <t>Maximum ramp-up of OUTPUT 1</t>
  </si>
  <si>
    <t>Maximum ramp-up of OUTPUT 2</t>
  </si>
  <si>
    <t>Maximum ramp-up of OUTPUT 3</t>
  </si>
  <si>
    <t>Maximum ramp-down of INPUT 1</t>
  </si>
  <si>
    <t>Maximum ramp-down of INPUT 2</t>
  </si>
  <si>
    <t>Maximum ramp-down of INPUT 3</t>
  </si>
  <si>
    <t>Maximum ramp-down of OUTPUT 1</t>
  </si>
  <si>
    <t>Maximum ramp-down of OUTPUT 2</t>
  </si>
  <si>
    <t>Maximum ramp-down of OUTPUT 3</t>
  </si>
  <si>
    <t>shut_down_limit(unit__from_node2)</t>
  </si>
  <si>
    <t>shut_down_limit(unit__from_node3)</t>
  </si>
  <si>
    <t>shut_down_limit(unit__to_node1)</t>
  </si>
  <si>
    <t>shut_down_limit(unit__to_node2)</t>
  </si>
  <si>
    <t>shut_down_limit(unit__to_node3)</t>
  </si>
  <si>
    <t>start_up_limit(unit__from_node2)</t>
  </si>
  <si>
    <t>start_up_limit(unit__from_node3)</t>
  </si>
  <si>
    <t>start_up_limit(unit__to_node1)</t>
  </si>
  <si>
    <t>start_up_limit(unit__to_node2)</t>
  </si>
  <si>
    <t>start_up_limit(unit__to_node3)</t>
  </si>
  <si>
    <t>reserve_procurement_cost(unit__from_node1)</t>
  </si>
  <si>
    <t>Wood</t>
  </si>
  <si>
    <t>Pellet</t>
  </si>
  <si>
    <t>Hydrogen</t>
  </si>
  <si>
    <t>E.g. CHF/kWh - CHF/kg</t>
  </si>
  <si>
    <t>fuel_cost(unit__from_node1)</t>
  </si>
  <si>
    <t>fuel_cost(unit__from_node2)</t>
  </si>
  <si>
    <t>fuel_cost(unit__from_node3)</t>
  </si>
  <si>
    <t>fuel_cost(unit__to_node2)</t>
  </si>
  <si>
    <t>fuel_cost(unit__to_node1)</t>
  </si>
  <si>
    <t>fuel_cost(unit__to_node3)</t>
  </si>
  <si>
    <t>NaM_fom_cost_year</t>
  </si>
  <si>
    <t>NaM_unit_investment_cost_per_kW</t>
  </si>
  <si>
    <t>1M</t>
  </si>
  <si>
    <t>CO2 node</t>
  </si>
  <si>
    <t>Units</t>
  </si>
  <si>
    <t>Fixed hourly operation/maintenance costs (SpineOpt)</t>
  </si>
  <si>
    <t>Fixed yearly operation/maintenance costs</t>
  </si>
  <si>
    <t>Investment type (SpineOpt)</t>
  </si>
  <si>
    <t>Advanced Parameters</t>
  </si>
  <si>
    <t>Storages</t>
  </si>
  <si>
    <t>Supply node (with an infinite capacity of import/export)</t>
  </si>
  <si>
    <t>Candidate connections</t>
  </si>
  <si>
    <t>Number of connections</t>
  </si>
  <si>
    <t>Connection's name</t>
  </si>
  <si>
    <t>Building types</t>
  </si>
  <si>
    <t>Quantity of building</t>
  </si>
  <si>
    <t>Storages presence (building level)</t>
  </si>
  <si>
    <t>Space_Heating</t>
  </si>
  <si>
    <t>Heating_Oil</t>
  </si>
  <si>
    <t>Full</t>
  </si>
  <si>
    <t>Windows</t>
  </si>
  <si>
    <t>Windows_Wall</t>
  </si>
  <si>
    <t>kCHF</t>
  </si>
  <si>
    <t>kCHF/startup</t>
  </si>
  <si>
    <t>kCHF/shutdown</t>
  </si>
  <si>
    <t>Price for 1 building [kCHF]</t>
  </si>
  <si>
    <t>OpenField PV 1MW</t>
  </si>
  <si>
    <t>Rooftop PV 30kW</t>
  </si>
  <si>
    <t>Rooftop PV 10kW</t>
  </si>
  <si>
    <t>Wind Turbine (onshore-3.3MW)</t>
  </si>
  <si>
    <t>Heat Pump (ground 1MW)</t>
  </si>
  <si>
    <t>Heat Pump (water 1MW)</t>
  </si>
  <si>
    <t>Heat Pump (ground SFH 17kW)</t>
  </si>
  <si>
    <t>Heat Pump (air SFH 17kW)</t>
  </si>
  <si>
    <t>Wood Heater (SFH 17kW)</t>
  </si>
  <si>
    <t>Wood Heater (MFH 80kW)</t>
  </si>
  <si>
    <t>Pellet Heater (SFH 17kW)</t>
  </si>
  <si>
    <t>Pellet Heater (MFH 80kW)</t>
  </si>
  <si>
    <t>Gas Heater (SFH 17kW)</t>
  </si>
  <si>
    <t>Gas Heater (MFH 80kW)</t>
  </si>
  <si>
    <t>Oil Heater (SFH 17kW)</t>
  </si>
  <si>
    <t>Oil Heater (MFH 80kW)</t>
  </si>
  <si>
    <t>Electric Heater (SFH 17kW)</t>
  </si>
  <si>
    <t>Electric Heater (MFH 80kW)</t>
  </si>
  <si>
    <t>CHP Wood 500MW</t>
  </si>
  <si>
    <t>H2 Heater (SFH 17kW)</t>
  </si>
  <si>
    <t>H2 Heater (MFH 80kW)</t>
  </si>
  <si>
    <t>Heat Pump (air MFH 80kW)</t>
  </si>
  <si>
    <t>Heat Pump (ground MFH 80kW)</t>
  </si>
  <si>
    <t>[tCO2 / MWh]</t>
  </si>
  <si>
    <t>kCHF/MW/year</t>
  </si>
  <si>
    <t>kCHF/MW/h</t>
  </si>
  <si>
    <t>MW</t>
  </si>
  <si>
    <t>kCHF/MWh</t>
  </si>
  <si>
    <t>Investment Cost per MW</t>
  </si>
  <si>
    <t>kCHF/MW</t>
  </si>
  <si>
    <t>Wood Boiler (100MW)</t>
  </si>
  <si>
    <t>Li-ion Battery 8MWh</t>
  </si>
  <si>
    <t>MWh</t>
  </si>
  <si>
    <t>autofill_string</t>
  </si>
  <si>
    <t>Hot Water Tank (3kWh)</t>
  </si>
  <si>
    <t>Hot Water Tank (175MWh)</t>
  </si>
  <si>
    <t>40Y</t>
  </si>
  <si>
    <t>30Y</t>
  </si>
  <si>
    <t>17Y</t>
  </si>
  <si>
    <t>19Y</t>
  </si>
  <si>
    <t>Na-S Battery 300MWh</t>
  </si>
  <si>
    <t>H2 LOHC 7MWh</t>
  </si>
  <si>
    <t>H2 Cavern 150GWh</t>
  </si>
  <si>
    <t>Vanadium Redox Flow Battery 2MWh</t>
  </si>
  <si>
    <t>100Y</t>
  </si>
  <si>
    <t>25Y</t>
  </si>
  <si>
    <t>NaMiCl2 Battery 4.15MWh</t>
  </si>
  <si>
    <t>H2 Tank 16.7MWh</t>
  </si>
  <si>
    <t>PTES Seasonal 4.5GWh</t>
  </si>
  <si>
    <t>storage_fom_cost(node)</t>
  </si>
  <si>
    <t>Objective_terms</t>
  </si>
  <si>
    <t>Variables</t>
  </si>
  <si>
    <t>Duals</t>
  </si>
  <si>
    <t>H2-Alkaline Electrolyzer 2MW</t>
  </si>
  <si>
    <t>H2-Alkaline Electrolyzer 100MW</t>
  </si>
  <si>
    <t>H2-PEM Electrolyzer 1.2MW</t>
  </si>
  <si>
    <t>H2-PEM Electrolyzer 100MW</t>
  </si>
  <si>
    <t>H2-SO Electrolyzer 1MW</t>
  </si>
  <si>
    <t>H2-SO Electrolyzer 100MW</t>
  </si>
  <si>
    <t>H2-PEM Fuel Cell 1MW</t>
  </si>
  <si>
    <t>H2-SO Fuel Cell 1MW</t>
  </si>
  <si>
    <t>H2-PEM Fuel Cell 100MW</t>
  </si>
  <si>
    <t>H2-SO Fuel Cell 100MW</t>
  </si>
  <si>
    <t>10Y</t>
  </si>
  <si>
    <t>2045=0; 2050=0</t>
  </si>
  <si>
    <t>2025=-0.03;2035=-0.02;2045=-0.01;2050=0</t>
  </si>
  <si>
    <t>2025=0.041;2035=0.03;2045=0.02;2050=0.01</t>
  </si>
  <si>
    <t>District_Heating</t>
  </si>
  <si>
    <t>Power ratings</t>
  </si>
  <si>
    <t xml:space="preserve">You can add here any specific parameter </t>
  </si>
  <si>
    <t>Type (SpineOpt)</t>
  </si>
  <si>
    <t>Unidirectional with Losses</t>
  </si>
  <si>
    <t>Bidirectional Lossless</t>
  </si>
  <si>
    <t>Electrical Properties</t>
  </si>
  <si>
    <t>Reactance base</t>
  </si>
  <si>
    <t>Resistance</t>
  </si>
  <si>
    <t>Reactance</t>
  </si>
  <si>
    <t>pu</t>
  </si>
  <si>
    <t>connection_reactance_base</t>
  </si>
  <si>
    <t>connection_resistance</t>
  </si>
  <si>
    <t>connection_reactance</t>
  </si>
  <si>
    <t>Base (ex: 100MW/pu)</t>
  </si>
  <si>
    <t>Capacity (from node)</t>
  </si>
  <si>
    <t>Capacity (to node)</t>
  </si>
  <si>
    <t>Flow cost (from)</t>
  </si>
  <si>
    <t>Flow cost (to)</t>
  </si>
  <si>
    <t>H2- MediumPressure pipe</t>
  </si>
  <si>
    <t>LowVoltage_1kV</t>
  </si>
  <si>
    <t>MediumVoltage_69kV</t>
  </si>
  <si>
    <t>HighVoltage_100kV</t>
  </si>
  <si>
    <t>60Y</t>
  </si>
  <si>
    <t>CopperPlate</t>
  </si>
  <si>
    <t>Technical</t>
  </si>
  <si>
    <t>kCHF/MWh/year</t>
  </si>
  <si>
    <t>kCHF/MWh/h</t>
  </si>
  <si>
    <t>Investment Cost per MWh</t>
  </si>
  <si>
    <t>Availability factor</t>
  </si>
  <si>
    <t>Availability factor of the unit</t>
  </si>
  <si>
    <t>unit_availability_factor</t>
  </si>
  <si>
    <t>timeserie (0 to 1)</t>
  </si>
  <si>
    <t>SFH</t>
  </si>
  <si>
    <t>MFH</t>
  </si>
  <si>
    <t>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</si>
</sst>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0.0000%"/>
    <numFmt numFmtId="166" formatCode="0.00000%"/>
    <numFmt numFmtId="167" formatCode="0.000000"/>
    <numFmt numFmtId="168" formatCode="0.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22"/>
      <color rgb="FF006100"/>
      <name val="Calibri"/>
      <family val="2"/>
      <scheme val="minor"/>
    </font>
    <font>
      <sz val="8"/>
      <color rgb="FFB5CEA8"/>
      <name val="Consolas"/>
      <family val="3"/>
    </font>
    <font>
      <sz val="14"/>
      <name val="Calibri"/>
      <family val="2"/>
      <scheme val="minor"/>
    </font>
    <font>
      <i/>
      <sz val="14"/>
      <color theme="5" tint="0.39997558519241921"/>
      <name val="Calibri"/>
      <family val="2"/>
      <scheme val="minor"/>
    </font>
    <font>
      <b/>
      <sz val="26"/>
      <color rgb="FF0061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364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10" xfId="0" applyBorder="1"/>
    <xf numFmtId="0" fontId="4" fillId="0" borderId="11" xfId="0" applyFont="1" applyBorder="1"/>
    <xf numFmtId="0" fontId="6" fillId="0" borderId="10" xfId="0" applyFont="1" applyBorder="1"/>
    <xf numFmtId="0" fontId="4" fillId="0" borderId="10" xfId="0" applyFont="1" applyBorder="1"/>
    <xf numFmtId="0" fontId="4" fillId="0" borderId="10" xfId="0" applyFont="1" applyBorder="1" applyAlignment="1">
      <alignment horizontal="center" vertical="center"/>
    </xf>
    <xf numFmtId="0" fontId="4" fillId="0" borderId="0" xfId="0" applyFont="1"/>
    <xf numFmtId="0" fontId="7" fillId="0" borderId="1" xfId="0" applyFont="1" applyBorder="1"/>
    <xf numFmtId="0" fontId="8" fillId="0" borderId="1" xfId="0" applyFont="1" applyBorder="1" applyAlignment="1">
      <alignment horizontal="center" vertical="center"/>
    </xf>
    <xf numFmtId="0" fontId="8" fillId="0" borderId="11" xfId="0" applyFont="1" applyBorder="1"/>
    <xf numFmtId="0" fontId="4" fillId="0" borderId="12" xfId="0" applyFont="1" applyBorder="1"/>
    <xf numFmtId="0" fontId="4" fillId="0" borderId="14" xfId="0" applyFont="1" applyBorder="1"/>
    <xf numFmtId="0" fontId="4" fillId="0" borderId="17" xfId="0" applyFont="1" applyBorder="1"/>
    <xf numFmtId="0" fontId="4" fillId="0" borderId="19" xfId="0" applyFont="1" applyBorder="1"/>
    <xf numFmtId="0" fontId="4" fillId="0" borderId="8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6" fillId="0" borderId="16" xfId="0" applyFont="1" applyBorder="1"/>
    <xf numFmtId="0" fontId="6" fillId="0" borderId="18" xfId="0" applyFont="1" applyBorder="1"/>
    <xf numFmtId="0" fontId="6" fillId="0" borderId="9" xfId="0" applyFont="1" applyBorder="1"/>
    <xf numFmtId="0" fontId="4" fillId="0" borderId="21" xfId="0" applyFont="1" applyBorder="1" applyAlignment="1">
      <alignment horizontal="center" vertical="center"/>
    </xf>
    <xf numFmtId="0" fontId="6" fillId="0" borderId="13" xfId="0" applyFont="1" applyBorder="1"/>
    <xf numFmtId="0" fontId="6" fillId="0" borderId="1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0" fillId="0" borderId="1" xfId="0" applyFont="1" applyBorder="1"/>
    <xf numFmtId="0" fontId="11" fillId="0" borderId="11" xfId="0" applyFont="1" applyBorder="1"/>
    <xf numFmtId="0" fontId="0" fillId="0" borderId="13" xfId="0" applyBorder="1"/>
    <xf numFmtId="0" fontId="7" fillId="0" borderId="1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4" fillId="0" borderId="22" xfId="0" applyFont="1" applyBorder="1"/>
    <xf numFmtId="0" fontId="5" fillId="0" borderId="10" xfId="0" applyFont="1" applyBorder="1"/>
    <xf numFmtId="0" fontId="5" fillId="0" borderId="16" xfId="0" applyFont="1" applyBorder="1"/>
    <xf numFmtId="0" fontId="5" fillId="0" borderId="13" xfId="0" applyFont="1" applyBorder="1"/>
    <xf numFmtId="0" fontId="14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8" fillId="0" borderId="1" xfId="0" applyFont="1" applyBorder="1"/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22" fontId="0" fillId="0" borderId="30" xfId="0" applyNumberFormat="1" applyBorder="1" applyAlignment="1">
      <alignment horizontal="center" vertical="center"/>
    </xf>
    <xf numFmtId="22" fontId="0" fillId="0" borderId="3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1" fillId="0" borderId="0" xfId="0" applyFont="1"/>
    <xf numFmtId="0" fontId="0" fillId="0" borderId="8" xfId="0" applyBorder="1"/>
    <xf numFmtId="0" fontId="0" fillId="0" borderId="22" xfId="0" applyBorder="1"/>
    <xf numFmtId="0" fontId="0" fillId="0" borderId="25" xfId="0" applyBorder="1" applyAlignment="1">
      <alignment horizontal="center" vertical="center"/>
    </xf>
    <xf numFmtId="0" fontId="0" fillId="0" borderId="1" xfId="0" applyBorder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4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8" fillId="4" borderId="11" xfId="0" applyFont="1" applyFill="1" applyBorder="1"/>
    <xf numFmtId="0" fontId="5" fillId="0" borderId="16" xfId="0" applyFont="1" applyBorder="1" applyAlignment="1">
      <alignment horizontal="center" vertical="center"/>
    </xf>
    <xf numFmtId="0" fontId="5" fillId="0" borderId="33" xfId="0" quotePrefix="1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center"/>
    </xf>
    <xf numFmtId="0" fontId="10" fillId="0" borderId="1" xfId="0" applyFont="1" applyBorder="1" applyAlignment="1">
      <alignment horizontal="left"/>
    </xf>
    <xf numFmtId="0" fontId="1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1" xfId="0" applyFont="1" applyFill="1" applyBorder="1"/>
    <xf numFmtId="0" fontId="7" fillId="6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/>
    </xf>
    <xf numFmtId="0" fontId="4" fillId="7" borderId="0" xfId="0" applyFont="1" applyFill="1"/>
    <xf numFmtId="0" fontId="10" fillId="6" borderId="1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left" vertical="top"/>
    </xf>
    <xf numFmtId="0" fontId="15" fillId="5" borderId="9" xfId="0" applyFont="1" applyFill="1" applyBorder="1"/>
    <xf numFmtId="0" fontId="15" fillId="5" borderId="18" xfId="0" applyFont="1" applyFill="1" applyBorder="1"/>
    <xf numFmtId="22" fontId="5" fillId="0" borderId="0" xfId="0" applyNumberFormat="1" applyFont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0" fillId="4" borderId="11" xfId="0" applyFill="1" applyBorder="1"/>
    <xf numFmtId="0" fontId="15" fillId="0" borderId="1" xfId="0" applyFont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2" fillId="8" borderId="10" xfId="0" applyFont="1" applyFill="1" applyBorder="1" applyAlignment="1">
      <alignment horizontal="center" vertical="center"/>
    </xf>
    <xf numFmtId="9" fontId="12" fillId="8" borderId="10" xfId="1" applyFont="1" applyFill="1" applyBorder="1" applyAlignment="1">
      <alignment horizontal="center" vertical="center"/>
    </xf>
    <xf numFmtId="0" fontId="4" fillId="8" borderId="0" xfId="0" applyFont="1" applyFill="1"/>
    <xf numFmtId="0" fontId="4" fillId="8" borderId="16" xfId="0" applyFont="1" applyFill="1" applyBorder="1" applyAlignment="1">
      <alignment horizontal="center" vertical="center"/>
    </xf>
    <xf numFmtId="0" fontId="4" fillId="8" borderId="18" xfId="0" applyFont="1" applyFill="1" applyBorder="1" applyAlignment="1">
      <alignment horizontal="center" vertical="center"/>
    </xf>
    <xf numFmtId="164" fontId="4" fillId="8" borderId="10" xfId="1" applyNumberFormat="1" applyFont="1" applyFill="1" applyBorder="1" applyAlignment="1">
      <alignment horizontal="center" vertical="center"/>
    </xf>
    <xf numFmtId="0" fontId="19" fillId="9" borderId="10" xfId="2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0" fontId="4" fillId="3" borderId="36" xfId="0" applyFont="1" applyFill="1" applyBorder="1" applyAlignment="1">
      <alignment horizontal="center" vertical="center"/>
    </xf>
    <xf numFmtId="0" fontId="4" fillId="8" borderId="36" xfId="0" applyFont="1" applyFill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8" borderId="41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4" fillId="0" borderId="42" xfId="0" applyFont="1" applyBorder="1"/>
    <xf numFmtId="0" fontId="4" fillId="0" borderId="42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5" borderId="1" xfId="0" applyFont="1" applyFill="1" applyBorder="1"/>
    <xf numFmtId="0" fontId="18" fillId="0" borderId="1" xfId="0" applyFont="1" applyBorder="1" applyAlignment="1">
      <alignment horizontal="center" vertical="center"/>
    </xf>
    <xf numFmtId="0" fontId="18" fillId="0" borderId="35" xfId="0" applyFont="1" applyBorder="1" applyAlignment="1">
      <alignment horizontal="center" vertical="center"/>
    </xf>
    <xf numFmtId="0" fontId="18" fillId="0" borderId="40" xfId="0" applyFont="1" applyBorder="1" applyAlignment="1">
      <alignment horizontal="center" vertical="center"/>
    </xf>
    <xf numFmtId="0" fontId="18" fillId="0" borderId="11" xfId="0" applyFont="1" applyBorder="1"/>
    <xf numFmtId="0" fontId="6" fillId="5" borderId="10" xfId="0" applyFont="1" applyFill="1" applyBorder="1"/>
    <xf numFmtId="0" fontId="6" fillId="5" borderId="9" xfId="0" applyFont="1" applyFill="1" applyBorder="1"/>
    <xf numFmtId="0" fontId="6" fillId="5" borderId="13" xfId="0" applyFont="1" applyFill="1" applyBorder="1"/>
    <xf numFmtId="0" fontId="6" fillId="5" borderId="16" xfId="0" applyFont="1" applyFill="1" applyBorder="1"/>
    <xf numFmtId="0" fontId="6" fillId="5" borderId="18" xfId="0" applyFont="1" applyFill="1" applyBorder="1"/>
    <xf numFmtId="9" fontId="4" fillId="8" borderId="10" xfId="1" applyFont="1" applyFill="1" applyBorder="1" applyAlignment="1">
      <alignment horizontal="center" vertical="center"/>
    </xf>
    <xf numFmtId="0" fontId="15" fillId="3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/>
    <xf numFmtId="0" fontId="0" fillId="5" borderId="27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2" fontId="0" fillId="8" borderId="2" xfId="0" applyNumberFormat="1" applyFill="1" applyBorder="1" applyAlignment="1">
      <alignment horizontal="center" vertical="center"/>
    </xf>
    <xf numFmtId="22" fontId="0" fillId="8" borderId="4" xfId="0" applyNumberFormat="1" applyFill="1" applyBorder="1" applyAlignment="1">
      <alignment horizontal="center" vertical="center"/>
    </xf>
    <xf numFmtId="22" fontId="0" fillId="8" borderId="4" xfId="0" applyNumberForma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6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2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26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30" xfId="0" applyFill="1" applyBorder="1" applyAlignment="1">
      <alignment horizontal="center" vertical="center"/>
    </xf>
    <xf numFmtId="22" fontId="0" fillId="8" borderId="31" xfId="0" applyNumberFormat="1" applyFill="1" applyBorder="1" applyAlignment="1">
      <alignment horizontal="center" vertical="center"/>
    </xf>
    <xf numFmtId="22" fontId="0" fillId="8" borderId="30" xfId="0" applyNumberFormat="1" applyFill="1" applyBorder="1" applyAlignment="1">
      <alignment horizontal="center" vertical="center"/>
    </xf>
    <xf numFmtId="0" fontId="0" fillId="8" borderId="31" xfId="0" applyFill="1" applyBorder="1" applyAlignment="1">
      <alignment horizontal="center" vertical="center"/>
    </xf>
    <xf numFmtId="0" fontId="0" fillId="8" borderId="32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7" xfId="0" applyFill="1" applyBorder="1" applyAlignment="1">
      <alignment horizontal="center" vertical="center"/>
    </xf>
    <xf numFmtId="0" fontId="4" fillId="8" borderId="11" xfId="0" applyFont="1" applyFill="1" applyBorder="1"/>
    <xf numFmtId="0" fontId="4" fillId="8" borderId="17" xfId="0" applyFont="1" applyFill="1" applyBorder="1"/>
    <xf numFmtId="0" fontId="4" fillId="8" borderId="10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6" xfId="0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8" borderId="43" xfId="0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20" fillId="2" borderId="1" xfId="2" applyFont="1" applyBorder="1" applyAlignment="1">
      <alignment horizontal="center" vertical="center"/>
    </xf>
    <xf numFmtId="0" fontId="0" fillId="5" borderId="46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22" fontId="0" fillId="8" borderId="16" xfId="0" applyNumberForma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13" xfId="0" applyFill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6" fillId="0" borderId="8" xfId="0" applyFont="1" applyBorder="1"/>
    <xf numFmtId="0" fontId="5" fillId="5" borderId="10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11" fontId="4" fillId="8" borderId="10" xfId="0" applyNumberFormat="1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6" fillId="11" borderId="10" xfId="0" applyFont="1" applyFill="1" applyBorder="1"/>
    <xf numFmtId="0" fontId="6" fillId="11" borderId="1" xfId="0" applyFont="1" applyFill="1" applyBorder="1" applyAlignment="1">
      <alignment horizontal="center" vertical="center"/>
    </xf>
    <xf numFmtId="0" fontId="16" fillId="0" borderId="1" xfId="0" applyFont="1" applyBorder="1"/>
    <xf numFmtId="0" fontId="16" fillId="11" borderId="1" xfId="0" applyFont="1" applyFill="1" applyBorder="1"/>
    <xf numFmtId="0" fontId="11" fillId="0" borderId="20" xfId="0" applyFont="1" applyBorder="1"/>
    <xf numFmtId="0" fontId="4" fillId="0" borderId="21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2" fillId="8" borderId="10" xfId="0" applyFont="1" applyFill="1" applyBorder="1" applyAlignment="1">
      <alignment horizontal="center"/>
    </xf>
    <xf numFmtId="0" fontId="23" fillId="0" borderId="10" xfId="0" applyFont="1" applyBorder="1"/>
    <xf numFmtId="0" fontId="4" fillId="9" borderId="10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 wrapText="1"/>
    </xf>
    <xf numFmtId="164" fontId="4" fillId="8" borderId="10" xfId="1" applyNumberFormat="1" applyFont="1" applyFill="1" applyBorder="1" applyAlignment="1">
      <alignment horizontal="center" vertical="center" wrapText="1"/>
    </xf>
    <xf numFmtId="0" fontId="24" fillId="2" borderId="1" xfId="2" applyFont="1" applyBorder="1" applyAlignment="1">
      <alignment horizontal="center" vertical="center"/>
    </xf>
    <xf numFmtId="165" fontId="4" fillId="8" borderId="10" xfId="1" applyNumberFormat="1" applyFont="1" applyFill="1" applyBorder="1" applyAlignment="1">
      <alignment horizontal="center" vertical="center"/>
    </xf>
    <xf numFmtId="166" fontId="4" fillId="8" borderId="10" xfId="1" applyNumberFormat="1" applyFont="1" applyFill="1" applyBorder="1" applyAlignment="1">
      <alignment horizontal="center" vertical="center"/>
    </xf>
    <xf numFmtId="0" fontId="5" fillId="5" borderId="10" xfId="0" applyFont="1" applyFill="1" applyBorder="1"/>
    <xf numFmtId="0" fontId="5" fillId="5" borderId="16" xfId="0" applyFont="1" applyFill="1" applyBorder="1"/>
    <xf numFmtId="9" fontId="4" fillId="8" borderId="11" xfId="1" applyFont="1" applyFill="1" applyBorder="1"/>
    <xf numFmtId="168" fontId="12" fillId="8" borderId="10" xfId="1" applyNumberFormat="1" applyFont="1" applyFill="1" applyBorder="1" applyAlignment="1">
      <alignment horizontal="center" vertical="center"/>
    </xf>
    <xf numFmtId="1" fontId="12" fillId="8" borderId="10" xfId="1" applyNumberFormat="1" applyFont="1" applyFill="1" applyBorder="1" applyAlignment="1">
      <alignment horizontal="center" vertical="center"/>
    </xf>
    <xf numFmtId="0" fontId="12" fillId="10" borderId="10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left" vertical="top"/>
    </xf>
    <xf numFmtId="0" fontId="5" fillId="5" borderId="16" xfId="0" applyFont="1" applyFill="1" applyBorder="1" applyAlignment="1">
      <alignment horizontal="center" vertical="center"/>
    </xf>
    <xf numFmtId="2" fontId="4" fillId="8" borderId="0" xfId="1" applyNumberFormat="1" applyFont="1" applyFill="1"/>
    <xf numFmtId="0" fontId="4" fillId="12" borderId="10" xfId="0" applyFont="1" applyFill="1" applyBorder="1" applyAlignment="1">
      <alignment horizontal="center" vertical="center"/>
    </xf>
    <xf numFmtId="9" fontId="12" fillId="10" borderId="10" xfId="1" applyFont="1" applyFill="1" applyBorder="1" applyAlignment="1">
      <alignment horizontal="center" vertical="center"/>
    </xf>
    <xf numFmtId="0" fontId="0" fillId="0" borderId="17" xfId="0" applyBorder="1"/>
    <xf numFmtId="0" fontId="0" fillId="0" borderId="14" xfId="0" applyBorder="1"/>
    <xf numFmtId="0" fontId="25" fillId="10" borderId="10" xfId="0" applyFont="1" applyFill="1" applyBorder="1"/>
    <xf numFmtId="0" fontId="0" fillId="0" borderId="11" xfId="0" applyBorder="1"/>
    <xf numFmtId="0" fontId="0" fillId="5" borderId="16" xfId="0" applyFill="1" applyBorder="1"/>
    <xf numFmtId="0" fontId="0" fillId="5" borderId="13" xfId="0" applyFill="1" applyBorder="1"/>
    <xf numFmtId="0" fontId="0" fillId="5" borderId="10" xfId="0" applyFill="1" applyBorder="1"/>
    <xf numFmtId="0" fontId="0" fillId="8" borderId="16" xfId="0" applyFill="1" applyBorder="1"/>
    <xf numFmtId="0" fontId="0" fillId="8" borderId="13" xfId="0" applyFill="1" applyBorder="1"/>
    <xf numFmtId="0" fontId="0" fillId="8" borderId="10" xfId="0" applyFill="1" applyBorder="1"/>
    <xf numFmtId="0" fontId="6" fillId="11" borderId="9" xfId="0" applyFont="1" applyFill="1" applyBorder="1"/>
    <xf numFmtId="1" fontId="12" fillId="8" borderId="9" xfId="1" applyNumberFormat="1" applyFont="1" applyFill="1" applyBorder="1" applyAlignment="1">
      <alignment horizontal="center" vertical="center"/>
    </xf>
    <xf numFmtId="9" fontId="4" fillId="8" borderId="12" xfId="1" applyFont="1" applyFill="1" applyBorder="1"/>
    <xf numFmtId="0" fontId="6" fillId="11" borderId="18" xfId="0" applyFont="1" applyFill="1" applyBorder="1"/>
    <xf numFmtId="167" fontId="12" fillId="10" borderId="18" xfId="1" applyNumberFormat="1" applyFont="1" applyFill="1" applyBorder="1" applyAlignment="1">
      <alignment horizontal="center" vertical="center"/>
    </xf>
    <xf numFmtId="9" fontId="4" fillId="8" borderId="19" xfId="1" applyFont="1" applyFill="1" applyBorder="1"/>
    <xf numFmtId="0" fontId="5" fillId="0" borderId="1" xfId="0" applyFont="1" applyBorder="1"/>
    <xf numFmtId="0" fontId="5" fillId="11" borderId="1" xfId="0" applyFont="1" applyFill="1" applyBorder="1" applyAlignment="1">
      <alignment horizontal="center" vertical="center"/>
    </xf>
    <xf numFmtId="0" fontId="14" fillId="3" borderId="1" xfId="0" applyFont="1" applyFill="1" applyBorder="1"/>
    <xf numFmtId="0" fontId="5" fillId="11" borderId="9" xfId="0" applyFont="1" applyFill="1" applyBorder="1" applyAlignment="1">
      <alignment horizontal="center" vertical="center"/>
    </xf>
    <xf numFmtId="0" fontId="5" fillId="11" borderId="18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27" fillId="13" borderId="9" xfId="0" applyFont="1" applyFill="1" applyBorder="1" applyAlignment="1">
      <alignment horizontal="center" vertical="center"/>
    </xf>
    <xf numFmtId="0" fontId="27" fillId="13" borderId="10" xfId="0" applyFont="1" applyFill="1" applyBorder="1" applyAlignment="1">
      <alignment horizontal="center" vertical="center"/>
    </xf>
    <xf numFmtId="0" fontId="4" fillId="10" borderId="10" xfId="0" applyFont="1" applyFill="1" applyBorder="1"/>
    <xf numFmtId="0" fontId="12" fillId="8" borderId="16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28" xfId="0" applyFont="1" applyFill="1" applyBorder="1" applyAlignment="1">
      <alignment horizontal="center" vertical="center"/>
    </xf>
    <xf numFmtId="0" fontId="4" fillId="8" borderId="34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5" borderId="34" xfId="0" applyFont="1" applyFill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4" fillId="8" borderId="20" xfId="0" applyFont="1" applyFill="1" applyBorder="1" applyAlignment="1">
      <alignment horizontal="center" vertical="center"/>
    </xf>
    <xf numFmtId="0" fontId="4" fillId="8" borderId="37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  <xf numFmtId="0" fontId="4" fillId="3" borderId="1" xfId="0" applyFont="1" applyFill="1" applyBorder="1" applyAlignment="1" applyProtection="1">
      <alignment horizontal="center" vertical="center"/>
      <protection locked="0"/>
    </xf>
    <xf numFmtId="0" fontId="4" fillId="0" borderId="11" xfId="0" applyFont="1" applyBorder="1" applyProtection="1">
      <protection locked="0"/>
    </xf>
    <xf numFmtId="0" fontId="19" fillId="9" borderId="10" xfId="2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protection locked="0"/>
    </xf>
    <xf numFmtId="0" fontId="4" fillId="8" borderId="9" xfId="0" applyFont="1" applyFill="1" applyBorder="1" applyAlignment="1" applyProtection="1">
      <alignment horizontal="center" vertical="center"/>
      <protection locked="0"/>
    </xf>
    <xf numFmtId="0" fontId="4" fillId="0" borderId="12" xfId="0" applyFont="1" applyBorder="1" applyProtection="1">
      <protection locked="0"/>
    </xf>
    <xf numFmtId="0" fontId="4" fillId="8" borderId="10" xfId="0" applyFont="1" applyFill="1" applyBorder="1" applyAlignment="1" applyProtection="1">
      <alignment horizontal="center" vertical="center"/>
      <protection locked="0"/>
    </xf>
    <xf numFmtId="0" fontId="4" fillId="8" borderId="18" xfId="0" applyFont="1" applyFill="1" applyBorder="1" applyAlignment="1" applyProtection="1">
      <alignment horizontal="center" vertical="center"/>
      <protection locked="0"/>
    </xf>
    <xf numFmtId="0" fontId="4" fillId="0" borderId="19" xfId="0" applyFont="1" applyBorder="1" applyProtection="1">
      <protection locked="0"/>
    </xf>
    <xf numFmtId="0" fontId="4" fillId="8" borderId="16" xfId="0" applyFont="1" applyFill="1" applyBorder="1" applyAlignment="1" applyProtection="1">
      <alignment horizontal="center" vertical="center"/>
      <protection locked="0"/>
    </xf>
    <xf numFmtId="0" fontId="4" fillId="0" borderId="17" xfId="0" applyFont="1" applyBorder="1" applyProtection="1">
      <protection locked="0"/>
    </xf>
    <xf numFmtId="0" fontId="4" fillId="10" borderId="10" xfId="0" applyFont="1" applyFill="1" applyBorder="1" applyAlignment="1" applyProtection="1">
      <alignment horizontal="center" vertical="center"/>
      <protection locked="0"/>
    </xf>
    <xf numFmtId="0" fontId="4" fillId="10" borderId="0" xfId="0" applyFont="1" applyFill="1" applyProtection="1">
      <protection locked="0"/>
    </xf>
    <xf numFmtId="0" fontId="4" fillId="8" borderId="13" xfId="0" applyFont="1" applyFill="1" applyBorder="1" applyAlignment="1" applyProtection="1">
      <alignment horizontal="center" vertical="center"/>
      <protection locked="0"/>
    </xf>
    <xf numFmtId="0" fontId="4" fillId="0" borderId="14" xfId="0" applyFont="1" applyBorder="1" applyProtection="1">
      <protection locked="0"/>
    </xf>
    <xf numFmtId="0" fontId="11" fillId="3" borderId="1" xfId="0" applyFont="1" applyFill="1" applyBorder="1" applyAlignment="1" applyProtection="1">
      <alignment horizontal="center" vertical="center"/>
      <protection locked="0"/>
    </xf>
    <xf numFmtId="0" fontId="11" fillId="0" borderId="11" xfId="0" applyFont="1" applyBorder="1" applyProtection="1">
      <protection locked="0"/>
    </xf>
    <xf numFmtId="164" fontId="4" fillId="8" borderId="9" xfId="1" applyNumberFormat="1" applyFont="1" applyFill="1" applyBorder="1" applyAlignment="1" applyProtection="1">
      <alignment horizontal="center" vertical="center"/>
      <protection locked="0"/>
    </xf>
    <xf numFmtId="164" fontId="4" fillId="8" borderId="10" xfId="1" applyNumberFormat="1" applyFont="1" applyFill="1" applyBorder="1" applyAlignment="1" applyProtection="1">
      <alignment horizontal="center" vertical="center"/>
      <protection locked="0"/>
    </xf>
    <xf numFmtId="164" fontId="4" fillId="8" borderId="13" xfId="1" applyNumberFormat="1" applyFont="1" applyFill="1" applyBorder="1" applyAlignment="1" applyProtection="1">
      <alignment horizontal="center" vertical="center"/>
      <protection locked="0"/>
    </xf>
    <xf numFmtId="0" fontId="17" fillId="3" borderId="1" xfId="0" applyFont="1" applyFill="1" applyBorder="1" applyProtection="1">
      <protection locked="0"/>
    </xf>
    <xf numFmtId="0" fontId="4" fillId="8" borderId="8" xfId="0" applyFont="1" applyFill="1" applyBorder="1" applyAlignment="1" applyProtection="1">
      <alignment horizontal="center" vertical="center"/>
      <protection locked="0"/>
    </xf>
    <xf numFmtId="0" fontId="4" fillId="8" borderId="10" xfId="0" applyFont="1" applyFill="1" applyBorder="1" applyProtection="1">
      <protection locked="0"/>
    </xf>
    <xf numFmtId="0" fontId="4" fillId="8" borderId="21" xfId="0" applyFont="1" applyFill="1" applyBorder="1" applyAlignment="1" applyProtection="1">
      <alignment horizontal="center" vertical="center"/>
      <protection locked="0"/>
    </xf>
    <xf numFmtId="0" fontId="4" fillId="8" borderId="9" xfId="0" applyFont="1" applyFill="1" applyBorder="1" applyProtection="1">
      <protection locked="0"/>
    </xf>
    <xf numFmtId="0" fontId="4" fillId="8" borderId="22" xfId="0" applyFont="1" applyFill="1" applyBorder="1" applyAlignment="1" applyProtection="1">
      <alignment horizontal="center" vertical="center"/>
      <protection locked="0"/>
    </xf>
    <xf numFmtId="0" fontId="4" fillId="8" borderId="13" xfId="0" applyFont="1" applyFill="1" applyBorder="1" applyProtection="1">
      <protection locked="0"/>
    </xf>
    <xf numFmtId="0" fontId="17" fillId="3" borderId="9" xfId="0" applyFont="1" applyFill="1" applyBorder="1" applyProtection="1">
      <protection locked="0"/>
    </xf>
    <xf numFmtId="0" fontId="11" fillId="0" borderId="12" xfId="0" applyFont="1" applyBorder="1" applyProtection="1">
      <protection locked="0"/>
    </xf>
    <xf numFmtId="0" fontId="4" fillId="8" borderId="24" xfId="0" applyFont="1" applyFill="1" applyBorder="1" applyAlignment="1" applyProtection="1">
      <alignment horizontal="center" vertical="center"/>
      <protection locked="0"/>
    </xf>
    <xf numFmtId="0" fontId="4" fillId="8" borderId="23" xfId="0" applyFont="1" applyFill="1" applyBorder="1" applyAlignment="1" applyProtection="1">
      <alignment horizontal="center" vertical="center"/>
      <protection locked="0"/>
    </xf>
    <xf numFmtId="0" fontId="4" fillId="8" borderId="25" xfId="0" applyFont="1" applyFill="1" applyBorder="1" applyAlignment="1" applyProtection="1">
      <alignment horizontal="center" vertical="center"/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0" fontId="4" fillId="0" borderId="8" xfId="0" applyFont="1" applyBorder="1" applyAlignment="1" applyProtection="1">
      <alignment horizontal="center" vertical="center"/>
      <protection locked="0"/>
    </xf>
    <xf numFmtId="0" fontId="4" fillId="0" borderId="10" xfId="0" applyFont="1" applyBorder="1" applyProtection="1">
      <protection locked="0"/>
    </xf>
    <xf numFmtId="0" fontId="24" fillId="2" borderId="1" xfId="2" applyFont="1" applyBorder="1" applyAlignment="1" applyProtection="1">
      <alignment horizontal="center" vertical="center"/>
    </xf>
    <xf numFmtId="0" fontId="8" fillId="0" borderId="11" xfId="0" applyFont="1" applyBorder="1" applyAlignment="1" applyProtection="1">
      <alignment horizontal="center" vertical="center"/>
    </xf>
    <xf numFmtId="0" fontId="17" fillId="0" borderId="1" xfId="0" applyFont="1" applyBorder="1" applyProtection="1"/>
    <xf numFmtId="0" fontId="16" fillId="11" borderId="1" xfId="0" applyFont="1" applyFill="1" applyBorder="1" applyProtection="1"/>
    <xf numFmtId="0" fontId="6" fillId="11" borderId="1" xfId="0" applyFont="1" applyFill="1" applyBorder="1" applyAlignment="1" applyProtection="1">
      <alignment horizontal="center" vertical="center"/>
    </xf>
    <xf numFmtId="0" fontId="15" fillId="3" borderId="1" xfId="0" applyFont="1" applyFill="1" applyBorder="1" applyProtection="1"/>
    <xf numFmtId="0" fontId="6" fillId="0" borderId="10" xfId="0" applyFont="1" applyBorder="1" applyProtection="1"/>
    <xf numFmtId="0" fontId="6" fillId="0" borderId="9" xfId="0" applyFont="1" applyBorder="1" applyAlignment="1" applyProtection="1">
      <alignment horizontal="center" vertical="center"/>
    </xf>
    <xf numFmtId="0" fontId="15" fillId="5" borderId="10" xfId="0" applyFont="1" applyFill="1" applyBorder="1" applyProtection="1"/>
    <xf numFmtId="0" fontId="6" fillId="0" borderId="9" xfId="0" applyFont="1" applyBorder="1" applyProtection="1"/>
    <xf numFmtId="0" fontId="15" fillId="5" borderId="9" xfId="0" applyFont="1" applyFill="1" applyBorder="1" applyProtection="1"/>
    <xf numFmtId="0" fontId="6" fillId="0" borderId="10" xfId="0" applyFont="1" applyBorder="1" applyAlignment="1" applyProtection="1">
      <alignment horizontal="center" vertical="center"/>
    </xf>
    <xf numFmtId="0" fontId="6" fillId="0" borderId="18" xfId="0" applyFont="1" applyBorder="1" applyProtection="1"/>
    <xf numFmtId="0" fontId="6" fillId="0" borderId="18" xfId="0" applyFont="1" applyBorder="1" applyAlignment="1" applyProtection="1">
      <alignment horizontal="center" vertical="center"/>
    </xf>
    <xf numFmtId="0" fontId="15" fillId="5" borderId="18" xfId="0" applyFont="1" applyFill="1" applyBorder="1" applyProtection="1"/>
    <xf numFmtId="0" fontId="6" fillId="0" borderId="16" xfId="0" applyFont="1" applyBorder="1" applyProtection="1"/>
    <xf numFmtId="0" fontId="6" fillId="0" borderId="16" xfId="0" applyFont="1" applyBorder="1" applyAlignment="1" applyProtection="1">
      <alignment horizontal="center" vertical="center"/>
    </xf>
    <xf numFmtId="0" fontId="6" fillId="11" borderId="10" xfId="0" applyFont="1" applyFill="1" applyBorder="1" applyProtection="1"/>
    <xf numFmtId="0" fontId="6" fillId="11" borderId="10" xfId="0" applyFont="1" applyFill="1" applyBorder="1" applyAlignment="1" applyProtection="1">
      <alignment horizontal="center" vertical="center"/>
    </xf>
    <xf numFmtId="0" fontId="6" fillId="11" borderId="16" xfId="0" applyFont="1" applyFill="1" applyBorder="1" applyProtection="1"/>
    <xf numFmtId="0" fontId="6" fillId="11" borderId="16" xfId="0" applyFont="1" applyFill="1" applyBorder="1" applyAlignment="1" applyProtection="1">
      <alignment horizontal="center" vertical="center"/>
    </xf>
    <xf numFmtId="0" fontId="15" fillId="5" borderId="16" xfId="0" applyFont="1" applyFill="1" applyBorder="1" applyProtection="1"/>
    <xf numFmtId="0" fontId="4" fillId="11" borderId="14" xfId="0" applyFont="1" applyFill="1" applyBorder="1" applyProtection="1"/>
    <xf numFmtId="0" fontId="6" fillId="11" borderId="13" xfId="0" applyFont="1" applyFill="1" applyBorder="1" applyAlignment="1" applyProtection="1">
      <alignment horizontal="center" vertical="center"/>
    </xf>
    <xf numFmtId="0" fontId="15" fillId="5" borderId="13" xfId="0" applyFont="1" applyFill="1" applyBorder="1" applyProtection="1"/>
    <xf numFmtId="0" fontId="16" fillId="0" borderId="1" xfId="0" applyFont="1" applyBorder="1" applyProtection="1"/>
    <xf numFmtId="0" fontId="10" fillId="0" borderId="1" xfId="0" applyFont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6" fillId="0" borderId="21" xfId="0" applyFont="1" applyBorder="1" applyAlignment="1" applyProtection="1">
      <alignment horizontal="center" vertical="center"/>
    </xf>
    <xf numFmtId="0" fontId="6" fillId="0" borderId="8" xfId="0" applyFont="1" applyBorder="1" applyAlignment="1" applyProtection="1">
      <alignment horizontal="center" vertical="center"/>
    </xf>
    <xf numFmtId="0" fontId="6" fillId="0" borderId="13" xfId="0" applyFont="1" applyBorder="1" applyProtection="1"/>
    <xf numFmtId="0" fontId="6" fillId="0" borderId="22" xfId="0" applyFont="1" applyBorder="1" applyAlignment="1" applyProtection="1">
      <alignment horizontal="center" vertical="center"/>
    </xf>
    <xf numFmtId="0" fontId="17" fillId="3" borderId="10" xfId="0" applyFont="1" applyFill="1" applyBorder="1" applyProtection="1"/>
    <xf numFmtId="0" fontId="17" fillId="3" borderId="13" xfId="0" applyFont="1" applyFill="1" applyBorder="1" applyProtection="1"/>
    <xf numFmtId="0" fontId="10" fillId="0" borderId="1" xfId="0" applyFont="1" applyBorder="1" applyProtection="1"/>
    <xf numFmtId="0" fontId="17" fillId="3" borderId="1" xfId="0" applyFont="1" applyFill="1" applyBorder="1" applyProtection="1"/>
    <xf numFmtId="0" fontId="6" fillId="0" borderId="13" xfId="0" applyFont="1" applyBorder="1" applyAlignment="1" applyProtection="1">
      <alignment horizontal="center" vertical="center"/>
    </xf>
    <xf numFmtId="0" fontId="10" fillId="0" borderId="1" xfId="0" applyFont="1" applyBorder="1" applyAlignment="1" applyProtection="1">
      <alignment horizontal="center" vertical="center" wrapText="1"/>
    </xf>
    <xf numFmtId="0" fontId="6" fillId="0" borderId="21" xfId="0" applyFont="1" applyBorder="1" applyProtection="1"/>
    <xf numFmtId="0" fontId="15" fillId="5" borderId="24" xfId="0" applyFont="1" applyFill="1" applyBorder="1" applyProtection="1"/>
    <xf numFmtId="0" fontId="6" fillId="0" borderId="8" xfId="0" applyFont="1" applyBorder="1" applyProtection="1"/>
    <xf numFmtId="0" fontId="15" fillId="5" borderId="23" xfId="0" applyFont="1" applyFill="1" applyBorder="1" applyProtection="1"/>
    <xf numFmtId="0" fontId="6" fillId="0" borderId="22" xfId="0" applyFont="1" applyBorder="1" applyProtection="1"/>
    <xf numFmtId="0" fontId="15" fillId="5" borderId="25" xfId="0" applyFont="1" applyFill="1" applyBorder="1" applyProtection="1"/>
    <xf numFmtId="0" fontId="15" fillId="5" borderId="12" xfId="0" applyFont="1" applyFill="1" applyBorder="1" applyProtection="1"/>
    <xf numFmtId="0" fontId="15" fillId="5" borderId="0" xfId="0" applyFont="1" applyFill="1" applyProtection="1"/>
    <xf numFmtId="0" fontId="15" fillId="5" borderId="14" xfId="0" applyFont="1" applyFill="1" applyBorder="1" applyProtection="1"/>
    <xf numFmtId="0" fontId="10" fillId="0" borderId="9" xfId="0" applyFont="1" applyBorder="1" applyAlignment="1" applyProtection="1">
      <alignment horizontal="center" vertical="center"/>
    </xf>
    <xf numFmtId="0" fontId="10" fillId="0" borderId="9" xfId="0" applyFont="1" applyBorder="1" applyAlignment="1" applyProtection="1">
      <alignment horizontal="center" vertical="center" wrapText="1"/>
    </xf>
    <xf numFmtId="0" fontId="8" fillId="0" borderId="1" xfId="0" applyFont="1" applyBorder="1" applyProtection="1"/>
    <xf numFmtId="0" fontId="10" fillId="0" borderId="9" xfId="0" applyFont="1" applyBorder="1" applyAlignment="1" applyProtection="1">
      <alignment horizontal="left" vertical="top" wrapText="1"/>
    </xf>
    <xf numFmtId="0" fontId="10" fillId="0" borderId="9" xfId="0" applyFont="1" applyBorder="1" applyAlignment="1" applyProtection="1">
      <alignment horizontal="left" vertical="center"/>
    </xf>
    <xf numFmtId="0" fontId="15" fillId="0" borderId="10" xfId="0" applyFont="1" applyBorder="1" applyProtection="1"/>
    <xf numFmtId="0" fontId="8" fillId="0" borderId="1" xfId="0" applyFont="1" applyBorder="1" applyAlignment="1" applyProtection="1">
      <alignment horizontal="center" vertical="center"/>
    </xf>
    <xf numFmtId="0" fontId="8" fillId="0" borderId="20" xfId="0" applyFont="1" applyBorder="1" applyAlignment="1" applyProtection="1">
      <alignment horizontal="center" vertical="center"/>
    </xf>
    <xf numFmtId="0" fontId="8" fillId="0" borderId="11" xfId="0" applyFont="1" applyBorder="1" applyProtection="1"/>
    <xf numFmtId="0" fontId="4" fillId="0" borderId="11" xfId="0" applyFont="1" applyBorder="1" applyProtection="1"/>
    <xf numFmtId="0" fontId="4" fillId="10" borderId="10" xfId="0" applyFont="1" applyFill="1" applyBorder="1" applyProtection="1"/>
    <xf numFmtId="0" fontId="4" fillId="10" borderId="0" xfId="0" applyFont="1" applyFill="1" applyProtection="1"/>
  </cellXfs>
  <cellStyles count="3">
    <cellStyle name="Good" xfId="2" builtinId="26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22/11/relationships/FeaturePropertyBag" Target="featurePropertyBag/featurePropertyBag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>
  <person displayName="Baptistal  Thomas" id="{87A7D584-14CA-4832-ADEC-EEAF9BC37BF6}" userId="S::tbaptistal@ethz.ch::db758df4-97ae-40ef-98de-cf08efbd5b2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55" dT="2025-02-17T12:48:35.90" personId="{87A7D584-14CA-4832-ADEC-EEAF9BC37BF6}" id="{DEE28531-5B22-4FAC-A2AA-F6A4E5B27EC2}">
    <text>Electricity price on 01.01.2025 (without VAT) https://www.propellets.ch/fr/chauffer-aux-pellets/faits-et-chiffres/prix-des-pellets</text>
    <extLst>
      <x:ext xmlns:xltc2="http://schemas.microsoft.com/office/spreadsheetml/2020/threadedcomments2" uri="{F7C98A9C-CBB3-438F-8F68-D28B6AF4A901}">
        <xltc2:checksum>629498240</xltc2:checksum>
        <xltc2:hyperlink startIndex="46" length="84" url="https://www.propellets.ch/fr/chauffer-aux-pellets/faits-et-chiffres/prix-des-pellets"/>
      </x:ext>
    </extLst>
  </threadedComment>
  <threadedComment ref="H55" dT="2025-03-10T10:23:31.45" personId="{87A7D584-14CA-4832-ADEC-EEAF9BC37BF6}" id="{CB5671B3-300B-4AF5-A546-8004EC318995}" parentId="{DEE28531-5B22-4FAC-A2AA-F6A4E5B27EC2}">
    <text>*0.8 to depreciate the selling of electricity</text>
  </threadedComment>
  <threadedComment ref="P55" dT="2025-02-17T12:57:58.02" personId="{87A7D584-14CA-4832-ADEC-EEAF9BC37BF6}" id="{6EDB2B26-384D-4295-92BE-DD63BD93D213}">
    <text>Depends on local producer (between 5 to 15ct CHF /kWh</text>
  </threadedComment>
  <threadedComment ref="P55" dT="2025-02-17T12:59:28.00" personId="{87A7D584-14CA-4832-ADEC-EEAF9BC37BF6}" id="{ECB4F220-B18C-4CB9-887E-73BF26AFB605}" parentId="{6EDB2B26-384D-4295-92BE-DD63BD93D213}">
    <text>https://www.hornbach.ch/fr/p/stere-bois-de-hetre-pour-le-chauffage-1-m-1-srm/10736649/</text>
    <extLst>
      <x:ext xmlns:xltc2="http://schemas.microsoft.com/office/spreadsheetml/2020/threadedcomments2" uri="{F7C98A9C-CBB3-438F-8F68-D28B6AF4A901}">
        <xltc2:checksum>2957627500</xltc2:checksum>
        <xltc2:hyperlink startIndex="0" length="86" url="https://www.hornbach.ch/fr/p/stere-bois-de-hetre-pour-le-chauffage-1-m-1-srm/10736649/"/>
      </x:ext>
    </extLst>
  </threadedComment>
  <threadedComment ref="P55" dT="2025-02-17T13:00:47.63" personId="{87A7D584-14CA-4832-ADEC-EEAF9BC37BF6}" id="{31107F7D-A655-4C63-AB6A-454289FAFF16}" parentId="{6EDB2B26-384D-4295-92BE-DD63BD93D213}">
    <text xml:space="preserve">299 CHF/m^3 // 680 kg/m^3 // 4 kWh/kg // VAT
 </text>
  </threadedComment>
  <threadedComment ref="R55" dT="2025-02-17T12:52:29.54" personId="{87A7D584-14CA-4832-ADEC-EEAF9BC37BF6}" id="{08CDF2DD-338A-4A11-8AC8-DF51887E9DF5}">
    <text>Price of pellet chf/kWh 
https://www.propellets.ch/fr/chauffer-aux-pellets/faits-et-chiffres/prix-des-pellets</text>
    <extLst>
      <x:ext xmlns:xltc2="http://schemas.microsoft.com/office/spreadsheetml/2020/threadedcomments2" uri="{F7C98A9C-CBB3-438F-8F68-D28B6AF4A901}">
        <xltc2:checksum>3924132787</xltc2:checksum>
        <xltc2:hyperlink startIndex="25" length="84" url="https://www.propellets.ch/fr/chauffer-aux-pellets/faits-et-chiffres/prix-des-pellets"/>
      </x:ext>
    </extLst>
  </threadedComment>
  <threadedComment ref="S55" dT="2025-02-17T12:52:34.21" personId="{87A7D584-14CA-4832-ADEC-EEAF9BC37BF6}" id="{B4F1BC9D-C2C9-4298-B880-73408BD05668}">
    <text>https://www.propellets.ch/fr/chauffer-aux-pellets/faits-et-chiffres/prix-des-pellets</text>
    <extLst>
      <x:ext xmlns:xltc2="http://schemas.microsoft.com/office/spreadsheetml/2020/threadedcomments2" uri="{F7C98A9C-CBB3-438F-8F68-D28B6AF4A901}">
        <xltc2:checksum>1562827153</xltc2:checksum>
        <xltc2:hyperlink startIndex="0" length="84" url="https://www.propellets.ch/fr/chauffer-aux-pellets/faits-et-chiffres/prix-des-pellets"/>
      </x:ext>
    </extLst>
  </threadedComment>
  <threadedComment ref="T55" dT="2025-02-17T12:33:01.39" personId="{87A7D584-14CA-4832-ADEC-EEAF9BC37BF6}" id="{A6F3954D-973F-45F9-8DA9-D5A49BB8D93C}">
    <text>https://www.energie360.ch/media/downloads/Liste-prix-gaz_naturelbio-janvier-2025-Energie360.pdf</text>
    <extLst>
      <x:ext xmlns:xltc2="http://schemas.microsoft.com/office/spreadsheetml/2020/threadedcomments2" uri="{F7C98A9C-CBB3-438F-8F68-D28B6AF4A901}">
        <xltc2:checksum>3705586730</xltc2:checksum>
        <xltc2:hyperlink startIndex="0" length="95" url="https://www.energie360.ch/media/downloads/Liste-prix-gaz_naturelbio-janvier-2025-Energie360.pdf"/>
      </x:ext>
    </extLst>
  </threadedComment>
  <threadedComment ref="U55" dT="2025-02-17T12:43:20.01" personId="{87A7D584-14CA-4832-ADEC-EEAF9BC37BF6}" id="{71DFE664-E584-425E-ACE1-0B1B89D47A13}">
    <text>https://www.energie360.ch/media/downloads/Liste-prix-gaz_naturelbio-janvier-2025-Energie360.pdf</text>
    <extLst>
      <x:ext xmlns:xltc2="http://schemas.microsoft.com/office/spreadsheetml/2020/threadedcomments2" uri="{F7C98A9C-CBB3-438F-8F68-D28B6AF4A901}">
        <xltc2:checksum>3705586730</xltc2:checksum>
        <xltc2:hyperlink startIndex="0" length="95" url="https://www.energie360.ch/media/downloads/Liste-prix-gaz_naturelbio-janvier-2025-Energie360.pdf"/>
      </x:ext>
    </extLst>
  </threadedComment>
  <threadedComment ref="V55" dT="2025-02-17T12:51:29.74" personId="{87A7D584-14CA-4832-ADEC-EEAF9BC37BF6}" id="{330E22A7-94FD-463D-9C3F-F1AA05E3A68D}">
    <text>Price of mazout 10.32 ct CHF/kWh 
https://www.propellets.ch/fr/chauffer-aux-pellets/faits-et-chiffres/prix-des-pellets</text>
    <extLst>
      <x:ext xmlns:xltc2="http://schemas.microsoft.com/office/spreadsheetml/2020/threadedcomments2" uri="{F7C98A9C-CBB3-438F-8F68-D28B6AF4A901}">
        <xltc2:checksum>3375152882</xltc2:checksum>
        <xltc2:hyperlink startIndex="34" length="84" url="https://www.propellets.ch/fr/chauffer-aux-pellets/faits-et-chiffres/prix-des-pellets"/>
      </x:ext>
    </extLst>
  </threadedComment>
  <threadedComment ref="W55" dT="2025-02-17T12:51:49.55" personId="{87A7D584-14CA-4832-ADEC-EEAF9BC37BF6}" id="{29B91A8B-DC9B-4D7A-9D98-68F2EBC37815}">
    <text>https://www.propellets.ch/fr/chauffer-aux-pellets/faits-et-chiffres/prix-des-pellets</text>
    <extLst>
      <x:ext xmlns:xltc2="http://schemas.microsoft.com/office/spreadsheetml/2020/threadedcomments2" uri="{F7C98A9C-CBB3-438F-8F68-D28B6AF4A901}">
        <xltc2:checksum>1562827153</xltc2:checksum>
        <xltc2:hyperlink startIndex="0" length="84" url="https://www.propellets.ch/fr/chauffer-aux-pellets/faits-et-chiffres/prix-des-pellets"/>
      </x:ext>
    </extLst>
  </threadedComment>
  <threadedComment ref="H115" dT="2025-04-06T20:18:15.96" personId="{87A7D584-14CA-4832-ADEC-EEAF9BC37BF6}" id="{A3D5B0B2-A4AC-426F-A35A-66286C1E4F14}">
    <text>2025=1;2026=0;2050=0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3" dT="2025-04-01T17:38:56.06" personId="{87A7D584-14CA-4832-ADEC-EEAF9BC37BF6}" id="{1F2B73CD-BD62-4FD4-87BC-6AD05582AD59}">
    <text>Not implemented by SpineOpt yet (connections don’t have a fom_cost parameter)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6"/>
  <sheetViews>
    <sheetView zoomScaleNormal="100" workbookViewId="0">
      <selection activeCell="C45" sqref="C45"/>
    </sheetView>
  </sheetViews>
  <sheetFormatPr defaultRowHeight="14.4" x14ac:dyDescent="0.3"/>
  <cols>
    <col min="1" max="1" width="28.77734375" style="2" bestFit="1" customWidth="1"/>
    <col min="2" max="2" width="44.44140625" style="5" bestFit="1" customWidth="1"/>
    <col min="3" max="3" width="18.33203125" style="2" customWidth="1"/>
    <col min="4" max="4" width="26.77734375" style="2" customWidth="1"/>
    <col min="5" max="5" width="21.77734375" style="2" bestFit="1" customWidth="1"/>
    <col min="6" max="6" width="42.44140625" style="5" bestFit="1" customWidth="1"/>
    <col min="7" max="16384" width="8.88671875" style="2"/>
  </cols>
  <sheetData>
    <row r="1" spans="1:6" ht="29.4" thickBot="1" x14ac:dyDescent="0.35">
      <c r="A1" s="175" t="s">
        <v>0</v>
      </c>
      <c r="B1" s="1" t="s">
        <v>1</v>
      </c>
      <c r="C1" s="1" t="s">
        <v>2</v>
      </c>
      <c r="D1" s="1" t="s">
        <v>152</v>
      </c>
      <c r="E1" s="1" t="s">
        <v>3</v>
      </c>
    </row>
    <row r="2" spans="1:6" ht="18.600000000000001" thickBot="1" x14ac:dyDescent="0.35">
      <c r="A2" s="73" t="s">
        <v>153</v>
      </c>
    </row>
    <row r="3" spans="1:6" x14ac:dyDescent="0.3">
      <c r="B3" s="6" t="s">
        <v>22</v>
      </c>
      <c r="C3" s="54" t="s">
        <v>5</v>
      </c>
      <c r="D3" s="138" t="s">
        <v>101</v>
      </c>
      <c r="E3" s="177" t="s">
        <v>151</v>
      </c>
    </row>
    <row r="4" spans="1:6" x14ac:dyDescent="0.3">
      <c r="B4" s="7" t="s">
        <v>6</v>
      </c>
      <c r="C4" s="55" t="s">
        <v>436</v>
      </c>
      <c r="D4" s="139" t="s">
        <v>104</v>
      </c>
      <c r="E4" s="148">
        <v>45658</v>
      </c>
    </row>
    <row r="5" spans="1:6" ht="15" thickBot="1" x14ac:dyDescent="0.35">
      <c r="B5" s="69" t="s">
        <v>8</v>
      </c>
      <c r="C5" s="164" t="s">
        <v>436</v>
      </c>
      <c r="D5" s="140" t="s">
        <v>105</v>
      </c>
      <c r="E5" s="178">
        <v>54789</v>
      </c>
    </row>
    <row r="6" spans="1:6" x14ac:dyDescent="0.3">
      <c r="B6" s="6" t="s">
        <v>233</v>
      </c>
      <c r="C6" s="54" t="s">
        <v>20</v>
      </c>
      <c r="D6" s="138" t="s">
        <v>102</v>
      </c>
      <c r="E6" s="147">
        <v>0.05</v>
      </c>
    </row>
    <row r="7" spans="1:6" x14ac:dyDescent="0.3">
      <c r="B7" s="7" t="s">
        <v>314</v>
      </c>
      <c r="C7" s="55" t="s">
        <v>436</v>
      </c>
      <c r="D7" s="139" t="s">
        <v>103</v>
      </c>
      <c r="E7" s="148">
        <v>45658</v>
      </c>
      <c r="F7" s="94"/>
    </row>
    <row r="8" spans="1:6" x14ac:dyDescent="0.3">
      <c r="B8" s="7" t="s">
        <v>234</v>
      </c>
      <c r="C8" s="55" t="s">
        <v>15</v>
      </c>
      <c r="D8" s="139" t="s">
        <v>231</v>
      </c>
      <c r="E8" s="149" t="b">
        <v>1</v>
      </c>
    </row>
    <row r="9" spans="1:6" ht="15" thickBot="1" x14ac:dyDescent="0.35">
      <c r="B9" s="8" t="s">
        <v>235</v>
      </c>
      <c r="C9" s="56" t="s">
        <v>15</v>
      </c>
      <c r="D9" s="176" t="s">
        <v>232</v>
      </c>
      <c r="E9" s="150" t="b">
        <v>0</v>
      </c>
    </row>
    <row r="10" spans="1:6" x14ac:dyDescent="0.3">
      <c r="B10" s="6" t="s">
        <v>444</v>
      </c>
      <c r="C10" s="54" t="s">
        <v>5</v>
      </c>
      <c r="D10" s="141" t="s">
        <v>445</v>
      </c>
      <c r="E10" s="151" t="s">
        <v>446</v>
      </c>
    </row>
    <row r="11" spans="1:6" x14ac:dyDescent="0.3">
      <c r="B11" s="7" t="s">
        <v>443</v>
      </c>
      <c r="C11" s="55" t="s">
        <v>15</v>
      </c>
      <c r="D11" s="142" t="s">
        <v>450</v>
      </c>
      <c r="E11" s="179" t="b">
        <v>0</v>
      </c>
    </row>
    <row r="12" spans="1:6" ht="15" thickBot="1" x14ac:dyDescent="0.35">
      <c r="B12" s="59" t="s">
        <v>448</v>
      </c>
      <c r="C12" s="60" t="s">
        <v>447</v>
      </c>
      <c r="D12" s="174" t="s">
        <v>449</v>
      </c>
      <c r="E12" s="180" t="s">
        <v>451</v>
      </c>
    </row>
    <row r="13" spans="1:6" ht="15" thickBot="1" x14ac:dyDescent="0.35"/>
    <row r="14" spans="1:6" ht="18.600000000000001" thickBot="1" x14ac:dyDescent="0.35">
      <c r="A14" s="73" t="s">
        <v>9</v>
      </c>
    </row>
    <row r="15" spans="1:6" x14ac:dyDescent="0.3">
      <c r="B15" s="6" t="s">
        <v>154</v>
      </c>
      <c r="C15" s="54" t="s">
        <v>15</v>
      </c>
      <c r="D15" s="141" t="s">
        <v>155</v>
      </c>
      <c r="E15" s="151" t="b">
        <v>1</v>
      </c>
    </row>
    <row r="16" spans="1:6" x14ac:dyDescent="0.3">
      <c r="B16" s="7" t="s">
        <v>22</v>
      </c>
      <c r="C16" s="55" t="s">
        <v>5</v>
      </c>
      <c r="D16" s="142" t="s">
        <v>101</v>
      </c>
      <c r="E16" s="152" t="s">
        <v>434</v>
      </c>
    </row>
    <row r="17" spans="1:5" ht="15" thickBot="1" x14ac:dyDescent="0.35">
      <c r="B17" s="69" t="s">
        <v>10</v>
      </c>
      <c r="C17" s="164" t="s">
        <v>11</v>
      </c>
      <c r="D17" s="165" t="s">
        <v>106</v>
      </c>
      <c r="E17" s="166" t="s">
        <v>690</v>
      </c>
    </row>
    <row r="18" spans="1:5" x14ac:dyDescent="0.3">
      <c r="B18" s="6" t="s">
        <v>432</v>
      </c>
      <c r="C18" s="170" t="s">
        <v>15</v>
      </c>
      <c r="D18" s="141" t="s">
        <v>431</v>
      </c>
      <c r="E18" s="154" t="b">
        <v>0</v>
      </c>
    </row>
    <row r="19" spans="1:5" x14ac:dyDescent="0.3">
      <c r="B19" s="7" t="s">
        <v>22</v>
      </c>
      <c r="C19" s="171" t="s">
        <v>5</v>
      </c>
      <c r="D19" s="167" t="s">
        <v>101</v>
      </c>
      <c r="E19" s="173" t="s">
        <v>434</v>
      </c>
    </row>
    <row r="20" spans="1:5" x14ac:dyDescent="0.3">
      <c r="B20" s="69" t="s">
        <v>10</v>
      </c>
      <c r="C20" s="168" t="s">
        <v>11</v>
      </c>
      <c r="D20" s="142" t="s">
        <v>106</v>
      </c>
      <c r="E20" s="169" t="s">
        <v>564</v>
      </c>
    </row>
    <row r="21" spans="1:5" ht="15" thickBot="1" x14ac:dyDescent="0.35">
      <c r="B21" s="7" t="s">
        <v>433</v>
      </c>
      <c r="C21" s="172" t="s">
        <v>429</v>
      </c>
      <c r="D21" s="174" t="s">
        <v>430</v>
      </c>
      <c r="E21" s="155" t="s">
        <v>452</v>
      </c>
    </row>
    <row r="22" spans="1:5" ht="15" thickBot="1" x14ac:dyDescent="0.35">
      <c r="B22" s="53" t="s">
        <v>23</v>
      </c>
      <c r="C22" s="57" t="s">
        <v>15</v>
      </c>
      <c r="D22" s="74" t="s">
        <v>156</v>
      </c>
      <c r="E22" s="153" t="b">
        <v>0</v>
      </c>
    </row>
    <row r="23" spans="1:5" ht="15" thickBot="1" x14ac:dyDescent="0.35"/>
    <row r="24" spans="1:5" ht="18.600000000000001" thickBot="1" x14ac:dyDescent="0.35">
      <c r="A24" s="73" t="s">
        <v>435</v>
      </c>
    </row>
    <row r="25" spans="1:5" x14ac:dyDescent="0.3">
      <c r="B25" s="6" t="s">
        <v>305</v>
      </c>
      <c r="C25" s="72" t="s">
        <v>15</v>
      </c>
      <c r="D25" s="144" t="s">
        <v>229</v>
      </c>
      <c r="E25" s="154" t="b">
        <v>0</v>
      </c>
    </row>
    <row r="26" spans="1:5" x14ac:dyDescent="0.3">
      <c r="B26" s="7" t="s">
        <v>22</v>
      </c>
      <c r="C26" s="55" t="s">
        <v>5</v>
      </c>
      <c r="D26" s="142" t="s">
        <v>101</v>
      </c>
      <c r="E26" s="155" t="s">
        <v>237</v>
      </c>
    </row>
    <row r="27" spans="1:5" ht="15" thickBot="1" x14ac:dyDescent="0.35">
      <c r="B27" s="59" t="s">
        <v>16</v>
      </c>
      <c r="C27" s="56" t="s">
        <v>436</v>
      </c>
      <c r="D27" s="143" t="s">
        <v>107</v>
      </c>
      <c r="E27" s="156">
        <v>45658</v>
      </c>
    </row>
    <row r="28" spans="1:5" x14ac:dyDescent="0.3">
      <c r="B28" s="6" t="s">
        <v>17</v>
      </c>
      <c r="C28" s="72" t="s">
        <v>15</v>
      </c>
      <c r="D28" s="144" t="s">
        <v>230</v>
      </c>
      <c r="E28" s="154" t="b">
        <v>1</v>
      </c>
    </row>
    <row r="29" spans="1:5" x14ac:dyDescent="0.3">
      <c r="B29" s="7" t="s">
        <v>22</v>
      </c>
      <c r="C29" s="55" t="s">
        <v>5</v>
      </c>
      <c r="D29" s="142" t="s">
        <v>101</v>
      </c>
      <c r="E29" s="155"/>
    </row>
    <row r="30" spans="1:5" x14ac:dyDescent="0.3">
      <c r="B30" s="71" t="s">
        <v>18</v>
      </c>
      <c r="C30" s="55" t="s">
        <v>436</v>
      </c>
      <c r="D30" s="142" t="s">
        <v>107</v>
      </c>
      <c r="E30" s="157">
        <v>45658</v>
      </c>
    </row>
    <row r="31" spans="1:5" ht="15" thickBot="1" x14ac:dyDescent="0.35">
      <c r="B31" s="8" t="s">
        <v>236</v>
      </c>
      <c r="C31" s="56" t="s">
        <v>11</v>
      </c>
      <c r="D31" s="143" t="s">
        <v>106</v>
      </c>
      <c r="E31" s="158" t="s">
        <v>306</v>
      </c>
    </row>
    <row r="33" spans="1:6" ht="15" thickBot="1" x14ac:dyDescent="0.35"/>
    <row r="34" spans="1:6" ht="18.600000000000001" thickBot="1" x14ac:dyDescent="0.35">
      <c r="A34" s="73" t="s">
        <v>301</v>
      </c>
    </row>
    <row r="35" spans="1:6" x14ac:dyDescent="0.3">
      <c r="B35" s="6" t="s">
        <v>565</v>
      </c>
      <c r="C35" s="3" t="s">
        <v>15</v>
      </c>
      <c r="D35" s="145" t="s">
        <v>303</v>
      </c>
      <c r="E35" s="159" t="b">
        <v>1</v>
      </c>
      <c r="F35" s="95"/>
    </row>
    <row r="36" spans="1:6" x14ac:dyDescent="0.3">
      <c r="B36" s="7" t="s">
        <v>407</v>
      </c>
      <c r="C36" s="4" t="s">
        <v>406</v>
      </c>
      <c r="D36" s="146" t="s">
        <v>304</v>
      </c>
      <c r="E36" s="160" t="s">
        <v>652</v>
      </c>
      <c r="F36" s="70"/>
    </row>
    <row r="42" spans="1:6" x14ac:dyDescent="0.3">
      <c r="E42" s="181"/>
    </row>
    <row r="43" spans="1:6" x14ac:dyDescent="0.3">
      <c r="E43" s="181"/>
    </row>
    <row r="44" spans="1:6" x14ac:dyDescent="0.3">
      <c r="E44" s="181"/>
    </row>
    <row r="45" spans="1:6" x14ac:dyDescent="0.3">
      <c r="E45" s="181"/>
    </row>
    <row r="46" spans="1:6" x14ac:dyDescent="0.3">
      <c r="E46" s="181"/>
    </row>
    <row r="47" spans="1:6" x14ac:dyDescent="0.3">
      <c r="E47" s="181"/>
    </row>
    <row r="48" spans="1:6" x14ac:dyDescent="0.3">
      <c r="E48" s="181"/>
    </row>
    <row r="49" spans="5:5" x14ac:dyDescent="0.3">
      <c r="E49" s="181"/>
    </row>
    <row r="50" spans="5:5" x14ac:dyDescent="0.3">
      <c r="E50" s="181"/>
    </row>
    <row r="51" spans="5:5" x14ac:dyDescent="0.3">
      <c r="E51" s="181"/>
    </row>
    <row r="52" spans="5:5" x14ac:dyDescent="0.3">
      <c r="E52" s="181"/>
    </row>
    <row r="53" spans="5:5" x14ac:dyDescent="0.3">
      <c r="E53" s="181"/>
    </row>
    <row r="54" spans="5:5" x14ac:dyDescent="0.3">
      <c r="E54" s="181"/>
    </row>
    <row r="55" spans="5:5" x14ac:dyDescent="0.3">
      <c r="E55" s="181"/>
    </row>
    <row r="56" spans="5:5" x14ac:dyDescent="0.3">
      <c r="E56" s="181"/>
    </row>
    <row r="57" spans="5:5" x14ac:dyDescent="0.3">
      <c r="E57" s="181"/>
    </row>
    <row r="58" spans="5:5" x14ac:dyDescent="0.3">
      <c r="E58" s="181"/>
    </row>
    <row r="59" spans="5:5" x14ac:dyDescent="0.3">
      <c r="E59" s="181"/>
    </row>
    <row r="60" spans="5:5" x14ac:dyDescent="0.3">
      <c r="E60" s="181"/>
    </row>
    <row r="61" spans="5:5" x14ac:dyDescent="0.3">
      <c r="E61" s="181"/>
    </row>
    <row r="62" spans="5:5" x14ac:dyDescent="0.3">
      <c r="E62" s="181"/>
    </row>
    <row r="63" spans="5:5" x14ac:dyDescent="0.3">
      <c r="E63" s="181"/>
    </row>
    <row r="64" spans="5:5" x14ac:dyDescent="0.3">
      <c r="E64" s="181"/>
    </row>
    <row r="65" spans="5:5" x14ac:dyDescent="0.3">
      <c r="E65" s="181"/>
    </row>
    <row r="66" spans="5:5" x14ac:dyDescent="0.3">
      <c r="E66" s="18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1944-3709-4529-8888-B52075E34AB6}">
  <sheetPr codeName="Sheet4"/>
  <dimension ref="A1:J66"/>
  <sheetViews>
    <sheetView zoomScale="85" zoomScaleNormal="85" workbookViewId="0">
      <selection activeCell="G85" sqref="G85"/>
    </sheetView>
  </sheetViews>
  <sheetFormatPr defaultRowHeight="18" x14ac:dyDescent="0.35"/>
  <cols>
    <col min="1" max="1" width="49.77734375" style="13" customWidth="1"/>
    <col min="2" max="2" width="11.33203125" style="13" bestFit="1" customWidth="1"/>
    <col min="3" max="3" width="27.21875" style="44" customWidth="1"/>
    <col min="4" max="4" width="38.33203125" style="13" bestFit="1" customWidth="1"/>
    <col min="5" max="5" width="27.88671875" style="13" bestFit="1" customWidth="1"/>
    <col min="6" max="10" width="25.77734375" style="13" customWidth="1"/>
    <col min="11" max="16384" width="8.88671875" style="14"/>
  </cols>
  <sheetData>
    <row r="1" spans="1:10" s="17" customFormat="1" ht="34.200000000000003" thickBot="1" x14ac:dyDescent="0.4">
      <c r="A1" s="200" t="s">
        <v>66</v>
      </c>
      <c r="B1" s="37"/>
      <c r="C1" s="43"/>
      <c r="D1" s="16">
        <v>1</v>
      </c>
      <c r="E1" s="16">
        <v>2</v>
      </c>
      <c r="F1" s="16">
        <v>3</v>
      </c>
      <c r="G1" s="16">
        <v>4</v>
      </c>
      <c r="H1" s="16">
        <v>5</v>
      </c>
      <c r="I1" s="16">
        <v>6</v>
      </c>
      <c r="J1" s="16">
        <v>7</v>
      </c>
    </row>
    <row r="2" spans="1:10" x14ac:dyDescent="0.35">
      <c r="A2" s="75" t="s">
        <v>4</v>
      </c>
      <c r="B2" s="31"/>
      <c r="C2" s="183" t="s">
        <v>152</v>
      </c>
      <c r="D2" s="98" t="s">
        <v>26</v>
      </c>
      <c r="E2" s="98" t="s">
        <v>27</v>
      </c>
      <c r="F2" s="98" t="s">
        <v>579</v>
      </c>
      <c r="G2" s="98" t="s">
        <v>580</v>
      </c>
      <c r="H2" s="98" t="s">
        <v>552</v>
      </c>
      <c r="I2" s="98" t="s">
        <v>553</v>
      </c>
      <c r="J2" s="98" t="s">
        <v>554</v>
      </c>
    </row>
    <row r="3" spans="1:10" ht="18.600000000000001" thickBot="1" x14ac:dyDescent="0.4">
      <c r="A3" s="75" t="s">
        <v>423</v>
      </c>
      <c r="B3" s="31" t="s">
        <v>15</v>
      </c>
      <c r="C3" s="183" t="s">
        <v>424</v>
      </c>
      <c r="D3" s="163" t="b">
        <v>0</v>
      </c>
      <c r="E3" s="163" t="b">
        <v>0</v>
      </c>
      <c r="F3" s="163" t="b">
        <v>1</v>
      </c>
      <c r="G3" s="163" t="b">
        <v>0</v>
      </c>
      <c r="H3" s="163" t="b">
        <v>0</v>
      </c>
      <c r="I3" s="163" t="b">
        <v>0</v>
      </c>
      <c r="J3" s="163" t="b">
        <v>0</v>
      </c>
    </row>
    <row r="4" spans="1:10" s="10" customFormat="1" ht="18.600000000000001" thickBot="1" x14ac:dyDescent="0.4">
      <c r="A4" s="97" t="s">
        <v>572</v>
      </c>
      <c r="B4" s="29" t="s">
        <v>15</v>
      </c>
      <c r="C4" s="184" t="s">
        <v>410</v>
      </c>
      <c r="D4" s="101" t="b">
        <v>0</v>
      </c>
      <c r="E4" s="101" t="b">
        <v>1</v>
      </c>
      <c r="F4" s="101" t="b">
        <v>0</v>
      </c>
      <c r="G4" s="101" t="b">
        <v>1</v>
      </c>
      <c r="H4" s="101" t="b">
        <v>1</v>
      </c>
      <c r="I4" s="101" t="b">
        <v>1</v>
      </c>
      <c r="J4" s="101" t="b">
        <v>0</v>
      </c>
    </row>
    <row r="5" spans="1:10" s="89" customFormat="1" x14ac:dyDescent="0.35">
      <c r="A5" s="88"/>
      <c r="B5" s="86"/>
      <c r="C5" s="87"/>
      <c r="D5" s="86"/>
      <c r="E5" s="86"/>
      <c r="F5" s="86"/>
      <c r="G5" s="86"/>
      <c r="H5" s="86"/>
      <c r="I5" s="86"/>
      <c r="J5" s="86"/>
    </row>
    <row r="6" spans="1:10" s="89" customFormat="1" ht="18.600000000000001" thickBot="1" x14ac:dyDescent="0.4">
      <c r="A6" s="88"/>
      <c r="B6" s="86"/>
      <c r="C6" s="87"/>
      <c r="D6" s="86"/>
      <c r="E6" s="86"/>
      <c r="F6" s="86"/>
      <c r="G6" s="86"/>
      <c r="H6" s="86"/>
      <c r="I6" s="86"/>
      <c r="J6" s="86"/>
    </row>
    <row r="7" spans="1:10" s="83" customFormat="1" ht="26.4" thickBot="1" x14ac:dyDescent="0.4">
      <c r="A7" s="78" t="s">
        <v>377</v>
      </c>
      <c r="B7" s="84">
        <v>1</v>
      </c>
      <c r="C7" s="85"/>
      <c r="D7" s="81"/>
      <c r="E7" s="81"/>
      <c r="F7" s="81"/>
      <c r="G7" s="81"/>
      <c r="H7" s="81"/>
      <c r="I7" s="81"/>
      <c r="J7" s="81"/>
    </row>
    <row r="8" spans="1:10" x14ac:dyDescent="0.35">
      <c r="A8" s="76" t="s">
        <v>575</v>
      </c>
      <c r="B8" s="44" t="s">
        <v>5</v>
      </c>
      <c r="C8" s="183" t="s">
        <v>101</v>
      </c>
      <c r="D8" s="98" t="s">
        <v>679</v>
      </c>
      <c r="E8" s="98"/>
      <c r="F8" s="98" t="s">
        <v>655</v>
      </c>
      <c r="G8" s="98"/>
      <c r="H8" s="98"/>
      <c r="I8" s="98"/>
      <c r="J8" s="98"/>
    </row>
    <row r="9" spans="1:10" x14ac:dyDescent="0.35">
      <c r="A9" s="76" t="s">
        <v>574</v>
      </c>
      <c r="B9" s="44" t="s">
        <v>20</v>
      </c>
      <c r="C9" s="183" t="s">
        <v>380</v>
      </c>
      <c r="D9" s="98">
        <v>1</v>
      </c>
      <c r="E9" s="98"/>
      <c r="F9" s="98">
        <v>0</v>
      </c>
      <c r="G9" s="98"/>
      <c r="H9" s="98"/>
      <c r="I9" s="98"/>
      <c r="J9" s="98"/>
    </row>
    <row r="10" spans="1:10" ht="18.600000000000001" thickBot="1" x14ac:dyDescent="0.4">
      <c r="A10" s="76" t="s">
        <v>573</v>
      </c>
      <c r="B10" s="44" t="s">
        <v>20</v>
      </c>
      <c r="C10" s="183" t="s">
        <v>381</v>
      </c>
      <c r="D10" s="98"/>
      <c r="E10" s="98"/>
      <c r="F10" s="98">
        <v>1</v>
      </c>
      <c r="G10" s="98"/>
      <c r="H10" s="98"/>
      <c r="I10" s="98"/>
      <c r="J10" s="98"/>
    </row>
    <row r="11" spans="1:10" s="83" customFormat="1" ht="21.6" thickBot="1" x14ac:dyDescent="0.45">
      <c r="A11" s="34" t="s">
        <v>299</v>
      </c>
      <c r="B11" s="90"/>
      <c r="C11" s="85"/>
      <c r="D11" s="80"/>
      <c r="E11" s="81"/>
      <c r="F11" s="81"/>
      <c r="G11" s="81"/>
      <c r="H11" s="81"/>
      <c r="I11" s="81"/>
      <c r="J11" s="81"/>
    </row>
    <row r="12" spans="1:10" s="79" customFormat="1" x14ac:dyDescent="0.3">
      <c r="A12" s="76" t="s">
        <v>89</v>
      </c>
      <c r="B12" s="44" t="s">
        <v>5</v>
      </c>
      <c r="C12" s="183" t="s">
        <v>316</v>
      </c>
      <c r="D12" s="99" t="s">
        <v>159</v>
      </c>
      <c r="E12" s="99"/>
      <c r="F12" s="99" t="s">
        <v>159</v>
      </c>
      <c r="G12" s="99"/>
      <c r="H12" s="99"/>
      <c r="I12" s="99"/>
      <c r="J12" s="99"/>
    </row>
    <row r="13" spans="1:10" s="79" customFormat="1" ht="18.600000000000001" thickBot="1" x14ac:dyDescent="0.35">
      <c r="A13" s="76" t="s">
        <v>90</v>
      </c>
      <c r="B13" s="44" t="s">
        <v>5</v>
      </c>
      <c r="C13" s="183" t="s">
        <v>317</v>
      </c>
      <c r="D13" s="98"/>
      <c r="E13" s="98"/>
      <c r="F13" s="98"/>
      <c r="G13" s="98"/>
      <c r="H13" s="98"/>
      <c r="I13" s="98"/>
      <c r="J13" s="98"/>
    </row>
    <row r="14" spans="1:10" s="82" customFormat="1" ht="21.6" thickBot="1" x14ac:dyDescent="0.45">
      <c r="A14" s="77" t="s">
        <v>300</v>
      </c>
      <c r="B14" s="90"/>
      <c r="C14" s="85"/>
      <c r="D14" s="80"/>
      <c r="E14" s="81"/>
      <c r="F14" s="81"/>
      <c r="G14" s="81"/>
      <c r="H14" s="81"/>
      <c r="I14" s="81"/>
      <c r="J14" s="81"/>
    </row>
    <row r="15" spans="1:10" s="79" customFormat="1" x14ac:dyDescent="0.3">
      <c r="A15" s="76" t="s">
        <v>89</v>
      </c>
      <c r="B15" s="44" t="s">
        <v>5</v>
      </c>
      <c r="C15" s="183" t="s">
        <v>378</v>
      </c>
      <c r="D15" s="98" t="s">
        <v>159</v>
      </c>
      <c r="E15" s="98"/>
      <c r="F15" s="98" t="s">
        <v>159</v>
      </c>
      <c r="G15" s="98"/>
      <c r="H15" s="98"/>
      <c r="I15" s="98"/>
      <c r="J15" s="98"/>
    </row>
    <row r="16" spans="1:10" s="79" customFormat="1" x14ac:dyDescent="0.3">
      <c r="A16" s="76" t="s">
        <v>90</v>
      </c>
      <c r="B16" s="44" t="s">
        <v>5</v>
      </c>
      <c r="C16" s="183" t="s">
        <v>379</v>
      </c>
      <c r="D16" s="98" t="s">
        <v>313</v>
      </c>
      <c r="E16" s="98"/>
      <c r="F16" s="98" t="s">
        <v>313</v>
      </c>
      <c r="G16" s="98"/>
      <c r="H16" s="98"/>
      <c r="I16" s="98"/>
      <c r="J16" s="98"/>
    </row>
    <row r="17" spans="1:10" x14ac:dyDescent="0.35">
      <c r="A17" s="212" t="s">
        <v>657</v>
      </c>
      <c r="C17" s="183"/>
      <c r="D17" s="98"/>
      <c r="E17" s="98"/>
      <c r="F17" s="98"/>
      <c r="G17" s="98"/>
      <c r="H17" s="98"/>
      <c r="I17" s="98"/>
      <c r="J17" s="98"/>
    </row>
    <row r="18" spans="1:10" s="89" customFormat="1" ht="18.600000000000001" thickBot="1" x14ac:dyDescent="0.4">
      <c r="A18" s="88"/>
      <c r="B18" s="86"/>
      <c r="C18" s="87"/>
      <c r="D18" s="86"/>
      <c r="E18" s="86"/>
      <c r="F18" s="86"/>
      <c r="G18" s="86"/>
      <c r="H18" s="86"/>
      <c r="I18" s="86"/>
      <c r="J18" s="86"/>
    </row>
    <row r="19" spans="1:10" s="83" customFormat="1" ht="26.4" thickBot="1" x14ac:dyDescent="0.4">
      <c r="A19" s="78" t="s">
        <v>377</v>
      </c>
      <c r="B19" s="84">
        <v>2</v>
      </c>
      <c r="C19" s="85"/>
      <c r="D19" s="81"/>
      <c r="E19" s="81"/>
      <c r="F19" s="81"/>
      <c r="G19" s="81"/>
      <c r="H19" s="81"/>
      <c r="I19" s="81"/>
      <c r="J19" s="81"/>
    </row>
    <row r="20" spans="1:10" x14ac:dyDescent="0.35">
      <c r="A20" s="76" t="s">
        <v>575</v>
      </c>
      <c r="B20" s="44" t="s">
        <v>5</v>
      </c>
      <c r="C20" s="183" t="s">
        <v>101</v>
      </c>
      <c r="D20" s="98"/>
      <c r="E20" s="98"/>
      <c r="F20" s="98"/>
      <c r="G20" s="98"/>
      <c r="H20" s="98"/>
      <c r="I20" s="98"/>
      <c r="J20" s="98"/>
    </row>
    <row r="21" spans="1:10" x14ac:dyDescent="0.35">
      <c r="A21" s="76" t="s">
        <v>574</v>
      </c>
      <c r="B21" s="44" t="s">
        <v>20</v>
      </c>
      <c r="C21" s="183" t="s">
        <v>380</v>
      </c>
      <c r="D21" s="98"/>
      <c r="E21" s="98"/>
      <c r="F21" s="98"/>
      <c r="G21" s="98"/>
      <c r="H21" s="98"/>
      <c r="I21" s="98"/>
      <c r="J21" s="98"/>
    </row>
    <row r="22" spans="1:10" ht="18.600000000000001" thickBot="1" x14ac:dyDescent="0.4">
      <c r="A22" s="76" t="s">
        <v>573</v>
      </c>
      <c r="B22" s="44" t="s">
        <v>20</v>
      </c>
      <c r="C22" s="183" t="s">
        <v>381</v>
      </c>
      <c r="D22" s="98"/>
      <c r="E22" s="98"/>
      <c r="F22" s="98"/>
      <c r="G22" s="98"/>
      <c r="H22" s="98"/>
      <c r="I22" s="98"/>
      <c r="J22" s="98"/>
    </row>
    <row r="23" spans="1:10" s="83" customFormat="1" ht="21.6" thickBot="1" x14ac:dyDescent="0.45">
      <c r="A23" s="34" t="s">
        <v>299</v>
      </c>
      <c r="B23" s="90"/>
      <c r="C23" s="85"/>
      <c r="D23" s="80"/>
      <c r="E23" s="81"/>
      <c r="F23" s="81"/>
      <c r="G23" s="81"/>
      <c r="H23" s="81"/>
      <c r="I23" s="81"/>
      <c r="J23" s="81"/>
    </row>
    <row r="24" spans="1:10" s="79" customFormat="1" x14ac:dyDescent="0.3">
      <c r="A24" s="76" t="s">
        <v>89</v>
      </c>
      <c r="B24" s="44" t="s">
        <v>5</v>
      </c>
      <c r="C24" s="183" t="s">
        <v>316</v>
      </c>
      <c r="D24" s="99"/>
      <c r="E24" s="99"/>
      <c r="F24" s="99"/>
      <c r="G24" s="99"/>
      <c r="H24" s="99"/>
      <c r="I24" s="99"/>
      <c r="J24" s="99"/>
    </row>
    <row r="25" spans="1:10" s="79" customFormat="1" ht="18.600000000000001" thickBot="1" x14ac:dyDescent="0.35">
      <c r="A25" s="76" t="s">
        <v>90</v>
      </c>
      <c r="B25" s="44" t="s">
        <v>5</v>
      </c>
      <c r="C25" s="183" t="s">
        <v>317</v>
      </c>
      <c r="D25" s="98"/>
      <c r="E25" s="98"/>
      <c r="F25" s="98"/>
      <c r="G25" s="98"/>
      <c r="H25" s="98"/>
      <c r="I25" s="98"/>
      <c r="J25" s="98"/>
    </row>
    <row r="26" spans="1:10" s="82" customFormat="1" ht="21.6" thickBot="1" x14ac:dyDescent="0.45">
      <c r="A26" s="77" t="s">
        <v>300</v>
      </c>
      <c r="B26" s="90"/>
      <c r="C26" s="85"/>
      <c r="D26" s="80"/>
      <c r="E26" s="81"/>
      <c r="F26" s="81"/>
      <c r="G26" s="81"/>
      <c r="H26" s="81"/>
      <c r="I26" s="81"/>
      <c r="J26" s="81"/>
    </row>
    <row r="27" spans="1:10" s="79" customFormat="1" x14ac:dyDescent="0.3">
      <c r="A27" s="76" t="s">
        <v>89</v>
      </c>
      <c r="B27" s="44" t="s">
        <v>5</v>
      </c>
      <c r="C27" s="183" t="s">
        <v>378</v>
      </c>
      <c r="D27" s="98"/>
      <c r="E27" s="98"/>
      <c r="F27" s="98"/>
      <c r="G27" s="98"/>
      <c r="H27" s="98"/>
      <c r="I27" s="98"/>
      <c r="J27" s="98"/>
    </row>
    <row r="28" spans="1:10" s="79" customFormat="1" x14ac:dyDescent="0.3">
      <c r="A28" s="76" t="s">
        <v>90</v>
      </c>
      <c r="B28" s="44" t="s">
        <v>5</v>
      </c>
      <c r="C28" s="183" t="s">
        <v>379</v>
      </c>
      <c r="D28" s="98"/>
      <c r="E28" s="98"/>
      <c r="F28" s="98"/>
      <c r="G28" s="98"/>
      <c r="H28" s="98"/>
      <c r="I28" s="98"/>
      <c r="J28" s="98"/>
    </row>
    <row r="29" spans="1:10" x14ac:dyDescent="0.35">
      <c r="A29" s="212" t="s">
        <v>657</v>
      </c>
      <c r="C29" s="183"/>
      <c r="D29" s="98"/>
      <c r="E29" s="98"/>
      <c r="F29" s="98"/>
      <c r="G29" s="98"/>
      <c r="H29" s="98"/>
      <c r="I29" s="98"/>
      <c r="J29" s="98"/>
    </row>
    <row r="30" spans="1:10" s="89" customFormat="1" ht="18.600000000000001" thickBot="1" x14ac:dyDescent="0.4">
      <c r="A30" s="88"/>
      <c r="B30" s="86"/>
      <c r="C30" s="87"/>
      <c r="D30" s="86"/>
      <c r="E30" s="86"/>
      <c r="F30" s="86"/>
      <c r="G30" s="86"/>
      <c r="H30" s="86"/>
      <c r="I30" s="86"/>
      <c r="J30" s="86"/>
    </row>
    <row r="31" spans="1:10" s="83" customFormat="1" ht="26.4" thickBot="1" x14ac:dyDescent="0.4">
      <c r="A31" s="78" t="s">
        <v>377</v>
      </c>
      <c r="B31" s="84">
        <v>3</v>
      </c>
      <c r="C31" s="85"/>
      <c r="D31" s="81"/>
      <c r="E31" s="81"/>
      <c r="F31" s="81"/>
      <c r="G31" s="81"/>
      <c r="H31" s="81"/>
      <c r="I31" s="81"/>
      <c r="J31" s="81"/>
    </row>
    <row r="32" spans="1:10" x14ac:dyDescent="0.35">
      <c r="A32" s="76" t="s">
        <v>575</v>
      </c>
      <c r="B32" s="44" t="s">
        <v>5</v>
      </c>
      <c r="C32" s="183" t="s">
        <v>101</v>
      </c>
      <c r="D32" s="98"/>
      <c r="E32" s="98"/>
      <c r="F32" s="98"/>
      <c r="G32" s="98"/>
      <c r="H32" s="98"/>
      <c r="I32" s="98"/>
      <c r="J32" s="98"/>
    </row>
    <row r="33" spans="1:10" x14ac:dyDescent="0.35">
      <c r="A33" s="76" t="s">
        <v>574</v>
      </c>
      <c r="B33" s="44" t="s">
        <v>20</v>
      </c>
      <c r="C33" s="183" t="s">
        <v>380</v>
      </c>
      <c r="D33" s="98"/>
      <c r="E33" s="98"/>
      <c r="F33" s="98"/>
      <c r="G33" s="98"/>
      <c r="H33" s="98"/>
      <c r="I33" s="98"/>
      <c r="J33" s="98"/>
    </row>
    <row r="34" spans="1:10" ht="18.600000000000001" thickBot="1" x14ac:dyDescent="0.4">
      <c r="A34" s="76" t="s">
        <v>573</v>
      </c>
      <c r="B34" s="44" t="s">
        <v>20</v>
      </c>
      <c r="C34" s="183" t="s">
        <v>381</v>
      </c>
      <c r="D34" s="98"/>
      <c r="E34" s="98"/>
      <c r="F34" s="98"/>
      <c r="G34" s="98"/>
      <c r="H34" s="98"/>
      <c r="I34" s="98"/>
      <c r="J34" s="98"/>
    </row>
    <row r="35" spans="1:10" s="83" customFormat="1" ht="21.6" thickBot="1" x14ac:dyDescent="0.45">
      <c r="A35" s="34" t="s">
        <v>299</v>
      </c>
      <c r="B35" s="90"/>
      <c r="C35" s="85"/>
      <c r="D35" s="80"/>
      <c r="E35" s="81"/>
      <c r="F35" s="81"/>
      <c r="G35" s="81"/>
      <c r="H35" s="81"/>
      <c r="I35" s="81"/>
      <c r="J35" s="81"/>
    </row>
    <row r="36" spans="1:10" s="79" customFormat="1" x14ac:dyDescent="0.3">
      <c r="A36" s="76" t="s">
        <v>89</v>
      </c>
      <c r="B36" s="44" t="s">
        <v>5</v>
      </c>
      <c r="C36" s="183" t="s">
        <v>316</v>
      </c>
      <c r="D36" s="99"/>
      <c r="E36" s="99"/>
      <c r="F36" s="99"/>
      <c r="G36" s="99"/>
      <c r="H36" s="99"/>
      <c r="I36" s="99"/>
      <c r="J36" s="99"/>
    </row>
    <row r="37" spans="1:10" s="79" customFormat="1" ht="18.600000000000001" thickBot="1" x14ac:dyDescent="0.35">
      <c r="A37" s="76" t="s">
        <v>90</v>
      </c>
      <c r="B37" s="44" t="s">
        <v>5</v>
      </c>
      <c r="C37" s="183" t="s">
        <v>317</v>
      </c>
      <c r="D37" s="98"/>
      <c r="E37" s="98"/>
      <c r="F37" s="98"/>
      <c r="G37" s="98"/>
      <c r="H37" s="98"/>
      <c r="I37" s="98"/>
      <c r="J37" s="98"/>
    </row>
    <row r="38" spans="1:10" s="82" customFormat="1" ht="21.6" thickBot="1" x14ac:dyDescent="0.45">
      <c r="A38" s="77" t="s">
        <v>300</v>
      </c>
      <c r="B38" s="90"/>
      <c r="C38" s="85"/>
      <c r="D38" s="80"/>
      <c r="E38" s="81"/>
      <c r="F38" s="81"/>
      <c r="G38" s="81"/>
      <c r="H38" s="81"/>
      <c r="I38" s="81"/>
      <c r="J38" s="81"/>
    </row>
    <row r="39" spans="1:10" s="79" customFormat="1" x14ac:dyDescent="0.3">
      <c r="A39" s="76" t="s">
        <v>89</v>
      </c>
      <c r="B39" s="44" t="s">
        <v>5</v>
      </c>
      <c r="C39" s="183" t="s">
        <v>378</v>
      </c>
      <c r="D39" s="98"/>
      <c r="E39" s="98"/>
      <c r="F39" s="98"/>
      <c r="G39" s="98"/>
      <c r="H39" s="98"/>
      <c r="I39" s="98"/>
      <c r="J39" s="98"/>
    </row>
    <row r="40" spans="1:10" s="79" customFormat="1" x14ac:dyDescent="0.3">
      <c r="A40" s="76" t="s">
        <v>90</v>
      </c>
      <c r="B40" s="44" t="s">
        <v>5</v>
      </c>
      <c r="C40" s="183" t="s">
        <v>379</v>
      </c>
      <c r="D40" s="98"/>
      <c r="E40" s="98"/>
      <c r="F40" s="98"/>
      <c r="G40" s="98"/>
      <c r="H40" s="98"/>
      <c r="I40" s="98"/>
      <c r="J40" s="98"/>
    </row>
    <row r="41" spans="1:10" x14ac:dyDescent="0.35">
      <c r="A41" s="212" t="s">
        <v>657</v>
      </c>
      <c r="C41" s="183"/>
      <c r="D41" s="98"/>
      <c r="E41" s="98"/>
      <c r="F41" s="98"/>
      <c r="G41" s="98"/>
      <c r="H41" s="98"/>
      <c r="I41" s="98"/>
      <c r="J41" s="98"/>
    </row>
    <row r="42" spans="1:10" s="89" customFormat="1" ht="18.600000000000001" thickBot="1" x14ac:dyDescent="0.4">
      <c r="A42" s="88"/>
      <c r="B42" s="86"/>
      <c r="C42" s="87"/>
      <c r="D42" s="86"/>
      <c r="E42" s="86"/>
      <c r="F42" s="86"/>
      <c r="G42" s="86"/>
      <c r="H42" s="86"/>
      <c r="I42" s="86"/>
      <c r="J42" s="86"/>
    </row>
    <row r="43" spans="1:10" s="83" customFormat="1" ht="26.4" thickBot="1" x14ac:dyDescent="0.4">
      <c r="A43" s="78" t="s">
        <v>377</v>
      </c>
      <c r="B43" s="84">
        <v>4</v>
      </c>
      <c r="C43" s="85"/>
      <c r="D43" s="81"/>
      <c r="E43" s="81"/>
      <c r="F43" s="81"/>
      <c r="G43" s="81"/>
      <c r="H43" s="81"/>
      <c r="I43" s="81"/>
      <c r="J43" s="81"/>
    </row>
    <row r="44" spans="1:10" x14ac:dyDescent="0.35">
      <c r="A44" s="76" t="s">
        <v>575</v>
      </c>
      <c r="B44" s="44" t="s">
        <v>5</v>
      </c>
      <c r="C44" s="183" t="s">
        <v>101</v>
      </c>
      <c r="D44" s="98"/>
      <c r="E44" s="98"/>
      <c r="F44" s="98"/>
      <c r="G44" s="98"/>
      <c r="H44" s="98"/>
      <c r="I44" s="98"/>
      <c r="J44" s="98"/>
    </row>
    <row r="45" spans="1:10" x14ac:dyDescent="0.35">
      <c r="A45" s="76" t="s">
        <v>574</v>
      </c>
      <c r="B45" s="44" t="s">
        <v>20</v>
      </c>
      <c r="C45" s="183" t="s">
        <v>380</v>
      </c>
      <c r="D45" s="98"/>
      <c r="E45" s="98"/>
      <c r="F45" s="98"/>
      <c r="G45" s="98"/>
      <c r="H45" s="98"/>
      <c r="I45" s="98"/>
      <c r="J45" s="98"/>
    </row>
    <row r="46" spans="1:10" ht="18.600000000000001" thickBot="1" x14ac:dyDescent="0.4">
      <c r="A46" s="76" t="s">
        <v>573</v>
      </c>
      <c r="B46" s="44" t="s">
        <v>20</v>
      </c>
      <c r="C46" s="183" t="s">
        <v>381</v>
      </c>
      <c r="D46" s="98"/>
      <c r="E46" s="98"/>
      <c r="F46" s="98"/>
      <c r="G46" s="98"/>
      <c r="H46" s="98"/>
      <c r="I46" s="98"/>
      <c r="J46" s="98"/>
    </row>
    <row r="47" spans="1:10" s="83" customFormat="1" ht="21.6" thickBot="1" x14ac:dyDescent="0.45">
      <c r="A47" s="34" t="s">
        <v>299</v>
      </c>
      <c r="B47" s="90"/>
      <c r="C47" s="85"/>
      <c r="D47" s="80"/>
      <c r="E47" s="81"/>
      <c r="F47" s="81"/>
      <c r="G47" s="81"/>
      <c r="H47" s="81"/>
      <c r="I47" s="81"/>
      <c r="J47" s="81"/>
    </row>
    <row r="48" spans="1:10" s="79" customFormat="1" x14ac:dyDescent="0.3">
      <c r="A48" s="76" t="s">
        <v>89</v>
      </c>
      <c r="B48" s="44" t="s">
        <v>5</v>
      </c>
      <c r="C48" s="183" t="s">
        <v>316</v>
      </c>
      <c r="D48" s="99"/>
      <c r="E48" s="99"/>
      <c r="F48" s="99"/>
      <c r="G48" s="99"/>
      <c r="H48" s="99"/>
      <c r="I48" s="99"/>
      <c r="J48" s="99"/>
    </row>
    <row r="49" spans="1:10" s="79" customFormat="1" ht="18.600000000000001" thickBot="1" x14ac:dyDescent="0.35">
      <c r="A49" s="76" t="s">
        <v>90</v>
      </c>
      <c r="B49" s="44" t="s">
        <v>5</v>
      </c>
      <c r="C49" s="183" t="s">
        <v>317</v>
      </c>
      <c r="D49" s="98"/>
      <c r="E49" s="98"/>
      <c r="F49" s="98"/>
      <c r="G49" s="98"/>
      <c r="H49" s="98"/>
      <c r="I49" s="98"/>
      <c r="J49" s="98"/>
    </row>
    <row r="50" spans="1:10" s="82" customFormat="1" ht="21.6" thickBot="1" x14ac:dyDescent="0.45">
      <c r="A50" s="77" t="s">
        <v>300</v>
      </c>
      <c r="B50" s="90"/>
      <c r="C50" s="85"/>
      <c r="D50" s="80"/>
      <c r="E50" s="81"/>
      <c r="F50" s="81"/>
      <c r="G50" s="81"/>
      <c r="H50" s="81"/>
      <c r="I50" s="81"/>
      <c r="J50" s="81"/>
    </row>
    <row r="51" spans="1:10" s="79" customFormat="1" x14ac:dyDescent="0.3">
      <c r="A51" s="76" t="s">
        <v>89</v>
      </c>
      <c r="B51" s="44" t="s">
        <v>5</v>
      </c>
      <c r="C51" s="183" t="s">
        <v>378</v>
      </c>
      <c r="D51" s="98"/>
      <c r="E51" s="98"/>
      <c r="F51" s="98"/>
      <c r="G51" s="98"/>
      <c r="H51" s="98"/>
      <c r="I51" s="98"/>
      <c r="J51" s="98"/>
    </row>
    <row r="52" spans="1:10" s="79" customFormat="1" x14ac:dyDescent="0.3">
      <c r="A52" s="76" t="s">
        <v>90</v>
      </c>
      <c r="B52" s="44" t="s">
        <v>5</v>
      </c>
      <c r="C52" s="183" t="s">
        <v>379</v>
      </c>
      <c r="D52" s="98"/>
      <c r="E52" s="98"/>
      <c r="F52" s="98"/>
      <c r="G52" s="98"/>
      <c r="H52" s="98"/>
      <c r="I52" s="98"/>
      <c r="J52" s="98"/>
    </row>
    <row r="53" spans="1:10" x14ac:dyDescent="0.35">
      <c r="A53" s="212" t="s">
        <v>657</v>
      </c>
      <c r="C53" s="183"/>
      <c r="D53" s="98"/>
      <c r="E53" s="98"/>
      <c r="F53" s="98"/>
      <c r="G53" s="98"/>
      <c r="H53" s="98"/>
      <c r="I53" s="98"/>
      <c r="J53" s="98"/>
    </row>
    <row r="54" spans="1:10" s="89" customFormat="1" ht="18.600000000000001" thickBot="1" x14ac:dyDescent="0.4">
      <c r="A54" s="88"/>
      <c r="B54" s="86"/>
      <c r="C54" s="87"/>
      <c r="D54" s="86"/>
      <c r="E54" s="86"/>
      <c r="F54" s="86"/>
      <c r="G54" s="86"/>
      <c r="H54" s="86"/>
      <c r="I54" s="86"/>
      <c r="J54" s="86"/>
    </row>
    <row r="55" spans="1:10" s="83" customFormat="1" ht="26.4" thickBot="1" x14ac:dyDescent="0.4">
      <c r="A55" s="78" t="s">
        <v>377</v>
      </c>
      <c r="B55" s="84">
        <v>5</v>
      </c>
      <c r="C55" s="85"/>
      <c r="D55" s="81"/>
      <c r="E55" s="81"/>
      <c r="F55" s="81"/>
      <c r="G55" s="81"/>
      <c r="H55" s="81"/>
      <c r="I55" s="81"/>
      <c r="J55" s="81"/>
    </row>
    <row r="56" spans="1:10" x14ac:dyDescent="0.35">
      <c r="A56" s="76" t="s">
        <v>575</v>
      </c>
      <c r="B56" s="44" t="s">
        <v>5</v>
      </c>
      <c r="C56" s="183" t="s">
        <v>101</v>
      </c>
      <c r="D56" s="98"/>
      <c r="E56" s="98"/>
      <c r="F56" s="98"/>
      <c r="G56" s="98"/>
      <c r="H56" s="98"/>
      <c r="I56" s="98"/>
      <c r="J56" s="98"/>
    </row>
    <row r="57" spans="1:10" x14ac:dyDescent="0.35">
      <c r="A57" s="76" t="s">
        <v>574</v>
      </c>
      <c r="B57" s="44" t="s">
        <v>20</v>
      </c>
      <c r="C57" s="183" t="s">
        <v>380</v>
      </c>
      <c r="D57" s="98"/>
      <c r="E57" s="98"/>
      <c r="F57" s="98"/>
      <c r="G57" s="98"/>
      <c r="H57" s="98"/>
      <c r="I57" s="98"/>
      <c r="J57" s="98"/>
    </row>
    <row r="58" spans="1:10" ht="18.600000000000001" thickBot="1" x14ac:dyDescent="0.4">
      <c r="A58" s="76" t="s">
        <v>573</v>
      </c>
      <c r="B58" s="44" t="s">
        <v>20</v>
      </c>
      <c r="C58" s="183" t="s">
        <v>381</v>
      </c>
      <c r="D58" s="98"/>
      <c r="E58" s="98"/>
      <c r="F58" s="98"/>
      <c r="G58" s="98"/>
      <c r="H58" s="98"/>
      <c r="I58" s="98"/>
      <c r="J58" s="98"/>
    </row>
    <row r="59" spans="1:10" s="83" customFormat="1" ht="21.6" thickBot="1" x14ac:dyDescent="0.45">
      <c r="A59" s="34" t="s">
        <v>299</v>
      </c>
      <c r="B59" s="90"/>
      <c r="C59" s="85"/>
      <c r="D59" s="80"/>
      <c r="E59" s="81"/>
      <c r="F59" s="81"/>
      <c r="G59" s="81"/>
      <c r="H59" s="81"/>
      <c r="I59" s="81"/>
      <c r="J59" s="81"/>
    </row>
    <row r="60" spans="1:10" s="79" customFormat="1" x14ac:dyDescent="0.3">
      <c r="A60" s="76" t="s">
        <v>89</v>
      </c>
      <c r="B60" s="44" t="s">
        <v>5</v>
      </c>
      <c r="C60" s="183" t="s">
        <v>316</v>
      </c>
      <c r="D60" s="99"/>
      <c r="E60" s="99"/>
      <c r="F60" s="99"/>
      <c r="G60" s="99"/>
      <c r="H60" s="99"/>
      <c r="I60" s="99"/>
      <c r="J60" s="99"/>
    </row>
    <row r="61" spans="1:10" s="79" customFormat="1" ht="18.600000000000001" thickBot="1" x14ac:dyDescent="0.35">
      <c r="A61" s="76" t="s">
        <v>90</v>
      </c>
      <c r="B61" s="44" t="s">
        <v>5</v>
      </c>
      <c r="C61" s="183" t="s">
        <v>317</v>
      </c>
      <c r="D61" s="98"/>
      <c r="E61" s="98"/>
      <c r="F61" s="98"/>
      <c r="G61" s="98"/>
      <c r="H61" s="98"/>
      <c r="I61" s="98"/>
      <c r="J61" s="98"/>
    </row>
    <row r="62" spans="1:10" s="82" customFormat="1" ht="21.6" thickBot="1" x14ac:dyDescent="0.45">
      <c r="A62" s="77" t="s">
        <v>300</v>
      </c>
      <c r="B62" s="90"/>
      <c r="C62" s="85"/>
      <c r="D62" s="80"/>
      <c r="E62" s="81"/>
      <c r="F62" s="81"/>
      <c r="G62" s="81"/>
      <c r="H62" s="81"/>
      <c r="I62" s="81"/>
      <c r="J62" s="81"/>
    </row>
    <row r="63" spans="1:10" s="79" customFormat="1" x14ac:dyDescent="0.3">
      <c r="A63" s="76" t="s">
        <v>89</v>
      </c>
      <c r="B63" s="44" t="s">
        <v>5</v>
      </c>
      <c r="C63" s="183" t="s">
        <v>378</v>
      </c>
      <c r="D63" s="98"/>
      <c r="E63" s="98"/>
      <c r="F63" s="98"/>
      <c r="G63" s="98"/>
      <c r="H63" s="98"/>
      <c r="I63" s="98"/>
      <c r="J63" s="98"/>
    </row>
    <row r="64" spans="1:10" s="79" customFormat="1" x14ac:dyDescent="0.3">
      <c r="A64" s="76" t="s">
        <v>90</v>
      </c>
      <c r="B64" s="44" t="s">
        <v>5</v>
      </c>
      <c r="C64" s="183" t="s">
        <v>379</v>
      </c>
      <c r="D64" s="98"/>
      <c r="E64" s="98"/>
      <c r="F64" s="98"/>
      <c r="G64" s="98"/>
      <c r="H64" s="98"/>
      <c r="I64" s="98"/>
      <c r="J64" s="98"/>
    </row>
    <row r="65" spans="1:10" x14ac:dyDescent="0.35">
      <c r="A65" s="212" t="s">
        <v>657</v>
      </c>
      <c r="C65" s="183"/>
      <c r="D65" s="98"/>
      <c r="E65" s="98"/>
      <c r="F65" s="98"/>
      <c r="G65" s="98"/>
      <c r="H65" s="98"/>
      <c r="I65" s="98"/>
      <c r="J65" s="98"/>
    </row>
    <row r="66" spans="1:10" s="89" customFormat="1" x14ac:dyDescent="0.35">
      <c r="A66" s="88"/>
      <c r="B66" s="86"/>
      <c r="C66" s="87"/>
      <c r="D66" s="86"/>
      <c r="E66" s="86"/>
      <c r="F66" s="86"/>
      <c r="G66" s="86"/>
      <c r="H66" s="86"/>
      <c r="I66" s="86"/>
      <c r="J66" s="86"/>
    </row>
  </sheetData>
  <phoneticPr fontId="9" type="noConversion"/>
  <dataValidations count="3">
    <dataValidation type="list" allowBlank="1" showInputMessage="1" showErrorMessage="1" sqref="D5:J6 D12:J12 D15:J15 D18:J18 D30:J30 D42:J42 D54:J54 D66:J66 D24:J24 D36:J36 D48:J48 D60:J60 D27:J27 D39:J39 D51:J51 D63:J63" xr:uid="{693B0AF7-27D0-4B6A-836D-02E5283D7B54}">
      <formula1>Districts</formula1>
    </dataValidation>
    <dataValidation type="list" allowBlank="1" showInputMessage="1" showErrorMessage="1" sqref="D13:J13 D16:J16 D25:J25 D37:J37 D49:J49 D61:J61 D28:J28 D40:J40 D52:J52 D64:J64" xr:uid="{57295C58-577E-4D00-B1DD-5FEA8A73CE98}">
      <formula1>Buildings</formula1>
    </dataValidation>
    <dataValidation type="list" allowBlank="1" showInputMessage="1" showErrorMessage="1" sqref="D8:J8 D20:J20 D32:J32 D44:J44 D56:J56" xr:uid="{345C2244-5119-492B-8804-B9D38184BCDB}">
      <formula1>Connections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487E6-6C5D-4165-BE43-E71B582FF86A}">
  <sheetPr codeName="Sheet2"/>
  <dimension ref="A1:BD115"/>
  <sheetViews>
    <sheetView tabSelected="1" zoomScale="85" zoomScaleNormal="85" workbookViewId="0">
      <pane ySplit="3" topLeftCell="A4" activePane="bottomLeft" state="frozen"/>
      <selection activeCell="A2" sqref="A2"/>
      <selection pane="bottomLeft" activeCell="G26" sqref="G26"/>
    </sheetView>
  </sheetViews>
  <sheetFormatPr defaultRowHeight="18" x14ac:dyDescent="0.35"/>
  <cols>
    <col min="1" max="1" width="56.44140625" style="311" customWidth="1"/>
    <col min="2" max="2" width="30.44140625" style="316" customWidth="1"/>
    <col min="3" max="3" width="60.77734375" style="357" customWidth="1"/>
    <col min="4" max="4" width="45.44140625" style="302" customWidth="1"/>
    <col min="5" max="6" width="48.33203125" style="302" bestFit="1" customWidth="1"/>
    <col min="7" max="7" width="28.33203125" style="302" bestFit="1" customWidth="1"/>
    <col min="8" max="8" width="22.33203125" style="302" customWidth="1"/>
    <col min="9" max="9" width="20.44140625" style="302" bestFit="1" customWidth="1"/>
    <col min="10" max="14" width="30.77734375" style="302" customWidth="1"/>
    <col min="15" max="15" width="30.77734375" style="303" customWidth="1"/>
    <col min="16" max="16" width="20.77734375" style="304" customWidth="1"/>
    <col min="17" max="18" width="20.77734375" style="302" customWidth="1"/>
    <col min="19" max="19" width="20.77734375" style="303" customWidth="1"/>
    <col min="20" max="20" width="20.77734375" style="304" customWidth="1"/>
    <col min="21" max="22" width="20.77734375" style="302" customWidth="1"/>
    <col min="23" max="23" width="20.77734375" style="303" customWidth="1"/>
    <col min="24" max="24" width="20.77734375" style="304" customWidth="1"/>
    <col min="25" max="27" width="20.77734375" style="302" customWidth="1"/>
    <col min="28" max="28" width="20.77734375" style="303" customWidth="1"/>
    <col min="29" max="29" width="20.77734375" style="304" customWidth="1"/>
    <col min="30" max="31" width="20.77734375" style="302" customWidth="1"/>
    <col min="32" max="32" width="20.77734375" style="303" customWidth="1"/>
    <col min="33" max="33" width="20.77734375" style="304" customWidth="1"/>
    <col min="34" max="35" width="20.77734375" style="302" customWidth="1"/>
    <col min="36" max="36" width="20.77734375" style="303" customWidth="1"/>
    <col min="37" max="37" width="20.77734375" style="304" customWidth="1"/>
    <col min="38" max="39" width="20.77734375" style="302" customWidth="1"/>
    <col min="40" max="40" width="20.77734375" style="303" customWidth="1"/>
    <col min="41" max="41" width="20.77734375" style="304" customWidth="1"/>
    <col min="42" max="43" width="20.77734375" style="302" customWidth="1"/>
    <col min="44" max="44" width="20.77734375" style="303" customWidth="1"/>
    <col min="45" max="45" width="20.77734375" style="304" customWidth="1"/>
    <col min="46" max="47" width="20.77734375" style="302" customWidth="1"/>
    <col min="48" max="48" width="20.77734375" style="303" customWidth="1"/>
    <col min="49" max="49" width="20.77734375" style="304" customWidth="1"/>
    <col min="50" max="51" width="20.77734375" style="302" customWidth="1"/>
    <col min="52" max="52" width="20.77734375" style="303" customWidth="1"/>
    <col min="53" max="53" width="20.77734375" style="304" customWidth="1"/>
    <col min="54" max="55" width="20.77734375" style="302" customWidth="1"/>
    <col min="56" max="56" width="20.77734375" style="303" customWidth="1"/>
    <col min="57" max="16384" width="8.88671875" style="273"/>
  </cols>
  <sheetData>
    <row r="1" spans="1:56" s="360" customFormat="1" ht="34.200000000000003" thickBot="1" x14ac:dyDescent="0.4">
      <c r="A1" s="305" t="s">
        <v>566</v>
      </c>
      <c r="B1" s="306"/>
      <c r="C1" s="307"/>
      <c r="D1" s="358">
        <v>1</v>
      </c>
      <c r="E1" s="358">
        <v>2</v>
      </c>
      <c r="F1" s="358">
        <v>3</v>
      </c>
      <c r="G1" s="358">
        <v>4</v>
      </c>
      <c r="H1" s="358">
        <v>5</v>
      </c>
      <c r="I1" s="358">
        <v>6</v>
      </c>
      <c r="J1" s="358">
        <v>7</v>
      </c>
      <c r="K1" s="358">
        <v>8</v>
      </c>
      <c r="L1" s="358">
        <v>9</v>
      </c>
      <c r="M1" s="358">
        <v>10</v>
      </c>
      <c r="N1" s="358">
        <v>11</v>
      </c>
      <c r="O1" s="359">
        <v>12</v>
      </c>
      <c r="P1" s="358">
        <v>13</v>
      </c>
      <c r="Q1" s="358">
        <v>14</v>
      </c>
      <c r="R1" s="358">
        <v>15</v>
      </c>
      <c r="S1" s="359">
        <v>16</v>
      </c>
      <c r="T1" s="358">
        <v>17</v>
      </c>
      <c r="U1" s="358">
        <v>18</v>
      </c>
      <c r="V1" s="358">
        <v>19</v>
      </c>
      <c r="W1" s="359">
        <v>20</v>
      </c>
      <c r="X1" s="358">
        <v>21</v>
      </c>
      <c r="Y1" s="358">
        <v>22</v>
      </c>
      <c r="Z1" s="359">
        <v>23</v>
      </c>
      <c r="AA1" s="358">
        <v>24</v>
      </c>
      <c r="AB1" s="358">
        <v>25</v>
      </c>
      <c r="AC1" s="359">
        <v>26</v>
      </c>
      <c r="AD1" s="358">
        <v>27</v>
      </c>
      <c r="AE1" s="358">
        <v>28</v>
      </c>
      <c r="AF1" s="359">
        <v>29</v>
      </c>
      <c r="AG1" s="358">
        <v>30</v>
      </c>
      <c r="AH1" s="358">
        <v>31</v>
      </c>
      <c r="AI1" s="359">
        <v>32</v>
      </c>
      <c r="AJ1" s="358">
        <v>33</v>
      </c>
      <c r="AK1" s="358">
        <v>34</v>
      </c>
      <c r="AL1" s="359">
        <v>35</v>
      </c>
      <c r="AM1" s="358">
        <v>36</v>
      </c>
      <c r="AN1" s="358">
        <v>37</v>
      </c>
      <c r="AO1" s="359">
        <v>38</v>
      </c>
      <c r="AP1" s="358">
        <v>39</v>
      </c>
      <c r="AQ1" s="358">
        <v>40</v>
      </c>
      <c r="AR1" s="359">
        <v>41</v>
      </c>
      <c r="AS1" s="358">
        <v>42</v>
      </c>
      <c r="AT1" s="358">
        <v>43</v>
      </c>
      <c r="AU1" s="359">
        <v>44</v>
      </c>
      <c r="AV1" s="358">
        <v>45</v>
      </c>
      <c r="AW1" s="358">
        <v>46</v>
      </c>
      <c r="AX1" s="359">
        <v>47</v>
      </c>
      <c r="AY1" s="358">
        <v>48</v>
      </c>
      <c r="AZ1" s="358">
        <v>49</v>
      </c>
      <c r="BA1" s="359">
        <v>50</v>
      </c>
      <c r="BB1" s="358">
        <v>51</v>
      </c>
      <c r="BC1" s="358">
        <v>52</v>
      </c>
      <c r="BD1" s="359">
        <v>53</v>
      </c>
    </row>
    <row r="2" spans="1:56" s="361" customFormat="1" ht="26.4" thickBot="1" x14ac:dyDescent="0.55000000000000004">
      <c r="A2" s="308" t="s">
        <v>153</v>
      </c>
      <c r="B2" s="309"/>
      <c r="C2" s="310"/>
      <c r="D2" s="332"/>
      <c r="E2" s="332"/>
      <c r="F2" s="332"/>
      <c r="G2" s="332"/>
      <c r="H2" s="332"/>
      <c r="I2" s="332"/>
      <c r="J2" s="332"/>
      <c r="K2" s="332"/>
      <c r="L2" s="332"/>
      <c r="M2" s="332"/>
      <c r="N2" s="332"/>
      <c r="O2" s="332"/>
      <c r="P2" s="332"/>
      <c r="Q2" s="332"/>
      <c r="R2" s="332"/>
      <c r="S2" s="332"/>
      <c r="T2" s="332"/>
      <c r="U2" s="332"/>
      <c r="V2" s="332"/>
      <c r="W2" s="332"/>
      <c r="X2" s="332"/>
      <c r="Y2" s="332"/>
      <c r="Z2" s="332"/>
      <c r="AA2" s="332"/>
      <c r="AB2" s="332"/>
      <c r="AC2" s="332"/>
      <c r="AD2" s="332"/>
      <c r="AE2" s="332"/>
      <c r="AF2" s="332"/>
      <c r="AG2" s="332"/>
      <c r="AH2" s="332"/>
      <c r="AI2" s="332"/>
      <c r="AJ2" s="332"/>
      <c r="AK2" s="332"/>
      <c r="AL2" s="332"/>
      <c r="AM2" s="332"/>
      <c r="AN2" s="332"/>
      <c r="AO2" s="332"/>
      <c r="AP2" s="332"/>
      <c r="AQ2" s="332"/>
      <c r="AR2" s="332"/>
      <c r="AS2" s="332"/>
      <c r="AT2" s="332"/>
      <c r="AU2" s="332"/>
      <c r="AV2" s="332"/>
      <c r="AW2" s="332"/>
      <c r="AX2" s="332"/>
      <c r="AY2" s="332"/>
      <c r="AZ2" s="332"/>
      <c r="BA2" s="332"/>
      <c r="BB2" s="332"/>
      <c r="BC2" s="332"/>
      <c r="BD2" s="332"/>
    </row>
    <row r="3" spans="1:56" ht="18.600000000000001" thickBot="1" x14ac:dyDescent="0.4">
      <c r="A3" s="311" t="s">
        <v>4</v>
      </c>
      <c r="B3" s="312" t="s">
        <v>5</v>
      </c>
      <c r="C3" s="313" t="s">
        <v>101</v>
      </c>
      <c r="D3" s="272" t="s">
        <v>590</v>
      </c>
      <c r="E3" s="272" t="s">
        <v>589</v>
      </c>
      <c r="F3" s="272" t="s">
        <v>588</v>
      </c>
      <c r="G3" s="272" t="s">
        <v>591</v>
      </c>
      <c r="H3" s="272" t="s">
        <v>421</v>
      </c>
      <c r="I3" s="272" t="s">
        <v>422</v>
      </c>
      <c r="J3" s="272" t="s">
        <v>592</v>
      </c>
      <c r="K3" s="272" t="s">
        <v>593</v>
      </c>
      <c r="L3" s="272" t="s">
        <v>594</v>
      </c>
      <c r="M3" s="272" t="s">
        <v>595</v>
      </c>
      <c r="N3" s="272" t="s">
        <v>610</v>
      </c>
      <c r="O3" s="272" t="s">
        <v>609</v>
      </c>
      <c r="P3" s="272" t="s">
        <v>596</v>
      </c>
      <c r="Q3" s="272" t="s">
        <v>597</v>
      </c>
      <c r="R3" s="272" t="s">
        <v>598</v>
      </c>
      <c r="S3" s="272" t="s">
        <v>599</v>
      </c>
      <c r="T3" s="272" t="s">
        <v>600</v>
      </c>
      <c r="U3" s="272" t="s">
        <v>601</v>
      </c>
      <c r="V3" s="272" t="s">
        <v>602</v>
      </c>
      <c r="W3" s="272" t="s">
        <v>603</v>
      </c>
      <c r="X3" s="272" t="s">
        <v>604</v>
      </c>
      <c r="Y3" s="272" t="s">
        <v>605</v>
      </c>
      <c r="Z3" s="272" t="s">
        <v>618</v>
      </c>
      <c r="AA3" s="272" t="s">
        <v>606</v>
      </c>
      <c r="AB3" s="272" t="s">
        <v>607</v>
      </c>
      <c r="AC3" s="272" t="s">
        <v>608</v>
      </c>
      <c r="AD3" s="272" t="s">
        <v>641</v>
      </c>
      <c r="AE3" s="272" t="s">
        <v>642</v>
      </c>
      <c r="AF3" s="272" t="s">
        <v>643</v>
      </c>
      <c r="AG3" s="272" t="s">
        <v>644</v>
      </c>
      <c r="AH3" s="272" t="s">
        <v>645</v>
      </c>
      <c r="AI3" s="272" t="s">
        <v>646</v>
      </c>
      <c r="AJ3" s="272" t="s">
        <v>647</v>
      </c>
      <c r="AK3" s="272" t="s">
        <v>649</v>
      </c>
      <c r="AL3" s="272" t="s">
        <v>648</v>
      </c>
      <c r="AM3" s="272" t="s">
        <v>650</v>
      </c>
      <c r="AN3" s="272"/>
      <c r="AO3" s="272"/>
      <c r="AP3" s="272"/>
      <c r="AQ3" s="272"/>
      <c r="AR3" s="272"/>
      <c r="AS3" s="272"/>
      <c r="AT3" s="272"/>
      <c r="AU3" s="272"/>
      <c r="AV3" s="272"/>
      <c r="AW3" s="272"/>
      <c r="AX3" s="272"/>
      <c r="AY3" s="272"/>
      <c r="AZ3" s="272"/>
      <c r="BA3" s="272"/>
      <c r="BB3" s="272"/>
      <c r="BC3" s="272"/>
      <c r="BD3" s="272"/>
    </row>
    <row r="4" spans="1:56" s="275" customFormat="1" x14ac:dyDescent="0.35">
      <c r="A4" s="314" t="s">
        <v>29</v>
      </c>
      <c r="B4" s="312" t="s">
        <v>83</v>
      </c>
      <c r="C4" s="315" t="s">
        <v>112</v>
      </c>
      <c r="D4" s="274"/>
      <c r="E4" s="274"/>
      <c r="F4" s="274"/>
      <c r="G4" s="274"/>
      <c r="H4" s="274" t="s">
        <v>26</v>
      </c>
      <c r="I4" s="274"/>
      <c r="J4" s="274" t="s">
        <v>26</v>
      </c>
      <c r="K4" s="274" t="s">
        <v>26</v>
      </c>
      <c r="L4" s="274" t="s">
        <v>26</v>
      </c>
      <c r="M4" s="274" t="s">
        <v>26</v>
      </c>
      <c r="N4" s="274" t="s">
        <v>26</v>
      </c>
      <c r="O4" s="274" t="s">
        <v>26</v>
      </c>
      <c r="P4" s="274" t="s">
        <v>552</v>
      </c>
      <c r="Q4" s="274" t="s">
        <v>552</v>
      </c>
      <c r="R4" s="274" t="s">
        <v>553</v>
      </c>
      <c r="S4" s="274" t="s">
        <v>553</v>
      </c>
      <c r="T4" s="274" t="s">
        <v>27</v>
      </c>
      <c r="U4" s="274" t="s">
        <v>27</v>
      </c>
      <c r="V4" s="274" t="s">
        <v>580</v>
      </c>
      <c r="W4" s="274" t="s">
        <v>580</v>
      </c>
      <c r="X4" s="274" t="s">
        <v>26</v>
      </c>
      <c r="Y4" s="274" t="s">
        <v>26</v>
      </c>
      <c r="Z4" s="274" t="s">
        <v>552</v>
      </c>
      <c r="AA4" s="274" t="s">
        <v>552</v>
      </c>
      <c r="AB4" s="274" t="s">
        <v>554</v>
      </c>
      <c r="AC4" s="274" t="s">
        <v>554</v>
      </c>
      <c r="AD4" s="274" t="s">
        <v>26</v>
      </c>
      <c r="AE4" s="274" t="s">
        <v>26</v>
      </c>
      <c r="AF4" s="274" t="s">
        <v>26</v>
      </c>
      <c r="AG4" s="274" t="s">
        <v>26</v>
      </c>
      <c r="AH4" s="274" t="s">
        <v>26</v>
      </c>
      <c r="AI4" s="274" t="s">
        <v>26</v>
      </c>
      <c r="AJ4" s="274" t="s">
        <v>554</v>
      </c>
      <c r="AK4" s="274" t="s">
        <v>554</v>
      </c>
      <c r="AL4" s="274" t="s">
        <v>554</v>
      </c>
      <c r="AM4" s="274" t="s">
        <v>554</v>
      </c>
      <c r="AN4" s="274"/>
      <c r="AO4" s="274"/>
      <c r="AP4" s="274"/>
      <c r="AQ4" s="274"/>
      <c r="AR4" s="274"/>
      <c r="AS4" s="274"/>
      <c r="AT4" s="274"/>
      <c r="AU4" s="274"/>
      <c r="AV4" s="274"/>
      <c r="AW4" s="274"/>
      <c r="AX4" s="274"/>
      <c r="AY4" s="274"/>
      <c r="AZ4" s="274"/>
      <c r="BA4" s="274"/>
      <c r="BB4" s="274"/>
      <c r="BC4" s="274"/>
      <c r="BD4" s="274"/>
    </row>
    <row r="5" spans="1:56" x14ac:dyDescent="0.35">
      <c r="A5" s="311" t="s">
        <v>30</v>
      </c>
      <c r="B5" s="316" t="s">
        <v>83</v>
      </c>
      <c r="C5" s="313" t="s">
        <v>113</v>
      </c>
      <c r="D5" s="276"/>
      <c r="E5" s="276"/>
      <c r="F5" s="276"/>
      <c r="G5" s="276"/>
      <c r="H5" s="276"/>
      <c r="I5" s="276"/>
      <c r="J5" s="276"/>
      <c r="K5" s="276"/>
      <c r="L5" s="276"/>
      <c r="M5" s="276"/>
      <c r="N5" s="276"/>
      <c r="O5" s="276"/>
      <c r="P5" s="276"/>
      <c r="Q5" s="276"/>
      <c r="R5" s="276"/>
      <c r="S5" s="276"/>
      <c r="T5" s="276"/>
      <c r="U5" s="276"/>
      <c r="V5" s="276"/>
      <c r="W5" s="276"/>
      <c r="X5" s="276"/>
      <c r="Y5" s="276"/>
      <c r="Z5" s="276"/>
      <c r="AA5" s="276"/>
      <c r="AB5" s="276"/>
      <c r="AC5" s="276"/>
      <c r="AD5" s="276"/>
      <c r="AE5" s="276"/>
      <c r="AF5" s="276"/>
      <c r="AG5" s="276"/>
      <c r="AH5" s="276"/>
      <c r="AI5" s="276"/>
      <c r="AJ5" s="276"/>
      <c r="AK5" s="276"/>
      <c r="AL5" s="276"/>
      <c r="AM5" s="276"/>
      <c r="AN5" s="276"/>
      <c r="AO5" s="276"/>
      <c r="AP5" s="276"/>
      <c r="AQ5" s="276"/>
      <c r="AR5" s="276"/>
      <c r="AS5" s="276"/>
      <c r="AT5" s="276"/>
      <c r="AU5" s="276"/>
      <c r="AV5" s="276"/>
      <c r="AW5" s="276"/>
      <c r="AX5" s="276"/>
      <c r="AY5" s="276"/>
      <c r="AZ5" s="276"/>
      <c r="BA5" s="276"/>
      <c r="BB5" s="276"/>
      <c r="BC5" s="276"/>
      <c r="BD5" s="276"/>
    </row>
    <row r="6" spans="1:56" s="278" customFormat="1" ht="18.600000000000001" thickBot="1" x14ac:dyDescent="0.4">
      <c r="A6" s="317" t="s">
        <v>33</v>
      </c>
      <c r="B6" s="318" t="s">
        <v>83</v>
      </c>
      <c r="C6" s="319" t="s">
        <v>114</v>
      </c>
      <c r="D6" s="277"/>
      <c r="E6" s="277"/>
      <c r="F6" s="277"/>
      <c r="G6" s="277"/>
      <c r="H6" s="277"/>
      <c r="I6" s="277"/>
      <c r="J6" s="277"/>
      <c r="K6" s="277"/>
      <c r="L6" s="277"/>
      <c r="M6" s="277"/>
      <c r="N6" s="277"/>
      <c r="O6" s="277"/>
      <c r="P6" s="277"/>
      <c r="Q6" s="277"/>
      <c r="R6" s="277"/>
      <c r="S6" s="277"/>
      <c r="T6" s="277"/>
      <c r="U6" s="277"/>
      <c r="V6" s="277"/>
      <c r="W6" s="277"/>
      <c r="X6" s="277"/>
      <c r="Y6" s="277"/>
      <c r="Z6" s="277"/>
      <c r="AA6" s="277"/>
      <c r="AB6" s="277"/>
      <c r="AC6" s="277"/>
      <c r="AD6" s="277"/>
      <c r="AE6" s="277"/>
      <c r="AF6" s="277"/>
      <c r="AG6" s="277"/>
      <c r="AH6" s="277"/>
      <c r="AI6" s="277"/>
      <c r="AJ6" s="277"/>
      <c r="AK6" s="277"/>
      <c r="AL6" s="277"/>
      <c r="AM6" s="277"/>
      <c r="AN6" s="277"/>
      <c r="AO6" s="277"/>
      <c r="AP6" s="277"/>
      <c r="AQ6" s="277"/>
      <c r="AR6" s="277"/>
      <c r="AS6" s="277"/>
      <c r="AT6" s="277"/>
      <c r="AU6" s="277"/>
      <c r="AV6" s="277"/>
      <c r="AW6" s="277"/>
      <c r="AX6" s="277"/>
      <c r="AY6" s="277"/>
      <c r="AZ6" s="277"/>
      <c r="BA6" s="277"/>
      <c r="BB6" s="277"/>
      <c r="BC6" s="277"/>
      <c r="BD6" s="277"/>
    </row>
    <row r="7" spans="1:56" s="280" customFormat="1" x14ac:dyDescent="0.35">
      <c r="A7" s="320" t="s">
        <v>31</v>
      </c>
      <c r="B7" s="321" t="s">
        <v>83</v>
      </c>
      <c r="C7" s="315" t="s">
        <v>115</v>
      </c>
      <c r="D7" s="279" t="s">
        <v>26</v>
      </c>
      <c r="E7" s="279" t="s">
        <v>26</v>
      </c>
      <c r="F7" s="279" t="s">
        <v>26</v>
      </c>
      <c r="G7" s="279" t="s">
        <v>26</v>
      </c>
      <c r="H7" s="279"/>
      <c r="I7" s="279" t="s">
        <v>26</v>
      </c>
      <c r="J7" s="279" t="s">
        <v>579</v>
      </c>
      <c r="K7" s="279" t="s">
        <v>579</v>
      </c>
      <c r="L7" s="279" t="s">
        <v>579</v>
      </c>
      <c r="M7" s="279" t="s">
        <v>579</v>
      </c>
      <c r="N7" s="279" t="s">
        <v>579</v>
      </c>
      <c r="O7" s="279" t="s">
        <v>579</v>
      </c>
      <c r="P7" s="279" t="s">
        <v>579</v>
      </c>
      <c r="Q7" s="279" t="s">
        <v>579</v>
      </c>
      <c r="R7" s="279" t="s">
        <v>579</v>
      </c>
      <c r="S7" s="279" t="s">
        <v>579</v>
      </c>
      <c r="T7" s="279" t="s">
        <v>579</v>
      </c>
      <c r="U7" s="279" t="s">
        <v>579</v>
      </c>
      <c r="V7" s="279" t="s">
        <v>579</v>
      </c>
      <c r="W7" s="279" t="s">
        <v>579</v>
      </c>
      <c r="X7" s="279" t="s">
        <v>579</v>
      </c>
      <c r="Y7" s="279" t="s">
        <v>579</v>
      </c>
      <c r="Z7" s="279" t="s">
        <v>579</v>
      </c>
      <c r="AA7" s="279" t="s">
        <v>26</v>
      </c>
      <c r="AB7" s="279" t="s">
        <v>579</v>
      </c>
      <c r="AC7" s="279" t="s">
        <v>579</v>
      </c>
      <c r="AD7" s="279" t="s">
        <v>554</v>
      </c>
      <c r="AE7" s="279" t="s">
        <v>554</v>
      </c>
      <c r="AF7" s="279" t="s">
        <v>554</v>
      </c>
      <c r="AG7" s="279" t="s">
        <v>554</v>
      </c>
      <c r="AH7" s="279" t="s">
        <v>554</v>
      </c>
      <c r="AI7" s="279" t="s">
        <v>554</v>
      </c>
      <c r="AJ7" s="279" t="s">
        <v>26</v>
      </c>
      <c r="AK7" s="279" t="s">
        <v>26</v>
      </c>
      <c r="AL7" s="279" t="s">
        <v>26</v>
      </c>
      <c r="AM7" s="279" t="s">
        <v>26</v>
      </c>
      <c r="AN7" s="279"/>
      <c r="AO7" s="279"/>
      <c r="AP7" s="279"/>
      <c r="AQ7" s="279"/>
      <c r="AR7" s="279"/>
      <c r="AS7" s="279"/>
      <c r="AT7" s="279"/>
      <c r="AU7" s="279"/>
      <c r="AV7" s="279"/>
      <c r="AW7" s="279"/>
      <c r="AX7" s="279"/>
      <c r="AY7" s="279"/>
      <c r="AZ7" s="279"/>
      <c r="BA7" s="279"/>
      <c r="BB7" s="279"/>
      <c r="BC7" s="279"/>
      <c r="BD7" s="279"/>
    </row>
    <row r="8" spans="1:56" x14ac:dyDescent="0.35">
      <c r="A8" s="311" t="s">
        <v>32</v>
      </c>
      <c r="B8" s="316" t="s">
        <v>83</v>
      </c>
      <c r="C8" s="313" t="s">
        <v>116</v>
      </c>
      <c r="D8" s="276"/>
      <c r="E8" s="276"/>
      <c r="F8" s="276"/>
      <c r="G8" s="276"/>
      <c r="H8" s="276"/>
      <c r="I8" s="276"/>
      <c r="J8" s="276"/>
      <c r="K8" s="276"/>
      <c r="L8" s="276"/>
      <c r="M8" s="276"/>
      <c r="N8" s="276"/>
      <c r="O8" s="276"/>
      <c r="P8" s="276"/>
      <c r="Q8" s="276"/>
      <c r="R8" s="276"/>
      <c r="S8" s="276"/>
      <c r="T8" s="276"/>
      <c r="U8" s="276"/>
      <c r="V8" s="276"/>
      <c r="W8" s="276"/>
      <c r="X8" s="276"/>
      <c r="Y8" s="276"/>
      <c r="Z8" s="276"/>
      <c r="AA8" s="276" t="s">
        <v>579</v>
      </c>
      <c r="AB8" s="276"/>
      <c r="AC8" s="276"/>
      <c r="AD8" s="276" t="s">
        <v>579</v>
      </c>
      <c r="AE8" s="276" t="s">
        <v>579</v>
      </c>
      <c r="AF8" s="276" t="s">
        <v>579</v>
      </c>
      <c r="AG8" s="276" t="s">
        <v>579</v>
      </c>
      <c r="AH8" s="276"/>
      <c r="AI8" s="276"/>
      <c r="AJ8" s="276" t="s">
        <v>579</v>
      </c>
      <c r="AK8" s="276" t="s">
        <v>579</v>
      </c>
      <c r="AL8" s="276" t="s">
        <v>579</v>
      </c>
      <c r="AM8" s="276" t="s">
        <v>579</v>
      </c>
      <c r="AN8" s="276"/>
      <c r="AO8" s="276"/>
      <c r="AP8" s="276"/>
      <c r="AQ8" s="276"/>
      <c r="AR8" s="276"/>
      <c r="AS8" s="276"/>
      <c r="AT8" s="276"/>
      <c r="AU8" s="276"/>
      <c r="AV8" s="276"/>
      <c r="AW8" s="276"/>
      <c r="AX8" s="276"/>
      <c r="AY8" s="276"/>
      <c r="AZ8" s="276"/>
      <c r="BA8" s="276"/>
      <c r="BB8" s="276"/>
      <c r="BC8" s="276"/>
      <c r="BD8" s="276"/>
    </row>
    <row r="9" spans="1:56" s="278" customFormat="1" x14ac:dyDescent="0.35">
      <c r="A9" s="317" t="s">
        <v>34</v>
      </c>
      <c r="B9" s="318" t="s">
        <v>83</v>
      </c>
      <c r="C9" s="319" t="s">
        <v>117</v>
      </c>
      <c r="D9" s="277"/>
      <c r="E9" s="277"/>
      <c r="F9" s="277"/>
      <c r="G9" s="277"/>
      <c r="H9" s="277"/>
      <c r="I9" s="277"/>
      <c r="J9" s="277"/>
      <c r="K9" s="277"/>
      <c r="L9" s="277"/>
      <c r="M9" s="277"/>
      <c r="N9" s="277"/>
      <c r="O9" s="277"/>
      <c r="P9" s="277"/>
      <c r="Q9" s="277"/>
      <c r="R9" s="277"/>
      <c r="S9" s="277"/>
      <c r="T9" s="277"/>
      <c r="U9" s="277"/>
      <c r="V9" s="277"/>
      <c r="W9" s="277"/>
      <c r="X9" s="277"/>
      <c r="Y9" s="277"/>
      <c r="Z9" s="277"/>
      <c r="AA9" s="277"/>
      <c r="AB9" s="277"/>
      <c r="AC9" s="277"/>
      <c r="AD9" s="277"/>
      <c r="AE9" s="277"/>
      <c r="AF9" s="277"/>
      <c r="AG9" s="277"/>
      <c r="AH9" s="277"/>
      <c r="AI9" s="277"/>
      <c r="AJ9" s="277"/>
      <c r="AK9" s="277"/>
      <c r="AL9" s="277"/>
      <c r="AM9" s="277"/>
      <c r="AN9" s="277"/>
      <c r="AO9" s="277"/>
      <c r="AP9" s="277"/>
      <c r="AQ9" s="277"/>
      <c r="AR9" s="277"/>
      <c r="AS9" s="277"/>
      <c r="AT9" s="277"/>
      <c r="AU9" s="277"/>
      <c r="AV9" s="277"/>
      <c r="AW9" s="277"/>
      <c r="AX9" s="277"/>
      <c r="AY9" s="277"/>
      <c r="AZ9" s="277"/>
      <c r="BA9" s="277"/>
      <c r="BB9" s="277"/>
      <c r="BC9" s="277"/>
      <c r="BD9" s="277"/>
    </row>
    <row r="10" spans="1:56" x14ac:dyDescent="0.35">
      <c r="A10" s="322" t="s">
        <v>88</v>
      </c>
      <c r="B10" s="323" t="s">
        <v>83</v>
      </c>
      <c r="C10" s="313" t="s">
        <v>111</v>
      </c>
      <c r="D10" s="276" t="s">
        <v>90</v>
      </c>
      <c r="E10" s="276" t="s">
        <v>90</v>
      </c>
      <c r="F10" s="276" t="s">
        <v>89</v>
      </c>
      <c r="G10" s="276" t="s">
        <v>89</v>
      </c>
      <c r="H10" s="276" t="s">
        <v>89</v>
      </c>
      <c r="I10" s="276" t="s">
        <v>89</v>
      </c>
      <c r="J10" s="276" t="s">
        <v>89</v>
      </c>
      <c r="K10" s="276" t="s">
        <v>89</v>
      </c>
      <c r="L10" s="276" t="s">
        <v>90</v>
      </c>
      <c r="M10" s="276" t="s">
        <v>90</v>
      </c>
      <c r="N10" s="276" t="s">
        <v>90</v>
      </c>
      <c r="O10" s="276" t="s">
        <v>90</v>
      </c>
      <c r="P10" s="276" t="s">
        <v>90</v>
      </c>
      <c r="Q10" s="276" t="s">
        <v>90</v>
      </c>
      <c r="R10" s="276" t="s">
        <v>90</v>
      </c>
      <c r="S10" s="276" t="s">
        <v>90</v>
      </c>
      <c r="T10" s="276" t="s">
        <v>90</v>
      </c>
      <c r="U10" s="276" t="s">
        <v>90</v>
      </c>
      <c r="V10" s="276" t="s">
        <v>90</v>
      </c>
      <c r="W10" s="276" t="s">
        <v>90</v>
      </c>
      <c r="X10" s="276" t="s">
        <v>90</v>
      </c>
      <c r="Y10" s="276" t="s">
        <v>90</v>
      </c>
      <c r="Z10" s="276" t="s">
        <v>89</v>
      </c>
      <c r="AA10" s="276" t="s">
        <v>89</v>
      </c>
      <c r="AB10" s="276" t="s">
        <v>90</v>
      </c>
      <c r="AC10" s="276" t="s">
        <v>90</v>
      </c>
      <c r="AD10" s="276" t="s">
        <v>90</v>
      </c>
      <c r="AE10" s="276" t="s">
        <v>89</v>
      </c>
      <c r="AF10" s="276" t="s">
        <v>90</v>
      </c>
      <c r="AG10" s="276" t="s">
        <v>89</v>
      </c>
      <c r="AH10" s="276" t="s">
        <v>90</v>
      </c>
      <c r="AI10" s="276" t="s">
        <v>89</v>
      </c>
      <c r="AJ10" s="276" t="s">
        <v>90</v>
      </c>
      <c r="AK10" s="276" t="s">
        <v>89</v>
      </c>
      <c r="AL10" s="276" t="s">
        <v>90</v>
      </c>
      <c r="AM10" s="276" t="s">
        <v>89</v>
      </c>
      <c r="AN10" s="276"/>
      <c r="AO10" s="276"/>
      <c r="AP10" s="276"/>
      <c r="AQ10" s="276"/>
      <c r="AR10" s="276"/>
      <c r="AS10" s="276"/>
      <c r="AT10" s="276"/>
      <c r="AU10" s="276"/>
      <c r="AV10" s="276"/>
      <c r="AW10" s="276"/>
      <c r="AX10" s="276"/>
      <c r="AY10" s="276"/>
      <c r="AZ10" s="276"/>
      <c r="BA10" s="276"/>
      <c r="BB10" s="276"/>
      <c r="BC10" s="276"/>
      <c r="BD10" s="276"/>
    </row>
    <row r="11" spans="1:56" ht="18.600000000000001" thickBot="1" x14ac:dyDescent="0.4">
      <c r="A11" s="322" t="s">
        <v>302</v>
      </c>
      <c r="B11" s="323" t="s">
        <v>611</v>
      </c>
      <c r="C11" s="313" t="s">
        <v>110</v>
      </c>
      <c r="D11" s="276">
        <v>0</v>
      </c>
      <c r="E11" s="276">
        <v>0</v>
      </c>
      <c r="F11" s="276">
        <v>0</v>
      </c>
      <c r="G11" s="276">
        <v>0</v>
      </c>
      <c r="H11" s="276" t="s">
        <v>653</v>
      </c>
      <c r="I11" s="276" t="s">
        <v>654</v>
      </c>
      <c r="J11" s="276">
        <v>0</v>
      </c>
      <c r="K11" s="276">
        <v>0</v>
      </c>
      <c r="L11" s="276">
        <v>0</v>
      </c>
      <c r="M11" s="276">
        <v>0</v>
      </c>
      <c r="N11" s="276">
        <v>0</v>
      </c>
      <c r="O11" s="276">
        <v>0</v>
      </c>
      <c r="P11" s="276">
        <v>0.36699999999999999</v>
      </c>
      <c r="Q11" s="276">
        <v>0.36699999999999999</v>
      </c>
      <c r="R11" s="276">
        <v>0.36699999999999999</v>
      </c>
      <c r="S11" s="276">
        <v>0.36699999999999999</v>
      </c>
      <c r="T11" s="276">
        <v>0.2</v>
      </c>
      <c r="U11" s="276">
        <v>0.2</v>
      </c>
      <c r="V11" s="276">
        <v>0.26600000000000001</v>
      </c>
      <c r="W11" s="276">
        <v>0.26600000000000001</v>
      </c>
      <c r="X11" s="276">
        <v>0</v>
      </c>
      <c r="Y11" s="276">
        <v>0</v>
      </c>
      <c r="Z11" s="276">
        <v>0.03</v>
      </c>
      <c r="AA11" s="276">
        <v>0.03</v>
      </c>
      <c r="AB11" s="276">
        <v>0</v>
      </c>
      <c r="AC11" s="276">
        <v>0</v>
      </c>
      <c r="AD11" s="276">
        <v>0</v>
      </c>
      <c r="AE11" s="276">
        <v>0</v>
      </c>
      <c r="AF11" s="276">
        <v>0</v>
      </c>
      <c r="AG11" s="276">
        <v>0</v>
      </c>
      <c r="AH11" s="276">
        <v>0</v>
      </c>
      <c r="AI11" s="276">
        <v>0</v>
      </c>
      <c r="AJ11" s="276">
        <v>0</v>
      </c>
      <c r="AK11" s="276">
        <v>0</v>
      </c>
      <c r="AL11" s="276">
        <v>0</v>
      </c>
      <c r="AM11" s="276">
        <v>0</v>
      </c>
      <c r="AN11" s="276"/>
      <c r="AO11" s="276"/>
      <c r="AP11" s="276"/>
      <c r="AQ11" s="276"/>
      <c r="AR11" s="276"/>
      <c r="AS11" s="276"/>
      <c r="AT11" s="276"/>
      <c r="AU11" s="276"/>
      <c r="AV11" s="276"/>
      <c r="AW11" s="276"/>
      <c r="AX11" s="276"/>
      <c r="AY11" s="276"/>
      <c r="AZ11" s="276"/>
      <c r="BA11" s="276"/>
      <c r="BB11" s="276"/>
      <c r="BC11" s="276"/>
      <c r="BD11" s="276"/>
    </row>
    <row r="12" spans="1:56" s="271" customFormat="1" ht="26.4" thickBot="1" x14ac:dyDescent="0.55000000000000004">
      <c r="A12" s="308" t="s">
        <v>65</v>
      </c>
      <c r="B12" s="309"/>
      <c r="C12" s="310"/>
      <c r="D12" s="270"/>
      <c r="E12" s="270"/>
      <c r="F12" s="270"/>
      <c r="G12" s="270"/>
      <c r="H12" s="270"/>
      <c r="I12" s="270"/>
      <c r="J12" s="270"/>
      <c r="K12" s="270"/>
      <c r="L12" s="270"/>
      <c r="M12" s="270"/>
      <c r="N12" s="270"/>
      <c r="O12" s="270"/>
      <c r="P12" s="270"/>
      <c r="Q12" s="270"/>
      <c r="R12" s="270"/>
      <c r="S12" s="270"/>
      <c r="T12" s="270"/>
      <c r="U12" s="270"/>
      <c r="V12" s="270"/>
      <c r="W12" s="270"/>
      <c r="X12" s="270"/>
      <c r="Y12" s="270"/>
      <c r="Z12" s="270"/>
      <c r="AA12" s="270"/>
      <c r="AB12" s="270"/>
      <c r="AC12" s="270"/>
      <c r="AD12" s="270"/>
      <c r="AE12" s="270"/>
      <c r="AF12" s="270"/>
      <c r="AG12" s="270"/>
      <c r="AH12" s="270"/>
      <c r="AI12" s="270"/>
      <c r="AJ12" s="270"/>
      <c r="AK12" s="270"/>
      <c r="AL12" s="270"/>
      <c r="AM12" s="270"/>
      <c r="AN12" s="270"/>
      <c r="AO12" s="270"/>
      <c r="AP12" s="270"/>
      <c r="AQ12" s="270"/>
      <c r="AR12" s="270"/>
      <c r="AS12" s="270"/>
      <c r="AT12" s="270"/>
      <c r="AU12" s="270"/>
      <c r="AV12" s="270"/>
      <c r="AW12" s="270"/>
      <c r="AX12" s="270"/>
      <c r="AY12" s="270"/>
      <c r="AZ12" s="270"/>
      <c r="BA12" s="270"/>
      <c r="BB12" s="270"/>
      <c r="BC12" s="270"/>
      <c r="BD12" s="270"/>
    </row>
    <row r="13" spans="1:56" x14ac:dyDescent="0.35">
      <c r="A13" s="322" t="s">
        <v>568</v>
      </c>
      <c r="B13" s="323" t="s">
        <v>612</v>
      </c>
      <c r="C13" s="313" t="s">
        <v>562</v>
      </c>
      <c r="D13" s="276">
        <v>29</v>
      </c>
      <c r="E13" s="276">
        <v>29</v>
      </c>
      <c r="F13" s="276">
        <v>19</v>
      </c>
      <c r="G13" s="276">
        <v>110</v>
      </c>
      <c r="H13" s="276"/>
      <c r="I13" s="276"/>
      <c r="J13" s="276">
        <v>70</v>
      </c>
      <c r="K13" s="276">
        <v>50</v>
      </c>
      <c r="L13" s="276">
        <v>72</v>
      </c>
      <c r="M13" s="276">
        <v>42</v>
      </c>
      <c r="N13" s="276">
        <v>54</v>
      </c>
      <c r="O13" s="276">
        <v>25</v>
      </c>
      <c r="P13" s="276">
        <v>31</v>
      </c>
      <c r="Q13" s="276">
        <v>19</v>
      </c>
      <c r="R13" s="276">
        <v>40</v>
      </c>
      <c r="S13" s="276">
        <v>26</v>
      </c>
      <c r="T13" s="276">
        <v>22</v>
      </c>
      <c r="U13" s="276">
        <v>10</v>
      </c>
      <c r="V13" s="276">
        <v>29</v>
      </c>
      <c r="W13" s="276">
        <v>15</v>
      </c>
      <c r="X13" s="276">
        <v>0.7</v>
      </c>
      <c r="Y13" s="276">
        <v>0.6</v>
      </c>
      <c r="Z13" s="276">
        <v>30</v>
      </c>
      <c r="AA13" s="276">
        <v>163</v>
      </c>
      <c r="AB13" s="276">
        <v>40.799999999999997</v>
      </c>
      <c r="AC13" s="276">
        <v>176</v>
      </c>
      <c r="AD13" s="276">
        <v>35</v>
      </c>
      <c r="AE13" s="276">
        <v>22</v>
      </c>
      <c r="AF13" s="276">
        <v>19</v>
      </c>
      <c r="AG13" s="276">
        <v>13</v>
      </c>
      <c r="AH13" s="276">
        <v>207</v>
      </c>
      <c r="AI13" s="276">
        <v>93</v>
      </c>
      <c r="AJ13" s="276">
        <v>58.5</v>
      </c>
      <c r="AK13" s="276">
        <v>38</v>
      </c>
      <c r="AL13" s="276">
        <v>106.3</v>
      </c>
      <c r="AM13" s="276">
        <v>69.099999999999994</v>
      </c>
      <c r="AN13" s="276"/>
      <c r="AO13" s="276"/>
      <c r="AP13" s="276"/>
      <c r="AQ13" s="276"/>
      <c r="AR13" s="276"/>
      <c r="AS13" s="276"/>
      <c r="AT13" s="276"/>
      <c r="AU13" s="276"/>
      <c r="AV13" s="276"/>
      <c r="AW13" s="276"/>
      <c r="AX13" s="276"/>
      <c r="AY13" s="276"/>
      <c r="AZ13" s="276"/>
      <c r="BA13" s="276"/>
      <c r="BB13" s="276"/>
      <c r="BC13" s="276"/>
      <c r="BD13" s="276"/>
    </row>
    <row r="14" spans="1:56" s="282" customFormat="1" x14ac:dyDescent="0.35">
      <c r="A14" s="322" t="s">
        <v>567</v>
      </c>
      <c r="B14" s="323" t="s">
        <v>613</v>
      </c>
      <c r="C14" s="313" t="s">
        <v>35</v>
      </c>
      <c r="D14" s="281">
        <f>IF(D13/8760&lt;&gt;0,D13/8760,"")</f>
        <v>3.3105022831050228E-3</v>
      </c>
      <c r="E14" s="281">
        <f t="shared" ref="E14:W14" si="0">IF(E13/8760&lt;&gt;0,E13/8760,"")</f>
        <v>3.3105022831050228E-3</v>
      </c>
      <c r="F14" s="281">
        <f t="shared" si="0"/>
        <v>2.1689497716894978E-3</v>
      </c>
      <c r="G14" s="281">
        <f t="shared" si="0"/>
        <v>1.2557077625570776E-2</v>
      </c>
      <c r="H14" s="281" t="str">
        <f t="shared" si="0"/>
        <v/>
      </c>
      <c r="I14" s="281" t="str">
        <f t="shared" si="0"/>
        <v/>
      </c>
      <c r="J14" s="281">
        <f t="shared" si="0"/>
        <v>7.9908675799086754E-3</v>
      </c>
      <c r="K14" s="281">
        <f t="shared" si="0"/>
        <v>5.7077625570776253E-3</v>
      </c>
      <c r="L14" s="281">
        <f t="shared" si="0"/>
        <v>8.21917808219178E-3</v>
      </c>
      <c r="M14" s="281">
        <f t="shared" si="0"/>
        <v>4.7945205479452057E-3</v>
      </c>
      <c r="N14" s="281">
        <f t="shared" si="0"/>
        <v>6.1643835616438354E-3</v>
      </c>
      <c r="O14" s="281">
        <f t="shared" si="0"/>
        <v>2.8538812785388126E-3</v>
      </c>
      <c r="P14" s="281">
        <f t="shared" si="0"/>
        <v>3.5388127853881279E-3</v>
      </c>
      <c r="Q14" s="281">
        <f t="shared" si="0"/>
        <v>2.1689497716894978E-3</v>
      </c>
      <c r="R14" s="281">
        <f t="shared" si="0"/>
        <v>4.5662100456621002E-3</v>
      </c>
      <c r="S14" s="281">
        <f t="shared" si="0"/>
        <v>2.9680365296803654E-3</v>
      </c>
      <c r="T14" s="281">
        <f t="shared" si="0"/>
        <v>2.5114155251141552E-3</v>
      </c>
      <c r="U14" s="281">
        <f t="shared" si="0"/>
        <v>1.1415525114155251E-3</v>
      </c>
      <c r="V14" s="281">
        <f t="shared" si="0"/>
        <v>3.3105022831050228E-3</v>
      </c>
      <c r="W14" s="281">
        <f t="shared" si="0"/>
        <v>1.7123287671232876E-3</v>
      </c>
      <c r="X14" s="281">
        <f>IF(X13/8760&lt;&gt;0,X13/8760,"")</f>
        <v>7.9908675799086757E-5</v>
      </c>
      <c r="Y14" s="281">
        <f t="shared" ref="Y14:BD14" si="1">IF(Y13/8760&lt;&gt;0,Y13/8760,"")</f>
        <v>6.8493150684931502E-5</v>
      </c>
      <c r="Z14" s="281">
        <f t="shared" si="1"/>
        <v>3.4246575342465752E-3</v>
      </c>
      <c r="AA14" s="281">
        <f t="shared" si="1"/>
        <v>1.860730593607306E-2</v>
      </c>
      <c r="AB14" s="281">
        <f t="shared" si="1"/>
        <v>4.6575342465753422E-3</v>
      </c>
      <c r="AC14" s="281">
        <f t="shared" si="1"/>
        <v>2.0091324200913242E-2</v>
      </c>
      <c r="AD14" s="281">
        <f t="shared" si="1"/>
        <v>3.9954337899543377E-3</v>
      </c>
      <c r="AE14" s="281">
        <f t="shared" si="1"/>
        <v>2.5114155251141552E-3</v>
      </c>
      <c r="AF14" s="281">
        <f t="shared" si="1"/>
        <v>2.1689497716894978E-3</v>
      </c>
      <c r="AG14" s="281">
        <f t="shared" si="1"/>
        <v>1.4840182648401827E-3</v>
      </c>
      <c r="AH14" s="281">
        <f t="shared" si="1"/>
        <v>2.363013698630137E-2</v>
      </c>
      <c r="AI14" s="281">
        <f t="shared" si="1"/>
        <v>1.0616438356164383E-2</v>
      </c>
      <c r="AJ14" s="281">
        <f t="shared" si="1"/>
        <v>6.6780821917808222E-3</v>
      </c>
      <c r="AK14" s="281">
        <f t="shared" si="1"/>
        <v>4.3378995433789955E-3</v>
      </c>
      <c r="AL14" s="281">
        <f t="shared" si="1"/>
        <v>1.2134703196347031E-2</v>
      </c>
      <c r="AM14" s="281">
        <f t="shared" si="1"/>
        <v>7.8881278538812782E-3</v>
      </c>
      <c r="AN14" s="281" t="str">
        <f t="shared" si="1"/>
        <v/>
      </c>
      <c r="AO14" s="281" t="str">
        <f t="shared" si="1"/>
        <v/>
      </c>
      <c r="AP14" s="281" t="str">
        <f t="shared" si="1"/>
        <v/>
      </c>
      <c r="AQ14" s="281" t="str">
        <f t="shared" si="1"/>
        <v/>
      </c>
      <c r="AR14" s="281" t="str">
        <f t="shared" si="1"/>
        <v/>
      </c>
      <c r="AS14" s="281" t="str">
        <f t="shared" si="1"/>
        <v/>
      </c>
      <c r="AT14" s="281" t="str">
        <f t="shared" si="1"/>
        <v/>
      </c>
      <c r="AU14" s="281" t="str">
        <f t="shared" si="1"/>
        <v/>
      </c>
      <c r="AV14" s="281" t="str">
        <f t="shared" si="1"/>
        <v/>
      </c>
      <c r="AW14" s="281" t="str">
        <f t="shared" si="1"/>
        <v/>
      </c>
      <c r="AX14" s="281" t="str">
        <f t="shared" si="1"/>
        <v/>
      </c>
      <c r="AY14" s="281" t="str">
        <f t="shared" si="1"/>
        <v/>
      </c>
      <c r="AZ14" s="281" t="str">
        <f t="shared" si="1"/>
        <v/>
      </c>
      <c r="BA14" s="281" t="str">
        <f t="shared" si="1"/>
        <v/>
      </c>
      <c r="BB14" s="281" t="str">
        <f t="shared" si="1"/>
        <v/>
      </c>
      <c r="BC14" s="281" t="str">
        <f t="shared" si="1"/>
        <v/>
      </c>
      <c r="BD14" s="281" t="str">
        <f t="shared" si="1"/>
        <v/>
      </c>
    </row>
    <row r="15" spans="1:56" x14ac:dyDescent="0.35">
      <c r="A15" s="322" t="s">
        <v>616</v>
      </c>
      <c r="B15" s="323" t="s">
        <v>617</v>
      </c>
      <c r="C15" s="313" t="s">
        <v>563</v>
      </c>
      <c r="D15" s="276">
        <v>2800</v>
      </c>
      <c r="E15" s="276">
        <v>2500</v>
      </c>
      <c r="F15" s="276">
        <v>900</v>
      </c>
      <c r="G15" s="276">
        <v>2300</v>
      </c>
      <c r="H15" s="276"/>
      <c r="I15" s="276"/>
      <c r="J15" s="276">
        <v>700</v>
      </c>
      <c r="K15" s="276">
        <v>500</v>
      </c>
      <c r="L15" s="276">
        <v>7200</v>
      </c>
      <c r="M15" s="276">
        <v>4200</v>
      </c>
      <c r="N15" s="276">
        <v>5400</v>
      </c>
      <c r="O15" s="276">
        <v>2500</v>
      </c>
      <c r="P15" s="276">
        <v>3100</v>
      </c>
      <c r="Q15" s="276">
        <v>1900</v>
      </c>
      <c r="R15" s="276">
        <v>4000</v>
      </c>
      <c r="S15" s="276">
        <v>2600</v>
      </c>
      <c r="T15" s="276">
        <v>2200</v>
      </c>
      <c r="U15" s="276">
        <v>1000</v>
      </c>
      <c r="V15" s="276">
        <v>2900</v>
      </c>
      <c r="W15" s="276">
        <v>1500</v>
      </c>
      <c r="X15" s="276">
        <v>640</v>
      </c>
      <c r="Y15" s="276">
        <v>190</v>
      </c>
      <c r="Z15" s="276">
        <v>1000</v>
      </c>
      <c r="AA15" s="276">
        <v>4300</v>
      </c>
      <c r="AB15" s="276">
        <v>1770</v>
      </c>
      <c r="AC15" s="276">
        <v>740</v>
      </c>
      <c r="AD15" s="276">
        <v>875</v>
      </c>
      <c r="AE15" s="276">
        <v>550</v>
      </c>
      <c r="AF15" s="276">
        <v>950</v>
      </c>
      <c r="AG15" s="276">
        <v>650</v>
      </c>
      <c r="AH15" s="276">
        <v>1725</v>
      </c>
      <c r="AI15" s="276">
        <v>775</v>
      </c>
      <c r="AJ15" s="276">
        <v>1169</v>
      </c>
      <c r="AK15" s="276">
        <v>760</v>
      </c>
      <c r="AL15" s="276">
        <v>2126</v>
      </c>
      <c r="AM15" s="276">
        <v>1382</v>
      </c>
      <c r="AN15" s="276"/>
      <c r="AO15" s="276"/>
      <c r="AP15" s="276"/>
      <c r="AQ15" s="276"/>
      <c r="AR15" s="276"/>
      <c r="AS15" s="276"/>
      <c r="AT15" s="276"/>
      <c r="AU15" s="276"/>
      <c r="AV15" s="276"/>
      <c r="AW15" s="276"/>
      <c r="AX15" s="276"/>
      <c r="AY15" s="276"/>
      <c r="AZ15" s="276"/>
      <c r="BA15" s="276"/>
      <c r="BB15" s="276"/>
      <c r="BC15" s="276"/>
      <c r="BD15" s="276"/>
    </row>
    <row r="16" spans="1:56" s="282" customFormat="1" x14ac:dyDescent="0.35">
      <c r="A16" s="322" t="s">
        <v>67</v>
      </c>
      <c r="B16" s="323" t="s">
        <v>584</v>
      </c>
      <c r="C16" s="313" t="s">
        <v>71</v>
      </c>
      <c r="D16" s="281">
        <f>IF(SUM(D36:D41)*D15&lt;&gt;0,SUM(D36:D41)*D15,"")</f>
        <v>28</v>
      </c>
      <c r="E16" s="281">
        <f t="shared" ref="E16:W16" si="2">IF(SUM(E36:E41)*E15&lt;&gt;0,SUM(E36:E41)*E15,"")</f>
        <v>75</v>
      </c>
      <c r="F16" s="281">
        <f t="shared" si="2"/>
        <v>900</v>
      </c>
      <c r="G16" s="281">
        <f t="shared" si="2"/>
        <v>7590</v>
      </c>
      <c r="H16" s="281" t="str">
        <f t="shared" si="2"/>
        <v/>
      </c>
      <c r="I16" s="281" t="str">
        <f t="shared" si="2"/>
        <v/>
      </c>
      <c r="J16" s="281">
        <f t="shared" si="2"/>
        <v>700</v>
      </c>
      <c r="K16" s="281">
        <f t="shared" si="2"/>
        <v>500</v>
      </c>
      <c r="L16" s="281">
        <f t="shared" si="2"/>
        <v>122.4</v>
      </c>
      <c r="M16" s="281">
        <f t="shared" si="2"/>
        <v>71.400000000000006</v>
      </c>
      <c r="N16" s="281">
        <f t="shared" si="2"/>
        <v>432</v>
      </c>
      <c r="O16" s="281">
        <f t="shared" si="2"/>
        <v>200</v>
      </c>
      <c r="P16" s="281">
        <f t="shared" si="2"/>
        <v>52.7</v>
      </c>
      <c r="Q16" s="281">
        <f t="shared" si="2"/>
        <v>152</v>
      </c>
      <c r="R16" s="281">
        <f t="shared" si="2"/>
        <v>68</v>
      </c>
      <c r="S16" s="281">
        <f t="shared" si="2"/>
        <v>208</v>
      </c>
      <c r="T16" s="281">
        <f t="shared" si="2"/>
        <v>37.400000000000006</v>
      </c>
      <c r="U16" s="281">
        <f t="shared" si="2"/>
        <v>80</v>
      </c>
      <c r="V16" s="281">
        <f t="shared" si="2"/>
        <v>49.300000000000004</v>
      </c>
      <c r="W16" s="281">
        <f t="shared" si="2"/>
        <v>120</v>
      </c>
      <c r="X16" s="281">
        <f t="shared" ref="X16" si="3">IF(SUM(X36:X41)*X15&lt;&gt;0,SUM(X36:X41)*X15,"")</f>
        <v>10.88</v>
      </c>
      <c r="Y16" s="281">
        <f t="shared" ref="Y16" si="4">IF(SUM(Y36:Y41)*Y15&lt;&gt;0,SUM(Y36:Y41)*Y15,"")</f>
        <v>15.200000000000001</v>
      </c>
      <c r="Z16" s="281">
        <f t="shared" ref="Z16" si="5">IF(SUM(Z36:Z41)*Z15&lt;&gt;0,SUM(Z36:Z41)*Z15,"")</f>
        <v>100000</v>
      </c>
      <c r="AA16" s="281">
        <f t="shared" ref="AA16" si="6">IF(SUM(AA36:AA41)*AA15&lt;&gt;0,SUM(AA36:AA41)*AA15,"")</f>
        <v>2150000</v>
      </c>
      <c r="AB16" s="281">
        <f t="shared" ref="AB16" si="7">IF(SUM(AB36:AB41)*AB15&lt;&gt;0,SUM(AB36:AB41)*AB15,"")</f>
        <v>30.090000000000003</v>
      </c>
      <c r="AC16" s="281">
        <f t="shared" ref="AC16:BD16" si="8">IF(SUM(AC36:AC41)*AC15&lt;&gt;0,SUM(AC36:AC41)*AC15,"")</f>
        <v>59.2</v>
      </c>
      <c r="AD16" s="281">
        <f t="shared" si="8"/>
        <v>1750</v>
      </c>
      <c r="AE16" s="281">
        <f t="shared" si="8"/>
        <v>55000</v>
      </c>
      <c r="AF16" s="281">
        <f t="shared" si="8"/>
        <v>1140</v>
      </c>
      <c r="AG16" s="281">
        <f t="shared" si="8"/>
        <v>65000</v>
      </c>
      <c r="AH16" s="281">
        <f t="shared" si="8"/>
        <v>1725</v>
      </c>
      <c r="AI16" s="281">
        <f t="shared" si="8"/>
        <v>77500</v>
      </c>
      <c r="AJ16" s="281">
        <f t="shared" si="8"/>
        <v>1169</v>
      </c>
      <c r="AK16" s="281">
        <f t="shared" si="8"/>
        <v>76000</v>
      </c>
      <c r="AL16" s="281">
        <f t="shared" si="8"/>
        <v>2126</v>
      </c>
      <c r="AM16" s="281">
        <f t="shared" si="8"/>
        <v>138200</v>
      </c>
      <c r="AN16" s="281" t="str">
        <f t="shared" si="8"/>
        <v/>
      </c>
      <c r="AO16" s="281" t="str">
        <f t="shared" si="8"/>
        <v/>
      </c>
      <c r="AP16" s="281" t="str">
        <f t="shared" si="8"/>
        <v/>
      </c>
      <c r="AQ16" s="281" t="str">
        <f t="shared" si="8"/>
        <v/>
      </c>
      <c r="AR16" s="281" t="str">
        <f t="shared" si="8"/>
        <v/>
      </c>
      <c r="AS16" s="281" t="str">
        <f t="shared" si="8"/>
        <v/>
      </c>
      <c r="AT16" s="281" t="str">
        <f t="shared" si="8"/>
        <v/>
      </c>
      <c r="AU16" s="281" t="str">
        <f t="shared" si="8"/>
        <v/>
      </c>
      <c r="AV16" s="281" t="str">
        <f t="shared" si="8"/>
        <v/>
      </c>
      <c r="AW16" s="281" t="str">
        <f t="shared" si="8"/>
        <v/>
      </c>
      <c r="AX16" s="281" t="str">
        <f t="shared" si="8"/>
        <v/>
      </c>
      <c r="AY16" s="281" t="str">
        <f t="shared" si="8"/>
        <v/>
      </c>
      <c r="AZ16" s="281" t="str">
        <f t="shared" si="8"/>
        <v/>
      </c>
      <c r="BA16" s="281" t="str">
        <f t="shared" si="8"/>
        <v/>
      </c>
      <c r="BB16" s="281" t="str">
        <f t="shared" si="8"/>
        <v/>
      </c>
      <c r="BC16" s="281" t="str">
        <f t="shared" si="8"/>
        <v/>
      </c>
      <c r="BD16" s="281" t="str">
        <f t="shared" si="8"/>
        <v/>
      </c>
    </row>
    <row r="17" spans="1:56" x14ac:dyDescent="0.35">
      <c r="A17" s="322" t="s">
        <v>68</v>
      </c>
      <c r="B17" s="323" t="s">
        <v>11</v>
      </c>
      <c r="C17" s="313" t="s">
        <v>70</v>
      </c>
      <c r="D17" s="276" t="s">
        <v>118</v>
      </c>
      <c r="E17" s="276" t="s">
        <v>118</v>
      </c>
      <c r="F17" s="276" t="s">
        <v>118</v>
      </c>
      <c r="G17" s="276" t="s">
        <v>118</v>
      </c>
      <c r="H17" s="276"/>
      <c r="I17" s="276"/>
      <c r="J17" s="276" t="s">
        <v>404</v>
      </c>
      <c r="K17" s="276" t="s">
        <v>404</v>
      </c>
      <c r="L17" s="276" t="s">
        <v>404</v>
      </c>
      <c r="M17" s="276" t="s">
        <v>404</v>
      </c>
      <c r="N17" s="276" t="s">
        <v>404</v>
      </c>
      <c r="O17" s="276" t="s">
        <v>404</v>
      </c>
      <c r="P17" s="276" t="s">
        <v>404</v>
      </c>
      <c r="Q17" s="276" t="s">
        <v>404</v>
      </c>
      <c r="R17" s="276" t="s">
        <v>404</v>
      </c>
      <c r="S17" s="276" t="s">
        <v>404</v>
      </c>
      <c r="T17" s="276" t="s">
        <v>404</v>
      </c>
      <c r="U17" s="276" t="s">
        <v>404</v>
      </c>
      <c r="V17" s="276" t="s">
        <v>404</v>
      </c>
      <c r="W17" s="276" t="s">
        <v>404</v>
      </c>
      <c r="X17" s="276" t="s">
        <v>404</v>
      </c>
      <c r="Y17" s="276" t="s">
        <v>404</v>
      </c>
      <c r="Z17" s="276" t="s">
        <v>404</v>
      </c>
      <c r="AA17" s="276" t="s">
        <v>404</v>
      </c>
      <c r="AB17" s="276" t="s">
        <v>404</v>
      </c>
      <c r="AC17" s="276" t="s">
        <v>404</v>
      </c>
      <c r="AD17" s="276" t="s">
        <v>633</v>
      </c>
      <c r="AE17" s="276" t="s">
        <v>633</v>
      </c>
      <c r="AF17" s="276" t="s">
        <v>633</v>
      </c>
      <c r="AG17" s="276" t="s">
        <v>633</v>
      </c>
      <c r="AH17" s="276" t="s">
        <v>633</v>
      </c>
      <c r="AI17" s="276" t="s">
        <v>633</v>
      </c>
      <c r="AJ17" s="276" t="s">
        <v>651</v>
      </c>
      <c r="AK17" s="276" t="s">
        <v>651</v>
      </c>
      <c r="AL17" s="276" t="s">
        <v>118</v>
      </c>
      <c r="AM17" s="276" t="s">
        <v>118</v>
      </c>
      <c r="AN17" s="276"/>
      <c r="AO17" s="276"/>
      <c r="AP17" s="276"/>
      <c r="AQ17" s="276"/>
      <c r="AR17" s="276"/>
      <c r="AS17" s="276"/>
      <c r="AT17" s="276"/>
      <c r="AU17" s="276"/>
      <c r="AV17" s="276"/>
      <c r="AW17" s="276"/>
      <c r="AX17" s="276"/>
      <c r="AY17" s="276"/>
      <c r="AZ17" s="276"/>
      <c r="BA17" s="276"/>
      <c r="BB17" s="276"/>
      <c r="BC17" s="276"/>
      <c r="BD17" s="276"/>
    </row>
    <row r="18" spans="1:56" x14ac:dyDescent="0.35">
      <c r="A18" s="322" t="s">
        <v>69</v>
      </c>
      <c r="B18" s="323" t="s">
        <v>11</v>
      </c>
      <c r="C18" s="313" t="s">
        <v>109</v>
      </c>
      <c r="D18" s="276" t="s">
        <v>118</v>
      </c>
      <c r="E18" s="276" t="s">
        <v>118</v>
      </c>
      <c r="F18" s="276" t="s">
        <v>118</v>
      </c>
      <c r="G18" s="276" t="s">
        <v>118</v>
      </c>
      <c r="H18" s="276"/>
      <c r="I18" s="276"/>
      <c r="J18" s="276" t="s">
        <v>404</v>
      </c>
      <c r="K18" s="276" t="s">
        <v>404</v>
      </c>
      <c r="L18" s="276" t="s">
        <v>404</v>
      </c>
      <c r="M18" s="276" t="s">
        <v>404</v>
      </c>
      <c r="N18" s="276" t="s">
        <v>404</v>
      </c>
      <c r="O18" s="276" t="s">
        <v>404</v>
      </c>
      <c r="P18" s="276" t="s">
        <v>404</v>
      </c>
      <c r="Q18" s="276" t="s">
        <v>404</v>
      </c>
      <c r="R18" s="276" t="s">
        <v>404</v>
      </c>
      <c r="S18" s="276" t="s">
        <v>404</v>
      </c>
      <c r="T18" s="276" t="s">
        <v>404</v>
      </c>
      <c r="U18" s="276" t="s">
        <v>404</v>
      </c>
      <c r="V18" s="276" t="s">
        <v>404</v>
      </c>
      <c r="W18" s="276" t="s">
        <v>404</v>
      </c>
      <c r="X18" s="276" t="s">
        <v>404</v>
      </c>
      <c r="Y18" s="276" t="s">
        <v>404</v>
      </c>
      <c r="Z18" s="276" t="s">
        <v>404</v>
      </c>
      <c r="AA18" s="276" t="s">
        <v>404</v>
      </c>
      <c r="AB18" s="276" t="s">
        <v>404</v>
      </c>
      <c r="AC18" s="276" t="s">
        <v>404</v>
      </c>
      <c r="AD18" s="276" t="s">
        <v>633</v>
      </c>
      <c r="AE18" s="276" t="s">
        <v>633</v>
      </c>
      <c r="AF18" s="276" t="s">
        <v>633</v>
      </c>
      <c r="AG18" s="276" t="s">
        <v>633</v>
      </c>
      <c r="AH18" s="276" t="s">
        <v>633</v>
      </c>
      <c r="AI18" s="276" t="s">
        <v>633</v>
      </c>
      <c r="AJ18" s="276" t="s">
        <v>651</v>
      </c>
      <c r="AK18" s="276" t="s">
        <v>651</v>
      </c>
      <c r="AL18" s="276" t="s">
        <v>118</v>
      </c>
      <c r="AM18" s="276" t="s">
        <v>118</v>
      </c>
      <c r="AN18" s="276"/>
      <c r="AO18" s="276"/>
      <c r="AP18" s="276"/>
      <c r="AQ18" s="276"/>
      <c r="AR18" s="276"/>
      <c r="AS18" s="276"/>
      <c r="AT18" s="276"/>
      <c r="AU18" s="276"/>
      <c r="AV18" s="276"/>
      <c r="AW18" s="276"/>
      <c r="AX18" s="276"/>
      <c r="AY18" s="276"/>
      <c r="AZ18" s="276"/>
      <c r="BA18" s="276"/>
      <c r="BB18" s="276"/>
      <c r="BC18" s="276"/>
      <c r="BD18" s="276"/>
    </row>
    <row r="19" spans="1:56" x14ac:dyDescent="0.35">
      <c r="A19" s="322" t="s">
        <v>73</v>
      </c>
      <c r="B19" s="323" t="s">
        <v>83</v>
      </c>
      <c r="C19" s="313" t="s">
        <v>127</v>
      </c>
      <c r="D19" s="276" t="s">
        <v>128</v>
      </c>
      <c r="E19" s="276" t="s">
        <v>128</v>
      </c>
      <c r="F19" s="276" t="s">
        <v>128</v>
      </c>
      <c r="G19" s="276" t="s">
        <v>75</v>
      </c>
      <c r="H19" s="276"/>
      <c r="I19" s="276"/>
      <c r="J19" s="276" t="s">
        <v>128</v>
      </c>
      <c r="K19" s="276" t="s">
        <v>128</v>
      </c>
      <c r="L19" s="276" t="s">
        <v>128</v>
      </c>
      <c r="M19" s="276" t="s">
        <v>128</v>
      </c>
      <c r="N19" s="276" t="s">
        <v>128</v>
      </c>
      <c r="O19" s="276" t="s">
        <v>128</v>
      </c>
      <c r="P19" s="276" t="s">
        <v>128</v>
      </c>
      <c r="Q19" s="276" t="s">
        <v>128</v>
      </c>
      <c r="R19" s="276" t="s">
        <v>128</v>
      </c>
      <c r="S19" s="276" t="s">
        <v>128</v>
      </c>
      <c r="T19" s="276" t="s">
        <v>128</v>
      </c>
      <c r="U19" s="276" t="s">
        <v>128</v>
      </c>
      <c r="V19" s="276" t="s">
        <v>128</v>
      </c>
      <c r="W19" s="276" t="s">
        <v>128</v>
      </c>
      <c r="X19" s="276" t="s">
        <v>128</v>
      </c>
      <c r="Y19" s="276" t="s">
        <v>128</v>
      </c>
      <c r="Z19" s="276" t="s">
        <v>128</v>
      </c>
      <c r="AA19" s="276" t="s">
        <v>128</v>
      </c>
      <c r="AB19" s="276" t="s">
        <v>128</v>
      </c>
      <c r="AC19" s="276" t="s">
        <v>128</v>
      </c>
      <c r="AD19" s="276" t="s">
        <v>128</v>
      </c>
      <c r="AE19" s="276" t="s">
        <v>128</v>
      </c>
      <c r="AF19" s="276" t="s">
        <v>128</v>
      </c>
      <c r="AG19" s="276" t="s">
        <v>128</v>
      </c>
      <c r="AH19" s="276" t="s">
        <v>128</v>
      </c>
      <c r="AI19" s="276" t="s">
        <v>128</v>
      </c>
      <c r="AJ19" s="276" t="s">
        <v>128</v>
      </c>
      <c r="AK19" s="276" t="s">
        <v>128</v>
      </c>
      <c r="AL19" s="276" t="s">
        <v>128</v>
      </c>
      <c r="AM19" s="276" t="s">
        <v>128</v>
      </c>
      <c r="AN19" s="276"/>
      <c r="AO19" s="276"/>
      <c r="AP19" s="276"/>
      <c r="AQ19" s="276"/>
      <c r="AR19" s="276"/>
      <c r="AS19" s="276"/>
      <c r="AT19" s="276"/>
      <c r="AU19" s="276"/>
      <c r="AV19" s="276"/>
      <c r="AW19" s="276"/>
      <c r="AX19" s="276"/>
      <c r="AY19" s="276"/>
      <c r="AZ19" s="276"/>
      <c r="BA19" s="276"/>
      <c r="BB19" s="276"/>
      <c r="BC19" s="276"/>
      <c r="BD19" s="276"/>
    </row>
    <row r="20" spans="1:56" s="363" customFormat="1" x14ac:dyDescent="0.35">
      <c r="A20" s="322" t="s">
        <v>569</v>
      </c>
      <c r="B20" s="323" t="s">
        <v>83</v>
      </c>
      <c r="C20" s="313" t="s">
        <v>74</v>
      </c>
      <c r="D20" s="362" t="str">
        <f t="shared" ref="D20:BD20" si="9">IF(D19="Integer", "unit_investment_variable_type_integer", IF(D19="Continuous", "unit_investment_variable_type_continuous", ""))</f>
        <v>unit_investment_variable_type_continuous</v>
      </c>
      <c r="E20" s="362" t="str">
        <f t="shared" si="9"/>
        <v>unit_investment_variable_type_continuous</v>
      </c>
      <c r="F20" s="362" t="str">
        <f t="shared" si="9"/>
        <v>unit_investment_variable_type_continuous</v>
      </c>
      <c r="G20" s="362" t="str">
        <f t="shared" si="9"/>
        <v>unit_investment_variable_type_integer</v>
      </c>
      <c r="H20" s="362" t="str">
        <f t="shared" si="9"/>
        <v/>
      </c>
      <c r="I20" s="362" t="str">
        <f t="shared" si="9"/>
        <v/>
      </c>
      <c r="J20" s="362" t="str">
        <f t="shared" si="9"/>
        <v>unit_investment_variable_type_continuous</v>
      </c>
      <c r="K20" s="362" t="str">
        <f t="shared" si="9"/>
        <v>unit_investment_variable_type_continuous</v>
      </c>
      <c r="L20" s="362" t="str">
        <f t="shared" si="9"/>
        <v>unit_investment_variable_type_continuous</v>
      </c>
      <c r="M20" s="362" t="str">
        <f t="shared" si="9"/>
        <v>unit_investment_variable_type_continuous</v>
      </c>
      <c r="N20" s="362" t="str">
        <f t="shared" si="9"/>
        <v>unit_investment_variable_type_continuous</v>
      </c>
      <c r="O20" s="362" t="str">
        <f t="shared" si="9"/>
        <v>unit_investment_variable_type_continuous</v>
      </c>
      <c r="P20" s="362" t="str">
        <f t="shared" si="9"/>
        <v>unit_investment_variable_type_continuous</v>
      </c>
      <c r="Q20" s="362" t="str">
        <f t="shared" si="9"/>
        <v>unit_investment_variable_type_continuous</v>
      </c>
      <c r="R20" s="362" t="str">
        <f t="shared" si="9"/>
        <v>unit_investment_variable_type_continuous</v>
      </c>
      <c r="S20" s="362" t="str">
        <f t="shared" si="9"/>
        <v>unit_investment_variable_type_continuous</v>
      </c>
      <c r="T20" s="362" t="str">
        <f t="shared" si="9"/>
        <v>unit_investment_variable_type_continuous</v>
      </c>
      <c r="U20" s="362" t="str">
        <f t="shared" si="9"/>
        <v>unit_investment_variable_type_continuous</v>
      </c>
      <c r="V20" s="362" t="str">
        <f t="shared" si="9"/>
        <v>unit_investment_variable_type_continuous</v>
      </c>
      <c r="W20" s="362" t="str">
        <f t="shared" si="9"/>
        <v>unit_investment_variable_type_continuous</v>
      </c>
      <c r="X20" s="362" t="str">
        <f t="shared" si="9"/>
        <v>unit_investment_variable_type_continuous</v>
      </c>
      <c r="Y20" s="362" t="str">
        <f t="shared" si="9"/>
        <v>unit_investment_variable_type_continuous</v>
      </c>
      <c r="Z20" s="362" t="str">
        <f t="shared" si="9"/>
        <v>unit_investment_variable_type_continuous</v>
      </c>
      <c r="AA20" s="362" t="str">
        <f t="shared" si="9"/>
        <v>unit_investment_variable_type_continuous</v>
      </c>
      <c r="AB20" s="362" t="str">
        <f t="shared" si="9"/>
        <v>unit_investment_variable_type_continuous</v>
      </c>
      <c r="AC20" s="362" t="str">
        <f t="shared" si="9"/>
        <v>unit_investment_variable_type_continuous</v>
      </c>
      <c r="AD20" s="362" t="str">
        <f t="shared" si="9"/>
        <v>unit_investment_variable_type_continuous</v>
      </c>
      <c r="AE20" s="362" t="str">
        <f t="shared" si="9"/>
        <v>unit_investment_variable_type_continuous</v>
      </c>
      <c r="AF20" s="362" t="str">
        <f t="shared" si="9"/>
        <v>unit_investment_variable_type_continuous</v>
      </c>
      <c r="AG20" s="362" t="str">
        <f t="shared" si="9"/>
        <v>unit_investment_variable_type_continuous</v>
      </c>
      <c r="AH20" s="362" t="str">
        <f t="shared" si="9"/>
        <v>unit_investment_variable_type_continuous</v>
      </c>
      <c r="AI20" s="362" t="str">
        <f t="shared" si="9"/>
        <v>unit_investment_variable_type_continuous</v>
      </c>
      <c r="AJ20" s="362" t="str">
        <f t="shared" si="9"/>
        <v>unit_investment_variable_type_continuous</v>
      </c>
      <c r="AK20" s="362" t="str">
        <f t="shared" si="9"/>
        <v>unit_investment_variable_type_continuous</v>
      </c>
      <c r="AL20" s="362" t="str">
        <f t="shared" si="9"/>
        <v>unit_investment_variable_type_continuous</v>
      </c>
      <c r="AM20" s="362" t="str">
        <f t="shared" si="9"/>
        <v>unit_investment_variable_type_continuous</v>
      </c>
      <c r="AN20" s="362" t="str">
        <f t="shared" si="9"/>
        <v/>
      </c>
      <c r="AO20" s="362" t="str">
        <f t="shared" si="9"/>
        <v/>
      </c>
      <c r="AP20" s="362" t="str">
        <f t="shared" si="9"/>
        <v/>
      </c>
      <c r="AQ20" s="362" t="str">
        <f t="shared" si="9"/>
        <v/>
      </c>
      <c r="AR20" s="362" t="str">
        <f t="shared" si="9"/>
        <v/>
      </c>
      <c r="AS20" s="362" t="str">
        <f t="shared" si="9"/>
        <v/>
      </c>
      <c r="AT20" s="362" t="str">
        <f t="shared" si="9"/>
        <v/>
      </c>
      <c r="AU20" s="362" t="str">
        <f t="shared" si="9"/>
        <v/>
      </c>
      <c r="AV20" s="362" t="str">
        <f t="shared" si="9"/>
        <v/>
      </c>
      <c r="AW20" s="362" t="str">
        <f t="shared" si="9"/>
        <v/>
      </c>
      <c r="AX20" s="362" t="str">
        <f t="shared" si="9"/>
        <v/>
      </c>
      <c r="AY20" s="362" t="str">
        <f t="shared" si="9"/>
        <v/>
      </c>
      <c r="AZ20" s="362" t="str">
        <f t="shared" si="9"/>
        <v/>
      </c>
      <c r="BA20" s="362" t="str">
        <f t="shared" si="9"/>
        <v/>
      </c>
      <c r="BB20" s="362" t="str">
        <f t="shared" si="9"/>
        <v/>
      </c>
      <c r="BC20" s="362" t="str">
        <f t="shared" si="9"/>
        <v/>
      </c>
      <c r="BD20" s="362" t="str">
        <f t="shared" si="9"/>
        <v/>
      </c>
    </row>
    <row r="21" spans="1:56" s="280" customFormat="1" x14ac:dyDescent="0.35">
      <c r="A21" s="324" t="s">
        <v>76</v>
      </c>
      <c r="B21" s="325" t="s">
        <v>126</v>
      </c>
      <c r="C21" s="326" t="s">
        <v>80</v>
      </c>
      <c r="D21" s="279"/>
      <c r="E21" s="279"/>
      <c r="F21" s="279"/>
      <c r="G21" s="279"/>
      <c r="H21" s="279"/>
      <c r="I21" s="279"/>
      <c r="J21" s="279"/>
      <c r="K21" s="279"/>
      <c r="L21" s="279"/>
      <c r="M21" s="279"/>
      <c r="N21" s="279"/>
      <c r="O21" s="279"/>
      <c r="P21" s="279"/>
      <c r="Q21" s="279"/>
      <c r="R21" s="279"/>
      <c r="S21" s="279"/>
      <c r="T21" s="279"/>
      <c r="U21" s="279"/>
      <c r="V21" s="279"/>
      <c r="W21" s="279"/>
      <c r="X21" s="279"/>
      <c r="Y21" s="279"/>
      <c r="Z21" s="279"/>
      <c r="AA21" s="279"/>
      <c r="AB21" s="279"/>
      <c r="AC21" s="279"/>
      <c r="AD21" s="279"/>
      <c r="AE21" s="279"/>
      <c r="AF21" s="279"/>
      <c r="AG21" s="279"/>
      <c r="AH21" s="279"/>
      <c r="AI21" s="279"/>
      <c r="AJ21" s="279"/>
      <c r="AK21" s="279"/>
      <c r="AL21" s="279"/>
      <c r="AM21" s="279"/>
      <c r="AN21" s="279"/>
      <c r="AO21" s="279"/>
      <c r="AP21" s="279"/>
      <c r="AQ21" s="279"/>
      <c r="AR21" s="279"/>
      <c r="AS21" s="279"/>
      <c r="AT21" s="279"/>
      <c r="AU21" s="279"/>
      <c r="AV21" s="279"/>
      <c r="AW21" s="279"/>
      <c r="AX21" s="279"/>
      <c r="AY21" s="279"/>
      <c r="AZ21" s="279"/>
      <c r="BA21" s="279"/>
      <c r="BB21" s="279"/>
      <c r="BC21" s="279"/>
      <c r="BD21" s="279"/>
    </row>
    <row r="22" spans="1:56" x14ac:dyDescent="0.35">
      <c r="A22" s="322" t="s">
        <v>77</v>
      </c>
      <c r="B22" s="323" t="s">
        <v>584</v>
      </c>
      <c r="C22" s="313" t="s">
        <v>82</v>
      </c>
      <c r="D22" s="276"/>
      <c r="E22" s="276"/>
      <c r="F22" s="276"/>
      <c r="G22" s="276"/>
      <c r="H22" s="276"/>
      <c r="I22" s="276"/>
      <c r="J22" s="276"/>
      <c r="K22" s="276"/>
      <c r="L22" s="276"/>
      <c r="M22" s="276"/>
      <c r="N22" s="276"/>
      <c r="O22" s="276"/>
      <c r="P22" s="276"/>
      <c r="Q22" s="276"/>
      <c r="R22" s="276"/>
      <c r="S22" s="276"/>
      <c r="T22" s="276"/>
      <c r="U22" s="276"/>
      <c r="V22" s="276"/>
      <c r="W22" s="276"/>
      <c r="X22" s="276"/>
      <c r="Y22" s="276"/>
      <c r="Z22" s="276"/>
      <c r="AA22" s="276"/>
      <c r="AB22" s="276"/>
      <c r="AC22" s="276"/>
      <c r="AD22" s="276"/>
      <c r="AE22" s="276"/>
      <c r="AF22" s="276"/>
      <c r="AG22" s="276"/>
      <c r="AH22" s="276"/>
      <c r="AI22" s="276"/>
      <c r="AJ22" s="276"/>
      <c r="AK22" s="276"/>
      <c r="AL22" s="276"/>
      <c r="AM22" s="276"/>
      <c r="AN22" s="276"/>
      <c r="AO22" s="276"/>
      <c r="AP22" s="276"/>
      <c r="AQ22" s="276"/>
      <c r="AR22" s="276"/>
      <c r="AS22" s="276"/>
      <c r="AT22" s="276"/>
      <c r="AU22" s="276"/>
      <c r="AV22" s="276"/>
      <c r="AW22" s="276"/>
      <c r="AX22" s="276"/>
      <c r="AY22" s="276"/>
      <c r="AZ22" s="276"/>
      <c r="BA22" s="276"/>
      <c r="BB22" s="276"/>
      <c r="BC22" s="276"/>
      <c r="BD22" s="276"/>
    </row>
    <row r="23" spans="1:56" x14ac:dyDescent="0.35">
      <c r="A23" s="322" t="s">
        <v>78</v>
      </c>
      <c r="B23" s="323" t="s">
        <v>11</v>
      </c>
      <c r="C23" s="313" t="s">
        <v>81</v>
      </c>
      <c r="D23" s="276"/>
      <c r="E23" s="276"/>
      <c r="F23" s="276"/>
      <c r="G23" s="276"/>
      <c r="H23" s="276"/>
      <c r="I23" s="276"/>
      <c r="J23" s="276"/>
      <c r="K23" s="276"/>
      <c r="L23" s="276"/>
      <c r="M23" s="276"/>
      <c r="N23" s="276"/>
      <c r="O23" s="276"/>
      <c r="P23" s="276"/>
      <c r="Q23" s="276"/>
      <c r="R23" s="276"/>
      <c r="S23" s="276"/>
      <c r="T23" s="276"/>
      <c r="U23" s="276"/>
      <c r="V23" s="276"/>
      <c r="W23" s="276"/>
      <c r="X23" s="276"/>
      <c r="Y23" s="276"/>
      <c r="Z23" s="276"/>
      <c r="AA23" s="276"/>
      <c r="AB23" s="276"/>
      <c r="AC23" s="276"/>
      <c r="AD23" s="276"/>
      <c r="AE23" s="276"/>
      <c r="AF23" s="276"/>
      <c r="AG23" s="276"/>
      <c r="AH23" s="276"/>
      <c r="AI23" s="276"/>
      <c r="AJ23" s="276"/>
      <c r="AK23" s="276"/>
      <c r="AL23" s="276"/>
      <c r="AM23" s="276"/>
      <c r="AN23" s="276"/>
      <c r="AO23" s="276"/>
      <c r="AP23" s="276"/>
      <c r="AQ23" s="276"/>
      <c r="AR23" s="276"/>
      <c r="AS23" s="276"/>
      <c r="AT23" s="276"/>
      <c r="AU23" s="276"/>
      <c r="AV23" s="276"/>
      <c r="AW23" s="276"/>
      <c r="AX23" s="276"/>
      <c r="AY23" s="276"/>
      <c r="AZ23" s="276"/>
      <c r="BA23" s="276"/>
      <c r="BB23" s="276"/>
      <c r="BC23" s="276"/>
      <c r="BD23" s="276"/>
    </row>
    <row r="24" spans="1:56" s="284" customFormat="1" ht="18.600000000000001" thickBot="1" x14ac:dyDescent="0.4">
      <c r="A24" s="327" t="s">
        <v>84</v>
      </c>
      <c r="B24" s="328" t="s">
        <v>11</v>
      </c>
      <c r="C24" s="329" t="s">
        <v>79</v>
      </c>
      <c r="D24" s="283"/>
      <c r="E24" s="283"/>
      <c r="F24" s="283"/>
      <c r="G24" s="283"/>
      <c r="H24" s="283"/>
      <c r="I24" s="283"/>
      <c r="J24" s="283"/>
      <c r="K24" s="283"/>
      <c r="L24" s="283"/>
      <c r="M24" s="283"/>
      <c r="N24" s="283"/>
      <c r="O24" s="283"/>
      <c r="P24" s="283"/>
      <c r="Q24" s="283"/>
      <c r="R24" s="283"/>
      <c r="S24" s="283"/>
      <c r="T24" s="283"/>
      <c r="U24" s="283"/>
      <c r="V24" s="283"/>
      <c r="W24" s="283"/>
      <c r="X24" s="283"/>
      <c r="Y24" s="283"/>
      <c r="Z24" s="283"/>
      <c r="AA24" s="283"/>
      <c r="AB24" s="283"/>
      <c r="AC24" s="283"/>
      <c r="AD24" s="283"/>
      <c r="AE24" s="283"/>
      <c r="AF24" s="283"/>
      <c r="AG24" s="283"/>
      <c r="AH24" s="283"/>
      <c r="AI24" s="283"/>
      <c r="AJ24" s="283"/>
      <c r="AK24" s="283"/>
      <c r="AL24" s="283"/>
      <c r="AM24" s="283"/>
      <c r="AN24" s="283"/>
      <c r="AO24" s="283"/>
      <c r="AP24" s="283"/>
      <c r="AQ24" s="283"/>
      <c r="AR24" s="283"/>
      <c r="AS24" s="283"/>
      <c r="AT24" s="283"/>
      <c r="AU24" s="283"/>
      <c r="AV24" s="283"/>
      <c r="AW24" s="283"/>
      <c r="AX24" s="283"/>
      <c r="AY24" s="283"/>
      <c r="AZ24" s="283"/>
      <c r="BA24" s="283"/>
      <c r="BB24" s="283"/>
      <c r="BC24" s="283"/>
      <c r="BD24" s="283"/>
    </row>
    <row r="25" spans="1:56" s="286" customFormat="1" ht="26.4" thickBot="1" x14ac:dyDescent="0.55000000000000004">
      <c r="A25" s="330" t="s">
        <v>141</v>
      </c>
      <c r="B25" s="331"/>
      <c r="C25" s="332"/>
      <c r="D25" s="285"/>
      <c r="E25" s="285"/>
      <c r="F25" s="285"/>
      <c r="G25" s="285"/>
      <c r="H25" s="285"/>
      <c r="I25" s="285"/>
      <c r="J25" s="285"/>
      <c r="K25" s="285"/>
      <c r="L25" s="285"/>
      <c r="M25" s="285"/>
      <c r="N25" s="285"/>
      <c r="O25" s="285"/>
      <c r="P25" s="285"/>
      <c r="Q25" s="285"/>
      <c r="R25" s="285"/>
      <c r="S25" s="285"/>
      <c r="T25" s="285"/>
      <c r="U25" s="285"/>
      <c r="V25" s="285"/>
      <c r="W25" s="285"/>
      <c r="X25" s="285"/>
      <c r="Y25" s="285"/>
      <c r="Z25" s="285"/>
      <c r="AA25" s="285"/>
      <c r="AB25" s="285"/>
      <c r="AC25" s="285"/>
      <c r="AD25" s="285"/>
      <c r="AE25" s="285"/>
      <c r="AF25" s="285"/>
      <c r="AG25" s="285"/>
      <c r="AH25" s="285"/>
      <c r="AI25" s="285"/>
      <c r="AJ25" s="285"/>
      <c r="AK25" s="285"/>
      <c r="AL25" s="285"/>
      <c r="AM25" s="285"/>
      <c r="AN25" s="285"/>
      <c r="AO25" s="285"/>
      <c r="AP25" s="285"/>
      <c r="AQ25" s="285"/>
      <c r="AR25" s="285"/>
      <c r="AS25" s="285"/>
      <c r="AT25" s="285"/>
      <c r="AU25" s="285"/>
      <c r="AV25" s="285"/>
      <c r="AW25" s="285"/>
      <c r="AX25" s="285"/>
      <c r="AY25" s="285"/>
      <c r="AZ25" s="285"/>
      <c r="BA25" s="285"/>
      <c r="BB25" s="285"/>
      <c r="BC25" s="285"/>
      <c r="BD25" s="285"/>
    </row>
    <row r="26" spans="1:56" s="275" customFormat="1" x14ac:dyDescent="0.35">
      <c r="A26" s="314" t="s">
        <v>59</v>
      </c>
      <c r="B26" s="333" t="s">
        <v>37</v>
      </c>
      <c r="C26" s="315" t="s">
        <v>142</v>
      </c>
      <c r="D26" s="287"/>
      <c r="E26" s="287"/>
      <c r="F26" s="287"/>
      <c r="G26" s="287"/>
      <c r="H26" s="287"/>
      <c r="I26" s="287"/>
      <c r="J26" s="287">
        <v>3.2</v>
      </c>
      <c r="K26" s="287">
        <v>3</v>
      </c>
      <c r="L26" s="287">
        <v>3.6</v>
      </c>
      <c r="M26" s="287">
        <v>2.8</v>
      </c>
      <c r="N26" s="287">
        <v>3.6</v>
      </c>
      <c r="O26" s="287">
        <v>2.8</v>
      </c>
      <c r="P26" s="287">
        <v>0.72</v>
      </c>
      <c r="Q26" s="287">
        <v>0.72</v>
      </c>
      <c r="R26" s="287">
        <v>0.9</v>
      </c>
      <c r="S26" s="287">
        <v>0.9</v>
      </c>
      <c r="T26" s="287">
        <v>0.93</v>
      </c>
      <c r="U26" s="287">
        <v>0.93</v>
      </c>
      <c r="V26" s="287">
        <v>0.9</v>
      </c>
      <c r="W26" s="287">
        <v>0.9</v>
      </c>
      <c r="X26" s="287">
        <v>0.95</v>
      </c>
      <c r="Y26" s="287">
        <v>0.95</v>
      </c>
      <c r="Z26" s="287">
        <v>0.59</v>
      </c>
      <c r="AA26" s="287">
        <v>0.26</v>
      </c>
      <c r="AB26" s="287">
        <v>0.95</v>
      </c>
      <c r="AC26" s="287">
        <v>0.95</v>
      </c>
      <c r="AD26" s="287">
        <v>0.62</v>
      </c>
      <c r="AE26" s="287">
        <v>0.62</v>
      </c>
      <c r="AF26" s="287">
        <v>0.57999999999999996</v>
      </c>
      <c r="AG26" s="287">
        <v>0.57999999999999996</v>
      </c>
      <c r="AH26" s="287">
        <v>0.69499999999999995</v>
      </c>
      <c r="AI26" s="287">
        <v>0.69499999999999995</v>
      </c>
      <c r="AJ26" s="287">
        <v>0.5</v>
      </c>
      <c r="AK26" s="287">
        <v>0.6</v>
      </c>
      <c r="AL26" s="287">
        <v>0.5</v>
      </c>
      <c r="AM26" s="287">
        <v>0.6</v>
      </c>
      <c r="AN26" s="287"/>
      <c r="AO26" s="287"/>
      <c r="AP26" s="287"/>
      <c r="AQ26" s="287"/>
      <c r="AR26" s="287"/>
      <c r="AS26" s="287"/>
      <c r="AT26" s="287"/>
      <c r="AU26" s="287"/>
      <c r="AV26" s="287"/>
      <c r="AW26" s="287"/>
      <c r="AX26" s="287"/>
      <c r="AY26" s="287"/>
      <c r="AZ26" s="287"/>
      <c r="BA26" s="287"/>
      <c r="BB26" s="287"/>
      <c r="BC26" s="287"/>
      <c r="BD26" s="287"/>
    </row>
    <row r="27" spans="1:56" x14ac:dyDescent="0.35">
      <c r="A27" s="311" t="s">
        <v>39</v>
      </c>
      <c r="B27" s="334" t="s">
        <v>37</v>
      </c>
      <c r="C27" s="313" t="s">
        <v>143</v>
      </c>
      <c r="D27" s="288"/>
      <c r="E27" s="288"/>
      <c r="F27" s="288"/>
      <c r="G27" s="288"/>
      <c r="H27" s="288"/>
      <c r="I27" s="288"/>
      <c r="J27" s="288"/>
      <c r="K27" s="288"/>
      <c r="L27" s="288"/>
      <c r="M27" s="288"/>
      <c r="N27" s="288"/>
      <c r="O27" s="288"/>
      <c r="P27" s="288"/>
      <c r="Q27" s="288"/>
      <c r="R27" s="288"/>
      <c r="S27" s="288"/>
      <c r="T27" s="288"/>
      <c r="U27" s="288"/>
      <c r="V27" s="288"/>
      <c r="W27" s="288"/>
      <c r="X27" s="288"/>
      <c r="Y27" s="288"/>
      <c r="Z27" s="288"/>
      <c r="AA27" s="288">
        <v>0.59</v>
      </c>
      <c r="AB27" s="288"/>
      <c r="AC27" s="288"/>
      <c r="AD27" s="288">
        <v>0.22</v>
      </c>
      <c r="AE27" s="288">
        <v>0.22</v>
      </c>
      <c r="AF27" s="288">
        <v>0.26</v>
      </c>
      <c r="AG27" s="288">
        <v>0.26</v>
      </c>
      <c r="AH27" s="288"/>
      <c r="AI27" s="288"/>
      <c r="AJ27" s="288">
        <v>0.35</v>
      </c>
      <c r="AK27" s="288">
        <v>0.35</v>
      </c>
      <c r="AL27" s="288">
        <v>0.35</v>
      </c>
      <c r="AM27" s="288">
        <v>0.35</v>
      </c>
      <c r="AN27" s="288"/>
      <c r="AO27" s="288"/>
      <c r="AP27" s="288"/>
      <c r="AQ27" s="288"/>
      <c r="AR27" s="288"/>
      <c r="AS27" s="288"/>
      <c r="AT27" s="288"/>
      <c r="AU27" s="288"/>
      <c r="AV27" s="288"/>
      <c r="AW27" s="288"/>
      <c r="AX27" s="288"/>
      <c r="AY27" s="288"/>
      <c r="AZ27" s="288"/>
      <c r="BA27" s="288"/>
      <c r="BB27" s="288"/>
      <c r="BC27" s="288"/>
      <c r="BD27" s="288"/>
    </row>
    <row r="28" spans="1:56" x14ac:dyDescent="0.35">
      <c r="A28" s="311" t="s">
        <v>40</v>
      </c>
      <c r="B28" s="334" t="s">
        <v>37</v>
      </c>
      <c r="C28" s="313" t="s">
        <v>144</v>
      </c>
      <c r="D28" s="288"/>
      <c r="E28" s="288"/>
      <c r="F28" s="288"/>
      <c r="G28" s="288"/>
      <c r="H28" s="288"/>
      <c r="I28" s="288"/>
      <c r="J28" s="288"/>
      <c r="K28" s="288"/>
      <c r="L28" s="288"/>
      <c r="M28" s="288"/>
      <c r="N28" s="288"/>
      <c r="O28" s="288"/>
      <c r="P28" s="288"/>
      <c r="Q28" s="288"/>
      <c r="R28" s="288"/>
      <c r="S28" s="288"/>
      <c r="T28" s="288"/>
      <c r="U28" s="288"/>
      <c r="V28" s="288"/>
      <c r="W28" s="288"/>
      <c r="X28" s="288"/>
      <c r="Y28" s="288"/>
      <c r="Z28" s="288"/>
      <c r="AA28" s="288"/>
      <c r="AB28" s="288"/>
      <c r="AC28" s="288"/>
      <c r="AD28" s="288"/>
      <c r="AE28" s="288"/>
      <c r="AF28" s="288"/>
      <c r="AG28" s="288"/>
      <c r="AH28" s="288"/>
      <c r="AI28" s="288"/>
      <c r="AJ28" s="288"/>
      <c r="AK28" s="288"/>
      <c r="AL28" s="288"/>
      <c r="AM28" s="288"/>
      <c r="AN28" s="288"/>
      <c r="AO28" s="288"/>
      <c r="AP28" s="288"/>
      <c r="AQ28" s="288"/>
      <c r="AR28" s="288"/>
      <c r="AS28" s="288"/>
      <c r="AT28" s="288"/>
      <c r="AU28" s="288"/>
      <c r="AV28" s="288"/>
      <c r="AW28" s="288"/>
      <c r="AX28" s="288"/>
      <c r="AY28" s="288"/>
      <c r="AZ28" s="288"/>
      <c r="BA28" s="288"/>
      <c r="BB28" s="288"/>
      <c r="BC28" s="288"/>
      <c r="BD28" s="288"/>
    </row>
    <row r="29" spans="1:56" x14ac:dyDescent="0.35">
      <c r="A29" s="311" t="s">
        <v>41</v>
      </c>
      <c r="B29" s="334" t="s">
        <v>37</v>
      </c>
      <c r="C29" s="313" t="s">
        <v>145</v>
      </c>
      <c r="D29" s="288"/>
      <c r="E29" s="288"/>
      <c r="F29" s="288"/>
      <c r="G29" s="288"/>
      <c r="H29" s="288"/>
      <c r="I29" s="288"/>
      <c r="J29" s="288"/>
      <c r="K29" s="288"/>
      <c r="L29" s="288"/>
      <c r="M29" s="288"/>
      <c r="N29" s="288"/>
      <c r="O29" s="288"/>
      <c r="P29" s="288"/>
      <c r="Q29" s="288"/>
      <c r="R29" s="288"/>
      <c r="S29" s="288"/>
      <c r="T29" s="288"/>
      <c r="U29" s="288"/>
      <c r="V29" s="288"/>
      <c r="W29" s="288"/>
      <c r="X29" s="288"/>
      <c r="Y29" s="288"/>
      <c r="Z29" s="288"/>
      <c r="AA29" s="288"/>
      <c r="AB29" s="288"/>
      <c r="AC29" s="288"/>
      <c r="AD29" s="288"/>
      <c r="AE29" s="288"/>
      <c r="AF29" s="288"/>
      <c r="AG29" s="288"/>
      <c r="AH29" s="288"/>
      <c r="AI29" s="288"/>
      <c r="AJ29" s="288"/>
      <c r="AK29" s="288"/>
      <c r="AL29" s="288"/>
      <c r="AM29" s="288"/>
      <c r="AN29" s="288"/>
      <c r="AO29" s="288"/>
      <c r="AP29" s="288"/>
      <c r="AQ29" s="288"/>
      <c r="AR29" s="288"/>
      <c r="AS29" s="288"/>
      <c r="AT29" s="288"/>
      <c r="AU29" s="288"/>
      <c r="AV29" s="288"/>
      <c r="AW29" s="288"/>
      <c r="AX29" s="288"/>
      <c r="AY29" s="288"/>
      <c r="AZ29" s="288"/>
      <c r="BA29" s="288"/>
      <c r="BB29" s="288"/>
      <c r="BC29" s="288"/>
      <c r="BD29" s="288"/>
    </row>
    <row r="30" spans="1:56" x14ac:dyDescent="0.35">
      <c r="A30" s="311" t="s">
        <v>42</v>
      </c>
      <c r="B30" s="334" t="s">
        <v>37</v>
      </c>
      <c r="C30" s="313" t="s">
        <v>146</v>
      </c>
      <c r="D30" s="288"/>
      <c r="E30" s="288"/>
      <c r="F30" s="288"/>
      <c r="G30" s="288"/>
      <c r="H30" s="288"/>
      <c r="I30" s="288"/>
      <c r="J30" s="288"/>
      <c r="K30" s="288"/>
      <c r="L30" s="288"/>
      <c r="M30" s="288"/>
      <c r="N30" s="288"/>
      <c r="O30" s="288"/>
      <c r="P30" s="288"/>
      <c r="Q30" s="288"/>
      <c r="R30" s="288"/>
      <c r="S30" s="288"/>
      <c r="T30" s="288"/>
      <c r="U30" s="288"/>
      <c r="V30" s="288"/>
      <c r="W30" s="288"/>
      <c r="X30" s="288"/>
      <c r="Y30" s="288"/>
      <c r="Z30" s="288"/>
      <c r="AA30" s="288"/>
      <c r="AB30" s="288"/>
      <c r="AC30" s="288"/>
      <c r="AD30" s="288"/>
      <c r="AE30" s="288"/>
      <c r="AF30" s="288"/>
      <c r="AG30" s="288"/>
      <c r="AH30" s="288"/>
      <c r="AI30" s="288"/>
      <c r="AJ30" s="288"/>
      <c r="AK30" s="288"/>
      <c r="AL30" s="288"/>
      <c r="AM30" s="288"/>
      <c r="AN30" s="288"/>
      <c r="AO30" s="288"/>
      <c r="AP30" s="288"/>
      <c r="AQ30" s="288"/>
      <c r="AR30" s="288"/>
      <c r="AS30" s="288"/>
      <c r="AT30" s="288"/>
      <c r="AU30" s="288"/>
      <c r="AV30" s="288"/>
      <c r="AW30" s="288"/>
      <c r="AX30" s="288"/>
      <c r="AY30" s="288"/>
      <c r="AZ30" s="288"/>
      <c r="BA30" s="288"/>
      <c r="BB30" s="288"/>
      <c r="BC30" s="288"/>
      <c r="BD30" s="288"/>
    </row>
    <row r="31" spans="1:56" x14ac:dyDescent="0.35">
      <c r="A31" s="311" t="s">
        <v>43</v>
      </c>
      <c r="B31" s="334" t="s">
        <v>37</v>
      </c>
      <c r="C31" s="313" t="s">
        <v>147</v>
      </c>
      <c r="D31" s="288"/>
      <c r="E31" s="288"/>
      <c r="F31" s="288"/>
      <c r="G31" s="288"/>
      <c r="H31" s="288"/>
      <c r="I31" s="288"/>
      <c r="J31" s="288"/>
      <c r="K31" s="288"/>
      <c r="L31" s="288"/>
      <c r="M31" s="288"/>
      <c r="N31" s="288"/>
      <c r="O31" s="288"/>
      <c r="P31" s="288"/>
      <c r="Q31" s="288"/>
      <c r="R31" s="288"/>
      <c r="S31" s="288"/>
      <c r="T31" s="288"/>
      <c r="U31" s="288"/>
      <c r="V31" s="288"/>
      <c r="W31" s="288"/>
      <c r="X31" s="288"/>
      <c r="Y31" s="288"/>
      <c r="Z31" s="288"/>
      <c r="AA31" s="288"/>
      <c r="AB31" s="288"/>
      <c r="AC31" s="288"/>
      <c r="AD31" s="288"/>
      <c r="AE31" s="288"/>
      <c r="AF31" s="288"/>
      <c r="AG31" s="288"/>
      <c r="AH31" s="288"/>
      <c r="AI31" s="288"/>
      <c r="AJ31" s="288"/>
      <c r="AK31" s="288"/>
      <c r="AL31" s="288"/>
      <c r="AM31" s="288"/>
      <c r="AN31" s="288"/>
      <c r="AO31" s="288"/>
      <c r="AP31" s="288"/>
      <c r="AQ31" s="288"/>
      <c r="AR31" s="288"/>
      <c r="AS31" s="288"/>
      <c r="AT31" s="288"/>
      <c r="AU31" s="288"/>
      <c r="AV31" s="288"/>
      <c r="AW31" s="288"/>
      <c r="AX31" s="288"/>
      <c r="AY31" s="288"/>
      <c r="AZ31" s="288"/>
      <c r="BA31" s="288"/>
      <c r="BB31" s="288"/>
      <c r="BC31" s="288"/>
      <c r="BD31" s="288"/>
    </row>
    <row r="32" spans="1:56" x14ac:dyDescent="0.35">
      <c r="A32" s="311" t="s">
        <v>44</v>
      </c>
      <c r="B32" s="334" t="s">
        <v>37</v>
      </c>
      <c r="C32" s="313" t="s">
        <v>148</v>
      </c>
      <c r="D32" s="288"/>
      <c r="E32" s="288"/>
      <c r="F32" s="288"/>
      <c r="G32" s="288"/>
      <c r="H32" s="288"/>
      <c r="I32" s="288"/>
      <c r="J32" s="288"/>
      <c r="K32" s="288"/>
      <c r="L32" s="288"/>
      <c r="M32" s="288"/>
      <c r="N32" s="288"/>
      <c r="O32" s="288"/>
      <c r="P32" s="288"/>
      <c r="Q32" s="288"/>
      <c r="R32" s="288"/>
      <c r="S32" s="288"/>
      <c r="T32" s="288"/>
      <c r="U32" s="288"/>
      <c r="V32" s="288"/>
      <c r="W32" s="288"/>
      <c r="X32" s="288"/>
      <c r="Y32" s="288"/>
      <c r="Z32" s="288"/>
      <c r="AA32" s="288"/>
      <c r="AB32" s="288"/>
      <c r="AC32" s="288"/>
      <c r="AD32" s="288"/>
      <c r="AE32" s="288"/>
      <c r="AF32" s="288"/>
      <c r="AG32" s="288"/>
      <c r="AH32" s="288"/>
      <c r="AI32" s="288"/>
      <c r="AJ32" s="288"/>
      <c r="AK32" s="288"/>
      <c r="AL32" s="288"/>
      <c r="AM32" s="288"/>
      <c r="AN32" s="288"/>
      <c r="AO32" s="288"/>
      <c r="AP32" s="288"/>
      <c r="AQ32" s="288"/>
      <c r="AR32" s="288"/>
      <c r="AS32" s="288"/>
      <c r="AT32" s="288"/>
      <c r="AU32" s="288"/>
      <c r="AV32" s="288"/>
      <c r="AW32" s="288"/>
      <c r="AX32" s="288"/>
      <c r="AY32" s="288"/>
      <c r="AZ32" s="288"/>
      <c r="BA32" s="288"/>
      <c r="BB32" s="288"/>
      <c r="BC32" s="288"/>
      <c r="BD32" s="288"/>
    </row>
    <row r="33" spans="1:56" x14ac:dyDescent="0.35">
      <c r="A33" s="311" t="s">
        <v>45</v>
      </c>
      <c r="B33" s="334" t="s">
        <v>37</v>
      </c>
      <c r="C33" s="313" t="s">
        <v>149</v>
      </c>
      <c r="D33" s="288"/>
      <c r="E33" s="288"/>
      <c r="F33" s="288"/>
      <c r="G33" s="288"/>
      <c r="H33" s="288"/>
      <c r="I33" s="288"/>
      <c r="J33" s="288"/>
      <c r="K33" s="288"/>
      <c r="L33" s="288"/>
      <c r="M33" s="288"/>
      <c r="N33" s="288"/>
      <c r="O33" s="288"/>
      <c r="P33" s="288"/>
      <c r="Q33" s="288"/>
      <c r="R33" s="288"/>
      <c r="S33" s="288"/>
      <c r="T33" s="288"/>
      <c r="U33" s="288"/>
      <c r="V33" s="288"/>
      <c r="W33" s="288"/>
      <c r="X33" s="288"/>
      <c r="Y33" s="288"/>
      <c r="Z33" s="288"/>
      <c r="AA33" s="288"/>
      <c r="AB33" s="288"/>
      <c r="AC33" s="288"/>
      <c r="AD33" s="288"/>
      <c r="AE33" s="288"/>
      <c r="AF33" s="288"/>
      <c r="AG33" s="288"/>
      <c r="AH33" s="288"/>
      <c r="AI33" s="288"/>
      <c r="AJ33" s="288"/>
      <c r="AK33" s="288"/>
      <c r="AL33" s="288"/>
      <c r="AM33" s="288"/>
      <c r="AN33" s="288"/>
      <c r="AO33" s="288"/>
      <c r="AP33" s="288"/>
      <c r="AQ33" s="288"/>
      <c r="AR33" s="288"/>
      <c r="AS33" s="288"/>
      <c r="AT33" s="288"/>
      <c r="AU33" s="288"/>
      <c r="AV33" s="288"/>
      <c r="AW33" s="288"/>
      <c r="AX33" s="288"/>
      <c r="AY33" s="288"/>
      <c r="AZ33" s="288"/>
      <c r="BA33" s="288"/>
      <c r="BB33" s="288"/>
      <c r="BC33" s="288"/>
      <c r="BD33" s="288"/>
    </row>
    <row r="34" spans="1:56" s="284" customFormat="1" ht="18.600000000000001" thickBot="1" x14ac:dyDescent="0.4">
      <c r="A34" s="335" t="s">
        <v>46</v>
      </c>
      <c r="B34" s="336" t="s">
        <v>37</v>
      </c>
      <c r="C34" s="329" t="s">
        <v>150</v>
      </c>
      <c r="D34" s="289"/>
      <c r="E34" s="289"/>
      <c r="F34" s="289"/>
      <c r="G34" s="289"/>
      <c r="H34" s="289"/>
      <c r="I34" s="289"/>
      <c r="J34" s="289"/>
      <c r="K34" s="289"/>
      <c r="L34" s="289"/>
      <c r="M34" s="289"/>
      <c r="N34" s="289"/>
      <c r="O34" s="289"/>
      <c r="P34" s="289"/>
      <c r="Q34" s="289"/>
      <c r="R34" s="289"/>
      <c r="S34" s="289"/>
      <c r="T34" s="289"/>
      <c r="U34" s="289"/>
      <c r="V34" s="289"/>
      <c r="W34" s="289"/>
      <c r="X34" s="289"/>
      <c r="Y34" s="289"/>
      <c r="Z34" s="289"/>
      <c r="AA34" s="289"/>
      <c r="AB34" s="289"/>
      <c r="AC34" s="289"/>
      <c r="AD34" s="289"/>
      <c r="AE34" s="289"/>
      <c r="AF34" s="289"/>
      <c r="AG34" s="289"/>
      <c r="AH34" s="289"/>
      <c r="AI34" s="289"/>
      <c r="AJ34" s="289"/>
      <c r="AK34" s="289"/>
      <c r="AL34" s="289"/>
      <c r="AM34" s="289"/>
      <c r="AN34" s="289"/>
      <c r="AO34" s="289"/>
      <c r="AP34" s="289"/>
      <c r="AQ34" s="289"/>
      <c r="AR34" s="289"/>
      <c r="AS34" s="289"/>
      <c r="AT34" s="289"/>
      <c r="AU34" s="289"/>
      <c r="AV34" s="289"/>
      <c r="AW34" s="289"/>
      <c r="AX34" s="289"/>
      <c r="AY34" s="289"/>
      <c r="AZ34" s="289"/>
      <c r="BA34" s="289"/>
      <c r="BB34" s="289"/>
      <c r="BC34" s="289"/>
      <c r="BD34" s="289"/>
    </row>
    <row r="35" spans="1:56" s="286" customFormat="1" ht="26.4" thickBot="1" x14ac:dyDescent="0.55000000000000004">
      <c r="A35" s="330" t="s">
        <v>38</v>
      </c>
      <c r="B35" s="331"/>
      <c r="C35" s="337"/>
      <c r="D35" s="285"/>
      <c r="E35" s="285"/>
      <c r="F35" s="285"/>
      <c r="G35" s="285"/>
      <c r="H35" s="285"/>
      <c r="I35" s="285"/>
      <c r="J35" s="285"/>
      <c r="K35" s="285"/>
      <c r="L35" s="285"/>
      <c r="M35" s="285"/>
      <c r="N35" s="285"/>
      <c r="O35" s="285"/>
      <c r="P35" s="285"/>
      <c r="Q35" s="285"/>
      <c r="R35" s="285"/>
      <c r="S35" s="285"/>
      <c r="T35" s="285"/>
      <c r="U35" s="285"/>
      <c r="V35" s="285"/>
      <c r="W35" s="285"/>
      <c r="X35" s="285"/>
      <c r="Y35" s="285"/>
      <c r="Z35" s="285"/>
      <c r="AA35" s="285"/>
      <c r="AB35" s="285"/>
      <c r="AC35" s="285"/>
      <c r="AD35" s="285"/>
      <c r="AE35" s="285"/>
      <c r="AF35" s="285"/>
      <c r="AG35" s="285"/>
      <c r="AH35" s="285"/>
      <c r="AI35" s="285"/>
      <c r="AJ35" s="285"/>
      <c r="AK35" s="285"/>
      <c r="AL35" s="285"/>
      <c r="AM35" s="285"/>
      <c r="AN35" s="285"/>
      <c r="AO35" s="285"/>
      <c r="AP35" s="285"/>
      <c r="AQ35" s="285"/>
      <c r="AR35" s="285"/>
      <c r="AS35" s="285"/>
      <c r="AT35" s="285"/>
      <c r="AU35" s="285"/>
      <c r="AV35" s="285"/>
      <c r="AW35" s="285"/>
      <c r="AX35" s="285"/>
      <c r="AY35" s="285"/>
      <c r="AZ35" s="285"/>
      <c r="BA35" s="285"/>
      <c r="BB35" s="285"/>
      <c r="BC35" s="285"/>
      <c r="BD35" s="285"/>
    </row>
    <row r="36" spans="1:56" s="275" customFormat="1" x14ac:dyDescent="0.35">
      <c r="A36" s="314" t="s">
        <v>47</v>
      </c>
      <c r="B36" s="333" t="s">
        <v>614</v>
      </c>
      <c r="C36" s="315" t="s">
        <v>138</v>
      </c>
      <c r="D36" s="274"/>
      <c r="E36" s="274"/>
      <c r="F36" s="274"/>
      <c r="G36" s="274"/>
      <c r="H36" s="274">
        <v>2000</v>
      </c>
      <c r="I36" s="274"/>
      <c r="J36" s="274"/>
      <c r="K36" s="274"/>
      <c r="L36" s="274"/>
      <c r="M36" s="274"/>
      <c r="N36" s="274"/>
      <c r="O36" s="274"/>
      <c r="P36" s="274"/>
      <c r="Q36" s="274"/>
      <c r="R36" s="274"/>
      <c r="S36" s="274"/>
      <c r="T36" s="274"/>
      <c r="U36" s="274"/>
      <c r="V36" s="274"/>
      <c r="W36" s="274"/>
      <c r="X36" s="274"/>
      <c r="Y36" s="274"/>
      <c r="Z36" s="274">
        <v>100</v>
      </c>
      <c r="AA36" s="274">
        <v>500</v>
      </c>
      <c r="AB36" s="274">
        <v>1.7000000000000001E-2</v>
      </c>
      <c r="AC36" s="274">
        <v>0.08</v>
      </c>
      <c r="AD36" s="274">
        <v>2</v>
      </c>
      <c r="AE36" s="274">
        <v>100</v>
      </c>
      <c r="AF36" s="274">
        <v>1.2</v>
      </c>
      <c r="AG36" s="274">
        <v>100</v>
      </c>
      <c r="AH36" s="274">
        <v>1</v>
      </c>
      <c r="AI36" s="274">
        <v>100</v>
      </c>
      <c r="AJ36" s="274"/>
      <c r="AK36" s="274"/>
      <c r="AL36" s="274"/>
      <c r="AM36" s="274"/>
      <c r="AN36" s="274"/>
      <c r="AO36" s="274"/>
      <c r="AP36" s="274"/>
      <c r="AQ36" s="274"/>
      <c r="AR36" s="274"/>
      <c r="AS36" s="274"/>
      <c r="AT36" s="274"/>
      <c r="AU36" s="274"/>
      <c r="AV36" s="274"/>
      <c r="AW36" s="274"/>
      <c r="AX36" s="274"/>
      <c r="AY36" s="274"/>
      <c r="AZ36" s="274"/>
      <c r="BA36" s="274"/>
      <c r="BB36" s="274"/>
      <c r="BC36" s="274"/>
      <c r="BD36" s="274"/>
    </row>
    <row r="37" spans="1:56" x14ac:dyDescent="0.35">
      <c r="A37" s="311" t="s">
        <v>48</v>
      </c>
      <c r="B37" s="334" t="s">
        <v>614</v>
      </c>
      <c r="C37" s="313" t="s">
        <v>139</v>
      </c>
      <c r="D37" s="276"/>
      <c r="E37" s="276"/>
      <c r="F37" s="276"/>
      <c r="G37" s="276"/>
      <c r="H37" s="276"/>
      <c r="I37" s="276"/>
      <c r="J37" s="276"/>
      <c r="K37" s="276"/>
      <c r="L37" s="276"/>
      <c r="M37" s="276"/>
      <c r="N37" s="276"/>
      <c r="O37" s="276"/>
      <c r="P37" s="276"/>
      <c r="Q37" s="276"/>
      <c r="R37" s="276"/>
      <c r="S37" s="276"/>
      <c r="T37" s="276"/>
      <c r="U37" s="276"/>
      <c r="V37" s="276"/>
      <c r="W37" s="276"/>
      <c r="X37" s="276"/>
      <c r="Y37" s="276"/>
      <c r="Z37" s="276"/>
      <c r="AA37" s="276"/>
      <c r="AB37" s="276"/>
      <c r="AC37" s="276"/>
      <c r="AD37" s="276"/>
      <c r="AE37" s="276"/>
      <c r="AF37" s="276"/>
      <c r="AG37" s="276"/>
      <c r="AH37" s="276"/>
      <c r="AI37" s="276"/>
      <c r="AJ37" s="276"/>
      <c r="AK37" s="276"/>
      <c r="AL37" s="276"/>
      <c r="AM37" s="276"/>
      <c r="AN37" s="276"/>
      <c r="AO37" s="276"/>
      <c r="AP37" s="276"/>
      <c r="AQ37" s="276"/>
      <c r="AR37" s="276"/>
      <c r="AS37" s="276"/>
      <c r="AT37" s="276"/>
      <c r="AU37" s="276"/>
      <c r="AV37" s="276"/>
      <c r="AW37" s="276"/>
      <c r="AX37" s="276"/>
      <c r="AY37" s="276"/>
      <c r="AZ37" s="276"/>
      <c r="BA37" s="276"/>
      <c r="BB37" s="276"/>
      <c r="BC37" s="276"/>
      <c r="BD37" s="276"/>
    </row>
    <row r="38" spans="1:56" x14ac:dyDescent="0.35">
      <c r="A38" s="311" t="s">
        <v>49</v>
      </c>
      <c r="B38" s="334" t="s">
        <v>614</v>
      </c>
      <c r="C38" s="313" t="s">
        <v>140</v>
      </c>
      <c r="D38" s="276"/>
      <c r="E38" s="276"/>
      <c r="F38" s="276"/>
      <c r="G38" s="276"/>
      <c r="H38" s="276"/>
      <c r="I38" s="276"/>
      <c r="J38" s="276"/>
      <c r="K38" s="276"/>
      <c r="L38" s="276"/>
      <c r="M38" s="276"/>
      <c r="N38" s="276"/>
      <c r="O38" s="276"/>
      <c r="P38" s="276"/>
      <c r="Q38" s="276"/>
      <c r="R38" s="276"/>
      <c r="S38" s="276"/>
      <c r="T38" s="276"/>
      <c r="U38" s="276"/>
      <c r="V38" s="276"/>
      <c r="W38" s="276"/>
      <c r="X38" s="276"/>
      <c r="Y38" s="276"/>
      <c r="Z38" s="276"/>
      <c r="AA38" s="276"/>
      <c r="AB38" s="276"/>
      <c r="AC38" s="276"/>
      <c r="AD38" s="276"/>
      <c r="AE38" s="276"/>
      <c r="AF38" s="276"/>
      <c r="AG38" s="276"/>
      <c r="AH38" s="276"/>
      <c r="AI38" s="276"/>
      <c r="AJ38" s="276"/>
      <c r="AK38" s="276"/>
      <c r="AL38" s="276"/>
      <c r="AM38" s="276"/>
      <c r="AN38" s="276"/>
      <c r="AO38" s="276"/>
      <c r="AP38" s="276"/>
      <c r="AQ38" s="276"/>
      <c r="AR38" s="276"/>
      <c r="AS38" s="276"/>
      <c r="AT38" s="276"/>
      <c r="AU38" s="276"/>
      <c r="AV38" s="276"/>
      <c r="AW38" s="276"/>
      <c r="AX38" s="276"/>
      <c r="AY38" s="276"/>
      <c r="AZ38" s="276"/>
      <c r="BA38" s="276"/>
      <c r="BB38" s="276"/>
      <c r="BC38" s="276"/>
      <c r="BD38" s="276"/>
    </row>
    <row r="39" spans="1:56" x14ac:dyDescent="0.35">
      <c r="A39" s="311" t="s">
        <v>50</v>
      </c>
      <c r="B39" s="334" t="s">
        <v>614</v>
      </c>
      <c r="C39" s="313" t="s">
        <v>135</v>
      </c>
      <c r="D39" s="276">
        <v>0.01</v>
      </c>
      <c r="E39" s="276">
        <v>0.03</v>
      </c>
      <c r="F39" s="276">
        <v>1</v>
      </c>
      <c r="G39" s="276">
        <v>3.3</v>
      </c>
      <c r="H39" s="276"/>
      <c r="I39" s="276">
        <v>2000</v>
      </c>
      <c r="J39" s="276">
        <v>1</v>
      </c>
      <c r="K39" s="276">
        <v>1</v>
      </c>
      <c r="L39" s="276">
        <v>1.7000000000000001E-2</v>
      </c>
      <c r="M39" s="276">
        <v>1.7000000000000001E-2</v>
      </c>
      <c r="N39" s="276">
        <v>0.08</v>
      </c>
      <c r="O39" s="276">
        <v>0.08</v>
      </c>
      <c r="P39" s="276">
        <v>1.7000000000000001E-2</v>
      </c>
      <c r="Q39" s="276">
        <v>0.08</v>
      </c>
      <c r="R39" s="276">
        <v>1.7000000000000001E-2</v>
      </c>
      <c r="S39" s="276">
        <v>0.08</v>
      </c>
      <c r="T39" s="276">
        <v>1.7000000000000001E-2</v>
      </c>
      <c r="U39" s="276">
        <v>0.08</v>
      </c>
      <c r="V39" s="276">
        <v>1.7000000000000001E-2</v>
      </c>
      <c r="W39" s="276">
        <v>0.08</v>
      </c>
      <c r="X39" s="276">
        <v>1.7000000000000001E-2</v>
      </c>
      <c r="Y39" s="276">
        <v>0.08</v>
      </c>
      <c r="Z39" s="276"/>
      <c r="AA39" s="276"/>
      <c r="AB39" s="276"/>
      <c r="AC39" s="276"/>
      <c r="AD39" s="276"/>
      <c r="AE39" s="276"/>
      <c r="AF39" s="276"/>
      <c r="AG39" s="276"/>
      <c r="AH39" s="276"/>
      <c r="AI39" s="276"/>
      <c r="AJ39" s="276">
        <v>1</v>
      </c>
      <c r="AK39" s="276">
        <v>100</v>
      </c>
      <c r="AL39" s="276">
        <v>1</v>
      </c>
      <c r="AM39" s="276">
        <v>100</v>
      </c>
      <c r="AN39" s="276"/>
      <c r="AO39" s="276"/>
      <c r="AP39" s="276"/>
      <c r="AQ39" s="276"/>
      <c r="AR39" s="276"/>
      <c r="AS39" s="276"/>
      <c r="AT39" s="276"/>
      <c r="AU39" s="276"/>
      <c r="AV39" s="276"/>
      <c r="AW39" s="276"/>
      <c r="AX39" s="276"/>
      <c r="AY39" s="276"/>
      <c r="AZ39" s="276"/>
      <c r="BA39" s="276"/>
      <c r="BB39" s="276"/>
      <c r="BC39" s="276"/>
      <c r="BD39" s="276"/>
    </row>
    <row r="40" spans="1:56" x14ac:dyDescent="0.35">
      <c r="A40" s="311" t="s">
        <v>51</v>
      </c>
      <c r="B40" s="334" t="s">
        <v>614</v>
      </c>
      <c r="C40" s="313" t="s">
        <v>136</v>
      </c>
      <c r="D40" s="276"/>
      <c r="E40" s="276"/>
      <c r="F40" s="276"/>
      <c r="G40" s="276"/>
      <c r="H40" s="276"/>
      <c r="I40" s="276"/>
      <c r="J40" s="276"/>
      <c r="K40" s="276"/>
      <c r="L40" s="276"/>
      <c r="M40" s="276"/>
      <c r="N40" s="276"/>
      <c r="O40" s="276"/>
      <c r="P40" s="276"/>
      <c r="Q40" s="276"/>
      <c r="R40" s="276"/>
      <c r="S40" s="276"/>
      <c r="T40" s="276"/>
      <c r="U40" s="276"/>
      <c r="V40" s="276"/>
      <c r="W40" s="276"/>
      <c r="X40" s="276"/>
      <c r="Y40" s="276"/>
      <c r="Z40" s="276"/>
      <c r="AA40" s="276"/>
      <c r="AB40" s="276"/>
      <c r="AC40" s="276"/>
      <c r="AD40" s="276"/>
      <c r="AE40" s="276"/>
      <c r="AF40" s="276"/>
      <c r="AG40" s="276"/>
      <c r="AH40" s="276"/>
      <c r="AI40" s="276"/>
      <c r="AJ40" s="276"/>
      <c r="AK40" s="276"/>
      <c r="AL40" s="276"/>
      <c r="AM40" s="276"/>
      <c r="AN40" s="276"/>
      <c r="AO40" s="276"/>
      <c r="AP40" s="276"/>
      <c r="AQ40" s="276"/>
      <c r="AR40" s="276"/>
      <c r="AS40" s="276"/>
      <c r="AT40" s="276"/>
      <c r="AU40" s="276"/>
      <c r="AV40" s="276"/>
      <c r="AW40" s="276"/>
      <c r="AX40" s="276"/>
      <c r="AY40" s="276"/>
      <c r="AZ40" s="276"/>
      <c r="BA40" s="276"/>
      <c r="BB40" s="276"/>
      <c r="BC40" s="276"/>
      <c r="BD40" s="276"/>
    </row>
    <row r="41" spans="1:56" ht="18.600000000000001" thickBot="1" x14ac:dyDescent="0.4">
      <c r="A41" s="311" t="s">
        <v>52</v>
      </c>
      <c r="B41" s="334" t="s">
        <v>614</v>
      </c>
      <c r="C41" s="329" t="s">
        <v>137</v>
      </c>
      <c r="D41" s="276"/>
      <c r="E41" s="276"/>
      <c r="F41" s="276"/>
      <c r="G41" s="276"/>
      <c r="H41" s="276"/>
      <c r="I41" s="276"/>
      <c r="J41" s="276"/>
      <c r="K41" s="276"/>
      <c r="L41" s="276"/>
      <c r="M41" s="276"/>
      <c r="N41" s="276"/>
      <c r="O41" s="276"/>
      <c r="P41" s="276"/>
      <c r="Q41" s="276"/>
      <c r="R41" s="276"/>
      <c r="S41" s="276"/>
      <c r="T41" s="276"/>
      <c r="U41" s="276"/>
      <c r="V41" s="276"/>
      <c r="W41" s="276"/>
      <c r="X41" s="276"/>
      <c r="Y41" s="276"/>
      <c r="Z41" s="276"/>
      <c r="AA41" s="276"/>
      <c r="AB41" s="276"/>
      <c r="AC41" s="276"/>
      <c r="AD41" s="276"/>
      <c r="AE41" s="276"/>
      <c r="AF41" s="276"/>
      <c r="AG41" s="276"/>
      <c r="AH41" s="276"/>
      <c r="AI41" s="276"/>
      <c r="AJ41" s="276"/>
      <c r="AK41" s="276"/>
      <c r="AL41" s="276"/>
      <c r="AM41" s="276"/>
      <c r="AN41" s="276"/>
      <c r="AO41" s="276"/>
      <c r="AP41" s="276"/>
      <c r="AQ41" s="276"/>
      <c r="AR41" s="276"/>
      <c r="AS41" s="276"/>
      <c r="AT41" s="276"/>
      <c r="AU41" s="276"/>
      <c r="AV41" s="276"/>
      <c r="AW41" s="276"/>
      <c r="AX41" s="276"/>
      <c r="AY41" s="276"/>
      <c r="AZ41" s="276"/>
      <c r="BA41" s="276"/>
      <c r="BB41" s="276"/>
      <c r="BC41" s="276"/>
      <c r="BD41" s="276"/>
    </row>
    <row r="42" spans="1:56" s="286" customFormat="1" ht="26.4" thickBot="1" x14ac:dyDescent="0.55000000000000004">
      <c r="A42" s="330" t="s">
        <v>570</v>
      </c>
      <c r="B42" s="331"/>
      <c r="C42" s="338"/>
      <c r="D42" s="285"/>
      <c r="E42" s="285"/>
      <c r="F42" s="285"/>
      <c r="G42" s="285"/>
      <c r="H42" s="285"/>
      <c r="I42" s="285"/>
      <c r="J42" s="285"/>
      <c r="K42" s="285"/>
      <c r="L42" s="285"/>
      <c r="M42" s="285"/>
      <c r="N42" s="285"/>
      <c r="O42" s="285"/>
      <c r="P42" s="285"/>
      <c r="Q42" s="285"/>
      <c r="R42" s="285"/>
      <c r="S42" s="285"/>
      <c r="T42" s="285"/>
      <c r="U42" s="285"/>
      <c r="V42" s="285"/>
      <c r="W42" s="285"/>
      <c r="X42" s="285"/>
      <c r="Y42" s="285"/>
      <c r="Z42" s="285"/>
      <c r="AA42" s="285"/>
      <c r="AB42" s="285"/>
      <c r="AC42" s="285"/>
      <c r="AD42" s="285"/>
      <c r="AE42" s="285"/>
      <c r="AF42" s="285"/>
      <c r="AG42" s="285"/>
      <c r="AH42" s="285"/>
      <c r="AI42" s="285"/>
      <c r="AJ42" s="285"/>
      <c r="AK42" s="285"/>
      <c r="AL42" s="285"/>
      <c r="AM42" s="285"/>
      <c r="AN42" s="285"/>
      <c r="AO42" s="285"/>
      <c r="AP42" s="285"/>
      <c r="AQ42" s="285"/>
      <c r="AR42" s="285"/>
      <c r="AS42" s="285"/>
      <c r="AT42" s="285"/>
      <c r="AU42" s="285"/>
      <c r="AV42" s="285"/>
      <c r="AW42" s="285"/>
      <c r="AX42" s="285"/>
      <c r="AY42" s="285"/>
      <c r="AZ42" s="285"/>
      <c r="BA42" s="285"/>
      <c r="BB42" s="285"/>
      <c r="BC42" s="285"/>
      <c r="BD42" s="285"/>
    </row>
    <row r="43" spans="1:56" x14ac:dyDescent="0.35">
      <c r="A43" s="311" t="s">
        <v>53</v>
      </c>
      <c r="B43" s="316" t="s">
        <v>585</v>
      </c>
      <c r="C43" s="313" t="s">
        <v>56</v>
      </c>
      <c r="D43" s="276"/>
      <c r="E43" s="276"/>
      <c r="F43" s="276"/>
      <c r="G43" s="276"/>
      <c r="H43" s="276"/>
      <c r="I43" s="276"/>
      <c r="J43" s="276"/>
      <c r="K43" s="276"/>
      <c r="L43" s="276"/>
      <c r="M43" s="276"/>
      <c r="N43" s="276"/>
      <c r="O43" s="276"/>
      <c r="P43" s="276"/>
      <c r="Q43" s="276"/>
      <c r="R43" s="276"/>
      <c r="S43" s="276"/>
      <c r="T43" s="276"/>
      <c r="U43" s="276"/>
      <c r="V43" s="276"/>
      <c r="W43" s="276"/>
      <c r="X43" s="276"/>
      <c r="Y43" s="276"/>
      <c r="Z43" s="276"/>
      <c r="AA43" s="276"/>
      <c r="AB43" s="276"/>
      <c r="AC43" s="276"/>
      <c r="AD43" s="276"/>
      <c r="AE43" s="276"/>
      <c r="AF43" s="276"/>
      <c r="AG43" s="276"/>
      <c r="AH43" s="276"/>
      <c r="AI43" s="276"/>
      <c r="AJ43" s="276"/>
      <c r="AK43" s="276"/>
      <c r="AL43" s="276"/>
      <c r="AM43" s="276"/>
      <c r="AN43" s="276"/>
      <c r="AO43" s="276"/>
      <c r="AP43" s="276"/>
      <c r="AQ43" s="276"/>
      <c r="AR43" s="276"/>
      <c r="AS43" s="276"/>
      <c r="AT43" s="276"/>
      <c r="AU43" s="276"/>
      <c r="AV43" s="276"/>
      <c r="AW43" s="276"/>
      <c r="AX43" s="276"/>
      <c r="AY43" s="276"/>
      <c r="AZ43" s="276"/>
      <c r="BA43" s="276"/>
      <c r="BB43" s="276"/>
      <c r="BC43" s="276"/>
      <c r="BD43" s="276"/>
    </row>
    <row r="44" spans="1:56" x14ac:dyDescent="0.35">
      <c r="A44" s="311" t="s">
        <v>54</v>
      </c>
      <c r="B44" s="316" t="s">
        <v>586</v>
      </c>
      <c r="C44" s="313" t="s">
        <v>55</v>
      </c>
      <c r="D44" s="276"/>
      <c r="E44" s="276"/>
      <c r="F44" s="276"/>
      <c r="G44" s="276"/>
      <c r="H44" s="276"/>
      <c r="I44" s="276"/>
      <c r="J44" s="276"/>
      <c r="K44" s="276"/>
      <c r="L44" s="276"/>
      <c r="M44" s="276"/>
      <c r="N44" s="276"/>
      <c r="O44" s="276"/>
      <c r="P44" s="276"/>
      <c r="Q44" s="276"/>
      <c r="R44" s="276"/>
      <c r="S44" s="276"/>
      <c r="T44" s="276"/>
      <c r="U44" s="276"/>
      <c r="V44" s="276"/>
      <c r="W44" s="276"/>
      <c r="X44" s="276"/>
      <c r="Y44" s="276"/>
      <c r="Z44" s="276"/>
      <c r="AA44" s="276"/>
      <c r="AB44" s="276"/>
      <c r="AC44" s="276"/>
      <c r="AD44" s="276"/>
      <c r="AE44" s="276"/>
      <c r="AF44" s="276"/>
      <c r="AG44" s="276"/>
      <c r="AH44" s="276"/>
      <c r="AI44" s="276"/>
      <c r="AJ44" s="276"/>
      <c r="AK44" s="276"/>
      <c r="AL44" s="276"/>
      <c r="AM44" s="276"/>
      <c r="AN44" s="276"/>
      <c r="AO44" s="276"/>
      <c r="AP44" s="276"/>
      <c r="AQ44" s="276"/>
      <c r="AR44" s="276"/>
      <c r="AS44" s="276"/>
      <c r="AT44" s="276"/>
      <c r="AU44" s="276"/>
      <c r="AV44" s="276"/>
      <c r="AW44" s="276"/>
      <c r="AX44" s="276"/>
      <c r="AY44" s="276"/>
      <c r="AZ44" s="276"/>
      <c r="BA44" s="276"/>
      <c r="BB44" s="276"/>
      <c r="BC44" s="276"/>
      <c r="BD44" s="276"/>
    </row>
    <row r="45" spans="1:56" x14ac:dyDescent="0.35">
      <c r="A45" s="311" t="s">
        <v>62</v>
      </c>
      <c r="B45" s="316" t="s">
        <v>11</v>
      </c>
      <c r="C45" s="313" t="s">
        <v>57</v>
      </c>
      <c r="D45" s="276"/>
      <c r="E45" s="276"/>
      <c r="F45" s="276"/>
      <c r="G45" s="276"/>
      <c r="H45" s="276"/>
      <c r="I45" s="276"/>
      <c r="J45" s="276"/>
      <c r="K45" s="276"/>
      <c r="L45" s="276"/>
      <c r="M45" s="276"/>
      <c r="N45" s="276"/>
      <c r="O45" s="276"/>
      <c r="P45" s="276"/>
      <c r="Q45" s="276"/>
      <c r="R45" s="276"/>
      <c r="S45" s="276"/>
      <c r="T45" s="276"/>
      <c r="U45" s="276"/>
      <c r="V45" s="276"/>
      <c r="W45" s="276"/>
      <c r="X45" s="276"/>
      <c r="Y45" s="276"/>
      <c r="Z45" s="276"/>
      <c r="AA45" s="276"/>
      <c r="AB45" s="276"/>
      <c r="AC45" s="276"/>
      <c r="AD45" s="276"/>
      <c r="AE45" s="276"/>
      <c r="AF45" s="276"/>
      <c r="AG45" s="276"/>
      <c r="AH45" s="276"/>
      <c r="AI45" s="276"/>
      <c r="AJ45" s="276"/>
      <c r="AK45" s="276"/>
      <c r="AL45" s="276"/>
      <c r="AM45" s="276"/>
      <c r="AN45" s="276"/>
      <c r="AO45" s="276"/>
      <c r="AP45" s="276"/>
      <c r="AQ45" s="276"/>
      <c r="AR45" s="276"/>
      <c r="AS45" s="276"/>
      <c r="AT45" s="276"/>
      <c r="AU45" s="276"/>
      <c r="AV45" s="276"/>
      <c r="AW45" s="276"/>
      <c r="AX45" s="276"/>
      <c r="AY45" s="276"/>
      <c r="AZ45" s="276"/>
      <c r="BA45" s="276"/>
      <c r="BB45" s="276"/>
      <c r="BC45" s="276"/>
      <c r="BD45" s="276"/>
    </row>
    <row r="46" spans="1:56" ht="18.600000000000001" thickBot="1" x14ac:dyDescent="0.4">
      <c r="A46" s="311" t="s">
        <v>61</v>
      </c>
      <c r="B46" s="316" t="s">
        <v>11</v>
      </c>
      <c r="C46" s="313" t="s">
        <v>58</v>
      </c>
      <c r="D46" s="276"/>
      <c r="E46" s="276"/>
      <c r="F46" s="276"/>
      <c r="G46" s="276"/>
      <c r="H46" s="276"/>
      <c r="I46" s="276"/>
      <c r="J46" s="276"/>
      <c r="K46" s="276"/>
      <c r="L46" s="276"/>
      <c r="M46" s="276"/>
      <c r="N46" s="276"/>
      <c r="O46" s="276"/>
      <c r="P46" s="276"/>
      <c r="Q46" s="276"/>
      <c r="R46" s="276"/>
      <c r="S46" s="276"/>
      <c r="T46" s="276"/>
      <c r="U46" s="276"/>
      <c r="V46" s="276"/>
      <c r="W46" s="276"/>
      <c r="X46" s="276"/>
      <c r="Y46" s="276"/>
      <c r="Z46" s="276"/>
      <c r="AA46" s="276"/>
      <c r="AB46" s="276"/>
      <c r="AC46" s="276"/>
      <c r="AD46" s="276"/>
      <c r="AE46" s="276"/>
      <c r="AF46" s="276"/>
      <c r="AG46" s="276"/>
      <c r="AH46" s="276"/>
      <c r="AI46" s="276"/>
      <c r="AJ46" s="276"/>
      <c r="AK46" s="276"/>
      <c r="AL46" s="276"/>
      <c r="AM46" s="276"/>
      <c r="AN46" s="276"/>
      <c r="AO46" s="276"/>
      <c r="AP46" s="276"/>
      <c r="AQ46" s="276"/>
      <c r="AR46" s="276"/>
      <c r="AS46" s="276"/>
      <c r="AT46" s="276"/>
      <c r="AU46" s="276"/>
      <c r="AV46" s="276"/>
      <c r="AW46" s="276"/>
      <c r="AX46" s="276"/>
      <c r="AY46" s="276"/>
      <c r="AZ46" s="276"/>
      <c r="BA46" s="276"/>
      <c r="BB46" s="276"/>
      <c r="BC46" s="276"/>
      <c r="BD46" s="276"/>
    </row>
    <row r="47" spans="1:56" s="286" customFormat="1" ht="21.6" thickBot="1" x14ac:dyDescent="0.45">
      <c r="A47" s="339" t="s">
        <v>64</v>
      </c>
      <c r="B47" s="331"/>
      <c r="C47" s="340"/>
      <c r="D47" s="285"/>
      <c r="E47" s="285"/>
      <c r="F47" s="285"/>
      <c r="G47" s="285"/>
      <c r="H47" s="285"/>
      <c r="I47" s="285"/>
      <c r="J47" s="285"/>
      <c r="K47" s="285"/>
      <c r="L47" s="285"/>
      <c r="M47" s="285"/>
      <c r="N47" s="285"/>
      <c r="O47" s="285"/>
      <c r="P47" s="285"/>
      <c r="Q47" s="285"/>
      <c r="R47" s="285"/>
      <c r="S47" s="285"/>
      <c r="T47" s="285"/>
      <c r="U47" s="285"/>
      <c r="V47" s="285"/>
      <c r="W47" s="285"/>
      <c r="X47" s="285"/>
      <c r="Y47" s="285"/>
      <c r="Z47" s="285"/>
      <c r="AA47" s="285"/>
      <c r="AB47" s="285"/>
      <c r="AC47" s="285"/>
      <c r="AD47" s="285"/>
      <c r="AE47" s="285"/>
      <c r="AF47" s="285"/>
      <c r="AG47" s="285"/>
      <c r="AH47" s="285"/>
      <c r="AI47" s="285"/>
      <c r="AJ47" s="285"/>
      <c r="AK47" s="285"/>
      <c r="AL47" s="285"/>
      <c r="AM47" s="285"/>
      <c r="AN47" s="285"/>
      <c r="AO47" s="285"/>
      <c r="AP47" s="285"/>
      <c r="AQ47" s="285"/>
      <c r="AR47" s="285"/>
      <c r="AS47" s="285"/>
      <c r="AT47" s="285"/>
      <c r="AU47" s="285"/>
      <c r="AV47" s="285"/>
      <c r="AW47" s="285"/>
      <c r="AX47" s="285"/>
      <c r="AY47" s="285"/>
      <c r="AZ47" s="285"/>
      <c r="BA47" s="285"/>
      <c r="BB47" s="285"/>
      <c r="BC47" s="285"/>
      <c r="BD47" s="285"/>
    </row>
    <row r="48" spans="1:56" s="275" customFormat="1" x14ac:dyDescent="0.35">
      <c r="A48" s="314" t="s">
        <v>523</v>
      </c>
      <c r="B48" s="312" t="s">
        <v>63</v>
      </c>
      <c r="C48" s="315" t="s">
        <v>129</v>
      </c>
      <c r="D48" s="287"/>
      <c r="E48" s="287"/>
      <c r="F48" s="287"/>
      <c r="G48" s="287"/>
      <c r="H48" s="287"/>
      <c r="I48" s="287"/>
      <c r="J48" s="287"/>
      <c r="K48" s="287"/>
      <c r="L48" s="287"/>
      <c r="M48" s="287"/>
      <c r="N48" s="287"/>
      <c r="O48" s="287"/>
      <c r="P48" s="287"/>
      <c r="Q48" s="287"/>
      <c r="R48" s="287"/>
      <c r="S48" s="287"/>
      <c r="T48" s="287"/>
      <c r="U48" s="287"/>
      <c r="V48" s="287"/>
      <c r="W48" s="287"/>
      <c r="X48" s="287"/>
      <c r="Y48" s="287"/>
      <c r="Z48" s="287"/>
      <c r="AA48" s="287"/>
      <c r="AB48" s="287"/>
      <c r="AC48" s="287"/>
      <c r="AD48" s="287"/>
      <c r="AE48" s="287"/>
      <c r="AF48" s="287"/>
      <c r="AG48" s="287"/>
      <c r="AH48" s="287"/>
      <c r="AI48" s="287"/>
      <c r="AJ48" s="287"/>
      <c r="AK48" s="287"/>
      <c r="AL48" s="287"/>
      <c r="AM48" s="287"/>
      <c r="AN48" s="287"/>
      <c r="AO48" s="287"/>
      <c r="AP48" s="287"/>
      <c r="AQ48" s="287"/>
      <c r="AR48" s="287"/>
      <c r="AS48" s="287"/>
      <c r="AT48" s="287"/>
      <c r="AU48" s="287"/>
      <c r="AV48" s="287"/>
      <c r="AW48" s="287"/>
      <c r="AX48" s="287"/>
      <c r="AY48" s="287"/>
      <c r="AZ48" s="287"/>
      <c r="BA48" s="287"/>
      <c r="BB48" s="287"/>
      <c r="BC48" s="287"/>
      <c r="BD48" s="287"/>
    </row>
    <row r="49" spans="1:56" x14ac:dyDescent="0.35">
      <c r="A49" s="311" t="s">
        <v>524</v>
      </c>
      <c r="B49" s="316" t="s">
        <v>63</v>
      </c>
      <c r="C49" s="313" t="s">
        <v>130</v>
      </c>
      <c r="D49" s="288"/>
      <c r="E49" s="288"/>
      <c r="F49" s="288"/>
      <c r="G49" s="288"/>
      <c r="H49" s="288"/>
      <c r="I49" s="288"/>
      <c r="J49" s="288"/>
      <c r="K49" s="288"/>
      <c r="L49" s="288"/>
      <c r="M49" s="288"/>
      <c r="N49" s="288"/>
      <c r="O49" s="288"/>
      <c r="P49" s="288"/>
      <c r="Q49" s="288"/>
      <c r="R49" s="288"/>
      <c r="S49" s="288"/>
      <c r="T49" s="288"/>
      <c r="U49" s="288"/>
      <c r="V49" s="288"/>
      <c r="W49" s="288"/>
      <c r="X49" s="288"/>
      <c r="Y49" s="288"/>
      <c r="Z49" s="288"/>
      <c r="AA49" s="288"/>
      <c r="AB49" s="288"/>
      <c r="AC49" s="288"/>
      <c r="AD49" s="288"/>
      <c r="AE49" s="288"/>
      <c r="AF49" s="288"/>
      <c r="AG49" s="288"/>
      <c r="AH49" s="288"/>
      <c r="AI49" s="288"/>
      <c r="AJ49" s="288"/>
      <c r="AK49" s="288"/>
      <c r="AL49" s="288"/>
      <c r="AM49" s="288"/>
      <c r="AN49" s="288"/>
      <c r="AO49" s="288"/>
      <c r="AP49" s="288"/>
      <c r="AQ49" s="288"/>
      <c r="AR49" s="288"/>
      <c r="AS49" s="288"/>
      <c r="AT49" s="288"/>
      <c r="AU49" s="288"/>
      <c r="AV49" s="288"/>
      <c r="AW49" s="288"/>
      <c r="AX49" s="288"/>
      <c r="AY49" s="288"/>
      <c r="AZ49" s="288"/>
      <c r="BA49" s="288"/>
      <c r="BB49" s="288"/>
      <c r="BC49" s="288"/>
      <c r="BD49" s="288"/>
    </row>
    <row r="50" spans="1:56" x14ac:dyDescent="0.35">
      <c r="A50" s="311" t="s">
        <v>525</v>
      </c>
      <c r="B50" s="316" t="s">
        <v>63</v>
      </c>
      <c r="C50" s="313" t="s">
        <v>131</v>
      </c>
      <c r="D50" s="288"/>
      <c r="E50" s="288"/>
      <c r="F50" s="288"/>
      <c r="G50" s="288"/>
      <c r="H50" s="288"/>
      <c r="I50" s="288"/>
      <c r="J50" s="288"/>
      <c r="K50" s="288"/>
      <c r="L50" s="288"/>
      <c r="M50" s="288"/>
      <c r="N50" s="288"/>
      <c r="O50" s="288"/>
      <c r="P50" s="288"/>
      <c r="Q50" s="288"/>
      <c r="R50" s="288"/>
      <c r="S50" s="288"/>
      <c r="T50" s="288"/>
      <c r="U50" s="288"/>
      <c r="V50" s="288"/>
      <c r="W50" s="288"/>
      <c r="X50" s="288"/>
      <c r="Y50" s="288"/>
      <c r="Z50" s="288"/>
      <c r="AA50" s="288"/>
      <c r="AB50" s="288"/>
      <c r="AC50" s="288"/>
      <c r="AD50" s="288"/>
      <c r="AE50" s="288"/>
      <c r="AF50" s="288"/>
      <c r="AG50" s="288"/>
      <c r="AH50" s="288"/>
      <c r="AI50" s="288"/>
      <c r="AJ50" s="288"/>
      <c r="AK50" s="288"/>
      <c r="AL50" s="288"/>
      <c r="AM50" s="288"/>
      <c r="AN50" s="288"/>
      <c r="AO50" s="288"/>
      <c r="AP50" s="288"/>
      <c r="AQ50" s="288"/>
      <c r="AR50" s="288"/>
      <c r="AS50" s="288"/>
      <c r="AT50" s="288"/>
      <c r="AU50" s="288"/>
      <c r="AV50" s="288"/>
      <c r="AW50" s="288"/>
      <c r="AX50" s="288"/>
      <c r="AY50" s="288"/>
      <c r="AZ50" s="288"/>
      <c r="BA50" s="288"/>
      <c r="BB50" s="288"/>
      <c r="BC50" s="288"/>
      <c r="BD50" s="288"/>
    </row>
    <row r="51" spans="1:56" x14ac:dyDescent="0.35">
      <c r="A51" s="311" t="s">
        <v>526</v>
      </c>
      <c r="B51" s="316" t="s">
        <v>63</v>
      </c>
      <c r="C51" s="313" t="s">
        <v>132</v>
      </c>
      <c r="D51" s="288"/>
      <c r="E51" s="288"/>
      <c r="F51" s="288"/>
      <c r="G51" s="288"/>
      <c r="H51" s="288"/>
      <c r="I51" s="288"/>
      <c r="J51" s="288"/>
      <c r="K51" s="288"/>
      <c r="L51" s="288"/>
      <c r="M51" s="288"/>
      <c r="N51" s="288"/>
      <c r="O51" s="288"/>
      <c r="P51" s="288"/>
      <c r="Q51" s="288"/>
      <c r="R51" s="288"/>
      <c r="S51" s="288"/>
      <c r="T51" s="288"/>
      <c r="U51" s="288"/>
      <c r="V51" s="288"/>
      <c r="W51" s="288"/>
      <c r="X51" s="288"/>
      <c r="Y51" s="288"/>
      <c r="Z51" s="288"/>
      <c r="AA51" s="288"/>
      <c r="AB51" s="288"/>
      <c r="AC51" s="288"/>
      <c r="AD51" s="288"/>
      <c r="AE51" s="288"/>
      <c r="AF51" s="288"/>
      <c r="AG51" s="288"/>
      <c r="AH51" s="288"/>
      <c r="AI51" s="288"/>
      <c r="AJ51" s="288"/>
      <c r="AK51" s="288"/>
      <c r="AL51" s="288"/>
      <c r="AM51" s="288"/>
      <c r="AN51" s="288"/>
      <c r="AO51" s="288"/>
      <c r="AP51" s="288"/>
      <c r="AQ51" s="288"/>
      <c r="AR51" s="288"/>
      <c r="AS51" s="288"/>
      <c r="AT51" s="288"/>
      <c r="AU51" s="288"/>
      <c r="AV51" s="288"/>
      <c r="AW51" s="288"/>
      <c r="AX51" s="288"/>
      <c r="AY51" s="288"/>
      <c r="AZ51" s="288"/>
      <c r="BA51" s="288"/>
      <c r="BB51" s="288"/>
      <c r="BC51" s="288"/>
      <c r="BD51" s="288"/>
    </row>
    <row r="52" spans="1:56" x14ac:dyDescent="0.35">
      <c r="A52" s="311" t="s">
        <v>527</v>
      </c>
      <c r="B52" s="316" t="s">
        <v>63</v>
      </c>
      <c r="C52" s="313" t="s">
        <v>133</v>
      </c>
      <c r="D52" s="288"/>
      <c r="E52" s="288"/>
      <c r="F52" s="288"/>
      <c r="G52" s="288"/>
      <c r="H52" s="288"/>
      <c r="I52" s="288"/>
      <c r="J52" s="288"/>
      <c r="K52" s="288"/>
      <c r="L52" s="288"/>
      <c r="M52" s="288"/>
      <c r="N52" s="288"/>
      <c r="O52" s="288"/>
      <c r="P52" s="288"/>
      <c r="Q52" s="288"/>
      <c r="R52" s="288"/>
      <c r="S52" s="288"/>
      <c r="T52" s="288"/>
      <c r="U52" s="288"/>
      <c r="V52" s="288"/>
      <c r="W52" s="288"/>
      <c r="X52" s="288"/>
      <c r="Y52" s="288"/>
      <c r="Z52" s="288"/>
      <c r="AA52" s="288"/>
      <c r="AB52" s="288"/>
      <c r="AC52" s="288"/>
      <c r="AD52" s="288"/>
      <c r="AE52" s="288"/>
      <c r="AF52" s="288"/>
      <c r="AG52" s="288"/>
      <c r="AH52" s="288"/>
      <c r="AI52" s="288"/>
      <c r="AJ52" s="288"/>
      <c r="AK52" s="288"/>
      <c r="AL52" s="288"/>
      <c r="AM52" s="288"/>
      <c r="AN52" s="288"/>
      <c r="AO52" s="288"/>
      <c r="AP52" s="288"/>
      <c r="AQ52" s="288"/>
      <c r="AR52" s="288"/>
      <c r="AS52" s="288"/>
      <c r="AT52" s="288"/>
      <c r="AU52" s="288"/>
      <c r="AV52" s="288"/>
      <c r="AW52" s="288"/>
      <c r="AX52" s="288"/>
      <c r="AY52" s="288"/>
      <c r="AZ52" s="288"/>
      <c r="BA52" s="288"/>
      <c r="BB52" s="288"/>
      <c r="BC52" s="288"/>
      <c r="BD52" s="288"/>
    </row>
    <row r="53" spans="1:56" s="284" customFormat="1" ht="18.600000000000001" thickBot="1" x14ac:dyDescent="0.4">
      <c r="A53" s="335" t="s">
        <v>528</v>
      </c>
      <c r="B53" s="341" t="s">
        <v>63</v>
      </c>
      <c r="C53" s="329" t="s">
        <v>134</v>
      </c>
      <c r="D53" s="289"/>
      <c r="E53" s="289"/>
      <c r="F53" s="289"/>
      <c r="G53" s="289"/>
      <c r="H53" s="289"/>
      <c r="I53" s="289"/>
      <c r="J53" s="289"/>
      <c r="K53" s="289"/>
      <c r="L53" s="289"/>
      <c r="M53" s="289"/>
      <c r="N53" s="289"/>
      <c r="O53" s="289"/>
      <c r="P53" s="289"/>
      <c r="Q53" s="289"/>
      <c r="R53" s="289"/>
      <c r="S53" s="289"/>
      <c r="T53" s="289"/>
      <c r="U53" s="289"/>
      <c r="V53" s="289"/>
      <c r="W53" s="289"/>
      <c r="X53" s="289"/>
      <c r="Y53" s="289"/>
      <c r="Z53" s="289"/>
      <c r="AA53" s="289"/>
      <c r="AB53" s="289"/>
      <c r="AC53" s="289"/>
      <c r="AD53" s="289"/>
      <c r="AE53" s="289"/>
      <c r="AF53" s="289"/>
      <c r="AG53" s="289"/>
      <c r="AH53" s="289"/>
      <c r="AI53" s="289"/>
      <c r="AJ53" s="289"/>
      <c r="AK53" s="289"/>
      <c r="AL53" s="289"/>
      <c r="AM53" s="289"/>
      <c r="AN53" s="289"/>
      <c r="AO53" s="289"/>
      <c r="AP53" s="289"/>
      <c r="AQ53" s="289"/>
      <c r="AR53" s="289"/>
      <c r="AS53" s="289"/>
      <c r="AT53" s="289"/>
      <c r="AU53" s="289"/>
      <c r="AV53" s="289"/>
      <c r="AW53" s="289"/>
      <c r="AX53" s="289"/>
      <c r="AY53" s="289"/>
      <c r="AZ53" s="289"/>
      <c r="BA53" s="289"/>
      <c r="BB53" s="289"/>
      <c r="BC53" s="289"/>
      <c r="BD53" s="289"/>
    </row>
    <row r="54" spans="1:56" s="286" customFormat="1" ht="21.6" thickBot="1" x14ac:dyDescent="0.45">
      <c r="A54" s="339" t="s">
        <v>471</v>
      </c>
      <c r="B54" s="331" t="s">
        <v>555</v>
      </c>
      <c r="C54" s="340"/>
      <c r="D54" s="285"/>
      <c r="E54" s="285"/>
      <c r="F54" s="285"/>
      <c r="G54" s="285"/>
      <c r="H54" s="285"/>
      <c r="I54" s="285"/>
      <c r="J54" s="285"/>
      <c r="K54" s="285"/>
      <c r="L54" s="285"/>
      <c r="M54" s="285"/>
      <c r="N54" s="285"/>
      <c r="O54" s="285"/>
      <c r="P54" s="285"/>
      <c r="Q54" s="285"/>
      <c r="R54" s="285"/>
      <c r="S54" s="285"/>
      <c r="T54" s="285"/>
      <c r="U54" s="285"/>
      <c r="V54" s="285"/>
      <c r="W54" s="285"/>
      <c r="X54" s="285"/>
      <c r="Y54" s="285"/>
      <c r="Z54" s="285"/>
      <c r="AA54" s="285"/>
      <c r="AB54" s="285"/>
      <c r="AC54" s="285"/>
      <c r="AD54" s="285"/>
      <c r="AE54" s="285"/>
      <c r="AF54" s="285"/>
      <c r="AG54" s="285"/>
      <c r="AH54" s="285"/>
      <c r="AI54" s="285"/>
      <c r="AJ54" s="285"/>
      <c r="AK54" s="285"/>
      <c r="AL54" s="285"/>
      <c r="AM54" s="285"/>
      <c r="AN54" s="285"/>
      <c r="AO54" s="285"/>
      <c r="AP54" s="285"/>
      <c r="AQ54" s="285"/>
      <c r="AR54" s="285"/>
      <c r="AS54" s="285"/>
      <c r="AT54" s="285"/>
      <c r="AU54" s="285"/>
      <c r="AV54" s="285"/>
      <c r="AW54" s="285"/>
      <c r="AX54" s="285"/>
      <c r="AY54" s="285"/>
      <c r="AZ54" s="285"/>
      <c r="BA54" s="285"/>
      <c r="BB54" s="285"/>
      <c r="BC54" s="285"/>
      <c r="BD54" s="285"/>
    </row>
    <row r="55" spans="1:56" x14ac:dyDescent="0.35">
      <c r="A55" s="311" t="s">
        <v>472</v>
      </c>
      <c r="B55" s="316" t="s">
        <v>615</v>
      </c>
      <c r="C55" s="313" t="s">
        <v>556</v>
      </c>
      <c r="D55" s="276"/>
      <c r="E55" s="276"/>
      <c r="F55" s="276"/>
      <c r="G55" s="276"/>
      <c r="H55" s="276">
        <f>-0.2583/(1+0.081)*0.5</f>
        <v>-0.11947271045328399</v>
      </c>
      <c r="I55" s="276"/>
      <c r="J55" s="276"/>
      <c r="K55" s="276"/>
      <c r="L55" s="276"/>
      <c r="M55" s="276"/>
      <c r="N55" s="276"/>
      <c r="O55" s="291"/>
      <c r="P55" s="292">
        <f>299/680/4/1.081</f>
        <v>0.10168961201501878</v>
      </c>
      <c r="Q55" s="292">
        <f>299/680/4/1.081</f>
        <v>0.10168961201501878</v>
      </c>
      <c r="R55" s="276">
        <f>0.1001/(1+0.081)</f>
        <v>9.2599444958371871E-2</v>
      </c>
      <c r="S55" s="276">
        <f>0.1001/(1+0.081)</f>
        <v>9.2599444958371871E-2</v>
      </c>
      <c r="T55" s="292">
        <f>0.1325</f>
        <v>0.13250000000000001</v>
      </c>
      <c r="U55" s="276">
        <f>0.1275</f>
        <v>0.1275</v>
      </c>
      <c r="V55" s="276">
        <f>0.1032/(1+0.081)</f>
        <v>9.5467160037002785E-2</v>
      </c>
      <c r="W55" s="276">
        <f>0.1032/(1+0.081)</f>
        <v>9.5467160037002785E-2</v>
      </c>
      <c r="X55" s="292"/>
      <c r="Y55" s="276"/>
      <c r="Z55" s="292">
        <f>299/680/4/1.081</f>
        <v>0.10168961201501878</v>
      </c>
      <c r="AA55" s="292">
        <f>299/680/4/1.081</f>
        <v>0.10168961201501878</v>
      </c>
      <c r="AB55" s="291"/>
      <c r="AC55" s="292"/>
      <c r="AD55" s="276"/>
      <c r="AE55" s="276"/>
      <c r="AF55" s="291"/>
      <c r="AG55" s="292"/>
      <c r="AH55" s="276"/>
      <c r="AI55" s="276"/>
      <c r="AJ55" s="291"/>
      <c r="AK55" s="292"/>
      <c r="AL55" s="276"/>
      <c r="AM55" s="276"/>
      <c r="AN55" s="291"/>
      <c r="AO55" s="292"/>
      <c r="AP55" s="276"/>
      <c r="AQ55" s="276"/>
      <c r="AR55" s="291"/>
      <c r="AS55" s="292"/>
      <c r="AT55" s="276"/>
      <c r="AU55" s="276"/>
      <c r="AV55" s="291"/>
      <c r="AW55" s="292"/>
      <c r="AX55" s="276"/>
      <c r="AY55" s="276"/>
      <c r="AZ55" s="291"/>
      <c r="BA55" s="292"/>
      <c r="BB55" s="276"/>
      <c r="BC55" s="276"/>
      <c r="BD55" s="291"/>
    </row>
    <row r="56" spans="1:56" x14ac:dyDescent="0.35">
      <c r="A56" s="311" t="s">
        <v>473</v>
      </c>
      <c r="B56" s="316" t="s">
        <v>615</v>
      </c>
      <c r="C56" s="313" t="s">
        <v>557</v>
      </c>
      <c r="D56" s="276"/>
      <c r="E56" s="276"/>
      <c r="F56" s="276"/>
      <c r="G56" s="276"/>
      <c r="H56" s="276"/>
      <c r="I56" s="276"/>
      <c r="J56" s="276"/>
      <c r="K56" s="276"/>
      <c r="L56" s="276"/>
      <c r="M56" s="276"/>
      <c r="N56" s="276"/>
      <c r="O56" s="291"/>
      <c r="P56" s="292"/>
      <c r="Q56" s="276"/>
      <c r="R56" s="276"/>
      <c r="S56" s="291"/>
      <c r="T56" s="292"/>
      <c r="U56" s="276"/>
      <c r="V56" s="276"/>
      <c r="W56" s="291"/>
      <c r="X56" s="292"/>
      <c r="Y56" s="276"/>
      <c r="Z56" s="276"/>
      <c r="AA56" s="276"/>
      <c r="AB56" s="291"/>
      <c r="AC56" s="292"/>
      <c r="AD56" s="276"/>
      <c r="AE56" s="276"/>
      <c r="AF56" s="291"/>
      <c r="AG56" s="292"/>
      <c r="AH56" s="276"/>
      <c r="AI56" s="276"/>
      <c r="AJ56" s="291"/>
      <c r="AK56" s="292"/>
      <c r="AL56" s="276"/>
      <c r="AM56" s="276"/>
      <c r="AN56" s="291"/>
      <c r="AO56" s="292"/>
      <c r="AP56" s="276"/>
      <c r="AQ56" s="276"/>
      <c r="AR56" s="291"/>
      <c r="AS56" s="292"/>
      <c r="AT56" s="276"/>
      <c r="AU56" s="276"/>
      <c r="AV56" s="291"/>
      <c r="AW56" s="292"/>
      <c r="AX56" s="276"/>
      <c r="AY56" s="276"/>
      <c r="AZ56" s="291"/>
      <c r="BA56" s="292"/>
      <c r="BB56" s="276"/>
      <c r="BC56" s="276"/>
      <c r="BD56" s="291"/>
    </row>
    <row r="57" spans="1:56" x14ac:dyDescent="0.35">
      <c r="A57" s="311" t="s">
        <v>474</v>
      </c>
      <c r="B57" s="316" t="s">
        <v>615</v>
      </c>
      <c r="C57" s="313" t="s">
        <v>558</v>
      </c>
      <c r="D57" s="276"/>
      <c r="E57" s="276"/>
      <c r="F57" s="276"/>
      <c r="G57" s="276"/>
      <c r="H57" s="276"/>
      <c r="I57" s="276"/>
      <c r="J57" s="276"/>
      <c r="K57" s="276"/>
      <c r="L57" s="276"/>
      <c r="M57" s="276"/>
      <c r="N57" s="276"/>
      <c r="O57" s="291"/>
      <c r="P57" s="292"/>
      <c r="Q57" s="276"/>
      <c r="R57" s="276"/>
      <c r="S57" s="291"/>
      <c r="T57" s="292"/>
      <c r="U57" s="276"/>
      <c r="V57" s="276"/>
      <c r="W57" s="291"/>
      <c r="X57" s="292"/>
      <c r="Y57" s="276"/>
      <c r="Z57" s="276"/>
      <c r="AA57" s="276"/>
      <c r="AB57" s="291"/>
      <c r="AC57" s="292"/>
      <c r="AD57" s="276"/>
      <c r="AE57" s="276"/>
      <c r="AF57" s="291"/>
      <c r="AG57" s="292"/>
      <c r="AH57" s="276"/>
      <c r="AI57" s="276"/>
      <c r="AJ57" s="291"/>
      <c r="AK57" s="292"/>
      <c r="AL57" s="276"/>
      <c r="AM57" s="276"/>
      <c r="AN57" s="291"/>
      <c r="AO57" s="292"/>
      <c r="AP57" s="276"/>
      <c r="AQ57" s="276"/>
      <c r="AR57" s="291"/>
      <c r="AS57" s="292"/>
      <c r="AT57" s="276"/>
      <c r="AU57" s="276"/>
      <c r="AV57" s="291"/>
      <c r="AW57" s="292"/>
      <c r="AX57" s="276"/>
      <c r="AY57" s="276"/>
      <c r="AZ57" s="291"/>
      <c r="BA57" s="292"/>
      <c r="BB57" s="276"/>
      <c r="BC57" s="276"/>
      <c r="BD57" s="291"/>
    </row>
    <row r="58" spans="1:56" x14ac:dyDescent="0.35">
      <c r="A58" s="311" t="s">
        <v>475</v>
      </c>
      <c r="B58" s="316" t="s">
        <v>615</v>
      </c>
      <c r="C58" s="313" t="s">
        <v>560</v>
      </c>
      <c r="D58" s="276"/>
      <c r="E58" s="276"/>
      <c r="F58" s="276"/>
      <c r="G58" s="276"/>
      <c r="H58" s="276"/>
      <c r="I58" s="276">
        <f>0.2583/(1+0.081)</f>
        <v>0.23894542090656798</v>
      </c>
      <c r="J58" s="276"/>
      <c r="K58" s="276"/>
      <c r="L58" s="276"/>
      <c r="M58" s="276"/>
      <c r="N58" s="276"/>
      <c r="O58" s="291"/>
      <c r="P58" s="292"/>
      <c r="Q58" s="276"/>
      <c r="R58" s="276"/>
      <c r="S58" s="291"/>
      <c r="T58" s="292"/>
      <c r="U58" s="276"/>
      <c r="V58" s="276"/>
      <c r="W58" s="291"/>
      <c r="X58" s="292"/>
      <c r="Y58" s="276"/>
      <c r="Z58" s="276"/>
      <c r="AA58" s="276"/>
      <c r="AB58" s="291"/>
      <c r="AC58" s="292"/>
      <c r="AD58" s="276"/>
      <c r="AE58" s="276"/>
      <c r="AF58" s="291"/>
      <c r="AG58" s="292"/>
      <c r="AH58" s="276"/>
      <c r="AI58" s="276"/>
      <c r="AJ58" s="291"/>
      <c r="AK58" s="292"/>
      <c r="AL58" s="276"/>
      <c r="AM58" s="276"/>
      <c r="AN58" s="291"/>
      <c r="AO58" s="292"/>
      <c r="AP58" s="276"/>
      <c r="AQ58" s="276"/>
      <c r="AR58" s="291"/>
      <c r="AS58" s="292"/>
      <c r="AT58" s="276"/>
      <c r="AU58" s="276"/>
      <c r="AV58" s="291"/>
      <c r="AW58" s="292"/>
      <c r="AX58" s="276"/>
      <c r="AY58" s="276"/>
      <c r="AZ58" s="291"/>
      <c r="BA58" s="292"/>
      <c r="BB58" s="276"/>
      <c r="BC58" s="276"/>
      <c r="BD58" s="291"/>
    </row>
    <row r="59" spans="1:56" x14ac:dyDescent="0.35">
      <c r="A59" s="311" t="s">
        <v>476</v>
      </c>
      <c r="B59" s="316" t="s">
        <v>615</v>
      </c>
      <c r="C59" s="313" t="s">
        <v>559</v>
      </c>
      <c r="D59" s="276"/>
      <c r="E59" s="276"/>
      <c r="F59" s="276"/>
      <c r="G59" s="276"/>
      <c r="H59" s="276"/>
      <c r="I59" s="276"/>
      <c r="J59" s="276"/>
      <c r="K59" s="276"/>
      <c r="L59" s="276"/>
      <c r="M59" s="276"/>
      <c r="N59" s="276"/>
      <c r="O59" s="291"/>
      <c r="P59" s="292"/>
      <c r="Q59" s="276"/>
      <c r="R59" s="276"/>
      <c r="S59" s="291"/>
      <c r="T59" s="292"/>
      <c r="U59" s="276"/>
      <c r="V59" s="276"/>
      <c r="W59" s="291"/>
      <c r="X59" s="292"/>
      <c r="Y59" s="276"/>
      <c r="Z59" s="276"/>
      <c r="AA59" s="276"/>
      <c r="AB59" s="291"/>
      <c r="AC59" s="292"/>
      <c r="AD59" s="276"/>
      <c r="AE59" s="276"/>
      <c r="AF59" s="291"/>
      <c r="AG59" s="292"/>
      <c r="AH59" s="276"/>
      <c r="AI59" s="276"/>
      <c r="AJ59" s="291"/>
      <c r="AK59" s="292"/>
      <c r="AL59" s="276"/>
      <c r="AM59" s="276"/>
      <c r="AN59" s="291"/>
      <c r="AO59" s="292"/>
      <c r="AP59" s="276"/>
      <c r="AQ59" s="276"/>
      <c r="AR59" s="291"/>
      <c r="AS59" s="292"/>
      <c r="AT59" s="276"/>
      <c r="AU59" s="276"/>
      <c r="AV59" s="291"/>
      <c r="AW59" s="292"/>
      <c r="AX59" s="276"/>
      <c r="AY59" s="276"/>
      <c r="AZ59" s="291"/>
      <c r="BA59" s="292"/>
      <c r="BB59" s="276"/>
      <c r="BC59" s="276"/>
      <c r="BD59" s="291"/>
    </row>
    <row r="60" spans="1:56" ht="18.600000000000001" thickBot="1" x14ac:dyDescent="0.4">
      <c r="A60" s="311" t="s">
        <v>477</v>
      </c>
      <c r="B60" s="316" t="s">
        <v>615</v>
      </c>
      <c r="C60" s="313" t="s">
        <v>561</v>
      </c>
      <c r="D60" s="276"/>
      <c r="E60" s="276"/>
      <c r="F60" s="276"/>
      <c r="G60" s="276"/>
      <c r="H60" s="276"/>
      <c r="I60" s="276"/>
      <c r="J60" s="276"/>
      <c r="K60" s="276"/>
      <c r="L60" s="276"/>
      <c r="M60" s="276"/>
      <c r="N60" s="276"/>
      <c r="O60" s="291"/>
      <c r="P60" s="292"/>
      <c r="Q60" s="276"/>
      <c r="R60" s="276"/>
      <c r="S60" s="291"/>
      <c r="T60" s="292"/>
      <c r="U60" s="276"/>
      <c r="V60" s="276"/>
      <c r="W60" s="291"/>
      <c r="X60" s="292"/>
      <c r="Y60" s="276"/>
      <c r="Z60" s="276"/>
      <c r="AA60" s="276"/>
      <c r="AB60" s="291"/>
      <c r="AC60" s="292"/>
      <c r="AD60" s="276"/>
      <c r="AE60" s="276"/>
      <c r="AF60" s="291"/>
      <c r="AG60" s="292"/>
      <c r="AH60" s="276"/>
      <c r="AI60" s="276"/>
      <c r="AJ60" s="291"/>
      <c r="AK60" s="292"/>
      <c r="AL60" s="276"/>
      <c r="AM60" s="276"/>
      <c r="AN60" s="291"/>
      <c r="AO60" s="292"/>
      <c r="AP60" s="276"/>
      <c r="AQ60" s="276"/>
      <c r="AR60" s="291"/>
      <c r="AS60" s="292"/>
      <c r="AT60" s="276"/>
      <c r="AU60" s="276"/>
      <c r="AV60" s="291"/>
      <c r="AW60" s="292"/>
      <c r="AX60" s="276"/>
      <c r="AY60" s="276"/>
      <c r="AZ60" s="291"/>
      <c r="BA60" s="292"/>
      <c r="BB60" s="276"/>
      <c r="BC60" s="276"/>
      <c r="BD60" s="291"/>
    </row>
    <row r="61" spans="1:56" s="286" customFormat="1" ht="42.6" thickBot="1" x14ac:dyDescent="0.45">
      <c r="A61" s="331" t="s">
        <v>478</v>
      </c>
      <c r="B61" s="342" t="s">
        <v>479</v>
      </c>
      <c r="C61" s="340"/>
      <c r="D61" s="290"/>
      <c r="E61" s="290"/>
      <c r="F61" s="290"/>
      <c r="G61" s="290"/>
      <c r="H61" s="290"/>
      <c r="I61" s="290"/>
      <c r="J61" s="290"/>
      <c r="K61" s="290"/>
      <c r="L61" s="290"/>
      <c r="M61" s="290"/>
      <c r="N61" s="290"/>
      <c r="O61" s="290"/>
      <c r="P61" s="290"/>
      <c r="Q61" s="290"/>
      <c r="R61" s="290"/>
      <c r="S61" s="290"/>
      <c r="T61" s="290"/>
      <c r="U61" s="290"/>
      <c r="V61" s="290"/>
      <c r="W61" s="290"/>
      <c r="X61" s="290"/>
      <c r="Y61" s="290"/>
      <c r="Z61" s="290"/>
      <c r="AA61" s="290"/>
      <c r="AB61" s="290"/>
      <c r="AC61" s="290"/>
      <c r="AD61" s="290"/>
      <c r="AE61" s="290"/>
      <c r="AF61" s="290"/>
      <c r="AG61" s="290"/>
      <c r="AH61" s="290"/>
      <c r="AI61" s="290"/>
      <c r="AJ61" s="290"/>
      <c r="AK61" s="290"/>
      <c r="AL61" s="290"/>
      <c r="AM61" s="290"/>
      <c r="AN61" s="290"/>
      <c r="AO61" s="290"/>
      <c r="AP61" s="290"/>
      <c r="AQ61" s="290"/>
      <c r="AR61" s="290"/>
      <c r="AS61" s="290"/>
      <c r="AT61" s="290"/>
      <c r="AU61" s="290"/>
      <c r="AV61" s="290"/>
      <c r="AW61" s="290"/>
      <c r="AX61" s="290"/>
      <c r="AY61" s="290"/>
      <c r="AZ61" s="290"/>
      <c r="BA61" s="290"/>
      <c r="BB61" s="290"/>
      <c r="BC61" s="290"/>
      <c r="BD61" s="290"/>
    </row>
    <row r="62" spans="1:56" s="275" customFormat="1" x14ac:dyDescent="0.35">
      <c r="A62" s="343" t="s">
        <v>454</v>
      </c>
      <c r="B62" s="312" t="s">
        <v>470</v>
      </c>
      <c r="C62" s="344" t="s">
        <v>453</v>
      </c>
      <c r="D62" s="274"/>
      <c r="E62" s="274"/>
      <c r="F62" s="274"/>
      <c r="G62" s="274"/>
      <c r="H62" s="274"/>
      <c r="I62" s="274"/>
      <c r="J62" s="274"/>
      <c r="K62" s="274"/>
      <c r="L62" s="274"/>
      <c r="M62" s="274"/>
      <c r="N62" s="274"/>
      <c r="O62" s="293"/>
      <c r="P62" s="294"/>
      <c r="Q62" s="274"/>
      <c r="R62" s="274"/>
      <c r="S62" s="293"/>
      <c r="T62" s="294"/>
      <c r="U62" s="274"/>
      <c r="V62" s="274"/>
      <c r="W62" s="293"/>
      <c r="X62" s="294"/>
      <c r="Y62" s="274"/>
      <c r="Z62" s="274"/>
      <c r="AA62" s="274"/>
      <c r="AB62" s="293"/>
      <c r="AC62" s="294"/>
      <c r="AD62" s="274"/>
      <c r="AE62" s="274"/>
      <c r="AF62" s="293"/>
      <c r="AG62" s="294"/>
      <c r="AH62" s="274"/>
      <c r="AI62" s="274"/>
      <c r="AJ62" s="293"/>
      <c r="AK62" s="294"/>
      <c r="AL62" s="274"/>
      <c r="AM62" s="274"/>
      <c r="AN62" s="293"/>
      <c r="AO62" s="294"/>
      <c r="AP62" s="274"/>
      <c r="AQ62" s="274"/>
      <c r="AR62" s="293"/>
      <c r="AS62" s="294"/>
      <c r="AT62" s="274"/>
      <c r="AU62" s="274"/>
      <c r="AV62" s="293"/>
      <c r="AW62" s="294"/>
      <c r="AX62" s="274"/>
      <c r="AY62" s="274"/>
      <c r="AZ62" s="293"/>
      <c r="BA62" s="294"/>
      <c r="BB62" s="274"/>
      <c r="BC62" s="274"/>
      <c r="BD62" s="293"/>
    </row>
    <row r="63" spans="1:56" x14ac:dyDescent="0.35">
      <c r="A63" s="345" t="s">
        <v>455</v>
      </c>
      <c r="B63" s="316" t="s">
        <v>470</v>
      </c>
      <c r="C63" s="346" t="s">
        <v>457</v>
      </c>
      <c r="D63" s="276"/>
      <c r="E63" s="276"/>
      <c r="F63" s="276"/>
      <c r="G63" s="276"/>
      <c r="H63" s="276"/>
      <c r="I63" s="276"/>
      <c r="J63" s="276"/>
      <c r="K63" s="276"/>
      <c r="L63" s="276"/>
      <c r="M63" s="276"/>
      <c r="N63" s="276"/>
      <c r="O63" s="291"/>
      <c r="P63" s="292"/>
      <c r="Q63" s="276"/>
      <c r="R63" s="276"/>
      <c r="S63" s="291"/>
      <c r="T63" s="292"/>
      <c r="U63" s="276"/>
      <c r="V63" s="276"/>
      <c r="W63" s="291"/>
      <c r="X63" s="292"/>
      <c r="Y63" s="276"/>
      <c r="Z63" s="276"/>
      <c r="AA63" s="276"/>
      <c r="AB63" s="291"/>
      <c r="AC63" s="292"/>
      <c r="AD63" s="276"/>
      <c r="AE63" s="276"/>
      <c r="AF63" s="291"/>
      <c r="AG63" s="292"/>
      <c r="AH63" s="276"/>
      <c r="AI63" s="276"/>
      <c r="AJ63" s="291"/>
      <c r="AK63" s="292"/>
      <c r="AL63" s="276"/>
      <c r="AM63" s="276"/>
      <c r="AN63" s="291"/>
      <c r="AO63" s="292"/>
      <c r="AP63" s="276"/>
      <c r="AQ63" s="276"/>
      <c r="AR63" s="291"/>
      <c r="AS63" s="292"/>
      <c r="AT63" s="276"/>
      <c r="AU63" s="276"/>
      <c r="AV63" s="291"/>
      <c r="AW63" s="292"/>
      <c r="AX63" s="276"/>
      <c r="AY63" s="276"/>
      <c r="AZ63" s="291"/>
      <c r="BA63" s="292"/>
      <c r="BB63" s="276"/>
      <c r="BC63" s="276"/>
      <c r="BD63" s="291"/>
    </row>
    <row r="64" spans="1:56" x14ac:dyDescent="0.35">
      <c r="A64" s="345" t="s">
        <v>456</v>
      </c>
      <c r="B64" s="316" t="s">
        <v>470</v>
      </c>
      <c r="C64" s="346" t="s">
        <v>458</v>
      </c>
      <c r="D64" s="276"/>
      <c r="E64" s="276"/>
      <c r="F64" s="276"/>
      <c r="G64" s="276"/>
      <c r="H64" s="276"/>
      <c r="I64" s="276"/>
      <c r="J64" s="276"/>
      <c r="K64" s="276"/>
      <c r="L64" s="276"/>
      <c r="M64" s="276"/>
      <c r="N64" s="276"/>
      <c r="O64" s="291"/>
      <c r="P64" s="292"/>
      <c r="Q64" s="276"/>
      <c r="R64" s="276"/>
      <c r="S64" s="291"/>
      <c r="T64" s="292"/>
      <c r="U64" s="276"/>
      <c r="V64" s="276"/>
      <c r="W64" s="291"/>
      <c r="X64" s="292"/>
      <c r="Y64" s="276"/>
      <c r="Z64" s="276"/>
      <c r="AA64" s="276"/>
      <c r="AB64" s="291"/>
      <c r="AC64" s="292"/>
      <c r="AD64" s="276"/>
      <c r="AE64" s="276"/>
      <c r="AF64" s="291"/>
      <c r="AG64" s="292"/>
      <c r="AH64" s="276"/>
      <c r="AI64" s="276"/>
      <c r="AJ64" s="291"/>
      <c r="AK64" s="292"/>
      <c r="AL64" s="276"/>
      <c r="AM64" s="276"/>
      <c r="AN64" s="291"/>
      <c r="AO64" s="292"/>
      <c r="AP64" s="276"/>
      <c r="AQ64" s="276"/>
      <c r="AR64" s="291"/>
      <c r="AS64" s="292"/>
      <c r="AT64" s="276"/>
      <c r="AU64" s="276"/>
      <c r="AV64" s="291"/>
      <c r="AW64" s="292"/>
      <c r="AX64" s="276"/>
      <c r="AY64" s="276"/>
      <c r="AZ64" s="291"/>
      <c r="BA64" s="292"/>
      <c r="BB64" s="276"/>
      <c r="BC64" s="276"/>
      <c r="BD64" s="291"/>
    </row>
    <row r="65" spans="1:56" x14ac:dyDescent="0.35">
      <c r="A65" s="345" t="s">
        <v>459</v>
      </c>
      <c r="B65" s="316" t="s">
        <v>470</v>
      </c>
      <c r="C65" s="346" t="s">
        <v>462</v>
      </c>
      <c r="D65" s="276"/>
      <c r="E65" s="276"/>
      <c r="F65" s="276"/>
      <c r="G65" s="276"/>
      <c r="H65" s="276"/>
      <c r="I65" s="276"/>
      <c r="J65" s="276"/>
      <c r="K65" s="276"/>
      <c r="L65" s="276"/>
      <c r="M65" s="276"/>
      <c r="N65" s="276"/>
      <c r="O65" s="291"/>
      <c r="P65" s="292"/>
      <c r="Q65" s="276"/>
      <c r="R65" s="276"/>
      <c r="S65" s="291"/>
      <c r="T65" s="292"/>
      <c r="U65" s="276"/>
      <c r="V65" s="276"/>
      <c r="W65" s="291"/>
      <c r="X65" s="292"/>
      <c r="Y65" s="276"/>
      <c r="Z65" s="276"/>
      <c r="AA65" s="276"/>
      <c r="AB65" s="291"/>
      <c r="AC65" s="292"/>
      <c r="AD65" s="276"/>
      <c r="AE65" s="276"/>
      <c r="AF65" s="291"/>
      <c r="AG65" s="292"/>
      <c r="AH65" s="276"/>
      <c r="AI65" s="276"/>
      <c r="AJ65" s="291"/>
      <c r="AK65" s="292"/>
      <c r="AL65" s="276"/>
      <c r="AM65" s="276"/>
      <c r="AN65" s="291"/>
      <c r="AO65" s="292"/>
      <c r="AP65" s="276"/>
      <c r="AQ65" s="276"/>
      <c r="AR65" s="291"/>
      <c r="AS65" s="292"/>
      <c r="AT65" s="276"/>
      <c r="AU65" s="276"/>
      <c r="AV65" s="291"/>
      <c r="AW65" s="292"/>
      <c r="AX65" s="276"/>
      <c r="AY65" s="276"/>
      <c r="AZ65" s="291"/>
      <c r="BA65" s="292"/>
      <c r="BB65" s="276"/>
      <c r="BC65" s="276"/>
      <c r="BD65" s="291"/>
    </row>
    <row r="66" spans="1:56" x14ac:dyDescent="0.35">
      <c r="A66" s="345" t="s">
        <v>460</v>
      </c>
      <c r="B66" s="316" t="s">
        <v>470</v>
      </c>
      <c r="C66" s="346" t="s">
        <v>463</v>
      </c>
      <c r="D66" s="276"/>
      <c r="E66" s="276"/>
      <c r="F66" s="276"/>
      <c r="G66" s="276"/>
      <c r="H66" s="276"/>
      <c r="I66" s="276"/>
      <c r="J66" s="276"/>
      <c r="K66" s="276"/>
      <c r="L66" s="276"/>
      <c r="M66" s="276"/>
      <c r="N66" s="276"/>
      <c r="O66" s="291"/>
      <c r="P66" s="292"/>
      <c r="Q66" s="276"/>
      <c r="R66" s="276"/>
      <c r="S66" s="291"/>
      <c r="T66" s="292"/>
      <c r="U66" s="276"/>
      <c r="V66" s="276"/>
      <c r="W66" s="291"/>
      <c r="X66" s="292"/>
      <c r="Y66" s="276"/>
      <c r="Z66" s="276"/>
      <c r="AA66" s="276"/>
      <c r="AB66" s="291"/>
      <c r="AC66" s="292"/>
      <c r="AD66" s="276"/>
      <c r="AE66" s="276"/>
      <c r="AF66" s="291"/>
      <c r="AG66" s="292"/>
      <c r="AH66" s="276"/>
      <c r="AI66" s="276"/>
      <c r="AJ66" s="291"/>
      <c r="AK66" s="292"/>
      <c r="AL66" s="276"/>
      <c r="AM66" s="276"/>
      <c r="AN66" s="291"/>
      <c r="AO66" s="292"/>
      <c r="AP66" s="276"/>
      <c r="AQ66" s="276"/>
      <c r="AR66" s="291"/>
      <c r="AS66" s="292"/>
      <c r="AT66" s="276"/>
      <c r="AU66" s="276"/>
      <c r="AV66" s="291"/>
      <c r="AW66" s="292"/>
      <c r="AX66" s="276"/>
      <c r="AY66" s="276"/>
      <c r="AZ66" s="291"/>
      <c r="BA66" s="292"/>
      <c r="BB66" s="276"/>
      <c r="BC66" s="276"/>
      <c r="BD66" s="291"/>
    </row>
    <row r="67" spans="1:56" s="284" customFormat="1" ht="18.600000000000001" thickBot="1" x14ac:dyDescent="0.4">
      <c r="A67" s="347" t="s">
        <v>461</v>
      </c>
      <c r="B67" s="341" t="s">
        <v>470</v>
      </c>
      <c r="C67" s="348" t="s">
        <v>464</v>
      </c>
      <c r="D67" s="283"/>
      <c r="E67" s="283"/>
      <c r="F67" s="283"/>
      <c r="G67" s="283"/>
      <c r="H67" s="283"/>
      <c r="I67" s="283"/>
      <c r="J67" s="283"/>
      <c r="K67" s="283"/>
      <c r="L67" s="283"/>
      <c r="M67" s="283"/>
      <c r="N67" s="283"/>
      <c r="O67" s="295"/>
      <c r="P67" s="296"/>
      <c r="Q67" s="283"/>
      <c r="R67" s="283"/>
      <c r="S67" s="295"/>
      <c r="T67" s="296"/>
      <c r="U67" s="283"/>
      <c r="V67" s="283"/>
      <c r="W67" s="295"/>
      <c r="X67" s="296"/>
      <c r="Y67" s="283"/>
      <c r="Z67" s="283"/>
      <c r="AA67" s="283"/>
      <c r="AB67" s="295"/>
      <c r="AC67" s="296"/>
      <c r="AD67" s="283"/>
      <c r="AE67" s="283"/>
      <c r="AF67" s="295"/>
      <c r="AG67" s="296"/>
      <c r="AH67" s="283"/>
      <c r="AI67" s="283"/>
      <c r="AJ67" s="295"/>
      <c r="AK67" s="296"/>
      <c r="AL67" s="283"/>
      <c r="AM67" s="283"/>
      <c r="AN67" s="295"/>
      <c r="AO67" s="296"/>
      <c r="AP67" s="283"/>
      <c r="AQ67" s="283"/>
      <c r="AR67" s="295"/>
      <c r="AS67" s="296"/>
      <c r="AT67" s="283"/>
      <c r="AU67" s="283"/>
      <c r="AV67" s="295"/>
      <c r="AW67" s="296"/>
      <c r="AX67" s="283"/>
      <c r="AY67" s="283"/>
      <c r="AZ67" s="295"/>
      <c r="BA67" s="296"/>
      <c r="BB67" s="283"/>
      <c r="BC67" s="283"/>
      <c r="BD67" s="295"/>
    </row>
    <row r="68" spans="1:56" s="286" customFormat="1" ht="42.6" thickBot="1" x14ac:dyDescent="0.45">
      <c r="A68" s="331" t="s">
        <v>480</v>
      </c>
      <c r="B68" s="342" t="s">
        <v>493</v>
      </c>
      <c r="C68" s="340"/>
      <c r="D68" s="290"/>
      <c r="E68" s="290"/>
      <c r="F68" s="290"/>
      <c r="G68" s="290"/>
      <c r="H68" s="290"/>
      <c r="I68" s="290"/>
      <c r="J68" s="290"/>
      <c r="K68" s="290"/>
      <c r="L68" s="290"/>
      <c r="M68" s="290"/>
      <c r="N68" s="290"/>
      <c r="O68" s="290"/>
      <c r="P68" s="290"/>
      <c r="Q68" s="290"/>
      <c r="R68" s="290"/>
      <c r="S68" s="290"/>
      <c r="T68" s="290"/>
      <c r="U68" s="290"/>
      <c r="V68" s="290"/>
      <c r="W68" s="290"/>
      <c r="X68" s="290"/>
      <c r="Y68" s="290"/>
      <c r="Z68" s="290"/>
      <c r="AA68" s="290"/>
      <c r="AB68" s="290"/>
      <c r="AC68" s="290"/>
      <c r="AD68" s="290"/>
      <c r="AE68" s="290"/>
      <c r="AF68" s="290"/>
      <c r="AG68" s="290"/>
      <c r="AH68" s="290"/>
      <c r="AI68" s="290"/>
      <c r="AJ68" s="290"/>
      <c r="AK68" s="290"/>
      <c r="AL68" s="290"/>
      <c r="AM68" s="290"/>
      <c r="AN68" s="290"/>
      <c r="AO68" s="290"/>
      <c r="AP68" s="290"/>
      <c r="AQ68" s="290"/>
      <c r="AR68" s="290"/>
      <c r="AS68" s="290"/>
      <c r="AT68" s="290"/>
      <c r="AU68" s="290"/>
      <c r="AV68" s="290"/>
      <c r="AW68" s="290"/>
      <c r="AX68" s="290"/>
      <c r="AY68" s="290"/>
      <c r="AZ68" s="290"/>
      <c r="BA68" s="290"/>
      <c r="BB68" s="290"/>
      <c r="BC68" s="290"/>
      <c r="BD68" s="290"/>
    </row>
    <row r="69" spans="1:56" s="275" customFormat="1" x14ac:dyDescent="0.35">
      <c r="A69" s="343" t="s">
        <v>481</v>
      </c>
      <c r="B69" s="312" t="s">
        <v>470</v>
      </c>
      <c r="C69" s="344" t="s">
        <v>487</v>
      </c>
      <c r="D69" s="274"/>
      <c r="E69" s="274"/>
      <c r="F69" s="274"/>
      <c r="G69" s="274"/>
      <c r="H69" s="274"/>
      <c r="I69" s="274"/>
      <c r="J69" s="274"/>
      <c r="K69" s="274"/>
      <c r="L69" s="274"/>
      <c r="M69" s="274"/>
      <c r="N69" s="274"/>
      <c r="O69" s="293"/>
      <c r="P69" s="294"/>
      <c r="Q69" s="274"/>
      <c r="R69" s="274"/>
      <c r="S69" s="293"/>
      <c r="T69" s="294"/>
      <c r="U69" s="274"/>
      <c r="V69" s="274"/>
      <c r="W69" s="293"/>
      <c r="X69" s="294"/>
      <c r="Y69" s="274"/>
      <c r="Z69" s="274"/>
      <c r="AA69" s="274"/>
      <c r="AB69" s="293"/>
      <c r="AC69" s="294"/>
      <c r="AD69" s="274"/>
      <c r="AE69" s="274"/>
      <c r="AF69" s="293"/>
      <c r="AG69" s="294"/>
      <c r="AH69" s="274"/>
      <c r="AI69" s="274"/>
      <c r="AJ69" s="293"/>
      <c r="AK69" s="294"/>
      <c r="AL69" s="274"/>
      <c r="AM69" s="274"/>
      <c r="AN69" s="293"/>
      <c r="AO69" s="294"/>
      <c r="AP69" s="274"/>
      <c r="AQ69" s="274"/>
      <c r="AR69" s="293"/>
      <c r="AS69" s="294"/>
      <c r="AT69" s="274"/>
      <c r="AU69" s="274"/>
      <c r="AV69" s="293"/>
      <c r="AW69" s="294"/>
      <c r="AX69" s="274"/>
      <c r="AY69" s="274"/>
      <c r="AZ69" s="293"/>
      <c r="BA69" s="294"/>
      <c r="BB69" s="274"/>
      <c r="BC69" s="274"/>
      <c r="BD69" s="293"/>
    </row>
    <row r="70" spans="1:56" x14ac:dyDescent="0.35">
      <c r="A70" s="345" t="s">
        <v>482</v>
      </c>
      <c r="B70" s="316" t="s">
        <v>470</v>
      </c>
      <c r="C70" s="346" t="s">
        <v>488</v>
      </c>
      <c r="D70" s="276"/>
      <c r="E70" s="276"/>
      <c r="F70" s="276"/>
      <c r="G70" s="276"/>
      <c r="H70" s="276"/>
      <c r="I70" s="276"/>
      <c r="J70" s="276"/>
      <c r="K70" s="276"/>
      <c r="L70" s="276"/>
      <c r="M70" s="276"/>
      <c r="N70" s="276"/>
      <c r="O70" s="291"/>
      <c r="P70" s="292"/>
      <c r="Q70" s="276"/>
      <c r="R70" s="276"/>
      <c r="S70" s="291"/>
      <c r="T70" s="292"/>
      <c r="U70" s="276"/>
      <c r="V70" s="276"/>
      <c r="W70" s="291"/>
      <c r="X70" s="292"/>
      <c r="Y70" s="276"/>
      <c r="Z70" s="276"/>
      <c r="AA70" s="276"/>
      <c r="AB70" s="291"/>
      <c r="AC70" s="292"/>
      <c r="AD70" s="276"/>
      <c r="AE70" s="276"/>
      <c r="AF70" s="291"/>
      <c r="AG70" s="292"/>
      <c r="AH70" s="276"/>
      <c r="AI70" s="276"/>
      <c r="AJ70" s="291"/>
      <c r="AK70" s="292"/>
      <c r="AL70" s="276"/>
      <c r="AM70" s="276"/>
      <c r="AN70" s="291"/>
      <c r="AO70" s="292"/>
      <c r="AP70" s="276"/>
      <c r="AQ70" s="276"/>
      <c r="AR70" s="291"/>
      <c r="AS70" s="292"/>
      <c r="AT70" s="276"/>
      <c r="AU70" s="276"/>
      <c r="AV70" s="291"/>
      <c r="AW70" s="292"/>
      <c r="AX70" s="276"/>
      <c r="AY70" s="276"/>
      <c r="AZ70" s="291"/>
      <c r="BA70" s="292"/>
      <c r="BB70" s="276"/>
      <c r="BC70" s="276"/>
      <c r="BD70" s="291"/>
    </row>
    <row r="71" spans="1:56" x14ac:dyDescent="0.35">
      <c r="A71" s="345" t="s">
        <v>483</v>
      </c>
      <c r="B71" s="316" t="s">
        <v>470</v>
      </c>
      <c r="C71" s="346" t="s">
        <v>489</v>
      </c>
      <c r="D71" s="276"/>
      <c r="E71" s="276"/>
      <c r="F71" s="276"/>
      <c r="G71" s="276"/>
      <c r="H71" s="276"/>
      <c r="I71" s="276"/>
      <c r="J71" s="276"/>
      <c r="K71" s="276"/>
      <c r="L71" s="276"/>
      <c r="M71" s="276"/>
      <c r="N71" s="276"/>
      <c r="O71" s="291"/>
      <c r="P71" s="292"/>
      <c r="Q71" s="276"/>
      <c r="R71" s="276"/>
      <c r="S71" s="291"/>
      <c r="T71" s="292"/>
      <c r="U71" s="276"/>
      <c r="V71" s="276"/>
      <c r="W71" s="291"/>
      <c r="X71" s="292"/>
      <c r="Y71" s="276"/>
      <c r="Z71" s="276"/>
      <c r="AA71" s="276"/>
      <c r="AB71" s="291"/>
      <c r="AC71" s="292"/>
      <c r="AD71" s="276"/>
      <c r="AE71" s="276"/>
      <c r="AF71" s="291"/>
      <c r="AG71" s="292"/>
      <c r="AH71" s="276"/>
      <c r="AI71" s="276"/>
      <c r="AJ71" s="291"/>
      <c r="AK71" s="292"/>
      <c r="AL71" s="276"/>
      <c r="AM71" s="276"/>
      <c r="AN71" s="291"/>
      <c r="AO71" s="292"/>
      <c r="AP71" s="276"/>
      <c r="AQ71" s="276"/>
      <c r="AR71" s="291"/>
      <c r="AS71" s="292"/>
      <c r="AT71" s="276"/>
      <c r="AU71" s="276"/>
      <c r="AV71" s="291"/>
      <c r="AW71" s="292"/>
      <c r="AX71" s="276"/>
      <c r="AY71" s="276"/>
      <c r="AZ71" s="291"/>
      <c r="BA71" s="292"/>
      <c r="BB71" s="276"/>
      <c r="BC71" s="276"/>
      <c r="BD71" s="291"/>
    </row>
    <row r="72" spans="1:56" x14ac:dyDescent="0.35">
      <c r="A72" s="345" t="s">
        <v>484</v>
      </c>
      <c r="B72" s="316" t="s">
        <v>470</v>
      </c>
      <c r="C72" s="346" t="s">
        <v>490</v>
      </c>
      <c r="D72" s="276"/>
      <c r="E72" s="276"/>
      <c r="F72" s="276"/>
      <c r="G72" s="276"/>
      <c r="H72" s="276"/>
      <c r="I72" s="276"/>
      <c r="J72" s="276"/>
      <c r="K72" s="276"/>
      <c r="L72" s="276"/>
      <c r="M72" s="276"/>
      <c r="N72" s="276"/>
      <c r="O72" s="291"/>
      <c r="P72" s="292"/>
      <c r="Q72" s="276"/>
      <c r="R72" s="276"/>
      <c r="S72" s="291"/>
      <c r="T72" s="292"/>
      <c r="U72" s="276"/>
      <c r="V72" s="276"/>
      <c r="W72" s="291"/>
      <c r="X72" s="292"/>
      <c r="Y72" s="276"/>
      <c r="Z72" s="276"/>
      <c r="AA72" s="276"/>
      <c r="AB72" s="291"/>
      <c r="AC72" s="292"/>
      <c r="AD72" s="276"/>
      <c r="AE72" s="276"/>
      <c r="AF72" s="291"/>
      <c r="AG72" s="292"/>
      <c r="AH72" s="276"/>
      <c r="AI72" s="276"/>
      <c r="AJ72" s="291"/>
      <c r="AK72" s="292"/>
      <c r="AL72" s="276"/>
      <c r="AM72" s="276"/>
      <c r="AN72" s="291"/>
      <c r="AO72" s="292"/>
      <c r="AP72" s="276"/>
      <c r="AQ72" s="276"/>
      <c r="AR72" s="291"/>
      <c r="AS72" s="292"/>
      <c r="AT72" s="276"/>
      <c r="AU72" s="276"/>
      <c r="AV72" s="291"/>
      <c r="AW72" s="292"/>
      <c r="AX72" s="276"/>
      <c r="AY72" s="276"/>
      <c r="AZ72" s="291"/>
      <c r="BA72" s="292"/>
      <c r="BB72" s="276"/>
      <c r="BC72" s="276"/>
      <c r="BD72" s="291"/>
    </row>
    <row r="73" spans="1:56" x14ac:dyDescent="0.35">
      <c r="A73" s="345" t="s">
        <v>485</v>
      </c>
      <c r="B73" s="316" t="s">
        <v>470</v>
      </c>
      <c r="C73" s="346" t="s">
        <v>491</v>
      </c>
      <c r="D73" s="276"/>
      <c r="E73" s="276"/>
      <c r="F73" s="276"/>
      <c r="G73" s="276"/>
      <c r="H73" s="276"/>
      <c r="I73" s="276"/>
      <c r="J73" s="276"/>
      <c r="K73" s="276"/>
      <c r="L73" s="276"/>
      <c r="M73" s="276"/>
      <c r="N73" s="276"/>
      <c r="O73" s="291"/>
      <c r="P73" s="292"/>
      <c r="Q73" s="276"/>
      <c r="R73" s="276"/>
      <c r="S73" s="291"/>
      <c r="T73" s="292"/>
      <c r="U73" s="276"/>
      <c r="V73" s="276"/>
      <c r="W73" s="291"/>
      <c r="X73" s="292"/>
      <c r="Y73" s="276"/>
      <c r="Z73" s="276"/>
      <c r="AA73" s="276"/>
      <c r="AB73" s="291"/>
      <c r="AC73" s="292"/>
      <c r="AD73" s="276"/>
      <c r="AE73" s="276"/>
      <c r="AF73" s="291"/>
      <c r="AG73" s="292"/>
      <c r="AH73" s="276"/>
      <c r="AI73" s="276"/>
      <c r="AJ73" s="291"/>
      <c r="AK73" s="292"/>
      <c r="AL73" s="276"/>
      <c r="AM73" s="276"/>
      <c r="AN73" s="291"/>
      <c r="AO73" s="292"/>
      <c r="AP73" s="276"/>
      <c r="AQ73" s="276"/>
      <c r="AR73" s="291"/>
      <c r="AS73" s="292"/>
      <c r="AT73" s="276"/>
      <c r="AU73" s="276"/>
      <c r="AV73" s="291"/>
      <c r="AW73" s="292"/>
      <c r="AX73" s="276"/>
      <c r="AY73" s="276"/>
      <c r="AZ73" s="291"/>
      <c r="BA73" s="292"/>
      <c r="BB73" s="276"/>
      <c r="BC73" s="276"/>
      <c r="BD73" s="291"/>
    </row>
    <row r="74" spans="1:56" s="284" customFormat="1" ht="18.600000000000001" thickBot="1" x14ac:dyDescent="0.4">
      <c r="A74" s="347" t="s">
        <v>486</v>
      </c>
      <c r="B74" s="341" t="s">
        <v>470</v>
      </c>
      <c r="C74" s="348" t="s">
        <v>492</v>
      </c>
      <c r="D74" s="283"/>
      <c r="E74" s="283"/>
      <c r="F74" s="283"/>
      <c r="G74" s="283"/>
      <c r="H74" s="283"/>
      <c r="I74" s="283"/>
      <c r="J74" s="283"/>
      <c r="K74" s="283"/>
      <c r="L74" s="283"/>
      <c r="M74" s="283"/>
      <c r="N74" s="283"/>
      <c r="O74" s="295"/>
      <c r="P74" s="296"/>
      <c r="Q74" s="283"/>
      <c r="R74" s="283"/>
      <c r="S74" s="295"/>
      <c r="T74" s="296"/>
      <c r="U74" s="283"/>
      <c r="V74" s="283"/>
      <c r="W74" s="295"/>
      <c r="X74" s="296"/>
      <c r="Y74" s="283"/>
      <c r="Z74" s="283"/>
      <c r="AA74" s="283"/>
      <c r="AB74" s="295"/>
      <c r="AC74" s="296"/>
      <c r="AD74" s="283"/>
      <c r="AE74" s="283"/>
      <c r="AF74" s="295"/>
      <c r="AG74" s="296"/>
      <c r="AH74" s="283"/>
      <c r="AI74" s="283"/>
      <c r="AJ74" s="295"/>
      <c r="AK74" s="296"/>
      <c r="AL74" s="283"/>
      <c r="AM74" s="283"/>
      <c r="AN74" s="295"/>
      <c r="AO74" s="296"/>
      <c r="AP74" s="283"/>
      <c r="AQ74" s="283"/>
      <c r="AR74" s="295"/>
      <c r="AS74" s="296"/>
      <c r="AT74" s="283"/>
      <c r="AU74" s="283"/>
      <c r="AV74" s="295"/>
      <c r="AW74" s="296"/>
      <c r="AX74" s="283"/>
      <c r="AY74" s="283"/>
      <c r="AZ74" s="295"/>
      <c r="BA74" s="296"/>
      <c r="BB74" s="283"/>
      <c r="BC74" s="283"/>
      <c r="BD74" s="295"/>
    </row>
    <row r="75" spans="1:56" s="286" customFormat="1" ht="21.6" thickBot="1" x14ac:dyDescent="0.45">
      <c r="A75" s="339" t="s">
        <v>466</v>
      </c>
      <c r="B75" s="342"/>
      <c r="C75" s="340"/>
      <c r="D75" s="290"/>
      <c r="E75" s="290"/>
      <c r="F75" s="290"/>
      <c r="G75" s="290"/>
      <c r="H75" s="290"/>
      <c r="I75" s="290"/>
      <c r="J75" s="290"/>
      <c r="K75" s="290"/>
      <c r="L75" s="290"/>
      <c r="M75" s="290"/>
      <c r="N75" s="290"/>
      <c r="O75" s="290"/>
      <c r="P75" s="290"/>
      <c r="Q75" s="290"/>
      <c r="R75" s="290"/>
      <c r="S75" s="290"/>
      <c r="T75" s="290"/>
      <c r="U75" s="290"/>
      <c r="V75" s="290"/>
      <c r="W75" s="290"/>
      <c r="X75" s="290"/>
      <c r="Y75" s="290"/>
      <c r="Z75" s="290"/>
      <c r="AA75" s="290"/>
      <c r="AB75" s="290"/>
      <c r="AC75" s="290"/>
      <c r="AD75" s="290"/>
      <c r="AE75" s="290"/>
      <c r="AF75" s="290"/>
      <c r="AG75" s="290"/>
      <c r="AH75" s="290"/>
      <c r="AI75" s="290"/>
      <c r="AJ75" s="290"/>
      <c r="AK75" s="290"/>
      <c r="AL75" s="290"/>
      <c r="AM75" s="290"/>
      <c r="AN75" s="290"/>
      <c r="AO75" s="290"/>
      <c r="AP75" s="290"/>
      <c r="AQ75" s="290"/>
      <c r="AR75" s="290"/>
      <c r="AS75" s="290"/>
      <c r="AT75" s="290"/>
      <c r="AU75" s="290"/>
      <c r="AV75" s="290"/>
      <c r="AW75" s="290"/>
      <c r="AX75" s="290"/>
      <c r="AY75" s="290"/>
      <c r="AZ75" s="290"/>
      <c r="BA75" s="290"/>
      <c r="BB75" s="290"/>
      <c r="BC75" s="290"/>
      <c r="BD75" s="290"/>
    </row>
    <row r="76" spans="1:56" s="275" customFormat="1" x14ac:dyDescent="0.35">
      <c r="A76" s="314" t="s">
        <v>497</v>
      </c>
      <c r="B76" s="312" t="s">
        <v>500</v>
      </c>
      <c r="C76" s="349" t="s">
        <v>494</v>
      </c>
      <c r="D76" s="274"/>
      <c r="E76" s="274"/>
      <c r="F76" s="274"/>
      <c r="G76" s="274"/>
      <c r="H76" s="274"/>
      <c r="I76" s="274"/>
      <c r="J76" s="274"/>
      <c r="K76" s="274"/>
      <c r="L76" s="274"/>
      <c r="M76" s="274"/>
      <c r="N76" s="274"/>
      <c r="O76" s="293"/>
      <c r="P76" s="294"/>
      <c r="Q76" s="274"/>
      <c r="R76" s="274"/>
      <c r="S76" s="293"/>
      <c r="T76" s="294"/>
      <c r="U76" s="274"/>
      <c r="V76" s="274"/>
      <c r="W76" s="293"/>
      <c r="X76" s="294"/>
      <c r="Y76" s="274"/>
      <c r="Z76" s="274"/>
      <c r="AA76" s="274"/>
      <c r="AB76" s="293"/>
      <c r="AC76" s="294"/>
      <c r="AD76" s="274"/>
      <c r="AE76" s="274"/>
      <c r="AF76" s="293"/>
      <c r="AG76" s="294"/>
      <c r="AH76" s="274"/>
      <c r="AI76" s="274"/>
      <c r="AJ76" s="293"/>
      <c r="AK76" s="294"/>
      <c r="AL76" s="274"/>
      <c r="AM76" s="274"/>
      <c r="AN76" s="293"/>
      <c r="AO76" s="294"/>
      <c r="AP76" s="274"/>
      <c r="AQ76" s="274"/>
      <c r="AR76" s="293"/>
      <c r="AS76" s="294"/>
      <c r="AT76" s="274"/>
      <c r="AU76" s="274"/>
      <c r="AV76" s="293"/>
      <c r="AW76" s="294"/>
      <c r="AX76" s="274"/>
      <c r="AY76" s="274"/>
      <c r="AZ76" s="293"/>
      <c r="BA76" s="294"/>
      <c r="BB76" s="274"/>
      <c r="BC76" s="274"/>
      <c r="BD76" s="293"/>
    </row>
    <row r="77" spans="1:56" x14ac:dyDescent="0.35">
      <c r="A77" s="311" t="s">
        <v>498</v>
      </c>
      <c r="B77" s="316" t="s">
        <v>500</v>
      </c>
      <c r="C77" s="350" t="s">
        <v>495</v>
      </c>
      <c r="D77" s="276"/>
      <c r="E77" s="276"/>
      <c r="F77" s="276"/>
      <c r="G77" s="276"/>
      <c r="H77" s="276"/>
      <c r="I77" s="276"/>
      <c r="J77" s="276"/>
      <c r="K77" s="276"/>
      <c r="L77" s="276"/>
      <c r="M77" s="276"/>
      <c r="N77" s="276"/>
      <c r="O77" s="291"/>
      <c r="P77" s="292"/>
      <c r="Q77" s="276"/>
      <c r="R77" s="276"/>
      <c r="S77" s="291"/>
      <c r="T77" s="292"/>
      <c r="U77" s="276"/>
      <c r="V77" s="276"/>
      <c r="W77" s="291"/>
      <c r="X77" s="292"/>
      <c r="Y77" s="276"/>
      <c r="Z77" s="276"/>
      <c r="AA77" s="276"/>
      <c r="AB77" s="291"/>
      <c r="AC77" s="292"/>
      <c r="AD77" s="276"/>
      <c r="AE77" s="276"/>
      <c r="AF77" s="291"/>
      <c r="AG77" s="292"/>
      <c r="AH77" s="276"/>
      <c r="AI77" s="276"/>
      <c r="AJ77" s="291"/>
      <c r="AK77" s="292"/>
      <c r="AL77" s="276"/>
      <c r="AM77" s="276"/>
      <c r="AN77" s="291"/>
      <c r="AO77" s="292"/>
      <c r="AP77" s="276"/>
      <c r="AQ77" s="276"/>
      <c r="AR77" s="291"/>
      <c r="AS77" s="292"/>
      <c r="AT77" s="276"/>
      <c r="AU77" s="276"/>
      <c r="AV77" s="291"/>
      <c r="AW77" s="292"/>
      <c r="AX77" s="276"/>
      <c r="AY77" s="276"/>
      <c r="AZ77" s="291"/>
      <c r="BA77" s="292"/>
      <c r="BB77" s="276"/>
      <c r="BC77" s="276"/>
      <c r="BD77" s="291"/>
    </row>
    <row r="78" spans="1:56" s="284" customFormat="1" ht="18.600000000000001" thickBot="1" x14ac:dyDescent="0.4">
      <c r="A78" s="335" t="s">
        <v>499</v>
      </c>
      <c r="B78" s="341" t="s">
        <v>500</v>
      </c>
      <c r="C78" s="351" t="s">
        <v>496</v>
      </c>
      <c r="D78" s="283"/>
      <c r="E78" s="283"/>
      <c r="F78" s="283"/>
      <c r="G78" s="283"/>
      <c r="H78" s="283"/>
      <c r="I78" s="283"/>
      <c r="J78" s="283"/>
      <c r="K78" s="283"/>
      <c r="L78" s="283"/>
      <c r="M78" s="283"/>
      <c r="N78" s="283"/>
      <c r="O78" s="295"/>
      <c r="P78" s="296"/>
      <c r="Q78" s="283"/>
      <c r="R78" s="283"/>
      <c r="S78" s="295"/>
      <c r="T78" s="296"/>
      <c r="U78" s="283"/>
      <c r="V78" s="283"/>
      <c r="W78" s="295"/>
      <c r="X78" s="296"/>
      <c r="Y78" s="283"/>
      <c r="Z78" s="283"/>
      <c r="AA78" s="283"/>
      <c r="AB78" s="295"/>
      <c r="AC78" s="296"/>
      <c r="AD78" s="283"/>
      <c r="AE78" s="283"/>
      <c r="AF78" s="295"/>
      <c r="AG78" s="296"/>
      <c r="AH78" s="283"/>
      <c r="AI78" s="283"/>
      <c r="AJ78" s="295"/>
      <c r="AK78" s="296"/>
      <c r="AL78" s="283"/>
      <c r="AM78" s="283"/>
      <c r="AN78" s="295"/>
      <c r="AO78" s="296"/>
      <c r="AP78" s="283"/>
      <c r="AQ78" s="283"/>
      <c r="AR78" s="295"/>
      <c r="AS78" s="296"/>
      <c r="AT78" s="283"/>
      <c r="AU78" s="283"/>
      <c r="AV78" s="295"/>
      <c r="AW78" s="296"/>
      <c r="AX78" s="283"/>
      <c r="AY78" s="283"/>
      <c r="AZ78" s="295"/>
      <c r="BA78" s="296"/>
      <c r="BB78" s="283"/>
      <c r="BC78" s="283"/>
      <c r="BD78" s="295"/>
    </row>
    <row r="79" spans="1:56" s="298" customFormat="1" ht="21.6" thickBot="1" x14ac:dyDescent="0.45">
      <c r="A79" s="352" t="s">
        <v>465</v>
      </c>
      <c r="B79" s="353"/>
      <c r="C79" s="340"/>
      <c r="D79" s="297"/>
      <c r="E79" s="297"/>
      <c r="F79" s="297"/>
      <c r="G79" s="297"/>
      <c r="H79" s="297"/>
      <c r="I79" s="297"/>
      <c r="J79" s="297"/>
      <c r="K79" s="297"/>
      <c r="L79" s="297"/>
      <c r="M79" s="297"/>
      <c r="N79" s="297"/>
      <c r="O79" s="297"/>
      <c r="P79" s="297"/>
      <c r="Q79" s="297"/>
      <c r="R79" s="297"/>
      <c r="S79" s="297"/>
      <c r="T79" s="297"/>
      <c r="U79" s="297"/>
      <c r="V79" s="297"/>
      <c r="W79" s="297"/>
      <c r="X79" s="297"/>
      <c r="Y79" s="297"/>
      <c r="Z79" s="297"/>
      <c r="AA79" s="297"/>
      <c r="AB79" s="297"/>
      <c r="AC79" s="297"/>
      <c r="AD79" s="297"/>
      <c r="AE79" s="297"/>
      <c r="AF79" s="297"/>
      <c r="AG79" s="297"/>
      <c r="AH79" s="297"/>
      <c r="AI79" s="297"/>
      <c r="AJ79" s="297"/>
      <c r="AK79" s="297"/>
      <c r="AL79" s="297"/>
      <c r="AM79" s="297"/>
      <c r="AN79" s="297"/>
      <c r="AO79" s="297"/>
      <c r="AP79" s="297"/>
      <c r="AQ79" s="297"/>
      <c r="AR79" s="297"/>
      <c r="AS79" s="297"/>
      <c r="AT79" s="297"/>
      <c r="AU79" s="297"/>
      <c r="AV79" s="297"/>
      <c r="AW79" s="297"/>
      <c r="AX79" s="297"/>
      <c r="AY79" s="297"/>
      <c r="AZ79" s="297"/>
      <c r="BA79" s="297"/>
      <c r="BB79" s="297"/>
      <c r="BC79" s="297"/>
      <c r="BD79" s="297"/>
    </row>
    <row r="80" spans="1:56" s="275" customFormat="1" x14ac:dyDescent="0.35">
      <c r="A80" s="314" t="s">
        <v>502</v>
      </c>
      <c r="B80" s="312" t="s">
        <v>36</v>
      </c>
      <c r="C80" s="315" t="s">
        <v>501</v>
      </c>
      <c r="D80" s="299"/>
      <c r="E80" s="274"/>
      <c r="F80" s="274"/>
      <c r="G80" s="274"/>
      <c r="H80" s="274"/>
      <c r="I80" s="274"/>
      <c r="J80" s="274"/>
      <c r="K80" s="274"/>
      <c r="L80" s="274"/>
      <c r="M80" s="274"/>
      <c r="N80" s="274"/>
      <c r="O80" s="293"/>
      <c r="P80" s="294"/>
      <c r="Q80" s="274"/>
      <c r="R80" s="274"/>
      <c r="S80" s="293"/>
      <c r="T80" s="294"/>
      <c r="U80" s="274"/>
      <c r="V80" s="274"/>
      <c r="W80" s="293"/>
      <c r="X80" s="294"/>
      <c r="Y80" s="274"/>
      <c r="Z80" s="274"/>
      <c r="AA80" s="274"/>
      <c r="AB80" s="293"/>
      <c r="AC80" s="294"/>
      <c r="AD80" s="274"/>
      <c r="AE80" s="274"/>
      <c r="AF80" s="293"/>
      <c r="AG80" s="294"/>
      <c r="AH80" s="274"/>
      <c r="AI80" s="274"/>
      <c r="AJ80" s="293"/>
      <c r="AK80" s="294"/>
      <c r="AL80" s="274"/>
      <c r="AM80" s="274"/>
      <c r="AN80" s="293"/>
      <c r="AO80" s="294"/>
      <c r="AP80" s="274"/>
      <c r="AQ80" s="274"/>
      <c r="AR80" s="293"/>
      <c r="AS80" s="294"/>
      <c r="AT80" s="274"/>
      <c r="AU80" s="274"/>
      <c r="AV80" s="293"/>
      <c r="AW80" s="294"/>
      <c r="AX80" s="274"/>
      <c r="AY80" s="274"/>
      <c r="AZ80" s="293"/>
      <c r="BA80" s="294"/>
      <c r="BB80" s="274"/>
      <c r="BC80" s="274"/>
      <c r="BD80" s="293"/>
    </row>
    <row r="81" spans="1:56" x14ac:dyDescent="0.35">
      <c r="A81" s="311" t="s">
        <v>503</v>
      </c>
      <c r="B81" s="316" t="s">
        <v>36</v>
      </c>
      <c r="C81" s="313" t="s">
        <v>508</v>
      </c>
      <c r="D81" s="300"/>
      <c r="E81" s="276"/>
      <c r="F81" s="276"/>
      <c r="G81" s="276"/>
      <c r="H81" s="276"/>
      <c r="I81" s="276"/>
      <c r="J81" s="276"/>
      <c r="K81" s="276"/>
      <c r="L81" s="276"/>
      <c r="M81" s="276"/>
      <c r="N81" s="276"/>
      <c r="O81" s="291"/>
      <c r="P81" s="292"/>
      <c r="Q81" s="276"/>
      <c r="R81" s="276"/>
      <c r="S81" s="291"/>
      <c r="T81" s="292"/>
      <c r="U81" s="276"/>
      <c r="V81" s="276"/>
      <c r="W81" s="291"/>
      <c r="X81" s="292"/>
      <c r="Y81" s="276"/>
      <c r="Z81" s="276"/>
      <c r="AA81" s="276"/>
      <c r="AB81" s="291"/>
      <c r="AC81" s="292"/>
      <c r="AD81" s="276"/>
      <c r="AE81" s="276"/>
      <c r="AF81" s="291"/>
      <c r="AG81" s="292"/>
      <c r="AH81" s="276"/>
      <c r="AI81" s="276"/>
      <c r="AJ81" s="291"/>
      <c r="AK81" s="292"/>
      <c r="AL81" s="276"/>
      <c r="AM81" s="276"/>
      <c r="AN81" s="291"/>
      <c r="AO81" s="292"/>
      <c r="AP81" s="276"/>
      <c r="AQ81" s="276"/>
      <c r="AR81" s="291"/>
      <c r="AS81" s="292"/>
      <c r="AT81" s="276"/>
      <c r="AU81" s="276"/>
      <c r="AV81" s="291"/>
      <c r="AW81" s="292"/>
      <c r="AX81" s="276"/>
      <c r="AY81" s="276"/>
      <c r="AZ81" s="291"/>
      <c r="BA81" s="292"/>
      <c r="BB81" s="276"/>
      <c r="BC81" s="276"/>
      <c r="BD81" s="291"/>
    </row>
    <row r="82" spans="1:56" x14ac:dyDescent="0.35">
      <c r="A82" s="311" t="s">
        <v>504</v>
      </c>
      <c r="B82" s="316" t="s">
        <v>36</v>
      </c>
      <c r="C82" s="313" t="s">
        <v>509</v>
      </c>
      <c r="D82" s="300"/>
      <c r="E82" s="276"/>
      <c r="F82" s="276"/>
      <c r="G82" s="276"/>
      <c r="H82" s="276"/>
      <c r="I82" s="276"/>
      <c r="J82" s="276"/>
      <c r="K82" s="276"/>
      <c r="L82" s="276"/>
      <c r="M82" s="276"/>
      <c r="N82" s="276"/>
      <c r="O82" s="291"/>
      <c r="P82" s="292"/>
      <c r="Q82" s="276"/>
      <c r="R82" s="276"/>
      <c r="S82" s="291"/>
      <c r="T82" s="292"/>
      <c r="U82" s="276"/>
      <c r="V82" s="276"/>
      <c r="W82" s="291"/>
      <c r="X82" s="292"/>
      <c r="Y82" s="276"/>
      <c r="Z82" s="276"/>
      <c r="AA82" s="276"/>
      <c r="AB82" s="291"/>
      <c r="AC82" s="292"/>
      <c r="AD82" s="276"/>
      <c r="AE82" s="276"/>
      <c r="AF82" s="291"/>
      <c r="AG82" s="292"/>
      <c r="AH82" s="276"/>
      <c r="AI82" s="276"/>
      <c r="AJ82" s="291"/>
      <c r="AK82" s="292"/>
      <c r="AL82" s="276"/>
      <c r="AM82" s="276"/>
      <c r="AN82" s="291"/>
      <c r="AO82" s="292"/>
      <c r="AP82" s="276"/>
      <c r="AQ82" s="276"/>
      <c r="AR82" s="291"/>
      <c r="AS82" s="292"/>
      <c r="AT82" s="276"/>
      <c r="AU82" s="276"/>
      <c r="AV82" s="291"/>
      <c r="AW82" s="292"/>
      <c r="AX82" s="276"/>
      <c r="AY82" s="276"/>
      <c r="AZ82" s="291"/>
      <c r="BA82" s="292"/>
      <c r="BB82" s="276"/>
      <c r="BC82" s="276"/>
      <c r="BD82" s="291"/>
    </row>
    <row r="83" spans="1:56" x14ac:dyDescent="0.35">
      <c r="A83" s="311" t="s">
        <v>505</v>
      </c>
      <c r="B83" s="316" t="s">
        <v>36</v>
      </c>
      <c r="C83" s="313" t="s">
        <v>510</v>
      </c>
      <c r="D83" s="300"/>
      <c r="E83" s="276"/>
      <c r="F83" s="276"/>
      <c r="G83" s="276"/>
      <c r="H83" s="276"/>
      <c r="I83" s="276"/>
      <c r="J83" s="276"/>
      <c r="K83" s="276"/>
      <c r="L83" s="276"/>
      <c r="M83" s="276"/>
      <c r="N83" s="276"/>
      <c r="O83" s="291"/>
      <c r="P83" s="292"/>
      <c r="Q83" s="276"/>
      <c r="R83" s="276"/>
      <c r="S83" s="291"/>
      <c r="T83" s="292"/>
      <c r="U83" s="276"/>
      <c r="V83" s="276"/>
      <c r="W83" s="291"/>
      <c r="X83" s="292"/>
      <c r="Y83" s="276"/>
      <c r="Z83" s="276"/>
      <c r="AA83" s="276"/>
      <c r="AB83" s="291"/>
      <c r="AC83" s="292"/>
      <c r="AD83" s="276"/>
      <c r="AE83" s="276"/>
      <c r="AF83" s="291"/>
      <c r="AG83" s="292"/>
      <c r="AH83" s="276"/>
      <c r="AI83" s="276"/>
      <c r="AJ83" s="291"/>
      <c r="AK83" s="292"/>
      <c r="AL83" s="276"/>
      <c r="AM83" s="276"/>
      <c r="AN83" s="291"/>
      <c r="AO83" s="292"/>
      <c r="AP83" s="276"/>
      <c r="AQ83" s="276"/>
      <c r="AR83" s="291"/>
      <c r="AS83" s="292"/>
      <c r="AT83" s="276"/>
      <c r="AU83" s="276"/>
      <c r="AV83" s="291"/>
      <c r="AW83" s="292"/>
      <c r="AX83" s="276"/>
      <c r="AY83" s="276"/>
      <c r="AZ83" s="291"/>
      <c r="BA83" s="292"/>
      <c r="BB83" s="276"/>
      <c r="BC83" s="276"/>
      <c r="BD83" s="291"/>
    </row>
    <row r="84" spans="1:56" x14ac:dyDescent="0.35">
      <c r="A84" s="311" t="s">
        <v>507</v>
      </c>
      <c r="B84" s="316" t="s">
        <v>36</v>
      </c>
      <c r="C84" s="313" t="s">
        <v>511</v>
      </c>
      <c r="D84" s="300"/>
      <c r="E84" s="276"/>
      <c r="F84" s="276"/>
      <c r="G84" s="276"/>
      <c r="H84" s="276"/>
      <c r="I84" s="276"/>
      <c r="J84" s="276"/>
      <c r="K84" s="276"/>
      <c r="L84" s="276"/>
      <c r="M84" s="276"/>
      <c r="N84" s="276"/>
      <c r="O84" s="291"/>
      <c r="P84" s="292"/>
      <c r="Q84" s="276"/>
      <c r="R84" s="276"/>
      <c r="S84" s="291"/>
      <c r="T84" s="292"/>
      <c r="U84" s="276"/>
      <c r="V84" s="276"/>
      <c r="W84" s="291"/>
      <c r="X84" s="292"/>
      <c r="Y84" s="276"/>
      <c r="Z84" s="276"/>
      <c r="AA84" s="276"/>
      <c r="AB84" s="291"/>
      <c r="AC84" s="292"/>
      <c r="AD84" s="276"/>
      <c r="AE84" s="276"/>
      <c r="AF84" s="291"/>
      <c r="AG84" s="292"/>
      <c r="AH84" s="276"/>
      <c r="AI84" s="276"/>
      <c r="AJ84" s="291"/>
      <c r="AK84" s="292"/>
      <c r="AL84" s="276"/>
      <c r="AM84" s="276"/>
      <c r="AN84" s="291"/>
      <c r="AO84" s="292"/>
      <c r="AP84" s="276"/>
      <c r="AQ84" s="276"/>
      <c r="AR84" s="291"/>
      <c r="AS84" s="292"/>
      <c r="AT84" s="276"/>
      <c r="AU84" s="276"/>
      <c r="AV84" s="291"/>
      <c r="AW84" s="292"/>
      <c r="AX84" s="276"/>
      <c r="AY84" s="276"/>
      <c r="AZ84" s="291"/>
      <c r="BA84" s="292"/>
      <c r="BB84" s="276"/>
      <c r="BC84" s="276"/>
      <c r="BD84" s="291"/>
    </row>
    <row r="85" spans="1:56" s="284" customFormat="1" ht="18.600000000000001" thickBot="1" x14ac:dyDescent="0.4">
      <c r="A85" s="335" t="s">
        <v>506</v>
      </c>
      <c r="B85" s="341" t="s">
        <v>36</v>
      </c>
      <c r="C85" s="329" t="s">
        <v>512</v>
      </c>
      <c r="D85" s="301"/>
      <c r="E85" s="283"/>
      <c r="F85" s="283"/>
      <c r="G85" s="283"/>
      <c r="H85" s="283"/>
      <c r="I85" s="283"/>
      <c r="J85" s="283"/>
      <c r="K85" s="283"/>
      <c r="L85" s="283"/>
      <c r="M85" s="283"/>
      <c r="N85" s="283"/>
      <c r="O85" s="295"/>
      <c r="P85" s="296"/>
      <c r="Q85" s="283"/>
      <c r="R85" s="283"/>
      <c r="S85" s="295"/>
      <c r="T85" s="296"/>
      <c r="U85" s="283"/>
      <c r="V85" s="283"/>
      <c r="W85" s="295"/>
      <c r="X85" s="296"/>
      <c r="Y85" s="283"/>
      <c r="Z85" s="283"/>
      <c r="AA85" s="283"/>
      <c r="AB85" s="295"/>
      <c r="AC85" s="296"/>
      <c r="AD85" s="283"/>
      <c r="AE85" s="283"/>
      <c r="AF85" s="295"/>
      <c r="AG85" s="296"/>
      <c r="AH85" s="283"/>
      <c r="AI85" s="283"/>
      <c r="AJ85" s="295"/>
      <c r="AK85" s="296"/>
      <c r="AL85" s="283"/>
      <c r="AM85" s="283"/>
      <c r="AN85" s="295"/>
      <c r="AO85" s="296"/>
      <c r="AP85" s="283"/>
      <c r="AQ85" s="283"/>
      <c r="AR85" s="295"/>
      <c r="AS85" s="296"/>
      <c r="AT85" s="283"/>
      <c r="AU85" s="283"/>
      <c r="AV85" s="295"/>
      <c r="AW85" s="296"/>
      <c r="AX85" s="283"/>
      <c r="AY85" s="283"/>
      <c r="AZ85" s="295"/>
      <c r="BA85" s="296"/>
      <c r="BB85" s="283"/>
      <c r="BC85" s="283"/>
      <c r="BD85" s="295"/>
    </row>
    <row r="86" spans="1:56" s="298" customFormat="1" ht="21.6" thickBot="1" x14ac:dyDescent="0.45">
      <c r="A86" s="354" t="s">
        <v>513</v>
      </c>
      <c r="B86" s="355" t="s">
        <v>514</v>
      </c>
      <c r="C86" s="340"/>
      <c r="D86" s="297"/>
      <c r="E86" s="297"/>
      <c r="F86" s="297"/>
      <c r="G86" s="297"/>
      <c r="H86" s="297"/>
      <c r="I86" s="297"/>
      <c r="J86" s="297"/>
      <c r="K86" s="297"/>
      <c r="L86" s="297"/>
      <c r="M86" s="297"/>
      <c r="N86" s="297"/>
      <c r="O86" s="297"/>
      <c r="P86" s="297"/>
      <c r="Q86" s="297"/>
      <c r="R86" s="297"/>
      <c r="S86" s="297"/>
      <c r="T86" s="297"/>
      <c r="U86" s="297"/>
      <c r="V86" s="297"/>
      <c r="W86" s="297"/>
      <c r="X86" s="297"/>
      <c r="Y86" s="297"/>
      <c r="Z86" s="297"/>
      <c r="AA86" s="297"/>
      <c r="AB86" s="297"/>
      <c r="AC86" s="297"/>
      <c r="AD86" s="297"/>
      <c r="AE86" s="297"/>
      <c r="AF86" s="297"/>
      <c r="AG86" s="297"/>
      <c r="AH86" s="297"/>
      <c r="AI86" s="297"/>
      <c r="AJ86" s="297"/>
      <c r="AK86" s="297"/>
      <c r="AL86" s="297"/>
      <c r="AM86" s="297"/>
      <c r="AN86" s="297"/>
      <c r="AO86" s="297"/>
      <c r="AP86" s="297"/>
      <c r="AQ86" s="297"/>
      <c r="AR86" s="297"/>
      <c r="AS86" s="297"/>
      <c r="AT86" s="297"/>
      <c r="AU86" s="297"/>
      <c r="AV86" s="297"/>
      <c r="AW86" s="297"/>
      <c r="AX86" s="297"/>
      <c r="AY86" s="297"/>
      <c r="AZ86" s="297"/>
      <c r="BA86" s="297"/>
      <c r="BB86" s="297"/>
      <c r="BC86" s="297"/>
      <c r="BD86" s="297"/>
    </row>
    <row r="87" spans="1:56" s="275" customFormat="1" x14ac:dyDescent="0.35">
      <c r="A87" s="314" t="s">
        <v>515</v>
      </c>
      <c r="B87" s="312" t="s">
        <v>60</v>
      </c>
      <c r="C87" s="315" t="s">
        <v>437</v>
      </c>
      <c r="D87" s="299"/>
      <c r="E87" s="274"/>
      <c r="F87" s="274"/>
      <c r="G87" s="274"/>
      <c r="H87" s="274"/>
      <c r="I87" s="274"/>
      <c r="J87" s="274"/>
      <c r="K87" s="274"/>
      <c r="L87" s="274"/>
      <c r="M87" s="274"/>
      <c r="N87" s="274"/>
      <c r="O87" s="293"/>
      <c r="P87" s="294"/>
      <c r="Q87" s="274"/>
      <c r="R87" s="274"/>
      <c r="S87" s="293"/>
      <c r="T87" s="294"/>
      <c r="U87" s="274"/>
      <c r="V87" s="274"/>
      <c r="W87" s="293"/>
      <c r="X87" s="294"/>
      <c r="Y87" s="274"/>
      <c r="Z87" s="274"/>
      <c r="AA87" s="274"/>
      <c r="AB87" s="293"/>
      <c r="AC87" s="294"/>
      <c r="AD87" s="274"/>
      <c r="AE87" s="274"/>
      <c r="AF87" s="293"/>
      <c r="AG87" s="294"/>
      <c r="AH87" s="274"/>
      <c r="AI87" s="274"/>
      <c r="AJ87" s="293"/>
      <c r="AK87" s="294"/>
      <c r="AL87" s="274"/>
      <c r="AM87" s="274"/>
      <c r="AN87" s="293"/>
      <c r="AO87" s="294"/>
      <c r="AP87" s="274"/>
      <c r="AQ87" s="274"/>
      <c r="AR87" s="293"/>
      <c r="AS87" s="294"/>
      <c r="AT87" s="274"/>
      <c r="AU87" s="274"/>
      <c r="AV87" s="293"/>
      <c r="AW87" s="294"/>
      <c r="AX87" s="274"/>
      <c r="AY87" s="274"/>
      <c r="AZ87" s="293"/>
      <c r="BA87" s="294"/>
      <c r="BB87" s="274"/>
      <c r="BC87" s="274"/>
      <c r="BD87" s="293"/>
    </row>
    <row r="88" spans="1:56" x14ac:dyDescent="0.35">
      <c r="A88" s="311" t="s">
        <v>516</v>
      </c>
      <c r="B88" s="316" t="s">
        <v>60</v>
      </c>
      <c r="C88" s="313" t="s">
        <v>438</v>
      </c>
      <c r="D88" s="300"/>
      <c r="E88" s="276"/>
      <c r="F88" s="276"/>
      <c r="G88" s="276"/>
      <c r="H88" s="276"/>
      <c r="I88" s="276"/>
      <c r="J88" s="276"/>
      <c r="K88" s="276"/>
      <c r="L88" s="276"/>
      <c r="M88" s="276"/>
      <c r="N88" s="276"/>
      <c r="O88" s="291"/>
      <c r="P88" s="292"/>
      <c r="Q88" s="276"/>
      <c r="R88" s="276"/>
      <c r="S88" s="291"/>
      <c r="T88" s="292"/>
      <c r="U88" s="276"/>
      <c r="V88" s="276"/>
      <c r="W88" s="291"/>
      <c r="X88" s="292"/>
      <c r="Y88" s="276"/>
      <c r="Z88" s="276"/>
      <c r="AA88" s="276"/>
      <c r="AB88" s="291"/>
      <c r="AC88" s="292"/>
      <c r="AD88" s="276"/>
      <c r="AE88" s="276"/>
      <c r="AF88" s="291"/>
      <c r="AG88" s="292"/>
      <c r="AH88" s="276"/>
      <c r="AI88" s="276"/>
      <c r="AJ88" s="291"/>
      <c r="AK88" s="292"/>
      <c r="AL88" s="276"/>
      <c r="AM88" s="276"/>
      <c r="AN88" s="291"/>
      <c r="AO88" s="292"/>
      <c r="AP88" s="276"/>
      <c r="AQ88" s="276"/>
      <c r="AR88" s="291"/>
      <c r="AS88" s="292"/>
      <c r="AT88" s="276"/>
      <c r="AU88" s="276"/>
      <c r="AV88" s="291"/>
      <c r="AW88" s="292"/>
      <c r="AX88" s="276"/>
      <c r="AY88" s="276"/>
      <c r="AZ88" s="291"/>
      <c r="BA88" s="292"/>
      <c r="BB88" s="276"/>
      <c r="BC88" s="276"/>
      <c r="BD88" s="291"/>
    </row>
    <row r="89" spans="1:56" x14ac:dyDescent="0.35">
      <c r="A89" s="311" t="s">
        <v>517</v>
      </c>
      <c r="B89" s="316" t="s">
        <v>60</v>
      </c>
      <c r="C89" s="313" t="s">
        <v>439</v>
      </c>
      <c r="D89" s="300"/>
      <c r="E89" s="276"/>
      <c r="F89" s="276"/>
      <c r="G89" s="276"/>
      <c r="H89" s="276"/>
      <c r="I89" s="276"/>
      <c r="J89" s="276"/>
      <c r="K89" s="276"/>
      <c r="L89" s="276"/>
      <c r="M89" s="276"/>
      <c r="N89" s="276"/>
      <c r="O89" s="291"/>
      <c r="P89" s="292"/>
      <c r="Q89" s="276"/>
      <c r="R89" s="276"/>
      <c r="S89" s="291"/>
      <c r="T89" s="292"/>
      <c r="U89" s="276"/>
      <c r="V89" s="276"/>
      <c r="W89" s="291"/>
      <c r="X89" s="292"/>
      <c r="Y89" s="276"/>
      <c r="Z89" s="276"/>
      <c r="AA89" s="276"/>
      <c r="AB89" s="291"/>
      <c r="AC89" s="292"/>
      <c r="AD89" s="276"/>
      <c r="AE89" s="276"/>
      <c r="AF89" s="291"/>
      <c r="AG89" s="292"/>
      <c r="AH89" s="276"/>
      <c r="AI89" s="276"/>
      <c r="AJ89" s="291"/>
      <c r="AK89" s="292"/>
      <c r="AL89" s="276"/>
      <c r="AM89" s="276"/>
      <c r="AN89" s="291"/>
      <c r="AO89" s="292"/>
      <c r="AP89" s="276"/>
      <c r="AQ89" s="276"/>
      <c r="AR89" s="291"/>
      <c r="AS89" s="292"/>
      <c r="AT89" s="276"/>
      <c r="AU89" s="276"/>
      <c r="AV89" s="291"/>
      <c r="AW89" s="292"/>
      <c r="AX89" s="276"/>
      <c r="AY89" s="276"/>
      <c r="AZ89" s="291"/>
      <c r="BA89" s="292"/>
      <c r="BB89" s="276"/>
      <c r="BC89" s="276"/>
      <c r="BD89" s="291"/>
    </row>
    <row r="90" spans="1:56" x14ac:dyDescent="0.35">
      <c r="A90" s="311" t="s">
        <v>520</v>
      </c>
      <c r="B90" s="316" t="s">
        <v>60</v>
      </c>
      <c r="C90" s="313" t="s">
        <v>440</v>
      </c>
      <c r="D90" s="300"/>
      <c r="E90" s="276"/>
      <c r="F90" s="276"/>
      <c r="G90" s="276"/>
      <c r="H90" s="276"/>
      <c r="I90" s="276"/>
      <c r="J90" s="276"/>
      <c r="K90" s="276"/>
      <c r="L90" s="276"/>
      <c r="M90" s="276"/>
      <c r="N90" s="276"/>
      <c r="O90" s="291"/>
      <c r="P90" s="292"/>
      <c r="Q90" s="276"/>
      <c r="R90" s="276"/>
      <c r="S90" s="291"/>
      <c r="T90" s="292"/>
      <c r="U90" s="276"/>
      <c r="V90" s="276"/>
      <c r="W90" s="291"/>
      <c r="X90" s="292"/>
      <c r="Y90" s="276"/>
      <c r="Z90" s="276"/>
      <c r="AA90" s="276"/>
      <c r="AB90" s="291"/>
      <c r="AC90" s="292"/>
      <c r="AD90" s="276"/>
      <c r="AE90" s="276"/>
      <c r="AF90" s="291"/>
      <c r="AG90" s="292"/>
      <c r="AH90" s="276"/>
      <c r="AI90" s="276"/>
      <c r="AJ90" s="291"/>
      <c r="AK90" s="292"/>
      <c r="AL90" s="276"/>
      <c r="AM90" s="276"/>
      <c r="AN90" s="291"/>
      <c r="AO90" s="292"/>
      <c r="AP90" s="276"/>
      <c r="AQ90" s="276"/>
      <c r="AR90" s="291"/>
      <c r="AS90" s="292"/>
      <c r="AT90" s="276"/>
      <c r="AU90" s="276"/>
      <c r="AV90" s="291"/>
      <c r="AW90" s="292"/>
      <c r="AX90" s="276"/>
      <c r="AY90" s="276"/>
      <c r="AZ90" s="291"/>
      <c r="BA90" s="292"/>
      <c r="BB90" s="276"/>
      <c r="BC90" s="276"/>
      <c r="BD90" s="291"/>
    </row>
    <row r="91" spans="1:56" x14ac:dyDescent="0.35">
      <c r="A91" s="311" t="s">
        <v>519</v>
      </c>
      <c r="B91" s="316" t="s">
        <v>60</v>
      </c>
      <c r="C91" s="313" t="s">
        <v>441</v>
      </c>
      <c r="D91" s="300"/>
      <c r="E91" s="276"/>
      <c r="F91" s="276"/>
      <c r="G91" s="276"/>
      <c r="H91" s="276"/>
      <c r="I91" s="276"/>
      <c r="J91" s="276"/>
      <c r="K91" s="276"/>
      <c r="L91" s="276"/>
      <c r="M91" s="276"/>
      <c r="N91" s="276"/>
      <c r="O91" s="291"/>
      <c r="P91" s="292"/>
      <c r="Q91" s="276"/>
      <c r="R91" s="276"/>
      <c r="S91" s="291"/>
      <c r="T91" s="292"/>
      <c r="U91" s="276"/>
      <c r="V91" s="276"/>
      <c r="W91" s="291"/>
      <c r="X91" s="292"/>
      <c r="Y91" s="276"/>
      <c r="Z91" s="276"/>
      <c r="AA91" s="276"/>
      <c r="AB91" s="291"/>
      <c r="AC91" s="292"/>
      <c r="AD91" s="276"/>
      <c r="AE91" s="276"/>
      <c r="AF91" s="291"/>
      <c r="AG91" s="292"/>
      <c r="AH91" s="276"/>
      <c r="AI91" s="276"/>
      <c r="AJ91" s="291"/>
      <c r="AK91" s="292"/>
      <c r="AL91" s="276"/>
      <c r="AM91" s="276"/>
      <c r="AN91" s="291"/>
      <c r="AO91" s="292"/>
      <c r="AP91" s="276"/>
      <c r="AQ91" s="276"/>
      <c r="AR91" s="291"/>
      <c r="AS91" s="292"/>
      <c r="AT91" s="276"/>
      <c r="AU91" s="276"/>
      <c r="AV91" s="291"/>
      <c r="AW91" s="292"/>
      <c r="AX91" s="276"/>
      <c r="AY91" s="276"/>
      <c r="AZ91" s="291"/>
      <c r="BA91" s="292"/>
      <c r="BB91" s="276"/>
      <c r="BC91" s="276"/>
      <c r="BD91" s="291"/>
    </row>
    <row r="92" spans="1:56" s="284" customFormat="1" ht="18.600000000000001" thickBot="1" x14ac:dyDescent="0.4">
      <c r="A92" s="335" t="s">
        <v>518</v>
      </c>
      <c r="B92" s="341" t="s">
        <v>60</v>
      </c>
      <c r="C92" s="329" t="s">
        <v>442</v>
      </c>
      <c r="D92" s="301"/>
      <c r="E92" s="283"/>
      <c r="F92" s="283"/>
      <c r="G92" s="283"/>
      <c r="H92" s="283"/>
      <c r="I92" s="283"/>
      <c r="J92" s="283"/>
      <c r="K92" s="283"/>
      <c r="L92" s="283"/>
      <c r="M92" s="283"/>
      <c r="N92" s="283"/>
      <c r="O92" s="295"/>
      <c r="P92" s="296"/>
      <c r="Q92" s="283"/>
      <c r="R92" s="283"/>
      <c r="S92" s="295"/>
      <c r="T92" s="296"/>
      <c r="U92" s="283"/>
      <c r="V92" s="283"/>
      <c r="W92" s="295"/>
      <c r="X92" s="296"/>
      <c r="Y92" s="283"/>
      <c r="Z92" s="283"/>
      <c r="AA92" s="283"/>
      <c r="AB92" s="295"/>
      <c r="AC92" s="296"/>
      <c r="AD92" s="283"/>
      <c r="AE92" s="283"/>
      <c r="AF92" s="295"/>
      <c r="AG92" s="296"/>
      <c r="AH92" s="283"/>
      <c r="AI92" s="283"/>
      <c r="AJ92" s="295"/>
      <c r="AK92" s="296"/>
      <c r="AL92" s="283"/>
      <c r="AM92" s="283"/>
      <c r="AN92" s="295"/>
      <c r="AO92" s="296"/>
      <c r="AP92" s="283"/>
      <c r="AQ92" s="283"/>
      <c r="AR92" s="295"/>
      <c r="AS92" s="296"/>
      <c r="AT92" s="283"/>
      <c r="AU92" s="283"/>
      <c r="AV92" s="295"/>
      <c r="AW92" s="296"/>
      <c r="AX92" s="283"/>
      <c r="AY92" s="283"/>
      <c r="AZ92" s="295"/>
      <c r="BA92" s="296"/>
      <c r="BB92" s="283"/>
      <c r="BC92" s="283"/>
      <c r="BD92" s="295"/>
    </row>
    <row r="93" spans="1:56" s="298" customFormat="1" ht="21.6" thickBot="1" x14ac:dyDescent="0.45">
      <c r="A93" s="356" t="s">
        <v>467</v>
      </c>
      <c r="B93" s="353"/>
      <c r="C93" s="340"/>
      <c r="D93" s="297"/>
      <c r="E93" s="297"/>
      <c r="F93" s="297"/>
      <c r="G93" s="297"/>
      <c r="H93" s="297"/>
      <c r="I93" s="297"/>
      <c r="J93" s="297"/>
      <c r="K93" s="297"/>
      <c r="L93" s="297"/>
      <c r="M93" s="297"/>
      <c r="N93" s="297"/>
      <c r="O93" s="297"/>
      <c r="P93" s="297"/>
      <c r="Q93" s="297"/>
      <c r="R93" s="297"/>
      <c r="S93" s="297"/>
      <c r="T93" s="297"/>
      <c r="U93" s="297"/>
      <c r="V93" s="297"/>
      <c r="W93" s="297"/>
      <c r="X93" s="297"/>
      <c r="Y93" s="297"/>
      <c r="Z93" s="297"/>
      <c r="AA93" s="297"/>
      <c r="AB93" s="297"/>
      <c r="AC93" s="297"/>
      <c r="AD93" s="297"/>
      <c r="AE93" s="297"/>
      <c r="AF93" s="297"/>
      <c r="AG93" s="297"/>
      <c r="AH93" s="297"/>
      <c r="AI93" s="297"/>
      <c r="AJ93" s="297"/>
      <c r="AK93" s="297"/>
      <c r="AL93" s="297"/>
      <c r="AM93" s="297"/>
      <c r="AN93" s="297"/>
      <c r="AO93" s="297"/>
      <c r="AP93" s="297"/>
      <c r="AQ93" s="297"/>
      <c r="AR93" s="297"/>
      <c r="AS93" s="297"/>
      <c r="AT93" s="297"/>
      <c r="AU93" s="297"/>
      <c r="AV93" s="297"/>
      <c r="AW93" s="297"/>
      <c r="AX93" s="297"/>
      <c r="AY93" s="297"/>
      <c r="AZ93" s="297"/>
      <c r="BA93" s="297"/>
      <c r="BB93" s="297"/>
      <c r="BC93" s="297"/>
      <c r="BD93" s="297"/>
    </row>
    <row r="94" spans="1:56" s="275" customFormat="1" x14ac:dyDescent="0.35">
      <c r="A94" s="314"/>
      <c r="B94" s="312"/>
      <c r="C94" s="315" t="s">
        <v>551</v>
      </c>
      <c r="D94" s="299"/>
      <c r="E94" s="274"/>
      <c r="F94" s="274"/>
      <c r="G94" s="274"/>
      <c r="H94" s="274"/>
      <c r="I94" s="274"/>
      <c r="J94" s="274"/>
      <c r="K94" s="274"/>
      <c r="L94" s="274"/>
      <c r="M94" s="274"/>
      <c r="N94" s="274"/>
      <c r="O94" s="293"/>
      <c r="P94" s="294"/>
      <c r="Q94" s="274"/>
      <c r="R94" s="274"/>
      <c r="S94" s="293"/>
      <c r="T94" s="294"/>
      <c r="U94" s="274"/>
      <c r="V94" s="274"/>
      <c r="W94" s="293"/>
      <c r="X94" s="294"/>
      <c r="Y94" s="274"/>
      <c r="Z94" s="274"/>
      <c r="AA94" s="274"/>
      <c r="AB94" s="293"/>
      <c r="AC94" s="294"/>
      <c r="AD94" s="274"/>
      <c r="AE94" s="274"/>
      <c r="AF94" s="293"/>
      <c r="AG94" s="294"/>
      <c r="AH94" s="274"/>
      <c r="AI94" s="274"/>
      <c r="AJ94" s="293"/>
      <c r="AK94" s="294"/>
      <c r="AL94" s="274"/>
      <c r="AM94" s="274"/>
      <c r="AN94" s="293"/>
      <c r="AO94" s="294"/>
      <c r="AP94" s="274"/>
      <c r="AQ94" s="274"/>
      <c r="AR94" s="293"/>
      <c r="AS94" s="294"/>
      <c r="AT94" s="274"/>
      <c r="AU94" s="274"/>
      <c r="AV94" s="293"/>
      <c r="AW94" s="294"/>
      <c r="AX94" s="274"/>
      <c r="AY94" s="274"/>
      <c r="AZ94" s="293"/>
      <c r="BA94" s="294"/>
      <c r="BB94" s="274"/>
      <c r="BC94" s="274"/>
      <c r="BD94" s="293"/>
    </row>
    <row r="95" spans="1:56" x14ac:dyDescent="0.35">
      <c r="C95" s="313"/>
      <c r="D95" s="300"/>
      <c r="E95" s="276"/>
      <c r="F95" s="276"/>
      <c r="G95" s="276"/>
      <c r="H95" s="276"/>
      <c r="I95" s="276"/>
      <c r="J95" s="276"/>
      <c r="K95" s="276"/>
      <c r="L95" s="276"/>
      <c r="M95" s="276"/>
      <c r="N95" s="276"/>
      <c r="O95" s="291"/>
      <c r="P95" s="292"/>
      <c r="Q95" s="276"/>
      <c r="R95" s="276"/>
      <c r="S95" s="291"/>
      <c r="T95" s="292"/>
      <c r="U95" s="276"/>
      <c r="V95" s="276"/>
      <c r="W95" s="291"/>
      <c r="X95" s="292"/>
      <c r="Y95" s="276"/>
      <c r="Z95" s="276"/>
      <c r="AA95" s="276"/>
      <c r="AB95" s="291"/>
      <c r="AC95" s="292"/>
      <c r="AD95" s="276"/>
      <c r="AE95" s="276"/>
      <c r="AF95" s="291"/>
      <c r="AG95" s="292"/>
      <c r="AH95" s="276"/>
      <c r="AI95" s="276"/>
      <c r="AJ95" s="291"/>
      <c r="AK95" s="292"/>
      <c r="AL95" s="276"/>
      <c r="AM95" s="276"/>
      <c r="AN95" s="291"/>
      <c r="AO95" s="292"/>
      <c r="AP95" s="276"/>
      <c r="AQ95" s="276"/>
      <c r="AR95" s="291"/>
      <c r="AS95" s="292"/>
      <c r="AT95" s="276"/>
      <c r="AU95" s="276"/>
      <c r="AV95" s="291"/>
      <c r="AW95" s="292"/>
      <c r="AX95" s="276"/>
      <c r="AY95" s="276"/>
      <c r="AZ95" s="291"/>
      <c r="BA95" s="292"/>
      <c r="BB95" s="276"/>
      <c r="BC95" s="276"/>
      <c r="BD95" s="291"/>
    </row>
    <row r="96" spans="1:56" x14ac:dyDescent="0.35">
      <c r="C96" s="313"/>
      <c r="D96" s="300"/>
      <c r="E96" s="276"/>
      <c r="F96" s="276"/>
      <c r="G96" s="276"/>
      <c r="H96" s="276"/>
      <c r="I96" s="276"/>
      <c r="J96" s="276"/>
      <c r="K96" s="276"/>
      <c r="L96" s="276"/>
      <c r="M96" s="276"/>
      <c r="N96" s="276"/>
      <c r="O96" s="291"/>
      <c r="P96" s="292"/>
      <c r="Q96" s="276"/>
      <c r="R96" s="276"/>
      <c r="S96" s="291"/>
      <c r="T96" s="292"/>
      <c r="U96" s="276"/>
      <c r="V96" s="276"/>
      <c r="W96" s="291"/>
      <c r="X96" s="292"/>
      <c r="Y96" s="276"/>
      <c r="Z96" s="276"/>
      <c r="AA96" s="276"/>
      <c r="AB96" s="291"/>
      <c r="AC96" s="292"/>
      <c r="AD96" s="276"/>
      <c r="AE96" s="276"/>
      <c r="AF96" s="291"/>
      <c r="AG96" s="292"/>
      <c r="AH96" s="276"/>
      <c r="AI96" s="276"/>
      <c r="AJ96" s="291"/>
      <c r="AK96" s="292"/>
      <c r="AL96" s="276"/>
      <c r="AM96" s="276"/>
      <c r="AN96" s="291"/>
      <c r="AO96" s="292"/>
      <c r="AP96" s="276"/>
      <c r="AQ96" s="276"/>
      <c r="AR96" s="291"/>
      <c r="AS96" s="292"/>
      <c r="AT96" s="276"/>
      <c r="AU96" s="276"/>
      <c r="AV96" s="291"/>
      <c r="AW96" s="292"/>
      <c r="AX96" s="276"/>
      <c r="AY96" s="276"/>
      <c r="AZ96" s="291"/>
      <c r="BA96" s="292"/>
      <c r="BB96" s="276"/>
      <c r="BC96" s="276"/>
      <c r="BD96" s="291"/>
    </row>
    <row r="97" spans="1:56" x14ac:dyDescent="0.35">
      <c r="C97" s="313"/>
      <c r="D97" s="300"/>
      <c r="E97" s="276"/>
      <c r="F97" s="276"/>
      <c r="G97" s="276"/>
      <c r="H97" s="276"/>
      <c r="I97" s="276"/>
      <c r="J97" s="276"/>
      <c r="K97" s="276"/>
      <c r="L97" s="276"/>
      <c r="M97" s="276"/>
      <c r="N97" s="276"/>
      <c r="O97" s="291"/>
      <c r="P97" s="292"/>
      <c r="Q97" s="276"/>
      <c r="R97" s="276"/>
      <c r="S97" s="291"/>
      <c r="T97" s="292"/>
      <c r="U97" s="276"/>
      <c r="V97" s="276"/>
      <c r="W97" s="291"/>
      <c r="X97" s="292"/>
      <c r="Y97" s="276"/>
      <c r="Z97" s="276"/>
      <c r="AA97" s="276"/>
      <c r="AB97" s="291"/>
      <c r="AC97" s="292"/>
      <c r="AD97" s="276"/>
      <c r="AE97" s="276"/>
      <c r="AF97" s="291"/>
      <c r="AG97" s="292"/>
      <c r="AH97" s="276"/>
      <c r="AI97" s="276"/>
      <c r="AJ97" s="291"/>
      <c r="AK97" s="292"/>
      <c r="AL97" s="276"/>
      <c r="AM97" s="276"/>
      <c r="AN97" s="291"/>
      <c r="AO97" s="292"/>
      <c r="AP97" s="276"/>
      <c r="AQ97" s="276"/>
      <c r="AR97" s="291"/>
      <c r="AS97" s="292"/>
      <c r="AT97" s="276"/>
      <c r="AU97" s="276"/>
      <c r="AV97" s="291"/>
      <c r="AW97" s="292"/>
      <c r="AX97" s="276"/>
      <c r="AY97" s="276"/>
      <c r="AZ97" s="291"/>
      <c r="BA97" s="292"/>
      <c r="BB97" s="276"/>
      <c r="BC97" s="276"/>
      <c r="BD97" s="291"/>
    </row>
    <row r="98" spans="1:56" x14ac:dyDescent="0.35">
      <c r="C98" s="313"/>
      <c r="D98" s="300"/>
      <c r="E98" s="276"/>
      <c r="F98" s="276"/>
      <c r="G98" s="276"/>
      <c r="H98" s="276"/>
      <c r="I98" s="276"/>
      <c r="J98" s="276"/>
      <c r="K98" s="276"/>
      <c r="L98" s="276"/>
      <c r="M98" s="276"/>
      <c r="N98" s="276"/>
      <c r="O98" s="291"/>
      <c r="P98" s="292"/>
      <c r="Q98" s="276"/>
      <c r="R98" s="276"/>
      <c r="S98" s="291"/>
      <c r="T98" s="292"/>
      <c r="U98" s="276"/>
      <c r="V98" s="276"/>
      <c r="W98" s="291"/>
      <c r="X98" s="292"/>
      <c r="Y98" s="276"/>
      <c r="Z98" s="276"/>
      <c r="AA98" s="276"/>
      <c r="AB98" s="291"/>
      <c r="AC98" s="292"/>
      <c r="AD98" s="276"/>
      <c r="AE98" s="276"/>
      <c r="AF98" s="291"/>
      <c r="AG98" s="292"/>
      <c r="AH98" s="276"/>
      <c r="AI98" s="276"/>
      <c r="AJ98" s="291"/>
      <c r="AK98" s="292"/>
      <c r="AL98" s="276"/>
      <c r="AM98" s="276"/>
      <c r="AN98" s="291"/>
      <c r="AO98" s="292"/>
      <c r="AP98" s="276"/>
      <c r="AQ98" s="276"/>
      <c r="AR98" s="291"/>
      <c r="AS98" s="292"/>
      <c r="AT98" s="276"/>
      <c r="AU98" s="276"/>
      <c r="AV98" s="291"/>
      <c r="AW98" s="292"/>
      <c r="AX98" s="276"/>
      <c r="AY98" s="276"/>
      <c r="AZ98" s="291"/>
      <c r="BA98" s="292"/>
      <c r="BB98" s="276"/>
      <c r="BC98" s="276"/>
      <c r="BD98" s="291"/>
    </row>
    <row r="99" spans="1:56" s="284" customFormat="1" ht="18.600000000000001" thickBot="1" x14ac:dyDescent="0.4">
      <c r="A99" s="335"/>
      <c r="B99" s="341"/>
      <c r="C99" s="329"/>
      <c r="D99" s="301"/>
      <c r="E99" s="283"/>
      <c r="F99" s="283"/>
      <c r="G99" s="283"/>
      <c r="H99" s="283"/>
      <c r="I99" s="283"/>
      <c r="J99" s="283"/>
      <c r="K99" s="283"/>
      <c r="L99" s="283"/>
      <c r="M99" s="283"/>
      <c r="N99" s="283"/>
      <c r="O99" s="295"/>
      <c r="P99" s="296"/>
      <c r="Q99" s="283"/>
      <c r="R99" s="283"/>
      <c r="S99" s="295"/>
      <c r="T99" s="296"/>
      <c r="U99" s="283"/>
      <c r="V99" s="283"/>
      <c r="W99" s="295"/>
      <c r="X99" s="296"/>
      <c r="Y99" s="283"/>
      <c r="Z99" s="283"/>
      <c r="AA99" s="283"/>
      <c r="AB99" s="295"/>
      <c r="AC99" s="296"/>
      <c r="AD99" s="283"/>
      <c r="AE99" s="283"/>
      <c r="AF99" s="295"/>
      <c r="AG99" s="296"/>
      <c r="AH99" s="283"/>
      <c r="AI99" s="283"/>
      <c r="AJ99" s="295"/>
      <c r="AK99" s="296"/>
      <c r="AL99" s="283"/>
      <c r="AM99" s="283"/>
      <c r="AN99" s="295"/>
      <c r="AO99" s="296"/>
      <c r="AP99" s="283"/>
      <c r="AQ99" s="283"/>
      <c r="AR99" s="295"/>
      <c r="AS99" s="296"/>
      <c r="AT99" s="283"/>
      <c r="AU99" s="283"/>
      <c r="AV99" s="295"/>
      <c r="AW99" s="296"/>
      <c r="AX99" s="283"/>
      <c r="AY99" s="283"/>
      <c r="AZ99" s="295"/>
      <c r="BA99" s="296"/>
      <c r="BB99" s="283"/>
      <c r="BC99" s="283"/>
      <c r="BD99" s="295"/>
    </row>
    <row r="100" spans="1:56" s="298" customFormat="1" ht="21.6" thickBot="1" x14ac:dyDescent="0.45">
      <c r="A100" s="352" t="s">
        <v>468</v>
      </c>
      <c r="B100" s="353"/>
      <c r="C100" s="340"/>
      <c r="D100" s="297"/>
      <c r="E100" s="297"/>
      <c r="F100" s="297"/>
      <c r="G100" s="297"/>
      <c r="H100" s="297"/>
      <c r="I100" s="297"/>
      <c r="J100" s="297"/>
      <c r="K100" s="297"/>
      <c r="L100" s="297"/>
      <c r="M100" s="297"/>
      <c r="N100" s="297"/>
      <c r="O100" s="297"/>
      <c r="P100" s="297"/>
      <c r="Q100" s="297"/>
      <c r="R100" s="297"/>
      <c r="S100" s="297"/>
      <c r="T100" s="297"/>
      <c r="U100" s="297"/>
      <c r="V100" s="297"/>
      <c r="W100" s="297"/>
      <c r="X100" s="297"/>
      <c r="Y100" s="297"/>
      <c r="Z100" s="297"/>
      <c r="AA100" s="297"/>
      <c r="AB100" s="297"/>
      <c r="AC100" s="297"/>
      <c r="AD100" s="297"/>
      <c r="AE100" s="297"/>
      <c r="AF100" s="297"/>
      <c r="AG100" s="297"/>
      <c r="AH100" s="297"/>
      <c r="AI100" s="297"/>
      <c r="AJ100" s="297"/>
      <c r="AK100" s="297"/>
      <c r="AL100" s="297"/>
      <c r="AM100" s="297"/>
      <c r="AN100" s="297"/>
      <c r="AO100" s="297"/>
      <c r="AP100" s="297"/>
      <c r="AQ100" s="297"/>
      <c r="AR100" s="297"/>
      <c r="AS100" s="297"/>
      <c r="AT100" s="297"/>
      <c r="AU100" s="297"/>
      <c r="AV100" s="297"/>
      <c r="AW100" s="297"/>
      <c r="AX100" s="297"/>
      <c r="AY100" s="297"/>
      <c r="AZ100" s="297"/>
      <c r="BA100" s="297"/>
      <c r="BB100" s="297"/>
      <c r="BC100" s="297"/>
      <c r="BD100" s="297"/>
    </row>
    <row r="101" spans="1:56" s="275" customFormat="1" x14ac:dyDescent="0.35">
      <c r="A101" s="314" t="s">
        <v>535</v>
      </c>
      <c r="B101" s="312" t="s">
        <v>63</v>
      </c>
      <c r="C101" s="315" t="s">
        <v>521</v>
      </c>
      <c r="D101" s="299"/>
      <c r="E101" s="274"/>
      <c r="F101" s="274"/>
      <c r="G101" s="274"/>
      <c r="H101" s="274"/>
      <c r="I101" s="274"/>
      <c r="J101" s="274"/>
      <c r="K101" s="274"/>
      <c r="L101" s="274"/>
      <c r="M101" s="274"/>
      <c r="N101" s="274"/>
      <c r="O101" s="293"/>
      <c r="P101" s="294"/>
      <c r="Q101" s="274"/>
      <c r="R101" s="274"/>
      <c r="S101" s="293"/>
      <c r="T101" s="294"/>
      <c r="U101" s="274"/>
      <c r="V101" s="274"/>
      <c r="W101" s="293"/>
      <c r="X101" s="294"/>
      <c r="Y101" s="274"/>
      <c r="Z101" s="274"/>
      <c r="AA101" s="274"/>
      <c r="AB101" s="293"/>
      <c r="AC101" s="294"/>
      <c r="AD101" s="274"/>
      <c r="AE101" s="274"/>
      <c r="AF101" s="293"/>
      <c r="AG101" s="294"/>
      <c r="AH101" s="274"/>
      <c r="AI101" s="274"/>
      <c r="AJ101" s="293"/>
      <c r="AK101" s="294"/>
      <c r="AL101" s="274"/>
      <c r="AM101" s="274"/>
      <c r="AN101" s="293"/>
      <c r="AO101" s="294"/>
      <c r="AP101" s="274"/>
      <c r="AQ101" s="274"/>
      <c r="AR101" s="293"/>
      <c r="AS101" s="294"/>
      <c r="AT101" s="274"/>
      <c r="AU101" s="274"/>
      <c r="AV101" s="293"/>
      <c r="AW101" s="294"/>
      <c r="AX101" s="274"/>
      <c r="AY101" s="274"/>
      <c r="AZ101" s="293"/>
      <c r="BA101" s="294"/>
      <c r="BB101" s="274"/>
      <c r="BC101" s="274"/>
      <c r="BD101" s="293"/>
    </row>
    <row r="102" spans="1:56" x14ac:dyDescent="0.35">
      <c r="A102" s="311" t="s">
        <v>536</v>
      </c>
      <c r="B102" s="316" t="s">
        <v>63</v>
      </c>
      <c r="C102" s="313" t="s">
        <v>541</v>
      </c>
      <c r="D102" s="300"/>
      <c r="E102" s="276"/>
      <c r="F102" s="276"/>
      <c r="G102" s="276"/>
      <c r="H102" s="276"/>
      <c r="I102" s="276"/>
      <c r="J102" s="276"/>
      <c r="K102" s="276"/>
      <c r="L102" s="276"/>
      <c r="M102" s="276"/>
      <c r="N102" s="276"/>
      <c r="O102" s="291"/>
      <c r="P102" s="292"/>
      <c r="Q102" s="276"/>
      <c r="R102" s="276"/>
      <c r="S102" s="291"/>
      <c r="T102" s="292"/>
      <c r="U102" s="276"/>
      <c r="V102" s="276"/>
      <c r="W102" s="291"/>
      <c r="X102" s="292"/>
      <c r="Y102" s="276"/>
      <c r="Z102" s="276"/>
      <c r="AA102" s="276"/>
      <c r="AB102" s="291"/>
      <c r="AC102" s="292"/>
      <c r="AD102" s="276"/>
      <c r="AE102" s="276"/>
      <c r="AF102" s="291"/>
      <c r="AG102" s="292"/>
      <c r="AH102" s="276"/>
      <c r="AI102" s="276"/>
      <c r="AJ102" s="291"/>
      <c r="AK102" s="292"/>
      <c r="AL102" s="276"/>
      <c r="AM102" s="276"/>
      <c r="AN102" s="291"/>
      <c r="AO102" s="292"/>
      <c r="AP102" s="276"/>
      <c r="AQ102" s="276"/>
      <c r="AR102" s="291"/>
      <c r="AS102" s="292"/>
      <c r="AT102" s="276"/>
      <c r="AU102" s="276"/>
      <c r="AV102" s="291"/>
      <c r="AW102" s="292"/>
      <c r="AX102" s="276"/>
      <c r="AY102" s="276"/>
      <c r="AZ102" s="291"/>
      <c r="BA102" s="292"/>
      <c r="BB102" s="276"/>
      <c r="BC102" s="276"/>
      <c r="BD102" s="291"/>
    </row>
    <row r="103" spans="1:56" x14ac:dyDescent="0.35">
      <c r="A103" s="311" t="s">
        <v>537</v>
      </c>
      <c r="B103" s="316" t="s">
        <v>63</v>
      </c>
      <c r="C103" s="313" t="s">
        <v>542</v>
      </c>
      <c r="D103" s="300"/>
      <c r="E103" s="276"/>
      <c r="F103" s="276"/>
      <c r="G103" s="276"/>
      <c r="H103" s="276"/>
      <c r="I103" s="276"/>
      <c r="J103" s="276"/>
      <c r="K103" s="276"/>
      <c r="L103" s="276"/>
      <c r="M103" s="276"/>
      <c r="N103" s="276"/>
      <c r="O103" s="291"/>
      <c r="P103" s="292"/>
      <c r="Q103" s="276"/>
      <c r="R103" s="276"/>
      <c r="S103" s="291"/>
      <c r="T103" s="292"/>
      <c r="U103" s="276"/>
      <c r="V103" s="276"/>
      <c r="W103" s="291"/>
      <c r="X103" s="292"/>
      <c r="Y103" s="276"/>
      <c r="Z103" s="276"/>
      <c r="AA103" s="276"/>
      <c r="AB103" s="291"/>
      <c r="AC103" s="292"/>
      <c r="AD103" s="276"/>
      <c r="AE103" s="276"/>
      <c r="AF103" s="291"/>
      <c r="AG103" s="292"/>
      <c r="AH103" s="276"/>
      <c r="AI103" s="276"/>
      <c r="AJ103" s="291"/>
      <c r="AK103" s="292"/>
      <c r="AL103" s="276"/>
      <c r="AM103" s="276"/>
      <c r="AN103" s="291"/>
      <c r="AO103" s="292"/>
      <c r="AP103" s="276"/>
      <c r="AQ103" s="276"/>
      <c r="AR103" s="291"/>
      <c r="AS103" s="292"/>
      <c r="AT103" s="276"/>
      <c r="AU103" s="276"/>
      <c r="AV103" s="291"/>
      <c r="AW103" s="292"/>
      <c r="AX103" s="276"/>
      <c r="AY103" s="276"/>
      <c r="AZ103" s="291"/>
      <c r="BA103" s="292"/>
      <c r="BB103" s="276"/>
      <c r="BC103" s="276"/>
      <c r="BD103" s="291"/>
    </row>
    <row r="104" spans="1:56" x14ac:dyDescent="0.35">
      <c r="A104" s="311" t="s">
        <v>538</v>
      </c>
      <c r="B104" s="316" t="s">
        <v>63</v>
      </c>
      <c r="C104" s="313" t="s">
        <v>543</v>
      </c>
      <c r="D104" s="300"/>
      <c r="E104" s="276"/>
      <c r="F104" s="276"/>
      <c r="G104" s="276"/>
      <c r="H104" s="276"/>
      <c r="I104" s="276"/>
      <c r="J104" s="276"/>
      <c r="K104" s="276"/>
      <c r="L104" s="276"/>
      <c r="M104" s="276"/>
      <c r="N104" s="276"/>
      <c r="O104" s="291"/>
      <c r="P104" s="292"/>
      <c r="Q104" s="276"/>
      <c r="R104" s="276"/>
      <c r="S104" s="291"/>
      <c r="T104" s="292"/>
      <c r="U104" s="276"/>
      <c r="V104" s="276"/>
      <c r="W104" s="291"/>
      <c r="X104" s="292"/>
      <c r="Y104" s="276"/>
      <c r="Z104" s="276"/>
      <c r="AA104" s="276"/>
      <c r="AB104" s="291"/>
      <c r="AC104" s="292"/>
      <c r="AD104" s="276"/>
      <c r="AE104" s="276"/>
      <c r="AF104" s="291"/>
      <c r="AG104" s="292"/>
      <c r="AH104" s="276"/>
      <c r="AI104" s="276"/>
      <c r="AJ104" s="291"/>
      <c r="AK104" s="292"/>
      <c r="AL104" s="276"/>
      <c r="AM104" s="276"/>
      <c r="AN104" s="291"/>
      <c r="AO104" s="292"/>
      <c r="AP104" s="276"/>
      <c r="AQ104" s="276"/>
      <c r="AR104" s="291"/>
      <c r="AS104" s="292"/>
      <c r="AT104" s="276"/>
      <c r="AU104" s="276"/>
      <c r="AV104" s="291"/>
      <c r="AW104" s="292"/>
      <c r="AX104" s="276"/>
      <c r="AY104" s="276"/>
      <c r="AZ104" s="291"/>
      <c r="BA104" s="292"/>
      <c r="BB104" s="276"/>
      <c r="BC104" s="276"/>
      <c r="BD104" s="291"/>
    </row>
    <row r="105" spans="1:56" x14ac:dyDescent="0.35">
      <c r="A105" s="311" t="s">
        <v>539</v>
      </c>
      <c r="B105" s="316" t="s">
        <v>63</v>
      </c>
      <c r="C105" s="313" t="s">
        <v>544</v>
      </c>
      <c r="D105" s="300"/>
      <c r="E105" s="276"/>
      <c r="F105" s="276"/>
      <c r="G105" s="276"/>
      <c r="H105" s="276"/>
      <c r="I105" s="276"/>
      <c r="J105" s="276"/>
      <c r="K105" s="276"/>
      <c r="L105" s="276"/>
      <c r="M105" s="276"/>
      <c r="N105" s="276"/>
      <c r="O105" s="291"/>
      <c r="P105" s="292"/>
      <c r="Q105" s="276"/>
      <c r="R105" s="276"/>
      <c r="S105" s="291"/>
      <c r="T105" s="292"/>
      <c r="U105" s="276"/>
      <c r="V105" s="276"/>
      <c r="W105" s="291"/>
      <c r="X105" s="292"/>
      <c r="Y105" s="276"/>
      <c r="Z105" s="276"/>
      <c r="AA105" s="276"/>
      <c r="AB105" s="291"/>
      <c r="AC105" s="292"/>
      <c r="AD105" s="276"/>
      <c r="AE105" s="276"/>
      <c r="AF105" s="291"/>
      <c r="AG105" s="292"/>
      <c r="AH105" s="276"/>
      <c r="AI105" s="276"/>
      <c r="AJ105" s="291"/>
      <c r="AK105" s="292"/>
      <c r="AL105" s="276"/>
      <c r="AM105" s="276"/>
      <c r="AN105" s="291"/>
      <c r="AO105" s="292"/>
      <c r="AP105" s="276"/>
      <c r="AQ105" s="276"/>
      <c r="AR105" s="291"/>
      <c r="AS105" s="292"/>
      <c r="AT105" s="276"/>
      <c r="AU105" s="276"/>
      <c r="AV105" s="291"/>
      <c r="AW105" s="292"/>
      <c r="AX105" s="276"/>
      <c r="AY105" s="276"/>
      <c r="AZ105" s="291"/>
      <c r="BA105" s="292"/>
      <c r="BB105" s="276"/>
      <c r="BC105" s="276"/>
      <c r="BD105" s="291"/>
    </row>
    <row r="106" spans="1:56" s="284" customFormat="1" ht="18.600000000000001" thickBot="1" x14ac:dyDescent="0.4">
      <c r="A106" s="311" t="s">
        <v>540</v>
      </c>
      <c r="B106" s="341" t="s">
        <v>63</v>
      </c>
      <c r="C106" s="329" t="s">
        <v>545</v>
      </c>
      <c r="D106" s="301"/>
      <c r="E106" s="283"/>
      <c r="F106" s="283"/>
      <c r="G106" s="283"/>
      <c r="H106" s="283"/>
      <c r="I106" s="283"/>
      <c r="J106" s="283"/>
      <c r="K106" s="283"/>
      <c r="L106" s="283"/>
      <c r="M106" s="283"/>
      <c r="N106" s="283"/>
      <c r="O106" s="295"/>
      <c r="P106" s="296"/>
      <c r="Q106" s="283"/>
      <c r="R106" s="283"/>
      <c r="S106" s="295"/>
      <c r="T106" s="296"/>
      <c r="U106" s="283"/>
      <c r="V106" s="283"/>
      <c r="W106" s="295"/>
      <c r="X106" s="296"/>
      <c r="Y106" s="283"/>
      <c r="Z106" s="283"/>
      <c r="AA106" s="283"/>
      <c r="AB106" s="295"/>
      <c r="AC106" s="296"/>
      <c r="AD106" s="283"/>
      <c r="AE106" s="283"/>
      <c r="AF106" s="295"/>
      <c r="AG106" s="296"/>
      <c r="AH106" s="283"/>
      <c r="AI106" s="283"/>
      <c r="AJ106" s="295"/>
      <c r="AK106" s="296"/>
      <c r="AL106" s="283"/>
      <c r="AM106" s="283"/>
      <c r="AN106" s="295"/>
      <c r="AO106" s="296"/>
      <c r="AP106" s="283"/>
      <c r="AQ106" s="283"/>
      <c r="AR106" s="295"/>
      <c r="AS106" s="296"/>
      <c r="AT106" s="283"/>
      <c r="AU106" s="283"/>
      <c r="AV106" s="295"/>
      <c r="AW106" s="296"/>
      <c r="AX106" s="283"/>
      <c r="AY106" s="283"/>
      <c r="AZ106" s="295"/>
      <c r="BA106" s="296"/>
      <c r="BB106" s="283"/>
      <c r="BC106" s="283"/>
      <c r="BD106" s="295"/>
    </row>
    <row r="107" spans="1:56" s="298" customFormat="1" ht="21.6" thickBot="1" x14ac:dyDescent="0.45">
      <c r="A107" s="352" t="s">
        <v>469</v>
      </c>
      <c r="B107" s="353"/>
      <c r="C107" s="340"/>
      <c r="D107" s="297"/>
      <c r="E107" s="297"/>
      <c r="F107" s="297"/>
      <c r="G107" s="297"/>
      <c r="H107" s="297"/>
      <c r="I107" s="297"/>
      <c r="J107" s="297"/>
      <c r="K107" s="297"/>
      <c r="L107" s="297"/>
      <c r="M107" s="297"/>
      <c r="N107" s="297"/>
      <c r="O107" s="297"/>
      <c r="P107" s="297"/>
      <c r="Q107" s="297"/>
      <c r="R107" s="297"/>
      <c r="S107" s="297"/>
      <c r="T107" s="297"/>
      <c r="U107" s="297"/>
      <c r="V107" s="297"/>
      <c r="W107" s="297"/>
      <c r="X107" s="297"/>
      <c r="Y107" s="297"/>
      <c r="Z107" s="297"/>
      <c r="AA107" s="297"/>
      <c r="AB107" s="297"/>
      <c r="AC107" s="297"/>
      <c r="AD107" s="297"/>
      <c r="AE107" s="297"/>
      <c r="AF107" s="297"/>
      <c r="AG107" s="297"/>
      <c r="AH107" s="297"/>
      <c r="AI107" s="297"/>
      <c r="AJ107" s="297"/>
      <c r="AK107" s="297"/>
      <c r="AL107" s="297"/>
      <c r="AM107" s="297"/>
      <c r="AN107" s="297"/>
      <c r="AO107" s="297"/>
      <c r="AP107" s="297"/>
      <c r="AQ107" s="297"/>
      <c r="AR107" s="297"/>
      <c r="AS107" s="297"/>
      <c r="AT107" s="297"/>
      <c r="AU107" s="297"/>
      <c r="AV107" s="297"/>
      <c r="AW107" s="297"/>
      <c r="AX107" s="297"/>
      <c r="AY107" s="297"/>
      <c r="AZ107" s="297"/>
      <c r="BA107" s="297"/>
      <c r="BB107" s="297"/>
      <c r="BC107" s="297"/>
      <c r="BD107" s="297"/>
    </row>
    <row r="108" spans="1:56" s="275" customFormat="1" x14ac:dyDescent="0.35">
      <c r="A108" s="314" t="s">
        <v>529</v>
      </c>
      <c r="B108" s="333" t="s">
        <v>63</v>
      </c>
      <c r="C108" s="315" t="s">
        <v>522</v>
      </c>
      <c r="D108" s="299"/>
      <c r="E108" s="274"/>
      <c r="F108" s="274"/>
      <c r="G108" s="274"/>
      <c r="H108" s="274"/>
      <c r="I108" s="274"/>
      <c r="J108" s="274"/>
      <c r="K108" s="274"/>
      <c r="L108" s="274"/>
      <c r="M108" s="274"/>
      <c r="N108" s="274"/>
      <c r="O108" s="293"/>
      <c r="P108" s="294"/>
      <c r="Q108" s="274"/>
      <c r="R108" s="274"/>
      <c r="S108" s="293"/>
      <c r="T108" s="294"/>
      <c r="U108" s="274"/>
      <c r="V108" s="274"/>
      <c r="W108" s="293"/>
      <c r="X108" s="294"/>
      <c r="Y108" s="274"/>
      <c r="Z108" s="274"/>
      <c r="AA108" s="274"/>
      <c r="AB108" s="293"/>
      <c r="AC108" s="294"/>
      <c r="AD108" s="274"/>
      <c r="AE108" s="274"/>
      <c r="AF108" s="293"/>
      <c r="AG108" s="294"/>
      <c r="AH108" s="274"/>
      <c r="AI108" s="274"/>
      <c r="AJ108" s="293"/>
      <c r="AK108" s="294"/>
      <c r="AL108" s="274"/>
      <c r="AM108" s="274"/>
      <c r="AN108" s="293"/>
      <c r="AO108" s="294"/>
      <c r="AP108" s="274"/>
      <c r="AQ108" s="274"/>
      <c r="AR108" s="293"/>
      <c r="AS108" s="294"/>
      <c r="AT108" s="274"/>
      <c r="AU108" s="274"/>
      <c r="AV108" s="293"/>
      <c r="AW108" s="294"/>
      <c r="AX108" s="274"/>
      <c r="AY108" s="274"/>
      <c r="AZ108" s="293"/>
      <c r="BA108" s="294"/>
      <c r="BB108" s="274"/>
      <c r="BC108" s="274"/>
      <c r="BD108" s="293"/>
    </row>
    <row r="109" spans="1:56" x14ac:dyDescent="0.35">
      <c r="A109" s="311" t="s">
        <v>530</v>
      </c>
      <c r="B109" s="334" t="s">
        <v>63</v>
      </c>
      <c r="C109" s="313" t="s">
        <v>546</v>
      </c>
      <c r="D109" s="300"/>
      <c r="E109" s="276"/>
      <c r="F109" s="276"/>
      <c r="G109" s="276"/>
      <c r="H109" s="276"/>
      <c r="I109" s="276"/>
      <c r="J109" s="276"/>
      <c r="K109" s="276"/>
      <c r="L109" s="276"/>
      <c r="M109" s="276"/>
      <c r="N109" s="276"/>
      <c r="O109" s="291"/>
      <c r="P109" s="292"/>
      <c r="Q109" s="276"/>
      <c r="R109" s="276"/>
      <c r="S109" s="291"/>
      <c r="T109" s="292"/>
      <c r="U109" s="276"/>
      <c r="V109" s="276"/>
      <c r="W109" s="291"/>
      <c r="X109" s="292"/>
      <c r="Y109" s="276"/>
      <c r="Z109" s="276"/>
      <c r="AA109" s="276"/>
      <c r="AB109" s="291"/>
      <c r="AC109" s="292"/>
      <c r="AD109" s="276"/>
      <c r="AE109" s="276"/>
      <c r="AF109" s="291"/>
      <c r="AG109" s="292"/>
      <c r="AH109" s="276"/>
      <c r="AI109" s="276"/>
      <c r="AJ109" s="291"/>
      <c r="AK109" s="292"/>
      <c r="AL109" s="276"/>
      <c r="AM109" s="276"/>
      <c r="AN109" s="291"/>
      <c r="AO109" s="292"/>
      <c r="AP109" s="276"/>
      <c r="AQ109" s="276"/>
      <c r="AR109" s="291"/>
      <c r="AS109" s="292"/>
      <c r="AT109" s="276"/>
      <c r="AU109" s="276"/>
      <c r="AV109" s="291"/>
      <c r="AW109" s="292"/>
      <c r="AX109" s="276"/>
      <c r="AY109" s="276"/>
      <c r="AZ109" s="291"/>
      <c r="BA109" s="292"/>
      <c r="BB109" s="276"/>
      <c r="BC109" s="276"/>
      <c r="BD109" s="291"/>
    </row>
    <row r="110" spans="1:56" x14ac:dyDescent="0.35">
      <c r="A110" s="311" t="s">
        <v>531</v>
      </c>
      <c r="B110" s="334" t="s">
        <v>63</v>
      </c>
      <c r="C110" s="313" t="s">
        <v>547</v>
      </c>
      <c r="D110" s="300"/>
      <c r="E110" s="276"/>
      <c r="F110" s="276"/>
      <c r="G110" s="276"/>
      <c r="H110" s="276"/>
      <c r="I110" s="276"/>
      <c r="J110" s="276"/>
      <c r="K110" s="276"/>
      <c r="L110" s="276"/>
      <c r="M110" s="276"/>
      <c r="N110" s="276"/>
      <c r="O110" s="291"/>
      <c r="P110" s="292"/>
      <c r="Q110" s="276"/>
      <c r="R110" s="276"/>
      <c r="S110" s="291"/>
      <c r="T110" s="292"/>
      <c r="U110" s="276"/>
      <c r="V110" s="276"/>
      <c r="W110" s="291"/>
      <c r="X110" s="292"/>
      <c r="Y110" s="276"/>
      <c r="Z110" s="276"/>
      <c r="AA110" s="276"/>
      <c r="AB110" s="291"/>
      <c r="AC110" s="292"/>
      <c r="AD110" s="276"/>
      <c r="AE110" s="276"/>
      <c r="AF110" s="291"/>
      <c r="AG110" s="292"/>
      <c r="AH110" s="276"/>
      <c r="AI110" s="276"/>
      <c r="AJ110" s="291"/>
      <c r="AK110" s="292"/>
      <c r="AL110" s="276"/>
      <c r="AM110" s="276"/>
      <c r="AN110" s="291"/>
      <c r="AO110" s="292"/>
      <c r="AP110" s="276"/>
      <c r="AQ110" s="276"/>
      <c r="AR110" s="291"/>
      <c r="AS110" s="292"/>
      <c r="AT110" s="276"/>
      <c r="AU110" s="276"/>
      <c r="AV110" s="291"/>
      <c r="AW110" s="292"/>
      <c r="AX110" s="276"/>
      <c r="AY110" s="276"/>
      <c r="AZ110" s="291"/>
      <c r="BA110" s="292"/>
      <c r="BB110" s="276"/>
      <c r="BC110" s="276"/>
      <c r="BD110" s="291"/>
    </row>
    <row r="111" spans="1:56" x14ac:dyDescent="0.35">
      <c r="A111" s="311" t="s">
        <v>532</v>
      </c>
      <c r="B111" s="334" t="s">
        <v>63</v>
      </c>
      <c r="C111" s="313" t="s">
        <v>548</v>
      </c>
      <c r="D111" s="300"/>
      <c r="E111" s="276"/>
      <c r="F111" s="276"/>
      <c r="G111" s="276"/>
      <c r="H111" s="276"/>
      <c r="I111" s="276"/>
      <c r="J111" s="276"/>
      <c r="K111" s="276"/>
      <c r="L111" s="276"/>
      <c r="M111" s="276"/>
      <c r="N111" s="276"/>
      <c r="O111" s="291"/>
      <c r="P111" s="292"/>
      <c r="Q111" s="276"/>
      <c r="R111" s="276"/>
      <c r="S111" s="291"/>
      <c r="T111" s="292"/>
      <c r="U111" s="276"/>
      <c r="V111" s="276"/>
      <c r="W111" s="291"/>
      <c r="X111" s="292"/>
      <c r="Y111" s="276"/>
      <c r="Z111" s="276"/>
      <c r="AA111" s="276"/>
      <c r="AB111" s="291"/>
      <c r="AC111" s="292"/>
      <c r="AD111" s="276"/>
      <c r="AE111" s="276"/>
      <c r="AF111" s="291"/>
      <c r="AG111" s="292"/>
      <c r="AH111" s="276"/>
      <c r="AI111" s="276"/>
      <c r="AJ111" s="291"/>
      <c r="AK111" s="292"/>
      <c r="AL111" s="276"/>
      <c r="AM111" s="276"/>
      <c r="AN111" s="291"/>
      <c r="AO111" s="292"/>
      <c r="AP111" s="276"/>
      <c r="AQ111" s="276"/>
      <c r="AR111" s="291"/>
      <c r="AS111" s="292"/>
      <c r="AT111" s="276"/>
      <c r="AU111" s="276"/>
      <c r="AV111" s="291"/>
      <c r="AW111" s="292"/>
      <c r="AX111" s="276"/>
      <c r="AY111" s="276"/>
      <c r="AZ111" s="291"/>
      <c r="BA111" s="292"/>
      <c r="BB111" s="276"/>
      <c r="BC111" s="276"/>
      <c r="BD111" s="291"/>
    </row>
    <row r="112" spans="1:56" x14ac:dyDescent="0.35">
      <c r="A112" s="311" t="s">
        <v>533</v>
      </c>
      <c r="B112" s="334" t="s">
        <v>63</v>
      </c>
      <c r="C112" s="313" t="s">
        <v>549</v>
      </c>
      <c r="D112" s="300"/>
      <c r="E112" s="276"/>
      <c r="F112" s="276"/>
      <c r="G112" s="276"/>
      <c r="H112" s="276"/>
      <c r="I112" s="276"/>
      <c r="J112" s="276"/>
      <c r="K112" s="276"/>
      <c r="L112" s="276"/>
      <c r="M112" s="276"/>
      <c r="N112" s="276"/>
      <c r="O112" s="291"/>
      <c r="P112" s="292"/>
      <c r="Q112" s="276"/>
      <c r="R112" s="276"/>
      <c r="S112" s="291"/>
      <c r="T112" s="292"/>
      <c r="U112" s="276"/>
      <c r="V112" s="276"/>
      <c r="W112" s="291"/>
      <c r="X112" s="292"/>
      <c r="Y112" s="276"/>
      <c r="Z112" s="276"/>
      <c r="AA112" s="276"/>
      <c r="AB112" s="291"/>
      <c r="AC112" s="292"/>
      <c r="AD112" s="276"/>
      <c r="AE112" s="276"/>
      <c r="AF112" s="291"/>
      <c r="AG112" s="292"/>
      <c r="AH112" s="276"/>
      <c r="AI112" s="276"/>
      <c r="AJ112" s="291"/>
      <c r="AK112" s="292"/>
      <c r="AL112" s="276"/>
      <c r="AM112" s="276"/>
      <c r="AN112" s="291"/>
      <c r="AO112" s="292"/>
      <c r="AP112" s="276"/>
      <c r="AQ112" s="276"/>
      <c r="AR112" s="291"/>
      <c r="AS112" s="292"/>
      <c r="AT112" s="276"/>
      <c r="AU112" s="276"/>
      <c r="AV112" s="291"/>
      <c r="AW112" s="292"/>
      <c r="AX112" s="276"/>
      <c r="AY112" s="276"/>
      <c r="AZ112" s="291"/>
      <c r="BA112" s="292"/>
      <c r="BB112" s="276"/>
      <c r="BC112" s="276"/>
      <c r="BD112" s="291"/>
    </row>
    <row r="113" spans="1:56" s="284" customFormat="1" ht="18.600000000000001" thickBot="1" x14ac:dyDescent="0.4">
      <c r="A113" s="335" t="s">
        <v>534</v>
      </c>
      <c r="B113" s="336" t="s">
        <v>63</v>
      </c>
      <c r="C113" s="329" t="s">
        <v>550</v>
      </c>
      <c r="D113" s="301"/>
      <c r="E113" s="283"/>
      <c r="F113" s="283"/>
      <c r="G113" s="283"/>
      <c r="H113" s="283"/>
      <c r="I113" s="283"/>
      <c r="J113" s="283"/>
      <c r="K113" s="283"/>
      <c r="L113" s="283"/>
      <c r="M113" s="283"/>
      <c r="N113" s="283"/>
      <c r="O113" s="295"/>
      <c r="P113" s="296"/>
      <c r="Q113" s="283"/>
      <c r="R113" s="283"/>
      <c r="S113" s="295"/>
      <c r="T113" s="296"/>
      <c r="U113" s="283"/>
      <c r="V113" s="283"/>
      <c r="W113" s="295"/>
      <c r="X113" s="296"/>
      <c r="Y113" s="283"/>
      <c r="Z113" s="283"/>
      <c r="AA113" s="283"/>
      <c r="AB113" s="295"/>
      <c r="AC113" s="296"/>
      <c r="AD113" s="283"/>
      <c r="AE113" s="283"/>
      <c r="AF113" s="295"/>
      <c r="AG113" s="296"/>
      <c r="AH113" s="283"/>
      <c r="AI113" s="283"/>
      <c r="AJ113" s="295"/>
      <c r="AK113" s="296"/>
      <c r="AL113" s="283"/>
      <c r="AM113" s="283"/>
      <c r="AN113" s="295"/>
      <c r="AO113" s="296"/>
      <c r="AP113" s="283"/>
      <c r="AQ113" s="283"/>
      <c r="AR113" s="295"/>
      <c r="AS113" s="296"/>
      <c r="AT113" s="283"/>
      <c r="AU113" s="283"/>
      <c r="AV113" s="295"/>
      <c r="AW113" s="296"/>
      <c r="AX113" s="283"/>
      <c r="AY113" s="283"/>
      <c r="AZ113" s="295"/>
      <c r="BA113" s="296"/>
      <c r="BB113" s="283"/>
      <c r="BC113" s="283"/>
      <c r="BD113" s="295"/>
    </row>
    <row r="114" spans="1:56" s="298" customFormat="1" ht="21.6" thickBot="1" x14ac:dyDescent="0.45">
      <c r="A114" s="352" t="s">
        <v>684</v>
      </c>
      <c r="B114" s="353"/>
      <c r="C114" s="340"/>
      <c r="D114" s="297"/>
      <c r="E114" s="297"/>
      <c r="F114" s="297"/>
      <c r="G114" s="297"/>
      <c r="H114" s="297"/>
      <c r="I114" s="297"/>
      <c r="J114" s="297"/>
      <c r="K114" s="297"/>
      <c r="L114" s="297"/>
      <c r="M114" s="297"/>
      <c r="N114" s="297"/>
      <c r="O114" s="297"/>
      <c r="P114" s="297"/>
      <c r="Q114" s="297"/>
      <c r="R114" s="297"/>
      <c r="S114" s="297"/>
      <c r="T114" s="297"/>
      <c r="U114" s="297"/>
      <c r="V114" s="297"/>
      <c r="W114" s="297"/>
      <c r="X114" s="297"/>
      <c r="Y114" s="297"/>
      <c r="Z114" s="297"/>
      <c r="AA114" s="297"/>
      <c r="AB114" s="297"/>
      <c r="AC114" s="297"/>
      <c r="AD114" s="297"/>
      <c r="AE114" s="297"/>
      <c r="AF114" s="297"/>
      <c r="AG114" s="297"/>
      <c r="AH114" s="297"/>
      <c r="AI114" s="297"/>
      <c r="AJ114" s="297"/>
      <c r="AK114" s="297"/>
      <c r="AL114" s="297"/>
      <c r="AM114" s="297"/>
      <c r="AN114" s="297"/>
      <c r="AO114" s="297"/>
      <c r="AP114" s="297"/>
      <c r="AQ114" s="297"/>
      <c r="AR114" s="297"/>
      <c r="AS114" s="297"/>
      <c r="AT114" s="297"/>
      <c r="AU114" s="297"/>
      <c r="AV114" s="297"/>
      <c r="AW114" s="297"/>
      <c r="AX114" s="297"/>
      <c r="AY114" s="297"/>
      <c r="AZ114" s="297"/>
      <c r="BA114" s="297"/>
      <c r="BB114" s="297"/>
      <c r="BC114" s="297"/>
      <c r="BD114" s="297"/>
    </row>
    <row r="115" spans="1:56" x14ac:dyDescent="0.35">
      <c r="A115" s="345" t="s">
        <v>685</v>
      </c>
      <c r="B115" s="316" t="s">
        <v>687</v>
      </c>
      <c r="C115" s="313" t="s">
        <v>686</v>
      </c>
    </row>
  </sheetData>
  <sheetProtection selectLockedCells="1"/>
  <dataConsolidate/>
  <phoneticPr fontId="9" type="noConversion"/>
  <dataValidations count="3">
    <dataValidation type="list" allowBlank="1" showInputMessage="1" showErrorMessage="1" sqref="D19:BD19" xr:uid="{763DEF41-5748-45A0-97FF-6561FA4FA8B6}">
      <formula1>"Integer, Continuous"</formula1>
    </dataValidation>
    <dataValidation type="list" allowBlank="1" showInputMessage="1" showErrorMessage="1" sqref="D4:BD9" xr:uid="{E046C471-6CFB-4638-9CC8-EB4B4ED26016}">
      <formula1>Commodities</formula1>
    </dataValidation>
    <dataValidation type="list" allowBlank="1" showInputMessage="1" showErrorMessage="1" sqref="D10:BD10" xr:uid="{55476DC0-E3F4-4FEC-AD90-8D80FB006D42}">
      <formula1>"Building level, District level"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EEFE-7536-4879-9020-5EFED3D2FD06}">
  <dimension ref="A1:BK34"/>
  <sheetViews>
    <sheetView zoomScale="85" zoomScaleNormal="85" workbookViewId="0">
      <selection activeCell="E10" sqref="E10"/>
    </sheetView>
  </sheetViews>
  <sheetFormatPr defaultRowHeight="18" x14ac:dyDescent="0.35"/>
  <cols>
    <col min="1" max="1" width="60.6640625" style="11" bestFit="1" customWidth="1"/>
    <col min="2" max="2" width="20.6640625" style="31" bestFit="1" customWidth="1"/>
    <col min="3" max="3" width="62" style="11" customWidth="1"/>
    <col min="4" max="4" width="48.33203125" style="13" bestFit="1" customWidth="1"/>
    <col min="5" max="6" width="45.109375" style="13" bestFit="1" customWidth="1"/>
    <col min="7" max="7" width="24" style="13" customWidth="1"/>
    <col min="8" max="8" width="23.21875" style="13" customWidth="1"/>
    <col min="9" max="14" width="20.77734375" style="13" customWidth="1"/>
    <col min="15" max="15" width="20.77734375" style="22" customWidth="1"/>
    <col min="16" max="23" width="20.77734375" style="12" customWidth="1"/>
    <col min="24" max="16384" width="8.88671875" style="14"/>
  </cols>
  <sheetData>
    <row r="1" spans="1:63" s="17" customFormat="1" ht="34.200000000000003" thickBot="1" x14ac:dyDescent="0.4">
      <c r="A1" s="200" t="s">
        <v>571</v>
      </c>
      <c r="B1" s="23"/>
      <c r="C1" s="15"/>
      <c r="D1" s="16">
        <v>1</v>
      </c>
      <c r="E1" s="16">
        <v>2</v>
      </c>
      <c r="F1" s="16">
        <v>3</v>
      </c>
      <c r="G1" s="16">
        <v>4</v>
      </c>
      <c r="H1" s="16">
        <v>5</v>
      </c>
      <c r="I1" s="16">
        <v>6</v>
      </c>
      <c r="J1" s="16">
        <v>7</v>
      </c>
      <c r="K1" s="16">
        <v>8</v>
      </c>
      <c r="L1" s="16">
        <v>9</v>
      </c>
      <c r="M1" s="16">
        <v>10</v>
      </c>
      <c r="N1" s="16">
        <v>11</v>
      </c>
      <c r="O1" s="16">
        <v>12</v>
      </c>
      <c r="P1" s="16">
        <v>13</v>
      </c>
      <c r="Q1" s="16">
        <v>14</v>
      </c>
      <c r="R1" s="16">
        <v>15</v>
      </c>
      <c r="S1" s="16">
        <v>16</v>
      </c>
      <c r="T1" s="16">
        <v>17</v>
      </c>
      <c r="U1" s="16">
        <v>18</v>
      </c>
      <c r="V1" s="16">
        <v>19</v>
      </c>
      <c r="W1" s="16">
        <v>20</v>
      </c>
    </row>
    <row r="2" spans="1:63" s="10" customFormat="1" ht="26.4" thickBot="1" x14ac:dyDescent="0.55000000000000004">
      <c r="A2" s="190" t="s">
        <v>153</v>
      </c>
      <c r="B2" s="188"/>
      <c r="C2" s="131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  <c r="AE2" s="132"/>
      <c r="AF2" s="132"/>
      <c r="AG2" s="132"/>
      <c r="AH2" s="132"/>
      <c r="AI2" s="132"/>
      <c r="AJ2" s="132"/>
      <c r="AK2" s="132"/>
      <c r="AL2" s="132"/>
      <c r="AM2" s="132"/>
      <c r="AN2" s="132"/>
      <c r="AO2" s="132"/>
      <c r="AP2" s="132"/>
      <c r="AQ2" s="132"/>
      <c r="AR2" s="132"/>
      <c r="AS2" s="132"/>
      <c r="AT2" s="132"/>
      <c r="AU2" s="132"/>
      <c r="AV2" s="132"/>
      <c r="AW2" s="132"/>
      <c r="AX2" s="132"/>
      <c r="AY2" s="132"/>
      <c r="AZ2" s="132"/>
      <c r="BA2" s="132"/>
      <c r="BB2" s="132"/>
      <c r="BC2" s="132"/>
      <c r="BD2" s="132"/>
      <c r="BE2" s="132"/>
      <c r="BF2" s="132"/>
      <c r="BG2" s="132"/>
      <c r="BH2" s="132"/>
      <c r="BI2" s="132"/>
      <c r="BJ2" s="132"/>
      <c r="BK2" s="132"/>
    </row>
    <row r="3" spans="1:63" ht="18.600000000000001" thickBot="1" x14ac:dyDescent="0.4">
      <c r="A3" s="11" t="s">
        <v>4</v>
      </c>
      <c r="B3" s="33" t="s">
        <v>5</v>
      </c>
      <c r="C3" s="125" t="s">
        <v>101</v>
      </c>
      <c r="D3" s="108" t="s">
        <v>619</v>
      </c>
      <c r="E3" s="108" t="s">
        <v>623</v>
      </c>
      <c r="F3" s="108" t="s">
        <v>622</v>
      </c>
      <c r="G3" s="108" t="s">
        <v>636</v>
      </c>
      <c r="H3" s="108" t="s">
        <v>634</v>
      </c>
      <c r="I3" s="108" t="s">
        <v>628</v>
      </c>
      <c r="J3" s="108" t="s">
        <v>631</v>
      </c>
      <c r="K3" s="108" t="s">
        <v>635</v>
      </c>
      <c r="L3" s="108" t="s">
        <v>629</v>
      </c>
      <c r="M3" s="108" t="s">
        <v>630</v>
      </c>
      <c r="N3" s="108"/>
      <c r="O3" s="108"/>
      <c r="P3" s="108"/>
      <c r="Q3" s="108"/>
      <c r="R3" s="108"/>
      <c r="S3" s="108"/>
      <c r="T3" s="108"/>
      <c r="U3" s="108"/>
      <c r="V3" s="108"/>
      <c r="W3" s="108"/>
    </row>
    <row r="4" spans="1:63" s="18" customFormat="1" x14ac:dyDescent="0.35">
      <c r="A4" s="26" t="s">
        <v>66</v>
      </c>
      <c r="B4" s="33" t="s">
        <v>83</v>
      </c>
      <c r="C4" s="126" t="s">
        <v>383</v>
      </c>
      <c r="D4" s="99" t="s">
        <v>26</v>
      </c>
      <c r="E4" s="99" t="s">
        <v>579</v>
      </c>
      <c r="F4" s="99" t="s">
        <v>579</v>
      </c>
      <c r="G4" s="99" t="s">
        <v>579</v>
      </c>
      <c r="H4" s="99" t="s">
        <v>26</v>
      </c>
      <c r="I4" s="99" t="s">
        <v>26</v>
      </c>
      <c r="J4" s="99" t="s">
        <v>26</v>
      </c>
      <c r="K4" s="99" t="s">
        <v>554</v>
      </c>
      <c r="L4" s="99" t="s">
        <v>554</v>
      </c>
      <c r="M4" s="99" t="s">
        <v>554</v>
      </c>
      <c r="N4" s="99"/>
      <c r="O4" s="99"/>
      <c r="P4" s="99"/>
      <c r="Q4" s="99"/>
      <c r="R4" s="99"/>
      <c r="S4" s="99"/>
      <c r="T4" s="99"/>
      <c r="U4" s="99"/>
      <c r="V4" s="99"/>
      <c r="W4" s="99"/>
    </row>
    <row r="5" spans="1:63" ht="18.600000000000001" thickBot="1" x14ac:dyDescent="0.4">
      <c r="A5" s="11" t="s">
        <v>88</v>
      </c>
      <c r="B5" s="31" t="s">
        <v>83</v>
      </c>
      <c r="C5" s="125" t="s">
        <v>111</v>
      </c>
      <c r="D5" s="98" t="s">
        <v>89</v>
      </c>
      <c r="E5" s="98" t="s">
        <v>89</v>
      </c>
      <c r="F5" s="98" t="s">
        <v>90</v>
      </c>
      <c r="G5" s="98" t="s">
        <v>89</v>
      </c>
      <c r="H5" s="98" t="s">
        <v>89</v>
      </c>
      <c r="I5" s="98" t="s">
        <v>89</v>
      </c>
      <c r="J5" s="98" t="s">
        <v>90</v>
      </c>
      <c r="K5" s="98" t="s">
        <v>89</v>
      </c>
      <c r="L5" s="98" t="s">
        <v>90</v>
      </c>
      <c r="M5" s="98" t="s">
        <v>89</v>
      </c>
      <c r="N5" s="98"/>
      <c r="O5" s="98"/>
      <c r="P5" s="98"/>
      <c r="Q5" s="98"/>
      <c r="R5" s="98"/>
      <c r="S5" s="98"/>
      <c r="T5" s="98"/>
      <c r="U5" s="98"/>
      <c r="V5" s="98"/>
      <c r="W5" s="98"/>
    </row>
    <row r="6" spans="1:63" s="35" customFormat="1" ht="26.4" thickBot="1" x14ac:dyDescent="0.55000000000000004">
      <c r="A6" s="189" t="s">
        <v>680</v>
      </c>
      <c r="B6" s="134"/>
      <c r="C6" s="135"/>
      <c r="D6" s="133"/>
      <c r="E6" s="133"/>
      <c r="F6" s="133"/>
      <c r="G6" s="133"/>
      <c r="H6" s="133"/>
      <c r="I6" s="133"/>
      <c r="J6" s="133"/>
      <c r="K6" s="133"/>
      <c r="L6" s="133"/>
      <c r="M6" s="133"/>
      <c r="N6" s="133"/>
      <c r="O6" s="133"/>
      <c r="P6" s="133"/>
      <c r="Q6" s="133"/>
      <c r="R6" s="133"/>
      <c r="S6" s="133"/>
      <c r="T6" s="133"/>
      <c r="U6" s="133"/>
      <c r="V6" s="133"/>
      <c r="W6" s="133"/>
    </row>
    <row r="7" spans="1:63" x14ac:dyDescent="0.35">
      <c r="A7" s="11" t="s">
        <v>391</v>
      </c>
      <c r="B7" s="31" t="s">
        <v>620</v>
      </c>
      <c r="C7" s="125" t="s">
        <v>411</v>
      </c>
      <c r="D7" s="98">
        <v>8</v>
      </c>
      <c r="E7" s="98">
        <v>175</v>
      </c>
      <c r="F7" s="98">
        <v>3.0000000000000001E-3</v>
      </c>
      <c r="G7" s="98">
        <v>4500</v>
      </c>
      <c r="H7" s="98">
        <v>4.1500000000000004</v>
      </c>
      <c r="I7" s="98">
        <v>300</v>
      </c>
      <c r="J7" s="98">
        <v>2</v>
      </c>
      <c r="K7" s="98">
        <v>16.7</v>
      </c>
      <c r="L7" s="98">
        <v>7</v>
      </c>
      <c r="M7" s="98">
        <v>150000</v>
      </c>
      <c r="N7" s="98"/>
      <c r="O7" s="98"/>
      <c r="P7" s="98"/>
      <c r="Q7" s="98"/>
      <c r="R7" s="98"/>
      <c r="S7" s="98"/>
      <c r="T7" s="98"/>
      <c r="U7" s="98"/>
      <c r="V7" s="98"/>
      <c r="W7" s="98"/>
    </row>
    <row r="8" spans="1:63" x14ac:dyDescent="0.35">
      <c r="A8" s="11" t="s">
        <v>425</v>
      </c>
      <c r="B8" s="31" t="s">
        <v>37</v>
      </c>
      <c r="C8" s="125" t="s">
        <v>428</v>
      </c>
      <c r="D8" s="107">
        <v>0.98</v>
      </c>
      <c r="E8" s="107">
        <v>0.99</v>
      </c>
      <c r="F8" s="107">
        <v>1</v>
      </c>
      <c r="G8" s="107">
        <v>0.85</v>
      </c>
      <c r="H8" s="107">
        <v>0.94</v>
      </c>
      <c r="I8" s="107">
        <v>0.91</v>
      </c>
      <c r="J8" s="107">
        <v>0.89</v>
      </c>
      <c r="K8" s="107">
        <v>0.88</v>
      </c>
      <c r="L8" s="107">
        <v>0.72</v>
      </c>
      <c r="M8" s="107">
        <v>0.99</v>
      </c>
      <c r="N8" s="107"/>
      <c r="O8" s="107"/>
      <c r="P8" s="107"/>
      <c r="Q8" s="107"/>
      <c r="R8" s="107"/>
      <c r="S8" s="107"/>
      <c r="T8" s="107"/>
      <c r="U8" s="107"/>
      <c r="V8" s="107"/>
      <c r="W8" s="107"/>
    </row>
    <row r="9" spans="1:63" x14ac:dyDescent="0.35">
      <c r="A9" s="11" t="s">
        <v>426</v>
      </c>
      <c r="B9" s="31" t="s">
        <v>37</v>
      </c>
      <c r="C9" s="125" t="s">
        <v>427</v>
      </c>
      <c r="D9" s="107">
        <v>0.97</v>
      </c>
      <c r="E9" s="107">
        <v>0.99</v>
      </c>
      <c r="F9" s="107">
        <v>1</v>
      </c>
      <c r="G9" s="107">
        <v>0.85</v>
      </c>
      <c r="H9" s="107">
        <v>0.94</v>
      </c>
      <c r="I9" s="107">
        <v>0.91</v>
      </c>
      <c r="J9" s="107">
        <v>0.89</v>
      </c>
      <c r="K9" s="107">
        <v>1</v>
      </c>
      <c r="L9" s="107">
        <v>1</v>
      </c>
      <c r="M9" s="107">
        <v>1</v>
      </c>
      <c r="N9" s="107"/>
      <c r="O9" s="107"/>
      <c r="P9" s="107"/>
      <c r="Q9" s="107"/>
      <c r="R9" s="107"/>
      <c r="S9" s="107"/>
      <c r="T9" s="107"/>
      <c r="U9" s="107"/>
      <c r="V9" s="107"/>
      <c r="W9" s="107"/>
    </row>
    <row r="10" spans="1:63" ht="18.600000000000001" thickBot="1" x14ac:dyDescent="0.4">
      <c r="A10" s="11" t="s">
        <v>392</v>
      </c>
      <c r="B10" s="31" t="s">
        <v>63</v>
      </c>
      <c r="C10" s="125" t="s">
        <v>395</v>
      </c>
      <c r="D10" s="201">
        <f>4*0.0042%</f>
        <v>1.6799999999999999E-4</v>
      </c>
      <c r="E10" s="202">
        <f>4*0.00833333333333333%</f>
        <v>3.3333333333333321E-4</v>
      </c>
      <c r="F10" s="107">
        <f>4*2.1%</f>
        <v>8.4000000000000005E-2</v>
      </c>
      <c r="G10" s="107">
        <f>4*0.00604%</f>
        <v>2.4160000000000002E-4</v>
      </c>
      <c r="H10" s="107">
        <f>4*0.625%</f>
        <v>2.5000000000000001E-2</v>
      </c>
      <c r="I10" s="130">
        <f>4*0.042%</f>
        <v>1.6800000000000001E-3</v>
      </c>
      <c r="J10" s="130">
        <f>4*0.0083%</f>
        <v>3.3199999999999999E-4</v>
      </c>
      <c r="K10" s="130">
        <v>0</v>
      </c>
      <c r="L10" s="130">
        <v>0</v>
      </c>
      <c r="M10" s="130">
        <v>0</v>
      </c>
      <c r="N10" s="130"/>
      <c r="O10" s="130"/>
      <c r="P10" s="130"/>
      <c r="Q10" s="130"/>
      <c r="R10" s="130"/>
      <c r="S10" s="130"/>
      <c r="T10" s="130"/>
      <c r="U10" s="130"/>
      <c r="V10" s="130"/>
      <c r="W10" s="130"/>
    </row>
    <row r="11" spans="1:63" s="18" customFormat="1" x14ac:dyDescent="0.35">
      <c r="A11" s="26" t="s">
        <v>384</v>
      </c>
      <c r="B11" s="46" t="s">
        <v>36</v>
      </c>
      <c r="C11" s="126" t="s">
        <v>393</v>
      </c>
      <c r="D11" s="99">
        <v>4</v>
      </c>
      <c r="E11" s="99">
        <v>2.9</v>
      </c>
      <c r="F11" s="99">
        <v>0.02</v>
      </c>
      <c r="G11" s="99">
        <v>30</v>
      </c>
      <c r="H11" s="99">
        <v>0.45</v>
      </c>
      <c r="I11" s="99">
        <v>50</v>
      </c>
      <c r="J11" s="99">
        <v>0.5</v>
      </c>
      <c r="K11" s="99">
        <v>9.5000000000000001E-2</v>
      </c>
      <c r="L11" s="99">
        <v>7</v>
      </c>
      <c r="M11" s="99">
        <v>175</v>
      </c>
      <c r="N11" s="99"/>
      <c r="O11" s="99"/>
      <c r="P11" s="99"/>
      <c r="Q11" s="99"/>
      <c r="R11" s="99"/>
      <c r="S11" s="99"/>
      <c r="T11" s="99"/>
      <c r="U11" s="99"/>
      <c r="V11" s="99"/>
      <c r="W11" s="99"/>
    </row>
    <row r="12" spans="1:63" s="19" customFormat="1" ht="18.600000000000001" thickBot="1" x14ac:dyDescent="0.4">
      <c r="A12" s="28" t="s">
        <v>385</v>
      </c>
      <c r="B12" s="47" t="s">
        <v>36</v>
      </c>
      <c r="C12" s="127" t="s">
        <v>394</v>
      </c>
      <c r="D12" s="100">
        <v>24</v>
      </c>
      <c r="E12" s="100">
        <v>2.9</v>
      </c>
      <c r="F12" s="100">
        <v>0.02</v>
      </c>
      <c r="G12" s="100">
        <v>70</v>
      </c>
      <c r="H12" s="98">
        <v>1.2</v>
      </c>
      <c r="I12" s="100">
        <v>50</v>
      </c>
      <c r="J12" s="100">
        <v>0.5</v>
      </c>
      <c r="K12" s="100">
        <v>9.5000000000000001E-2</v>
      </c>
      <c r="L12" s="100">
        <v>2</v>
      </c>
      <c r="M12" s="100">
        <v>175</v>
      </c>
      <c r="N12" s="100"/>
      <c r="O12" s="100"/>
      <c r="P12" s="100"/>
      <c r="Q12" s="100"/>
      <c r="R12" s="100"/>
      <c r="S12" s="100"/>
      <c r="T12" s="100"/>
      <c r="U12" s="100"/>
      <c r="V12" s="100"/>
      <c r="W12" s="100"/>
    </row>
    <row r="13" spans="1:63" s="10" customFormat="1" ht="26.4" thickBot="1" x14ac:dyDescent="0.55000000000000004">
      <c r="A13" s="189" t="s">
        <v>65</v>
      </c>
      <c r="B13" s="136"/>
      <c r="C13" s="137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</row>
    <row r="14" spans="1:63" x14ac:dyDescent="0.35">
      <c r="A14" s="187" t="s">
        <v>568</v>
      </c>
      <c r="B14" s="31" t="s">
        <v>681</v>
      </c>
      <c r="C14" s="125"/>
      <c r="D14" s="98">
        <v>570</v>
      </c>
      <c r="E14" s="98">
        <v>8.8000000000000007</v>
      </c>
      <c r="F14" s="98">
        <v>17</v>
      </c>
      <c r="G14" s="98">
        <v>3</v>
      </c>
      <c r="H14" s="185">
        <v>6699</v>
      </c>
      <c r="I14" s="98">
        <v>5901</v>
      </c>
      <c r="J14" s="98">
        <v>12800</v>
      </c>
      <c r="K14" s="98">
        <v>638</v>
      </c>
      <c r="L14" s="98">
        <v>13.4</v>
      </c>
      <c r="M14" s="98">
        <v>47.8</v>
      </c>
      <c r="N14" s="98"/>
      <c r="O14" s="98"/>
      <c r="P14" s="98"/>
      <c r="Q14" s="98"/>
      <c r="R14" s="98"/>
      <c r="S14" s="98"/>
      <c r="T14" s="98"/>
      <c r="U14" s="98"/>
      <c r="V14" s="98"/>
      <c r="W14" s="98"/>
    </row>
    <row r="15" spans="1:63" x14ac:dyDescent="0.35">
      <c r="A15" s="187" t="s">
        <v>567</v>
      </c>
      <c r="B15" s="31" t="s">
        <v>682</v>
      </c>
      <c r="C15" s="125" t="s">
        <v>637</v>
      </c>
      <c r="D15" s="186">
        <f>IF(D14&lt;&gt;0,D14/1000/8760,"")</f>
        <v>6.5068493150684928E-5</v>
      </c>
      <c r="E15" s="186">
        <f t="shared" ref="E15:N15" si="0">IF(E14&lt;&gt;0,E14/1000/8760,"")</f>
        <v>1.0045662100456622E-6</v>
      </c>
      <c r="F15" s="186">
        <f t="shared" si="0"/>
        <v>1.940639269406393E-6</v>
      </c>
      <c r="G15" s="186">
        <f t="shared" si="0"/>
        <v>3.4246575342465755E-7</v>
      </c>
      <c r="H15" s="186">
        <f t="shared" si="0"/>
        <v>7.6472602739726021E-4</v>
      </c>
      <c r="I15" s="186">
        <f t="shared" si="0"/>
        <v>6.7363013698630136E-4</v>
      </c>
      <c r="J15" s="186">
        <f t="shared" si="0"/>
        <v>1.4611872146118722E-3</v>
      </c>
      <c r="K15" s="186">
        <f t="shared" si="0"/>
        <v>7.2831050228310505E-5</v>
      </c>
      <c r="L15" s="186">
        <f t="shared" si="0"/>
        <v>1.5296803652968037E-6</v>
      </c>
      <c r="M15" s="186">
        <f t="shared" si="0"/>
        <v>5.4566210045662093E-6</v>
      </c>
      <c r="N15" s="186" t="str">
        <f t="shared" si="0"/>
        <v/>
      </c>
      <c r="O15" s="186" t="str">
        <f t="shared" ref="O15" si="1">IF(O14&lt;&gt;0,O14/1000/8760,"")</f>
        <v/>
      </c>
      <c r="P15" s="186" t="str">
        <f t="shared" ref="P15" si="2">IF(P14&lt;&gt;0,P14/1000/8760,"")</f>
        <v/>
      </c>
      <c r="Q15" s="186" t="str">
        <f t="shared" ref="Q15" si="3">IF(Q14&lt;&gt;0,Q14/1000/8760,"")</f>
        <v/>
      </c>
      <c r="R15" s="186" t="str">
        <f t="shared" ref="R15" si="4">IF(R14&lt;&gt;0,R14/1000/8760,"")</f>
        <v/>
      </c>
      <c r="S15" s="186" t="str">
        <f t="shared" ref="S15" si="5">IF(S14&lt;&gt;0,S14/1000/8760,"")</f>
        <v/>
      </c>
      <c r="T15" s="186" t="str">
        <f t="shared" ref="T15" si="6">IF(T14&lt;&gt;0,T14/1000/8760,"")</f>
        <v/>
      </c>
      <c r="U15" s="186" t="str">
        <f t="shared" ref="U15" si="7">IF(U14&lt;&gt;0,U14/1000/8760,"")</f>
        <v/>
      </c>
      <c r="V15" s="186" t="str">
        <f t="shared" ref="V15" si="8">IF(V14&lt;&gt;0,V14/1000/8760,"")</f>
        <v/>
      </c>
      <c r="W15" s="186" t="str">
        <f t="shared" ref="W15" si="9">IF(W14&lt;&gt;0,W14/1000/8760,"")</f>
        <v/>
      </c>
    </row>
    <row r="16" spans="1:63" x14ac:dyDescent="0.35">
      <c r="A16" s="187" t="s">
        <v>683</v>
      </c>
      <c r="B16" s="31" t="s">
        <v>615</v>
      </c>
      <c r="C16" s="125"/>
      <c r="D16" s="98">
        <v>1100</v>
      </c>
      <c r="E16" s="98">
        <v>3</v>
      </c>
      <c r="F16" s="98">
        <v>420</v>
      </c>
      <c r="G16" s="98">
        <v>0.59</v>
      </c>
      <c r="H16" s="185">
        <v>446</v>
      </c>
      <c r="I16" s="98">
        <v>393</v>
      </c>
      <c r="J16" s="98">
        <v>640</v>
      </c>
      <c r="K16" s="98">
        <v>61</v>
      </c>
      <c r="L16" s="98">
        <v>0.89300000000000002</v>
      </c>
      <c r="M16" s="98">
        <v>3.19</v>
      </c>
      <c r="N16" s="98"/>
      <c r="O16" s="98"/>
      <c r="P16" s="98"/>
      <c r="Q16" s="98"/>
      <c r="R16" s="98"/>
      <c r="S16" s="98"/>
      <c r="T16" s="98"/>
      <c r="U16" s="98"/>
      <c r="V16" s="98"/>
      <c r="W16" s="98"/>
    </row>
    <row r="17" spans="1:23" x14ac:dyDescent="0.35">
      <c r="A17" s="11" t="s">
        <v>67</v>
      </c>
      <c r="B17" s="31" t="s">
        <v>584</v>
      </c>
      <c r="C17" s="125" t="s">
        <v>412</v>
      </c>
      <c r="D17" s="186">
        <f>IF(D16&lt;&gt;0,D16*D7,"")</f>
        <v>8800</v>
      </c>
      <c r="E17" s="186">
        <f t="shared" ref="E17:M17" si="10">IF(E16&lt;&gt;0,E16*E7,"")</f>
        <v>525</v>
      </c>
      <c r="F17" s="186">
        <f t="shared" si="10"/>
        <v>1.26</v>
      </c>
      <c r="G17" s="186">
        <f t="shared" si="10"/>
        <v>2655</v>
      </c>
      <c r="H17" s="186">
        <f t="shared" si="10"/>
        <v>1850.9</v>
      </c>
      <c r="I17" s="186">
        <f t="shared" si="10"/>
        <v>117900</v>
      </c>
      <c r="J17" s="186">
        <f t="shared" si="10"/>
        <v>1280</v>
      </c>
      <c r="K17" s="186">
        <f t="shared" si="10"/>
        <v>1018.6999999999999</v>
      </c>
      <c r="L17" s="186">
        <f t="shared" si="10"/>
        <v>6.2510000000000003</v>
      </c>
      <c r="M17" s="186">
        <f t="shared" si="10"/>
        <v>478500</v>
      </c>
      <c r="N17" s="186" t="str">
        <f t="shared" ref="N17" si="11">IF(N16&lt;&gt;0,N16*N7,"")</f>
        <v/>
      </c>
      <c r="O17" s="186" t="str">
        <f t="shared" ref="O17" si="12">IF(O16&lt;&gt;0,O16*O7,"")</f>
        <v/>
      </c>
      <c r="P17" s="186" t="str">
        <f t="shared" ref="P17" si="13">IF(P16&lt;&gt;0,P16*P7,"")</f>
        <v/>
      </c>
      <c r="Q17" s="186" t="str">
        <f t="shared" ref="Q17" si="14">IF(Q16&lt;&gt;0,Q16*Q7,"")</f>
        <v/>
      </c>
      <c r="R17" s="186" t="str">
        <f t="shared" ref="R17" si="15">IF(R16&lt;&gt;0,R16*R7,"")</f>
        <v/>
      </c>
      <c r="S17" s="186" t="str">
        <f t="shared" ref="S17" si="16">IF(S16&lt;&gt;0,S16*S7,"")</f>
        <v/>
      </c>
      <c r="T17" s="186" t="str">
        <f t="shared" ref="T17" si="17">IF(T16&lt;&gt;0,T16*T7,"")</f>
        <v/>
      </c>
      <c r="U17" s="186" t="str">
        <f t="shared" ref="U17" si="18">IF(U16&lt;&gt;0,U16*U7,"")</f>
        <v/>
      </c>
      <c r="V17" s="186" t="str">
        <f t="shared" ref="V17" si="19">IF(V16&lt;&gt;0,V16*V7,"")</f>
        <v/>
      </c>
      <c r="W17" s="186" t="str">
        <f t="shared" ref="W17" si="20">IF(W16&lt;&gt;0,W16*W7,"")</f>
        <v/>
      </c>
    </row>
    <row r="18" spans="1:23" x14ac:dyDescent="0.35">
      <c r="A18" s="11" t="s">
        <v>68</v>
      </c>
      <c r="B18" s="31" t="s">
        <v>11</v>
      </c>
      <c r="C18" s="125" t="s">
        <v>413</v>
      </c>
      <c r="D18" s="98" t="s">
        <v>118</v>
      </c>
      <c r="E18" s="98" t="s">
        <v>624</v>
      </c>
      <c r="F18" s="98" t="s">
        <v>625</v>
      </c>
      <c r="G18" s="98" t="s">
        <v>118</v>
      </c>
      <c r="H18" s="98" t="s">
        <v>626</v>
      </c>
      <c r="I18" s="98" t="s">
        <v>627</v>
      </c>
      <c r="J18" s="98" t="s">
        <v>118</v>
      </c>
      <c r="K18" s="98" t="s">
        <v>633</v>
      </c>
      <c r="L18" s="98" t="s">
        <v>118</v>
      </c>
      <c r="M18" s="98" t="s">
        <v>632</v>
      </c>
      <c r="N18" s="98"/>
      <c r="O18" s="98"/>
      <c r="P18" s="98"/>
      <c r="Q18" s="98"/>
      <c r="R18" s="98"/>
      <c r="S18" s="98"/>
      <c r="T18" s="98"/>
      <c r="U18" s="98"/>
      <c r="V18" s="98"/>
      <c r="W18" s="98"/>
    </row>
    <row r="19" spans="1:23" x14ac:dyDescent="0.35">
      <c r="A19" s="11" t="s">
        <v>69</v>
      </c>
      <c r="B19" s="31" t="s">
        <v>11</v>
      </c>
      <c r="C19" s="125" t="s">
        <v>414</v>
      </c>
      <c r="D19" s="98" t="s">
        <v>118</v>
      </c>
      <c r="E19" s="98" t="s">
        <v>624</v>
      </c>
      <c r="F19" s="98" t="s">
        <v>625</v>
      </c>
      <c r="G19" s="98" t="s">
        <v>118</v>
      </c>
      <c r="H19" s="98" t="s">
        <v>626</v>
      </c>
      <c r="I19" s="98" t="s">
        <v>627</v>
      </c>
      <c r="J19" s="98" t="s">
        <v>118</v>
      </c>
      <c r="K19" s="98" t="s">
        <v>633</v>
      </c>
      <c r="L19" s="98" t="s">
        <v>118</v>
      </c>
      <c r="M19" s="98" t="s">
        <v>632</v>
      </c>
      <c r="N19" s="98"/>
      <c r="O19" s="98"/>
      <c r="P19" s="98"/>
      <c r="Q19" s="98"/>
      <c r="R19" s="98"/>
      <c r="S19" s="98"/>
      <c r="T19" s="98"/>
      <c r="U19" s="98"/>
      <c r="V19" s="98"/>
      <c r="W19" s="98"/>
    </row>
    <row r="20" spans="1:23" x14ac:dyDescent="0.35">
      <c r="A20" s="11" t="s">
        <v>73</v>
      </c>
      <c r="B20" s="31" t="s">
        <v>83</v>
      </c>
      <c r="C20" s="125" t="s">
        <v>415</v>
      </c>
      <c r="D20" s="98" t="s">
        <v>128</v>
      </c>
      <c r="E20" s="98" t="s">
        <v>128</v>
      </c>
      <c r="F20" s="98" t="s">
        <v>128</v>
      </c>
      <c r="G20" s="98" t="s">
        <v>128</v>
      </c>
      <c r="H20" s="98" t="s">
        <v>128</v>
      </c>
      <c r="I20" s="98" t="s">
        <v>128</v>
      </c>
      <c r="J20" s="98" t="s">
        <v>128</v>
      </c>
      <c r="K20" s="98" t="s">
        <v>128</v>
      </c>
      <c r="L20" s="98" t="s">
        <v>128</v>
      </c>
      <c r="M20" s="98" t="s">
        <v>128</v>
      </c>
      <c r="N20" s="98"/>
      <c r="O20" s="98"/>
      <c r="P20" s="98"/>
      <c r="Q20" s="98"/>
      <c r="R20" s="98"/>
      <c r="S20" s="98"/>
      <c r="T20" s="98"/>
      <c r="U20" s="98"/>
      <c r="V20" s="98"/>
      <c r="W20" s="98"/>
    </row>
    <row r="21" spans="1:23" ht="18.600000000000001" thickBot="1" x14ac:dyDescent="0.4">
      <c r="A21" s="11" t="s">
        <v>569</v>
      </c>
      <c r="B21" s="31" t="s">
        <v>621</v>
      </c>
      <c r="C21" s="125" t="s">
        <v>416</v>
      </c>
      <c r="D21" s="239" t="str">
        <f>IF(D20="Integer", "_investment_variable_type_integer", IF(D20="Continuous", "_investment_variable_type_continuous", ""))</f>
        <v>_investment_variable_type_continuous</v>
      </c>
      <c r="E21" s="239" t="str">
        <f t="shared" ref="E21:J21" si="21">IF(E20="Integer", "_investment_variable_type_integer", IF(E20="Continuous", "_investment_variable_type_continuous", ""))</f>
        <v>_investment_variable_type_continuous</v>
      </c>
      <c r="F21" s="239" t="str">
        <f t="shared" si="21"/>
        <v>_investment_variable_type_continuous</v>
      </c>
      <c r="G21" s="239" t="str">
        <f t="shared" si="21"/>
        <v>_investment_variable_type_continuous</v>
      </c>
      <c r="H21" s="239" t="str">
        <f t="shared" si="21"/>
        <v>_investment_variable_type_continuous</v>
      </c>
      <c r="I21" s="239" t="str">
        <f t="shared" si="21"/>
        <v>_investment_variable_type_continuous</v>
      </c>
      <c r="J21" s="239" t="str">
        <f t="shared" si="21"/>
        <v>_investment_variable_type_continuous</v>
      </c>
      <c r="K21" s="239" t="str">
        <f t="shared" ref="K21" si="22">IF(K20="Integer", "_investment_variable_type_integer", IF(K20="Continuous", "_investment_variable_type_continuous", ""))</f>
        <v>_investment_variable_type_continuous</v>
      </c>
      <c r="L21" s="239" t="str">
        <f t="shared" ref="L21" si="23">IF(L20="Integer", "_investment_variable_type_integer", IF(L20="Continuous", "_investment_variable_type_continuous", ""))</f>
        <v>_investment_variable_type_continuous</v>
      </c>
      <c r="M21" s="239" t="str">
        <f t="shared" ref="M21" si="24">IF(M20="Integer", "_investment_variable_type_integer", IF(M20="Continuous", "_investment_variable_type_continuous", ""))</f>
        <v>_investment_variable_type_continuous</v>
      </c>
      <c r="N21" s="239" t="str">
        <f t="shared" ref="N21:W21" si="25">IF(N20="Integer", "_investment_variable_type_integer", IF(N20="Continuous", "_investment_variable_type_continuous", ""))</f>
        <v/>
      </c>
      <c r="O21" s="239" t="str">
        <f t="shared" si="25"/>
        <v/>
      </c>
      <c r="P21" s="239" t="str">
        <f t="shared" si="25"/>
        <v/>
      </c>
      <c r="Q21" s="239" t="str">
        <f t="shared" si="25"/>
        <v/>
      </c>
      <c r="R21" s="239" t="str">
        <f t="shared" si="25"/>
        <v/>
      </c>
      <c r="S21" s="239" t="str">
        <f t="shared" si="25"/>
        <v/>
      </c>
      <c r="T21" s="239" t="str">
        <f t="shared" si="25"/>
        <v/>
      </c>
      <c r="U21" s="239" t="str">
        <f t="shared" si="25"/>
        <v/>
      </c>
      <c r="V21" s="239" t="str">
        <f t="shared" si="25"/>
        <v/>
      </c>
      <c r="W21" s="239" t="str">
        <f t="shared" si="25"/>
        <v/>
      </c>
    </row>
    <row r="22" spans="1:23" s="35" customFormat="1" ht="26.4" thickBot="1" x14ac:dyDescent="0.55000000000000004">
      <c r="A22" s="189" t="s">
        <v>390</v>
      </c>
      <c r="B22" s="134"/>
      <c r="C22" s="135"/>
      <c r="D22" s="133"/>
      <c r="E22" s="133"/>
      <c r="F22" s="133"/>
      <c r="G22" s="133"/>
      <c r="H22" s="133"/>
      <c r="I22" s="133"/>
      <c r="J22" s="133"/>
      <c r="K22" s="133"/>
      <c r="L22" s="133"/>
      <c r="M22" s="133"/>
      <c r="N22" s="133"/>
      <c r="O22" s="133"/>
      <c r="P22" s="133"/>
      <c r="Q22" s="133"/>
      <c r="R22" s="133"/>
      <c r="S22" s="133"/>
      <c r="T22" s="133"/>
      <c r="U22" s="133"/>
      <c r="V22" s="133"/>
      <c r="W22" s="133"/>
    </row>
    <row r="23" spans="1:23" x14ac:dyDescent="0.35">
      <c r="A23" s="11" t="s">
        <v>53</v>
      </c>
      <c r="B23" s="31" t="s">
        <v>585</v>
      </c>
      <c r="C23" s="125" t="s">
        <v>396</v>
      </c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</row>
    <row r="24" spans="1:23" x14ac:dyDescent="0.35">
      <c r="A24" s="11" t="s">
        <v>54</v>
      </c>
      <c r="B24" s="31" t="s">
        <v>586</v>
      </c>
      <c r="C24" s="125" t="s">
        <v>397</v>
      </c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</row>
    <row r="25" spans="1:23" x14ac:dyDescent="0.35">
      <c r="A25" s="11" t="s">
        <v>62</v>
      </c>
      <c r="B25" s="31" t="s">
        <v>11</v>
      </c>
      <c r="C25" s="125" t="s">
        <v>398</v>
      </c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</row>
    <row r="26" spans="1:23" x14ac:dyDescent="0.35">
      <c r="A26" s="11" t="s">
        <v>61</v>
      </c>
      <c r="B26" s="31" t="s">
        <v>11</v>
      </c>
      <c r="C26" s="125" t="s">
        <v>399</v>
      </c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</row>
    <row r="27" spans="1:23" s="20" customFormat="1" x14ac:dyDescent="0.35">
      <c r="A27" s="24" t="s">
        <v>386</v>
      </c>
      <c r="B27" s="30" t="s">
        <v>63</v>
      </c>
      <c r="C27" s="128" t="s">
        <v>400</v>
      </c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  <c r="W27" s="105"/>
    </row>
    <row r="28" spans="1:23" x14ac:dyDescent="0.35">
      <c r="A28" s="11" t="s">
        <v>388</v>
      </c>
      <c r="B28" s="31" t="s">
        <v>63</v>
      </c>
      <c r="C28" s="125" t="s">
        <v>401</v>
      </c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</row>
    <row r="29" spans="1:23" x14ac:dyDescent="0.35">
      <c r="A29" s="11" t="s">
        <v>389</v>
      </c>
      <c r="B29" s="31" t="s">
        <v>63</v>
      </c>
      <c r="C29" s="125" t="s">
        <v>402</v>
      </c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</row>
    <row r="30" spans="1:23" s="21" customFormat="1" x14ac:dyDescent="0.35">
      <c r="A30" s="25" t="s">
        <v>387</v>
      </c>
      <c r="B30" s="32" t="s">
        <v>63</v>
      </c>
      <c r="C30" s="129" t="s">
        <v>403</v>
      </c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06"/>
      <c r="V30" s="106"/>
      <c r="W30" s="106"/>
    </row>
    <row r="31" spans="1:23" s="20" customFormat="1" x14ac:dyDescent="0.35">
      <c r="A31" s="24" t="s">
        <v>76</v>
      </c>
      <c r="B31" s="30" t="s">
        <v>126</v>
      </c>
      <c r="C31" s="128" t="s">
        <v>417</v>
      </c>
      <c r="D31" s="105"/>
      <c r="E31" s="105"/>
      <c r="F31" s="105"/>
      <c r="G31" s="105"/>
      <c r="H31" s="105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05"/>
    </row>
    <row r="32" spans="1:23" x14ac:dyDescent="0.35">
      <c r="A32" s="11" t="s">
        <v>77</v>
      </c>
      <c r="B32" s="31" t="s">
        <v>584</v>
      </c>
      <c r="C32" s="125" t="s">
        <v>418</v>
      </c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</row>
    <row r="33" spans="1:23" x14ac:dyDescent="0.35">
      <c r="A33" s="11" t="s">
        <v>78</v>
      </c>
      <c r="B33" s="31" t="s">
        <v>11</v>
      </c>
      <c r="C33" s="125" t="s">
        <v>419</v>
      </c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8"/>
      <c r="W33" s="98"/>
    </row>
    <row r="34" spans="1:23" x14ac:dyDescent="0.35">
      <c r="A34" s="11" t="s">
        <v>84</v>
      </c>
      <c r="B34" s="31" t="s">
        <v>11</v>
      </c>
      <c r="C34" s="125" t="s">
        <v>420</v>
      </c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</row>
  </sheetData>
  <dataValidations disablePrompts="1" count="3">
    <dataValidation type="list" allowBlank="1" showInputMessage="1" showErrorMessage="1" sqref="D5:W5" xr:uid="{67B7E5A3-BB5D-4312-8E99-1BA5EC74B177}">
      <formula1>"Building level, District level"</formula1>
    </dataValidation>
    <dataValidation type="list" allowBlank="1" showInputMessage="1" showErrorMessage="1" sqref="D4:W4" xr:uid="{7C08C9B1-0296-4DAA-B66F-8DA5A609C6F4}">
      <formula1>Commodities</formula1>
    </dataValidation>
    <dataValidation type="list" allowBlank="1" showInputMessage="1" showErrorMessage="1" sqref="D20:W20" xr:uid="{4F951814-07D8-4ADD-847B-DBED00804A6D}">
      <formula1>"Integer, Continuous"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648CA-0478-4114-A16A-1BF60260E9A0}">
  <dimension ref="A1:J29"/>
  <sheetViews>
    <sheetView topLeftCell="C1" zoomScale="85" zoomScaleNormal="85" workbookViewId="0">
      <selection activeCell="C13" sqref="C13"/>
    </sheetView>
  </sheetViews>
  <sheetFormatPr defaultRowHeight="14.4" x14ac:dyDescent="0.3"/>
  <cols>
    <col min="1" max="1" width="60.109375" style="9" bestFit="1" customWidth="1"/>
    <col min="2" max="2" width="18.77734375" style="40" bestFit="1" customWidth="1"/>
    <col min="3" max="3" width="47.44140625" style="9" customWidth="1"/>
    <col min="4" max="6" width="35.77734375" style="9" customWidth="1"/>
    <col min="7" max="13" width="35.77734375" customWidth="1"/>
  </cols>
  <sheetData>
    <row r="1" spans="1:10" s="10" customFormat="1" ht="34.200000000000003" thickBot="1" x14ac:dyDescent="0.4">
      <c r="A1" s="200" t="s">
        <v>85</v>
      </c>
      <c r="B1" s="230"/>
      <c r="C1" s="43"/>
      <c r="D1" s="235">
        <v>1</v>
      </c>
      <c r="E1" s="235">
        <f>D1+1</f>
        <v>2</v>
      </c>
      <c r="F1" s="235">
        <f t="shared" ref="F1:J1" si="0">E1+1</f>
        <v>3</v>
      </c>
      <c r="G1" s="235">
        <f t="shared" si="0"/>
        <v>4</v>
      </c>
      <c r="H1" s="235">
        <f t="shared" si="0"/>
        <v>5</v>
      </c>
      <c r="I1" s="235">
        <f t="shared" si="0"/>
        <v>6</v>
      </c>
      <c r="J1" s="235">
        <f t="shared" si="0"/>
        <v>7</v>
      </c>
    </row>
    <row r="2" spans="1:10" s="10" customFormat="1" ht="26.4" thickBot="1" x14ac:dyDescent="0.55000000000000004">
      <c r="A2" s="190" t="s">
        <v>153</v>
      </c>
      <c r="B2" s="231"/>
      <c r="C2" s="131"/>
      <c r="D2" s="132"/>
      <c r="E2" s="132"/>
      <c r="F2" s="132"/>
      <c r="G2" s="132"/>
      <c r="H2" s="132"/>
      <c r="I2" s="132"/>
      <c r="J2" s="132"/>
    </row>
    <row r="3" spans="1:10" s="104" customFormat="1" ht="18" x14ac:dyDescent="0.35">
      <c r="A3" s="91" t="s">
        <v>4</v>
      </c>
      <c r="B3" s="44" t="s">
        <v>5</v>
      </c>
      <c r="C3" s="183" t="s">
        <v>101</v>
      </c>
      <c r="D3" s="237" t="s">
        <v>655</v>
      </c>
      <c r="E3" s="238" t="s">
        <v>674</v>
      </c>
      <c r="F3" s="238" t="s">
        <v>675</v>
      </c>
      <c r="G3" s="238" t="s">
        <v>676</v>
      </c>
      <c r="H3" s="238" t="s">
        <v>677</v>
      </c>
      <c r="I3" s="238" t="s">
        <v>679</v>
      </c>
      <c r="J3" s="236"/>
    </row>
    <row r="4" spans="1:10" s="162" customFormat="1" ht="18" x14ac:dyDescent="0.35">
      <c r="A4" s="209" t="s">
        <v>66</v>
      </c>
      <c r="B4" s="69" t="s">
        <v>5</v>
      </c>
      <c r="C4" s="210" t="s">
        <v>315</v>
      </c>
      <c r="D4" s="240" t="s">
        <v>28</v>
      </c>
      <c r="E4" s="240" t="s">
        <v>554</v>
      </c>
      <c r="F4" s="240" t="s">
        <v>26</v>
      </c>
      <c r="G4" s="240" t="s">
        <v>26</v>
      </c>
      <c r="H4" s="240" t="s">
        <v>26</v>
      </c>
      <c r="I4" s="240" t="s">
        <v>26</v>
      </c>
      <c r="J4" s="240"/>
    </row>
    <row r="5" spans="1:10" s="104" customFormat="1" ht="18" x14ac:dyDescent="0.35">
      <c r="A5" s="91" t="s">
        <v>21</v>
      </c>
      <c r="B5" s="44" t="s">
        <v>83</v>
      </c>
      <c r="C5" s="183"/>
      <c r="D5" s="102" t="s">
        <v>659</v>
      </c>
      <c r="E5" s="102" t="s">
        <v>660</v>
      </c>
      <c r="F5" s="102" t="s">
        <v>659</v>
      </c>
      <c r="G5" s="102" t="s">
        <v>659</v>
      </c>
      <c r="H5" s="102" t="s">
        <v>659</v>
      </c>
      <c r="I5" s="102" t="s">
        <v>660</v>
      </c>
      <c r="J5" s="102"/>
    </row>
    <row r="6" spans="1:10" s="104" customFormat="1" ht="18.600000000000001" thickBot="1" x14ac:dyDescent="0.4">
      <c r="A6" s="91" t="s">
        <v>658</v>
      </c>
      <c r="B6" s="44" t="s">
        <v>83</v>
      </c>
      <c r="C6" s="183" t="s">
        <v>312</v>
      </c>
      <c r="D6" s="213" t="str">
        <f>IF(D5="Bidirectional Lossless", "connection_type_lossless_bidirectional", IF(D5="Unidirectional with Losses", "connection_type_normal", ""))</f>
        <v>connection_type_normal</v>
      </c>
      <c r="E6" s="213" t="str">
        <f>IF(E5="Bidirectional Lossless", "connection_type_lossless_bidirectional", IF(E5="Unidirectional with Losses", "connection_type_normal", ""))</f>
        <v>connection_type_lossless_bidirectional</v>
      </c>
      <c r="F6" s="213" t="str">
        <f t="shared" ref="F6" si="1">IF(F5="Bidirectional Lossless", "connection_type_lossless_bidirectional", IF(F5="Unidirectional with Losses", "connection_type_normal", ""))</f>
        <v>connection_type_normal</v>
      </c>
      <c r="G6" s="213" t="str">
        <f t="shared" ref="G6" si="2">IF(G5="Bidirectional Lossless", "connection_type_lossless_bidirectional", IF(G5="Unidirectional with Losses", "connection_type_normal", ""))</f>
        <v>connection_type_normal</v>
      </c>
      <c r="H6" s="213" t="str">
        <f t="shared" ref="H6" si="3">IF(H5="Bidirectional Lossless", "connection_type_lossless_bidirectional", IF(H5="Unidirectional with Losses", "connection_type_normal", ""))</f>
        <v>connection_type_normal</v>
      </c>
      <c r="I6" s="213" t="str">
        <f t="shared" ref="I6" si="4">IF(I5="Bidirectional Lossless", "connection_type_lossless_bidirectional", IF(I5="Unidirectional with Losses", "connection_type_normal", ""))</f>
        <v>connection_type_lossless_bidirectional</v>
      </c>
      <c r="J6" s="213" t="str">
        <f t="shared" ref="J6" si="5">IF(J5="Bidirectional Lossless", "connection_type_lossless_bidirectional", IF(J5="Unidirectional with Losses", "connection_type_normal", ""))</f>
        <v/>
      </c>
    </row>
    <row r="7" spans="1:10" s="205" customFormat="1" ht="21.6" thickBot="1" x14ac:dyDescent="0.45">
      <c r="A7" s="34" t="s">
        <v>656</v>
      </c>
      <c r="B7" s="232"/>
      <c r="C7" s="135"/>
      <c r="D7" s="135"/>
      <c r="E7" s="135"/>
      <c r="F7" s="135"/>
      <c r="G7" s="135"/>
      <c r="H7" s="135"/>
      <c r="I7" s="135"/>
      <c r="J7" s="135"/>
    </row>
    <row r="8" spans="1:10" s="211" customFormat="1" ht="18" x14ac:dyDescent="0.35">
      <c r="A8" s="91" t="s">
        <v>100</v>
      </c>
      <c r="B8" s="44" t="s">
        <v>37</v>
      </c>
      <c r="C8" s="183" t="s">
        <v>311</v>
      </c>
      <c r="D8" s="103">
        <v>0.85</v>
      </c>
      <c r="E8" s="103"/>
      <c r="F8" s="103">
        <v>0.85</v>
      </c>
      <c r="G8" s="103">
        <v>0.98</v>
      </c>
      <c r="H8" s="103">
        <v>0.99</v>
      </c>
      <c r="I8" s="103"/>
      <c r="J8" s="103"/>
    </row>
    <row r="9" spans="1:10" s="211" customFormat="1" ht="18" x14ac:dyDescent="0.35">
      <c r="A9" s="91" t="s">
        <v>670</v>
      </c>
      <c r="B9" s="44" t="s">
        <v>614</v>
      </c>
      <c r="C9" s="183" t="s">
        <v>307</v>
      </c>
      <c r="D9" s="207">
        <v>15</v>
      </c>
      <c r="E9" s="207">
        <v>1000</v>
      </c>
      <c r="F9" s="206">
        <v>0.3</v>
      </c>
      <c r="G9" s="207">
        <v>100</v>
      </c>
      <c r="H9" s="207">
        <v>1000</v>
      </c>
      <c r="I9" s="207">
        <v>1000</v>
      </c>
      <c r="J9" s="207"/>
    </row>
    <row r="10" spans="1:10" s="211" customFormat="1" ht="18.600000000000001" thickBot="1" x14ac:dyDescent="0.4">
      <c r="A10" s="91" t="s">
        <v>671</v>
      </c>
      <c r="B10" s="44" t="s">
        <v>614</v>
      </c>
      <c r="C10" s="183" t="s">
        <v>309</v>
      </c>
      <c r="D10" s="207">
        <v>15</v>
      </c>
      <c r="E10" s="207">
        <v>1000</v>
      </c>
      <c r="F10" s="206">
        <v>0.3</v>
      </c>
      <c r="G10" s="207">
        <v>100</v>
      </c>
      <c r="H10" s="207">
        <v>1000</v>
      </c>
      <c r="I10" s="207">
        <v>1000</v>
      </c>
      <c r="J10" s="207"/>
    </row>
    <row r="11" spans="1:10" s="161" customFormat="1" ht="21.6" thickBot="1" x14ac:dyDescent="0.45">
      <c r="A11" s="34" t="s">
        <v>65</v>
      </c>
      <c r="B11" s="232"/>
      <c r="C11" s="135"/>
      <c r="D11" s="135"/>
      <c r="E11" s="135"/>
      <c r="F11" s="135"/>
      <c r="G11" s="135"/>
      <c r="H11" s="135"/>
      <c r="I11" s="135"/>
      <c r="J11" s="135"/>
    </row>
    <row r="12" spans="1:10" s="226" customFormat="1" ht="18" x14ac:dyDescent="0.35">
      <c r="A12" s="224" t="s">
        <v>568</v>
      </c>
      <c r="B12" s="233" t="s">
        <v>612</v>
      </c>
      <c r="C12" s="92"/>
      <c r="D12" s="225">
        <v>10</v>
      </c>
      <c r="E12" s="225">
        <v>27</v>
      </c>
      <c r="F12" s="225">
        <v>74</v>
      </c>
      <c r="G12" s="225">
        <v>58</v>
      </c>
      <c r="H12" s="225">
        <v>121</v>
      </c>
      <c r="I12" s="225"/>
      <c r="J12" s="225"/>
    </row>
    <row r="13" spans="1:10" s="229" customFormat="1" ht="18" x14ac:dyDescent="0.35">
      <c r="A13" s="227" t="s">
        <v>567</v>
      </c>
      <c r="B13" s="234" t="s">
        <v>613</v>
      </c>
      <c r="C13" s="93"/>
      <c r="D13" s="228">
        <f>IF(D12/8760&lt;&gt;0,D12/8760,"")</f>
        <v>1.1415525114155251E-3</v>
      </c>
      <c r="E13" s="228">
        <f t="shared" ref="E13:J13" si="6">IF(E12/8760&lt;&gt;0,E12/8760,"")</f>
        <v>3.0821917808219177E-3</v>
      </c>
      <c r="F13" s="228">
        <f t="shared" si="6"/>
        <v>8.4474885844748864E-3</v>
      </c>
      <c r="G13" s="228">
        <f t="shared" si="6"/>
        <v>6.6210045662100456E-3</v>
      </c>
      <c r="H13" s="228">
        <f t="shared" si="6"/>
        <v>1.3812785388127854E-2</v>
      </c>
      <c r="I13" s="228" t="str">
        <f t="shared" si="6"/>
        <v/>
      </c>
      <c r="J13" s="228" t="str">
        <f t="shared" si="6"/>
        <v/>
      </c>
    </row>
    <row r="14" spans="1:10" s="104" customFormat="1" ht="18" x14ac:dyDescent="0.35">
      <c r="A14" s="11" t="s">
        <v>616</v>
      </c>
      <c r="B14" s="44" t="s">
        <v>617</v>
      </c>
      <c r="C14" s="203"/>
      <c r="D14" s="102">
        <v>400</v>
      </c>
      <c r="E14" s="102">
        <v>1090</v>
      </c>
      <c r="F14" s="102">
        <v>1450</v>
      </c>
      <c r="G14" s="102">
        <v>1100</v>
      </c>
      <c r="H14" s="102">
        <v>900</v>
      </c>
      <c r="I14" s="102"/>
      <c r="J14" s="102"/>
    </row>
    <row r="15" spans="1:10" s="104" customFormat="1" ht="18" x14ac:dyDescent="0.35">
      <c r="A15" s="11" t="s">
        <v>67</v>
      </c>
      <c r="B15" s="44" t="s">
        <v>72</v>
      </c>
      <c r="C15" s="203" t="s">
        <v>92</v>
      </c>
      <c r="D15" s="208">
        <f>IF(D9*D14&lt;&gt;0,D9*D14,"")</f>
        <v>6000</v>
      </c>
      <c r="E15" s="208">
        <f t="shared" ref="E15:J15" si="7">IF(E9*E14&lt;&gt;0,E9*E14,"")</f>
        <v>1090000</v>
      </c>
      <c r="F15" s="208">
        <f t="shared" si="7"/>
        <v>435</v>
      </c>
      <c r="G15" s="208">
        <f t="shared" si="7"/>
        <v>110000</v>
      </c>
      <c r="H15" s="208">
        <f t="shared" si="7"/>
        <v>900000</v>
      </c>
      <c r="I15" s="208" t="str">
        <f t="shared" si="7"/>
        <v/>
      </c>
      <c r="J15" s="208" t="str">
        <f t="shared" si="7"/>
        <v/>
      </c>
    </row>
    <row r="16" spans="1:10" s="104" customFormat="1" ht="18" x14ac:dyDescent="0.35">
      <c r="A16" s="11" t="s">
        <v>68</v>
      </c>
      <c r="B16" s="44" t="s">
        <v>11</v>
      </c>
      <c r="C16" s="203" t="s">
        <v>95</v>
      </c>
      <c r="D16" s="102" t="s">
        <v>382</v>
      </c>
      <c r="E16" s="102" t="s">
        <v>624</v>
      </c>
      <c r="F16" s="102" t="s">
        <v>625</v>
      </c>
      <c r="G16" s="102" t="s">
        <v>624</v>
      </c>
      <c r="H16" s="102" t="s">
        <v>678</v>
      </c>
      <c r="I16" s="102"/>
      <c r="J16" s="102"/>
    </row>
    <row r="17" spans="1:10" s="104" customFormat="1" ht="18" x14ac:dyDescent="0.35">
      <c r="A17" s="11" t="s">
        <v>69</v>
      </c>
      <c r="B17" s="44" t="s">
        <v>11</v>
      </c>
      <c r="C17" s="203" t="s">
        <v>96</v>
      </c>
      <c r="D17" s="102" t="s">
        <v>382</v>
      </c>
      <c r="E17" s="102" t="s">
        <v>624</v>
      </c>
      <c r="F17" s="102" t="s">
        <v>625</v>
      </c>
      <c r="G17" s="102" t="s">
        <v>624</v>
      </c>
      <c r="H17" s="102" t="s">
        <v>678</v>
      </c>
      <c r="I17" s="102"/>
      <c r="J17" s="102"/>
    </row>
    <row r="18" spans="1:10" s="104" customFormat="1" ht="18" x14ac:dyDescent="0.35">
      <c r="A18" s="11" t="s">
        <v>73</v>
      </c>
      <c r="B18" s="44"/>
      <c r="C18" s="203"/>
      <c r="D18" s="102" t="s">
        <v>128</v>
      </c>
      <c r="E18" s="102" t="s">
        <v>128</v>
      </c>
      <c r="F18" s="102" t="s">
        <v>128</v>
      </c>
      <c r="G18" s="102" t="s">
        <v>128</v>
      </c>
      <c r="H18" s="102" t="s">
        <v>128</v>
      </c>
      <c r="I18" s="102"/>
      <c r="J18" s="102"/>
    </row>
    <row r="19" spans="1:10" s="104" customFormat="1" ht="18" x14ac:dyDescent="0.35">
      <c r="A19" s="11" t="s">
        <v>569</v>
      </c>
      <c r="B19" s="44" t="s">
        <v>83</v>
      </c>
      <c r="C19" s="203" t="s">
        <v>97</v>
      </c>
      <c r="D19" s="216" t="str">
        <f t="shared" ref="D19:J19" si="8">IF(D18="Integer", "connection_investment_variable_type_integer", IF(D18="Continuous", "connection_investment_variable_type_continuous", ""))</f>
        <v>connection_investment_variable_type_continuous</v>
      </c>
      <c r="E19" s="216" t="str">
        <f t="shared" si="8"/>
        <v>connection_investment_variable_type_continuous</v>
      </c>
      <c r="F19" s="216" t="str">
        <f t="shared" si="8"/>
        <v>connection_investment_variable_type_continuous</v>
      </c>
      <c r="G19" s="216" t="str">
        <f t="shared" si="8"/>
        <v>connection_investment_variable_type_continuous</v>
      </c>
      <c r="H19" s="216" t="str">
        <f t="shared" si="8"/>
        <v>connection_investment_variable_type_continuous</v>
      </c>
      <c r="I19" s="216" t="str">
        <f t="shared" si="8"/>
        <v/>
      </c>
      <c r="J19" s="216" t="str">
        <f t="shared" si="8"/>
        <v/>
      </c>
    </row>
    <row r="20" spans="1:10" s="162" customFormat="1" ht="18" x14ac:dyDescent="0.35">
      <c r="A20" s="24" t="s">
        <v>76</v>
      </c>
      <c r="B20" s="69" t="s">
        <v>83</v>
      </c>
      <c r="C20" s="204" t="s">
        <v>93</v>
      </c>
      <c r="D20" s="105"/>
      <c r="E20" s="105"/>
      <c r="F20" s="105"/>
      <c r="G20" s="105"/>
      <c r="H20" s="105"/>
      <c r="I20" s="105"/>
      <c r="J20" s="105"/>
    </row>
    <row r="21" spans="1:10" s="104" customFormat="1" ht="18" x14ac:dyDescent="0.35">
      <c r="A21" s="11" t="s">
        <v>77</v>
      </c>
      <c r="B21" s="44" t="s">
        <v>72</v>
      </c>
      <c r="C21" s="203" t="s">
        <v>98</v>
      </c>
      <c r="D21" s="98"/>
      <c r="E21" s="98"/>
      <c r="F21" s="98"/>
      <c r="G21" s="98"/>
      <c r="H21" s="98"/>
      <c r="I21" s="98"/>
      <c r="J21" s="98"/>
    </row>
    <row r="22" spans="1:10" s="104" customFormat="1" ht="18" x14ac:dyDescent="0.35">
      <c r="A22" s="11" t="s">
        <v>78</v>
      </c>
      <c r="B22" s="44" t="s">
        <v>11</v>
      </c>
      <c r="C22" s="203" t="s">
        <v>99</v>
      </c>
      <c r="D22" s="98"/>
      <c r="E22" s="98"/>
      <c r="F22" s="98"/>
      <c r="G22" s="98"/>
      <c r="H22" s="98"/>
      <c r="I22" s="98"/>
      <c r="J22" s="98"/>
    </row>
    <row r="23" spans="1:10" s="104" customFormat="1" ht="18" x14ac:dyDescent="0.35">
      <c r="A23" s="11" t="s">
        <v>84</v>
      </c>
      <c r="B23" s="44" t="s">
        <v>11</v>
      </c>
      <c r="C23" s="203" t="s">
        <v>94</v>
      </c>
      <c r="D23" s="98"/>
      <c r="E23" s="98"/>
      <c r="F23" s="98"/>
      <c r="G23" s="98"/>
      <c r="H23" s="98"/>
      <c r="I23" s="98"/>
      <c r="J23" s="98"/>
    </row>
    <row r="24" spans="1:10" s="214" customFormat="1" ht="18" x14ac:dyDescent="0.35">
      <c r="A24" s="24" t="s">
        <v>672</v>
      </c>
      <c r="B24" s="41" t="s">
        <v>615</v>
      </c>
      <c r="C24" s="218" t="s">
        <v>308</v>
      </c>
      <c r="D24" s="221"/>
      <c r="E24" s="221"/>
      <c r="F24" s="221"/>
      <c r="G24" s="221"/>
      <c r="H24" s="221"/>
      <c r="I24" s="221"/>
      <c r="J24" s="221"/>
    </row>
    <row r="25" spans="1:10" s="215" customFormat="1" ht="18.600000000000001" thickBot="1" x14ac:dyDescent="0.4">
      <c r="A25" s="28" t="s">
        <v>673</v>
      </c>
      <c r="B25" s="42" t="s">
        <v>615</v>
      </c>
      <c r="C25" s="219" t="s">
        <v>310</v>
      </c>
      <c r="D25" s="222"/>
      <c r="E25" s="222"/>
      <c r="F25" s="222"/>
      <c r="G25" s="222"/>
      <c r="H25" s="222"/>
      <c r="I25" s="222"/>
      <c r="J25" s="222"/>
    </row>
    <row r="26" spans="1:10" s="217" customFormat="1" ht="21.6" thickBot="1" x14ac:dyDescent="0.45">
      <c r="A26" s="34" t="s">
        <v>661</v>
      </c>
      <c r="B26" s="232"/>
      <c r="C26" s="135"/>
      <c r="D26" s="135"/>
      <c r="E26" s="135"/>
      <c r="F26" s="135"/>
      <c r="G26" s="135"/>
      <c r="H26" s="135"/>
      <c r="I26" s="135"/>
      <c r="J26" s="135"/>
    </row>
    <row r="27" spans="1:10" ht="18" x14ac:dyDescent="0.35">
      <c r="A27" s="11" t="s">
        <v>662</v>
      </c>
      <c r="B27" s="40" t="s">
        <v>669</v>
      </c>
      <c r="C27" s="220" t="s">
        <v>666</v>
      </c>
      <c r="D27" s="223"/>
      <c r="E27" s="223"/>
      <c r="F27" s="223"/>
      <c r="G27" s="223"/>
      <c r="H27" s="223"/>
      <c r="I27" s="223"/>
      <c r="J27" s="223"/>
    </row>
    <row r="28" spans="1:10" ht="18" x14ac:dyDescent="0.35">
      <c r="A28" s="11" t="s">
        <v>664</v>
      </c>
      <c r="B28" s="40" t="s">
        <v>665</v>
      </c>
      <c r="C28" s="220" t="s">
        <v>668</v>
      </c>
      <c r="D28" s="223"/>
      <c r="E28" s="223"/>
      <c r="F28" s="223"/>
      <c r="G28" s="223"/>
      <c r="H28" s="223"/>
      <c r="I28" s="223"/>
      <c r="J28" s="223"/>
    </row>
    <row r="29" spans="1:10" s="215" customFormat="1" ht="18.600000000000001" thickBot="1" x14ac:dyDescent="0.4">
      <c r="A29" s="28" t="s">
        <v>663</v>
      </c>
      <c r="B29" s="42" t="s">
        <v>665</v>
      </c>
      <c r="C29" s="219" t="s">
        <v>667</v>
      </c>
      <c r="D29" s="222"/>
      <c r="E29" s="222"/>
      <c r="F29" s="222"/>
      <c r="G29" s="222"/>
      <c r="H29" s="222"/>
      <c r="I29" s="222"/>
      <c r="J29" s="222"/>
    </row>
  </sheetData>
  <dataValidations count="3">
    <dataValidation type="list" allowBlank="1" showInputMessage="1" showErrorMessage="1" sqref="D4:J4" xr:uid="{8457EACF-4F35-4D2F-B230-CD1A2CC1768D}">
      <formula1>Commodities</formula1>
    </dataValidation>
    <dataValidation type="list" allowBlank="1" showInputMessage="1" showErrorMessage="1" sqref="D18:J18" xr:uid="{61B064E8-6F8C-4F94-B233-E0405A8CC6B5}">
      <formula1>"Continuous,Integer"</formula1>
    </dataValidation>
    <dataValidation type="list" allowBlank="1" showInputMessage="1" showErrorMessage="1" sqref="D5:J5" xr:uid="{E2D912FD-A2BB-4735-AABB-6E1CC275BB29}">
      <formula1>"Bidirectional Lossless, Unidirectional with Losses"</formula1>
    </dataValidation>
  </dataValidations>
  <pageMargins left="0.7" right="0.7" top="0.75" bottom="0.75" header="0.3" footer="0.3"/>
  <pageSetup paperSize="0" orientation="portrait" horizontalDpi="0" verticalDpi="0" copie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464BF-A757-423E-98D5-5BF46F0B99A6}">
  <sheetPr codeName="Sheet5"/>
  <dimension ref="A1:M17"/>
  <sheetViews>
    <sheetView zoomScale="85" zoomScaleNormal="85" workbookViewId="0">
      <selection activeCell="F10" sqref="F10:F11"/>
    </sheetView>
  </sheetViews>
  <sheetFormatPr defaultRowHeight="18" x14ac:dyDescent="0.35"/>
  <cols>
    <col min="1" max="1" width="33.109375" style="193" customWidth="1"/>
    <col min="2" max="13" width="25.77734375" style="13" customWidth="1"/>
    <col min="14" max="16384" width="8.88671875" style="14"/>
  </cols>
  <sheetData>
    <row r="1" spans="1:13" s="17" customFormat="1" ht="34.200000000000003" thickBot="1" x14ac:dyDescent="0.4">
      <c r="A1" s="200" t="s">
        <v>91</v>
      </c>
      <c r="B1" s="16">
        <v>1</v>
      </c>
      <c r="C1" s="16">
        <v>2</v>
      </c>
      <c r="D1" s="16">
        <v>3</v>
      </c>
      <c r="E1" s="16">
        <v>4</v>
      </c>
      <c r="F1" s="16">
        <v>5</v>
      </c>
      <c r="G1" s="16">
        <v>6</v>
      </c>
      <c r="H1" s="16">
        <v>7</v>
      </c>
      <c r="I1" s="16">
        <v>8</v>
      </c>
      <c r="J1" s="16">
        <v>9</v>
      </c>
      <c r="K1" s="16">
        <v>10</v>
      </c>
      <c r="L1" s="16">
        <v>11</v>
      </c>
      <c r="M1" s="16">
        <v>12</v>
      </c>
    </row>
    <row r="2" spans="1:13" x14ac:dyDescent="0.35">
      <c r="A2" s="182" t="s">
        <v>101</v>
      </c>
      <c r="B2" s="195" t="s">
        <v>688</v>
      </c>
      <c r="C2" s="195" t="s">
        <v>689</v>
      </c>
      <c r="D2" s="195"/>
      <c r="E2" s="195"/>
      <c r="F2" s="195"/>
      <c r="G2" s="195"/>
      <c r="H2" s="195"/>
      <c r="I2" s="195"/>
      <c r="J2" s="195"/>
      <c r="K2" s="195"/>
      <c r="L2" s="195"/>
      <c r="M2" s="195"/>
    </row>
    <row r="3" spans="1:13" x14ac:dyDescent="0.35">
      <c r="A3" s="182" t="s">
        <v>2</v>
      </c>
      <c r="B3" s="98" t="s">
        <v>24</v>
      </c>
      <c r="C3" s="98" t="s">
        <v>158</v>
      </c>
      <c r="D3" s="98"/>
      <c r="E3" s="98"/>
      <c r="F3" s="98"/>
      <c r="G3" s="98"/>
      <c r="H3" s="98"/>
      <c r="I3" s="98"/>
      <c r="J3" s="98"/>
      <c r="K3" s="98"/>
      <c r="L3" s="98"/>
      <c r="M3" s="98"/>
    </row>
    <row r="4" spans="1:13" ht="18.600000000000001" thickBot="1" x14ac:dyDescent="0.4">
      <c r="A4" s="182" t="s">
        <v>157</v>
      </c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</row>
    <row r="5" spans="1:13" s="10" customFormat="1" ht="21.6" thickBot="1" x14ac:dyDescent="0.45">
      <c r="A5" s="191" t="s">
        <v>408</v>
      </c>
      <c r="B5" s="132"/>
      <c r="C5" s="132"/>
      <c r="D5" s="132"/>
      <c r="E5" s="132"/>
      <c r="F5" s="132"/>
      <c r="G5" s="132"/>
      <c r="H5" s="132"/>
      <c r="I5" s="132"/>
      <c r="J5" s="132"/>
      <c r="K5" s="132"/>
      <c r="L5" s="132"/>
      <c r="M5" s="132"/>
    </row>
    <row r="6" spans="1:13" s="18" customFormat="1" x14ac:dyDescent="0.35">
      <c r="A6" s="192" t="s">
        <v>4</v>
      </c>
      <c r="B6" s="99" t="s">
        <v>582</v>
      </c>
      <c r="C6" s="99" t="s">
        <v>582</v>
      </c>
      <c r="D6" s="99"/>
      <c r="E6" s="99"/>
      <c r="F6" s="99"/>
      <c r="G6" s="99"/>
      <c r="H6" s="99"/>
      <c r="I6" s="99"/>
      <c r="J6" s="99"/>
      <c r="K6" s="99"/>
      <c r="L6" s="99"/>
      <c r="M6" s="99"/>
    </row>
    <row r="7" spans="1:13" x14ac:dyDescent="0.35">
      <c r="A7" s="193" t="s">
        <v>66</v>
      </c>
      <c r="B7" s="98" t="s">
        <v>579</v>
      </c>
      <c r="C7" s="98" t="s">
        <v>579</v>
      </c>
      <c r="D7" s="98"/>
      <c r="E7" s="98"/>
      <c r="F7" s="98"/>
      <c r="G7" s="98"/>
      <c r="H7" s="98"/>
      <c r="I7" s="98"/>
      <c r="J7" s="98"/>
      <c r="K7" s="98"/>
      <c r="L7" s="98"/>
      <c r="M7" s="98"/>
    </row>
    <row r="8" spans="1:13" x14ac:dyDescent="0.35">
      <c r="A8" s="194" t="s">
        <v>409</v>
      </c>
      <c r="B8" s="199">
        <v>0.30299999999999999</v>
      </c>
      <c r="C8" s="199">
        <v>0.41799999999999998</v>
      </c>
      <c r="D8" s="199"/>
      <c r="E8" s="199"/>
      <c r="F8" s="199"/>
      <c r="G8" s="199"/>
      <c r="H8" s="199"/>
      <c r="I8" s="199"/>
      <c r="J8" s="199"/>
      <c r="K8" s="199"/>
      <c r="L8" s="199"/>
      <c r="M8" s="199"/>
    </row>
    <row r="9" spans="1:13" s="19" customFormat="1" ht="18.600000000000001" thickBot="1" x14ac:dyDescent="0.4">
      <c r="A9" s="39" t="s">
        <v>587</v>
      </c>
      <c r="B9" s="198">
        <v>50.9</v>
      </c>
      <c r="C9" s="198">
        <v>126.4</v>
      </c>
      <c r="D9" s="198"/>
      <c r="E9" s="198"/>
      <c r="F9" s="198"/>
      <c r="G9" s="198"/>
      <c r="H9" s="198"/>
      <c r="I9" s="198"/>
      <c r="J9" s="198"/>
      <c r="K9" s="198"/>
      <c r="L9" s="198"/>
      <c r="M9" s="198"/>
    </row>
    <row r="10" spans="1:13" s="18" customFormat="1" x14ac:dyDescent="0.35">
      <c r="A10" s="192" t="s">
        <v>4</v>
      </c>
      <c r="B10" s="99" t="s">
        <v>583</v>
      </c>
      <c r="C10" s="99" t="s">
        <v>583</v>
      </c>
      <c r="D10" s="99"/>
      <c r="E10" s="99"/>
      <c r="F10" s="99"/>
      <c r="G10" s="99"/>
      <c r="H10" s="99"/>
      <c r="I10" s="99"/>
      <c r="J10" s="99"/>
      <c r="K10" s="99"/>
      <c r="L10" s="99"/>
      <c r="M10" s="99"/>
    </row>
    <row r="11" spans="1:13" x14ac:dyDescent="0.35">
      <c r="A11" s="193" t="s">
        <v>66</v>
      </c>
      <c r="B11" s="98" t="s">
        <v>579</v>
      </c>
      <c r="C11" s="98" t="s">
        <v>579</v>
      </c>
      <c r="D11" s="98"/>
      <c r="E11" s="98"/>
      <c r="F11" s="98"/>
      <c r="G11" s="98"/>
      <c r="H11" s="98"/>
      <c r="I11" s="98"/>
      <c r="J11" s="98"/>
      <c r="K11" s="98"/>
      <c r="L11" s="98"/>
      <c r="M11" s="98"/>
    </row>
    <row r="12" spans="1:13" x14ac:dyDescent="0.35">
      <c r="A12" s="194" t="s">
        <v>409</v>
      </c>
      <c r="B12" s="199">
        <v>0.60199999999999998</v>
      </c>
      <c r="C12" s="199">
        <v>0.628</v>
      </c>
      <c r="D12" s="199"/>
      <c r="E12" s="199"/>
      <c r="F12" s="199"/>
      <c r="G12" s="199"/>
      <c r="H12" s="199"/>
      <c r="I12" s="199"/>
      <c r="J12" s="199"/>
      <c r="K12" s="199"/>
      <c r="L12" s="199"/>
      <c r="M12" s="199"/>
    </row>
    <row r="13" spans="1:13" s="19" customFormat="1" ht="18.600000000000001" thickBot="1" x14ac:dyDescent="0.4">
      <c r="A13" s="39" t="s">
        <v>587</v>
      </c>
      <c r="B13" s="198">
        <v>117</v>
      </c>
      <c r="C13" s="198">
        <v>253</v>
      </c>
      <c r="D13" s="198"/>
      <c r="E13" s="198"/>
      <c r="F13" s="198"/>
      <c r="G13" s="198"/>
      <c r="H13" s="198"/>
      <c r="I13" s="198"/>
      <c r="J13" s="198"/>
      <c r="K13" s="198"/>
      <c r="L13" s="198"/>
      <c r="M13" s="198"/>
    </row>
    <row r="14" spans="1:13" s="18" customFormat="1" x14ac:dyDescent="0.35">
      <c r="A14" s="192" t="s">
        <v>4</v>
      </c>
      <c r="B14" s="99" t="s">
        <v>581</v>
      </c>
      <c r="C14" s="99" t="s">
        <v>581</v>
      </c>
      <c r="D14" s="99"/>
      <c r="E14" s="99"/>
      <c r="F14" s="99"/>
      <c r="G14" s="99"/>
      <c r="H14" s="99"/>
      <c r="I14" s="99"/>
      <c r="J14" s="99"/>
      <c r="K14" s="99"/>
      <c r="L14" s="99"/>
      <c r="M14" s="99"/>
    </row>
    <row r="15" spans="1:13" x14ac:dyDescent="0.35">
      <c r="A15" s="193" t="s">
        <v>66</v>
      </c>
      <c r="B15" s="98" t="s">
        <v>579</v>
      </c>
      <c r="C15" s="98" t="s">
        <v>579</v>
      </c>
      <c r="D15" s="98"/>
      <c r="E15" s="98"/>
      <c r="F15" s="98"/>
      <c r="G15" s="98"/>
      <c r="H15" s="98"/>
      <c r="I15" s="98"/>
      <c r="J15" s="98"/>
      <c r="K15" s="98"/>
      <c r="L15" s="98"/>
      <c r="M15" s="98"/>
    </row>
    <row r="16" spans="1:13" x14ac:dyDescent="0.35">
      <c r="A16" s="194" t="s">
        <v>409</v>
      </c>
      <c r="B16" s="199">
        <v>0.69899999999999995</v>
      </c>
      <c r="C16" s="199">
        <v>0.71499999999999997</v>
      </c>
      <c r="D16" s="199"/>
      <c r="E16" s="199"/>
      <c r="F16" s="199"/>
      <c r="G16" s="199"/>
      <c r="H16" s="199"/>
      <c r="I16" s="199"/>
      <c r="J16" s="199"/>
      <c r="K16" s="199"/>
      <c r="L16" s="199"/>
      <c r="M16" s="199"/>
    </row>
    <row r="17" spans="1:13" s="19" customFormat="1" ht="18.600000000000001" thickBot="1" x14ac:dyDescent="0.4">
      <c r="A17" s="39" t="s">
        <v>587</v>
      </c>
      <c r="B17" s="198">
        <v>206</v>
      </c>
      <c r="C17" s="198">
        <v>431</v>
      </c>
      <c r="D17" s="198"/>
      <c r="E17" s="198"/>
      <c r="F17" s="198"/>
      <c r="G17" s="198"/>
      <c r="H17" s="198"/>
      <c r="I17" s="198"/>
      <c r="J17" s="198"/>
      <c r="K17" s="198"/>
      <c r="L17" s="198"/>
      <c r="M17" s="198"/>
    </row>
  </sheetData>
  <phoneticPr fontId="9" type="noConversion"/>
  <dataValidations count="3">
    <dataValidation type="list" allowBlank="1" showInputMessage="1" showErrorMessage="1" sqref="B3:M3" xr:uid="{5E0E1C54-A072-4A38-9977-074222694AD2}">
      <formula1>"Single Family,Multi Families"</formula1>
    </dataValidation>
    <dataValidation type="list" allowBlank="1" showInputMessage="1" showErrorMessage="1" sqref="N6:XFD6 N14:XFD14 B15:M15 B11:M11 B7:M7 N10:XFD10" xr:uid="{583DC5DB-00CD-49C6-B8F3-255F8EBC5D9B}">
      <formula1>Commodities</formula1>
    </dataValidation>
    <dataValidation type="list" allowBlank="1" showInputMessage="1" showErrorMessage="1" sqref="B4:M4" xr:uid="{65E0F613-F401-411A-BAE3-ED6763A8DA54}">
      <formula1>"&lt;1945,1945-1960,1961-1985,1986-2010,&gt;2010,None"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5AEF5-DF37-41CA-A106-03501121B137}">
  <dimension ref="A1:DB250"/>
  <sheetViews>
    <sheetView zoomScaleNormal="100" workbookViewId="0">
      <pane xSplit="2" topLeftCell="C1" activePane="topRight" state="frozen"/>
      <selection activeCell="B1" sqref="B1"/>
      <selection pane="topRight" activeCell="AD29" sqref="AD29"/>
    </sheetView>
  </sheetViews>
  <sheetFormatPr defaultRowHeight="18" x14ac:dyDescent="0.35"/>
  <cols>
    <col min="1" max="1" width="4" style="109" customWidth="1"/>
    <col min="2" max="2" width="44.21875" style="14" customWidth="1"/>
    <col min="3" max="3" width="30.5546875" style="79" bestFit="1" customWidth="1"/>
    <col min="4" max="4" width="27.6640625" style="79" bestFit="1" customWidth="1"/>
    <col min="5" max="8" width="7.77734375" style="79" customWidth="1"/>
    <col min="9" max="28" width="7.77734375" style="79" hidden="1" customWidth="1"/>
    <col min="29" max="29" width="30.5546875" style="79" customWidth="1"/>
    <col min="30" max="30" width="27.6640625" style="79" customWidth="1"/>
    <col min="31" max="54" width="7.77734375" style="79" customWidth="1"/>
    <col min="55" max="55" width="30.5546875" style="79" customWidth="1"/>
    <col min="56" max="56" width="27.6640625" style="79" customWidth="1"/>
    <col min="57" max="57" width="7.6640625" style="79" customWidth="1"/>
    <col min="58" max="58" width="6.77734375" style="79" customWidth="1"/>
    <col min="59" max="59" width="7.77734375" style="79" customWidth="1"/>
    <col min="60" max="60" width="5.6640625" style="79" customWidth="1"/>
    <col min="61" max="61" width="7.77734375" style="79" customWidth="1"/>
    <col min="62" max="62" width="6.77734375" style="79" customWidth="1"/>
    <col min="63" max="63" width="7.77734375" style="79" customWidth="1"/>
    <col min="64" max="64" width="5.6640625" style="79" customWidth="1"/>
    <col min="65" max="80" width="7.77734375" style="79" customWidth="1"/>
    <col min="81" max="106" width="8.88671875" style="14" customWidth="1"/>
    <col min="107" max="16384" width="8.88671875" style="14"/>
  </cols>
  <sheetData>
    <row r="1" spans="1:106" s="17" customFormat="1" ht="18.600000000000001" thickBot="1" x14ac:dyDescent="0.4">
      <c r="A1" s="38"/>
      <c r="B1" s="15" t="s">
        <v>25</v>
      </c>
      <c r="C1" s="261">
        <v>1</v>
      </c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62"/>
      <c r="Z1" s="262"/>
      <c r="AA1" s="262"/>
      <c r="AB1" s="263"/>
      <c r="AC1" s="264">
        <v>2</v>
      </c>
      <c r="AD1" s="262"/>
      <c r="AE1" s="262"/>
      <c r="AF1" s="262"/>
      <c r="AG1" s="262"/>
      <c r="AH1" s="262"/>
      <c r="AI1" s="262"/>
      <c r="AJ1" s="262"/>
      <c r="AK1" s="262"/>
      <c r="AL1" s="262"/>
      <c r="AM1" s="262"/>
      <c r="AN1" s="262"/>
      <c r="AO1" s="262"/>
      <c r="AP1" s="262"/>
      <c r="AQ1" s="262"/>
      <c r="AR1" s="262"/>
      <c r="AS1" s="262"/>
      <c r="AT1" s="262"/>
      <c r="AU1" s="262"/>
      <c r="AV1" s="262"/>
      <c r="AW1" s="262"/>
      <c r="AX1" s="262"/>
      <c r="AY1" s="262"/>
      <c r="AZ1" s="262"/>
      <c r="BA1" s="262"/>
      <c r="BB1" s="263"/>
      <c r="BC1" s="264">
        <v>3</v>
      </c>
      <c r="BD1" s="262"/>
      <c r="BE1" s="262"/>
      <c r="BF1" s="262"/>
      <c r="BG1" s="262"/>
      <c r="BH1" s="262"/>
      <c r="BI1" s="262"/>
      <c r="BJ1" s="262"/>
      <c r="BK1" s="262"/>
      <c r="BL1" s="262"/>
      <c r="BM1" s="262"/>
      <c r="BN1" s="262"/>
      <c r="BO1" s="262"/>
      <c r="BP1" s="262"/>
      <c r="BQ1" s="262"/>
      <c r="BR1" s="262"/>
      <c r="BS1" s="262"/>
      <c r="BT1" s="262"/>
      <c r="BU1" s="262"/>
      <c r="BV1" s="262"/>
      <c r="BW1" s="262"/>
      <c r="BX1" s="262"/>
      <c r="BY1" s="262"/>
      <c r="BZ1" s="262"/>
      <c r="CA1" s="262"/>
      <c r="CB1" s="263"/>
      <c r="CC1" s="264">
        <v>4</v>
      </c>
      <c r="CD1" s="262"/>
      <c r="CE1" s="262"/>
      <c r="CF1" s="262"/>
      <c r="CG1" s="262"/>
      <c r="CH1" s="262"/>
      <c r="CI1" s="262"/>
      <c r="CJ1" s="262"/>
      <c r="CK1" s="262"/>
      <c r="CL1" s="262"/>
      <c r="CM1" s="262"/>
      <c r="CN1" s="262"/>
      <c r="CO1" s="262"/>
      <c r="CP1" s="262"/>
      <c r="CQ1" s="262"/>
      <c r="CR1" s="262"/>
      <c r="CS1" s="262"/>
      <c r="CT1" s="262"/>
      <c r="CU1" s="262"/>
      <c r="CV1" s="262"/>
      <c r="CW1" s="262"/>
      <c r="CX1" s="262"/>
      <c r="CY1" s="262"/>
      <c r="CZ1" s="262"/>
      <c r="DA1" s="262"/>
      <c r="DB1" s="263"/>
    </row>
    <row r="2" spans="1:106" ht="18.600000000000001" thickBot="1" x14ac:dyDescent="0.4">
      <c r="B2" s="11" t="s">
        <v>4</v>
      </c>
      <c r="C2" s="265" t="s">
        <v>159</v>
      </c>
      <c r="D2" s="241"/>
      <c r="E2" s="241"/>
      <c r="F2" s="241"/>
      <c r="G2" s="241"/>
      <c r="H2" s="241"/>
      <c r="I2" s="241"/>
      <c r="J2" s="241"/>
      <c r="K2" s="241"/>
      <c r="L2" s="241"/>
      <c r="M2" s="241"/>
      <c r="N2" s="241"/>
      <c r="O2" s="241"/>
      <c r="P2" s="241"/>
      <c r="Q2" s="241"/>
      <c r="R2" s="241"/>
      <c r="S2" s="241"/>
      <c r="T2" s="241"/>
      <c r="U2" s="241"/>
      <c r="V2" s="241"/>
      <c r="W2" s="241"/>
      <c r="X2" s="241"/>
      <c r="Y2" s="241"/>
      <c r="Z2" s="241"/>
      <c r="AA2" s="241"/>
      <c r="AB2" s="243"/>
      <c r="AC2" s="266"/>
      <c r="AD2" s="241"/>
      <c r="AE2" s="241"/>
      <c r="AF2" s="241"/>
      <c r="AG2" s="241"/>
      <c r="AH2" s="241"/>
      <c r="AI2" s="241"/>
      <c r="AJ2" s="241"/>
      <c r="AK2" s="241"/>
      <c r="AL2" s="241"/>
      <c r="AM2" s="241"/>
      <c r="AN2" s="241"/>
      <c r="AO2" s="241"/>
      <c r="AP2" s="241"/>
      <c r="AQ2" s="241"/>
      <c r="AR2" s="241"/>
      <c r="AS2" s="241"/>
      <c r="AT2" s="241"/>
      <c r="AU2" s="241"/>
      <c r="AV2" s="241"/>
      <c r="AW2" s="241"/>
      <c r="AX2" s="241"/>
      <c r="AY2" s="241"/>
      <c r="AZ2" s="241"/>
      <c r="BA2" s="241"/>
      <c r="BB2" s="243"/>
      <c r="BC2" s="266"/>
      <c r="BD2" s="241"/>
      <c r="BE2" s="241"/>
      <c r="BF2" s="241"/>
      <c r="BG2" s="241"/>
      <c r="BH2" s="241"/>
      <c r="BI2" s="241"/>
      <c r="BJ2" s="241"/>
      <c r="BK2" s="241"/>
      <c r="BL2" s="241"/>
      <c r="BM2" s="241"/>
      <c r="BN2" s="241"/>
      <c r="BO2" s="241"/>
      <c r="BP2" s="241"/>
      <c r="BQ2" s="241"/>
      <c r="BR2" s="241"/>
      <c r="BS2" s="241"/>
      <c r="BT2" s="241"/>
      <c r="BU2" s="241"/>
      <c r="BV2" s="241"/>
      <c r="BW2" s="241"/>
      <c r="BX2" s="241"/>
      <c r="BY2" s="241"/>
      <c r="BZ2" s="241"/>
      <c r="CA2" s="241"/>
      <c r="CB2" s="243"/>
      <c r="CC2" s="266"/>
      <c r="CD2" s="241"/>
      <c r="CE2" s="241"/>
      <c r="CF2" s="241"/>
      <c r="CG2" s="241"/>
      <c r="CH2" s="241"/>
      <c r="CI2" s="241"/>
      <c r="CJ2" s="241"/>
      <c r="CK2" s="241"/>
      <c r="CL2" s="241"/>
      <c r="CM2" s="241"/>
      <c r="CN2" s="241"/>
      <c r="CO2" s="241"/>
      <c r="CP2" s="241"/>
      <c r="CQ2" s="241"/>
      <c r="CR2" s="241"/>
      <c r="CS2" s="241"/>
      <c r="CT2" s="241"/>
      <c r="CU2" s="241"/>
      <c r="CV2" s="241"/>
      <c r="CW2" s="241"/>
      <c r="CX2" s="241"/>
      <c r="CY2" s="241"/>
      <c r="CZ2" s="241"/>
      <c r="DA2" s="241"/>
      <c r="DB2" s="243"/>
    </row>
    <row r="3" spans="1:106" ht="18.600000000000001" thickBot="1" x14ac:dyDescent="0.4">
      <c r="B3" s="11"/>
      <c r="C3" s="27"/>
      <c r="D3" s="48"/>
      <c r="E3" s="258">
        <v>1</v>
      </c>
      <c r="F3" s="258"/>
      <c r="G3" s="258">
        <v>2</v>
      </c>
      <c r="H3" s="259"/>
      <c r="I3" s="258">
        <v>3</v>
      </c>
      <c r="J3" s="259"/>
      <c r="K3" s="258">
        <v>4</v>
      </c>
      <c r="L3" s="259"/>
      <c r="M3" s="258">
        <v>5</v>
      </c>
      <c r="N3" s="259"/>
      <c r="O3" s="258">
        <v>6</v>
      </c>
      <c r="P3" s="259"/>
      <c r="Q3" s="258">
        <v>7</v>
      </c>
      <c r="R3" s="259"/>
      <c r="S3" s="258">
        <v>8</v>
      </c>
      <c r="T3" s="259"/>
      <c r="U3" s="258">
        <v>9</v>
      </c>
      <c r="V3" s="259"/>
      <c r="W3" s="258">
        <v>10</v>
      </c>
      <c r="X3" s="259"/>
      <c r="Y3" s="258">
        <v>11</v>
      </c>
      <c r="Z3" s="259"/>
      <c r="AA3" s="258">
        <v>12</v>
      </c>
      <c r="AB3" s="260"/>
      <c r="AC3" s="113"/>
      <c r="AD3" s="48"/>
      <c r="AE3" s="258">
        <v>1</v>
      </c>
      <c r="AF3" s="258"/>
      <c r="AG3" s="258">
        <v>2</v>
      </c>
      <c r="AH3" s="259"/>
      <c r="AI3" s="258">
        <v>3</v>
      </c>
      <c r="AJ3" s="259"/>
      <c r="AK3" s="258">
        <v>4</v>
      </c>
      <c r="AL3" s="259"/>
      <c r="AM3" s="258">
        <v>5</v>
      </c>
      <c r="AN3" s="259"/>
      <c r="AO3" s="258">
        <v>6</v>
      </c>
      <c r="AP3" s="259"/>
      <c r="AQ3" s="258">
        <v>7</v>
      </c>
      <c r="AR3" s="259"/>
      <c r="AS3" s="258">
        <v>8</v>
      </c>
      <c r="AT3" s="259"/>
      <c r="AU3" s="258">
        <v>9</v>
      </c>
      <c r="AV3" s="259"/>
      <c r="AW3" s="258">
        <v>10</v>
      </c>
      <c r="AX3" s="259"/>
      <c r="AY3" s="258">
        <v>11</v>
      </c>
      <c r="AZ3" s="259"/>
      <c r="BA3" s="258">
        <v>12</v>
      </c>
      <c r="BB3" s="260"/>
      <c r="BC3" s="113"/>
      <c r="BD3" s="48"/>
      <c r="BE3" s="258">
        <v>1</v>
      </c>
      <c r="BF3" s="258"/>
      <c r="BG3" s="258">
        <v>2</v>
      </c>
      <c r="BH3" s="259"/>
      <c r="BI3" s="258">
        <v>3</v>
      </c>
      <c r="BJ3" s="259"/>
      <c r="BK3" s="258">
        <v>4</v>
      </c>
      <c r="BL3" s="259"/>
      <c r="BM3" s="258">
        <v>5</v>
      </c>
      <c r="BN3" s="259"/>
      <c r="BO3" s="258">
        <v>6</v>
      </c>
      <c r="BP3" s="259"/>
      <c r="BQ3" s="258">
        <v>7</v>
      </c>
      <c r="BR3" s="259"/>
      <c r="BS3" s="258">
        <v>8</v>
      </c>
      <c r="BT3" s="259"/>
      <c r="BU3" s="258">
        <v>9</v>
      </c>
      <c r="BV3" s="259"/>
      <c r="BW3" s="258">
        <v>10</v>
      </c>
      <c r="BX3" s="259"/>
      <c r="BY3" s="258">
        <v>11</v>
      </c>
      <c r="BZ3" s="259"/>
      <c r="CA3" s="258">
        <v>12</v>
      </c>
      <c r="CB3" s="260"/>
      <c r="CC3" s="113"/>
      <c r="CD3" s="48"/>
      <c r="CE3" s="258">
        <v>1</v>
      </c>
      <c r="CF3" s="258"/>
      <c r="CG3" s="258">
        <v>2</v>
      </c>
      <c r="CH3" s="258"/>
      <c r="CI3" s="258">
        <v>3</v>
      </c>
      <c r="CJ3" s="258"/>
      <c r="CK3" s="258">
        <v>4</v>
      </c>
      <c r="CL3" s="258"/>
      <c r="CM3" s="258">
        <v>5</v>
      </c>
      <c r="CN3" s="258"/>
      <c r="CO3" s="258">
        <v>6</v>
      </c>
      <c r="CP3" s="258"/>
      <c r="CQ3" s="258">
        <v>7</v>
      </c>
      <c r="CR3" s="258"/>
      <c r="CS3" s="258">
        <v>8</v>
      </c>
      <c r="CT3" s="258"/>
      <c r="CU3" s="258">
        <v>9</v>
      </c>
      <c r="CV3" s="258"/>
      <c r="CW3" s="258">
        <v>10</v>
      </c>
      <c r="CX3" s="258"/>
      <c r="CY3" s="258">
        <v>11</v>
      </c>
      <c r="CZ3" s="258"/>
      <c r="DA3" s="258">
        <v>12</v>
      </c>
      <c r="DB3" s="258"/>
    </row>
    <row r="4" spans="1:106" ht="18.600000000000001" thickBot="1" x14ac:dyDescent="0.4">
      <c r="B4" s="196" t="s">
        <v>576</v>
      </c>
      <c r="C4" s="254" t="s">
        <v>119</v>
      </c>
      <c r="D4" s="248"/>
      <c r="E4" s="244" t="str" cm="1">
        <f t="array" ref="E4">IF(COUNTA(INDEX(Buildings, E3))&gt;0,INDEX(Buildings, E3),"")</f>
        <v>SFH</v>
      </c>
      <c r="F4" s="245"/>
      <c r="G4" s="256" t="str" cm="1">
        <f t="array" ref="G4">IF(COUNTA(INDEX(Buildings, G3))&gt;0,INDEX(Buildings, G3),"")</f>
        <v>MFH</v>
      </c>
      <c r="H4" s="245"/>
      <c r="I4" s="257" t="str" cm="1">
        <f t="array" ref="I4">IF(COUNTA(INDEX(Buildings, I3))&gt;0,INDEX(Buildings, I3),"")</f>
        <v/>
      </c>
      <c r="J4" s="253"/>
      <c r="K4" s="251" t="str" cm="1">
        <f t="array" ref="K4">IF(COUNTA(INDEX(Buildings, K3))&gt;0,INDEX(Buildings, K3),"")</f>
        <v/>
      </c>
      <c r="L4" s="253"/>
      <c r="M4" s="251" t="str" cm="1">
        <f t="array" ref="M4">IF(COUNTA(INDEX(Buildings, M3))&gt;0,INDEX(Buildings, M3),"")</f>
        <v/>
      </c>
      <c r="N4" s="253"/>
      <c r="O4" s="251" t="str" cm="1">
        <f t="array" ref="O4">IF(COUNTA(INDEX(Buildings, O3))&gt;0,INDEX(Buildings, O3),"")</f>
        <v/>
      </c>
      <c r="P4" s="253"/>
      <c r="Q4" s="251" t="str" cm="1">
        <f t="array" ref="Q4">IF(COUNTA(INDEX(Buildings, Q3))&gt;0,INDEX(Buildings, Q3),"")</f>
        <v/>
      </c>
      <c r="R4" s="253"/>
      <c r="S4" s="251" t="str" cm="1">
        <f t="array" ref="S4">IF(COUNTA(INDEX(Buildings, S3))&gt;0,INDEX(Buildings, S3),"")</f>
        <v/>
      </c>
      <c r="T4" s="253"/>
      <c r="U4" s="251" t="str" cm="1">
        <f t="array" ref="U4">IF(COUNTA(INDEX(Buildings, U3))&gt;0,INDEX(Buildings, U3),"")</f>
        <v/>
      </c>
      <c r="V4" s="253"/>
      <c r="W4" s="251" t="str" cm="1">
        <f t="array" ref="W4">IF(COUNTA(INDEX(Buildings, W3))&gt;0,INDEX(Buildings, W3),"")</f>
        <v/>
      </c>
      <c r="X4" s="253"/>
      <c r="Y4" s="251" t="str" cm="1">
        <f t="array" ref="Y4">IF(COUNTA(INDEX(Buildings, Y3))&gt;0,INDEX(Buildings, Y3),"")</f>
        <v/>
      </c>
      <c r="Z4" s="253"/>
      <c r="AA4" s="251" t="str" cm="1">
        <f t="array" ref="AA4">IF(COUNTA(INDEX(Buildings, AA3))&gt;0,INDEX(Buildings, AA3),"")</f>
        <v/>
      </c>
      <c r="AB4" s="252"/>
      <c r="AC4" s="247" t="s">
        <v>119</v>
      </c>
      <c r="AD4" s="248"/>
      <c r="AE4" s="244" t="str" cm="1">
        <f t="array" ref="AE4">IF(COUNTA(INDEX(Buildings, AE3))&gt;0,INDEX(Buildings, AE3),"")</f>
        <v>SFH</v>
      </c>
      <c r="AF4" s="245"/>
      <c r="AG4" s="244" t="str" cm="1">
        <f t="array" ref="AG4">IF(COUNTA(INDEX(Buildings, AG3))&gt;0,INDEX(Buildings, AG3),"")</f>
        <v>MFH</v>
      </c>
      <c r="AH4" s="245"/>
      <c r="AI4" s="244" t="str" cm="1">
        <f t="array" ref="AI4">IF(COUNTA(INDEX(Buildings, AI3))&gt;0,INDEX(Buildings, AI3),"")</f>
        <v/>
      </c>
      <c r="AJ4" s="245"/>
      <c r="AK4" s="244" t="str" cm="1">
        <f t="array" ref="AK4">IF(COUNTA(INDEX(Buildings, AK3))&gt;0,INDEX(Buildings, AK3),"")</f>
        <v/>
      </c>
      <c r="AL4" s="245"/>
      <c r="AM4" s="244" t="str" cm="1">
        <f t="array" ref="AM4">IF(COUNTA(INDEX(Buildings, AM3))&gt;0,INDEX(Buildings, AM3),"")</f>
        <v/>
      </c>
      <c r="AN4" s="245"/>
      <c r="AO4" s="244" t="str" cm="1">
        <f t="array" ref="AO4">IF(COUNTA(INDEX(Buildings, AO3))&gt;0,INDEX(Buildings, AO3),"")</f>
        <v/>
      </c>
      <c r="AP4" s="245"/>
      <c r="AQ4" s="244" t="str" cm="1">
        <f t="array" ref="AQ4">IF(COUNTA(INDEX(Buildings, AQ3))&gt;0,INDEX(Buildings, AQ3),"")</f>
        <v/>
      </c>
      <c r="AR4" s="245"/>
      <c r="AS4" s="244" t="str" cm="1">
        <f t="array" ref="AS4">IF(COUNTA(INDEX(Buildings, AS3))&gt;0,INDEX(Buildings, AS3),"")</f>
        <v/>
      </c>
      <c r="AT4" s="245"/>
      <c r="AU4" s="244" t="str" cm="1">
        <f t="array" ref="AU4">IF(COUNTA(INDEX(Buildings, AU3))&gt;0,INDEX(Buildings, AU3),"")</f>
        <v/>
      </c>
      <c r="AV4" s="245"/>
      <c r="AW4" s="244" t="str" cm="1">
        <f t="array" ref="AW4">IF(COUNTA(INDEX(Buildings, AW3))&gt;0,INDEX(Buildings, AW3),"")</f>
        <v/>
      </c>
      <c r="AX4" s="245"/>
      <c r="AY4" s="244" t="str" cm="1">
        <f t="array" ref="AY4">IF(COUNTA(INDEX(Buildings, AY3))&gt;0,INDEX(Buildings, AY3),"")</f>
        <v/>
      </c>
      <c r="AZ4" s="245"/>
      <c r="BA4" s="244" t="str" cm="1">
        <f t="array" ref="BA4">IF(COUNTA(INDEX(Buildings, BA3))&gt;0,INDEX(Buildings, BA3),"")</f>
        <v/>
      </c>
      <c r="BB4" s="246"/>
      <c r="BC4" s="247" t="s">
        <v>119</v>
      </c>
      <c r="BD4" s="248"/>
      <c r="BE4" s="244" t="str" cm="1">
        <f t="array" ref="BE4">IF(COUNTA(INDEX(Buildings, BE3))&gt;0,INDEX(Buildings, BE3),"")</f>
        <v>SFH</v>
      </c>
      <c r="BF4" s="245"/>
      <c r="BG4" s="244" t="str" cm="1">
        <f t="array" ref="BG4">IF(COUNTA(INDEX(Buildings, BG3))&gt;0,INDEX(Buildings, BG3),"")</f>
        <v>MFH</v>
      </c>
      <c r="BH4" s="245"/>
      <c r="BI4" s="244" t="str" cm="1">
        <f t="array" ref="BI4">IF(COUNTA(INDEX(Buildings, BI3))&gt;0,INDEX(Buildings, BI3),"")</f>
        <v/>
      </c>
      <c r="BJ4" s="245"/>
      <c r="BK4" s="244" t="str" cm="1">
        <f t="array" ref="BK4">IF(COUNTA(INDEX(Buildings, BK3))&gt;0,INDEX(Buildings, BK3),"")</f>
        <v/>
      </c>
      <c r="BL4" s="245"/>
      <c r="BM4" s="244" t="str" cm="1">
        <f t="array" ref="BM4">IF(COUNTA(INDEX(Buildings, BM3))&gt;0,INDEX(Buildings, BM3),"")</f>
        <v/>
      </c>
      <c r="BN4" s="245"/>
      <c r="BO4" s="244" t="str" cm="1">
        <f t="array" ref="BO4">IF(COUNTA(INDEX(Buildings, BO3))&gt;0,INDEX(Buildings, BO3),"")</f>
        <v/>
      </c>
      <c r="BP4" s="245"/>
      <c r="BQ4" s="244" t="str" cm="1">
        <f t="array" ref="BQ4">IF(COUNTA(INDEX(Buildings, BQ3))&gt;0,INDEX(Buildings, BQ3),"")</f>
        <v/>
      </c>
      <c r="BR4" s="245"/>
      <c r="BS4" s="244" t="str" cm="1">
        <f t="array" ref="BS4">IF(COUNTA(INDEX(Buildings, BS3))&gt;0,INDEX(Buildings, BS3),"")</f>
        <v/>
      </c>
      <c r="BT4" s="245"/>
      <c r="BU4" s="244" t="str" cm="1">
        <f t="array" ref="BU4">IF(COUNTA(INDEX(Buildings, BU3))&gt;0,INDEX(Buildings, BU3),"")</f>
        <v/>
      </c>
      <c r="BV4" s="245"/>
      <c r="BW4" s="244" t="str" cm="1">
        <f t="array" ref="BW4">IF(COUNTA(INDEX(Buildings, BW3))&gt;0,INDEX(Buildings, BW3),"")</f>
        <v/>
      </c>
      <c r="BX4" s="245"/>
      <c r="BY4" s="244" t="str" cm="1">
        <f t="array" ref="BY4">IF(COUNTA(INDEX(Buildings, BY3))&gt;0,INDEX(Buildings, BY3),"")</f>
        <v/>
      </c>
      <c r="BZ4" s="245"/>
      <c r="CA4" s="244" t="str" cm="1">
        <f t="array" ref="CA4">IF(COUNTA(INDEX(Buildings, CA3))&gt;0,INDEX(Buildings, CA3),"")</f>
        <v/>
      </c>
      <c r="CB4" s="246"/>
      <c r="CC4" s="247" t="s">
        <v>119</v>
      </c>
      <c r="CD4" s="248"/>
      <c r="CE4" s="244" t="str" cm="1">
        <f t="array" ref="CE4">IF(COUNTA(INDEX(Buildings, CE3))&gt;0,INDEX(Buildings, CE3),"")</f>
        <v>SFH</v>
      </c>
      <c r="CF4" s="245"/>
      <c r="CG4" s="244" t="str" cm="1">
        <f t="array" ref="CG4">IF(COUNTA(INDEX(Buildings, CG3))&gt;0,INDEX(Buildings, CG3),"")</f>
        <v>MFH</v>
      </c>
      <c r="CH4" s="245"/>
      <c r="CI4" s="244" t="str" cm="1">
        <f t="array" ref="CI4">IF(COUNTA(INDEX(Buildings, CI3))&gt;0,INDEX(Buildings, CI3),"")</f>
        <v/>
      </c>
      <c r="CJ4" s="245"/>
      <c r="CK4" s="244" t="str" cm="1">
        <f t="array" ref="CK4">IF(COUNTA(INDEX(Buildings, CK3))&gt;0,INDEX(Buildings, CK3),"")</f>
        <v/>
      </c>
      <c r="CL4" s="245"/>
      <c r="CM4" s="244" t="str" cm="1">
        <f t="array" ref="CM4">IF(COUNTA(INDEX(Buildings, CM3))&gt;0,INDEX(Buildings, CM3),"")</f>
        <v/>
      </c>
      <c r="CN4" s="245"/>
      <c r="CO4" s="244" t="str" cm="1">
        <f t="array" ref="CO4">IF(COUNTA(INDEX(Buildings, CO3))&gt;0,INDEX(Buildings, CO3),"")</f>
        <v/>
      </c>
      <c r="CP4" s="245"/>
      <c r="CQ4" s="244" t="str" cm="1">
        <f t="array" ref="CQ4">IF(COUNTA(INDEX(Buildings, CQ3))&gt;0,INDEX(Buildings, CQ3),"")</f>
        <v/>
      </c>
      <c r="CR4" s="245"/>
      <c r="CS4" s="244" t="str" cm="1">
        <f t="array" ref="CS4">IF(COUNTA(INDEX(Buildings, CS3))&gt;0,INDEX(Buildings, CS3),"")</f>
        <v/>
      </c>
      <c r="CT4" s="245"/>
      <c r="CU4" s="244" t="str" cm="1">
        <f t="array" ref="CU4">IF(COUNTA(INDEX(Buildings, CU3))&gt;0,INDEX(Buildings, CU3),"")</f>
        <v/>
      </c>
      <c r="CV4" s="245"/>
      <c r="CW4" s="244" t="str" cm="1">
        <f t="array" ref="CW4">IF(COUNTA(INDEX(Buildings, CW3))&gt;0,INDEX(Buildings, CW3),"")</f>
        <v/>
      </c>
      <c r="CX4" s="245"/>
      <c r="CY4" s="244" t="str" cm="1">
        <f t="array" ref="CY4">IF(COUNTA(INDEX(Buildings, CY3))&gt;0,INDEX(Buildings, CY3),"")</f>
        <v/>
      </c>
      <c r="CZ4" s="245"/>
      <c r="DA4" s="244" t="str" cm="1">
        <f t="array" ref="DA4">IF(COUNTA(INDEX(Buildings, DA3))&gt;0,INDEX(Buildings, DA3),"")</f>
        <v/>
      </c>
      <c r="DB4" s="246"/>
    </row>
    <row r="5" spans="1:106" ht="18.600000000000001" thickBot="1" x14ac:dyDescent="0.4">
      <c r="B5" s="196" t="s">
        <v>577</v>
      </c>
      <c r="C5" s="255"/>
      <c r="D5" s="250"/>
      <c r="E5" s="241">
        <v>594</v>
      </c>
      <c r="F5" s="242"/>
      <c r="G5" s="241">
        <v>212</v>
      </c>
      <c r="H5" s="242"/>
      <c r="I5" s="241"/>
      <c r="J5" s="242"/>
      <c r="K5" s="241"/>
      <c r="L5" s="242"/>
      <c r="M5" s="241"/>
      <c r="N5" s="242"/>
      <c r="O5" s="241"/>
      <c r="P5" s="242"/>
      <c r="Q5" s="241"/>
      <c r="R5" s="242"/>
      <c r="S5" s="241"/>
      <c r="T5" s="242"/>
      <c r="U5" s="241"/>
      <c r="V5" s="242"/>
      <c r="W5" s="241"/>
      <c r="X5" s="242"/>
      <c r="Y5" s="241"/>
      <c r="Z5" s="242"/>
      <c r="AA5" s="241"/>
      <c r="AB5" s="243"/>
      <c r="AC5" s="249"/>
      <c r="AD5" s="250"/>
      <c r="AE5" s="241"/>
      <c r="AF5" s="242"/>
      <c r="AG5" s="241"/>
      <c r="AH5" s="242"/>
      <c r="AI5" s="241"/>
      <c r="AJ5" s="242"/>
      <c r="AK5" s="241"/>
      <c r="AL5" s="242"/>
      <c r="AM5" s="241"/>
      <c r="AN5" s="242"/>
      <c r="AO5" s="241"/>
      <c r="AP5" s="242"/>
      <c r="AQ5" s="241"/>
      <c r="AR5" s="242"/>
      <c r="AS5" s="241"/>
      <c r="AT5" s="242"/>
      <c r="AU5" s="241"/>
      <c r="AV5" s="242"/>
      <c r="AW5" s="241"/>
      <c r="AX5" s="242"/>
      <c r="AY5" s="241"/>
      <c r="AZ5" s="242"/>
      <c r="BA5" s="241"/>
      <c r="BB5" s="243"/>
      <c r="BC5" s="249"/>
      <c r="BD5" s="250"/>
      <c r="BE5" s="241"/>
      <c r="BF5" s="242"/>
      <c r="BG5" s="241"/>
      <c r="BH5" s="242"/>
      <c r="BI5" s="241"/>
      <c r="BJ5" s="242"/>
      <c r="BK5" s="241"/>
      <c r="BL5" s="242"/>
      <c r="BM5" s="241"/>
      <c r="BN5" s="242"/>
      <c r="BO5" s="241"/>
      <c r="BP5" s="242"/>
      <c r="BQ5" s="241"/>
      <c r="BR5" s="242"/>
      <c r="BS5" s="241"/>
      <c r="BT5" s="242"/>
      <c r="BU5" s="241"/>
      <c r="BV5" s="242"/>
      <c r="BW5" s="241"/>
      <c r="BX5" s="242"/>
      <c r="BY5" s="241"/>
      <c r="BZ5" s="242"/>
      <c r="CA5" s="241"/>
      <c r="CB5" s="243"/>
      <c r="CC5" s="249"/>
      <c r="CD5" s="250"/>
      <c r="CE5" s="241"/>
      <c r="CF5" s="242"/>
      <c r="CG5" s="241"/>
      <c r="CH5" s="242"/>
      <c r="CI5" s="241"/>
      <c r="CJ5" s="242"/>
      <c r="CK5" s="241"/>
      <c r="CL5" s="242"/>
      <c r="CM5" s="241"/>
      <c r="CN5" s="242"/>
      <c r="CO5" s="241"/>
      <c r="CP5" s="242"/>
      <c r="CQ5" s="241"/>
      <c r="CR5" s="242"/>
      <c r="CS5" s="241"/>
      <c r="CT5" s="242"/>
      <c r="CU5" s="241"/>
      <c r="CV5" s="242"/>
      <c r="CW5" s="241"/>
      <c r="CX5" s="242"/>
      <c r="CY5" s="241"/>
      <c r="CZ5" s="242"/>
      <c r="DA5" s="241"/>
      <c r="DB5" s="243"/>
    </row>
    <row r="6" spans="1:106" s="124" customFormat="1" ht="21.6" thickBot="1" x14ac:dyDescent="0.45">
      <c r="A6" s="119"/>
      <c r="B6" s="120" t="s">
        <v>120</v>
      </c>
      <c r="C6" s="121" t="s">
        <v>122</v>
      </c>
      <c r="D6" s="121" t="s">
        <v>123</v>
      </c>
      <c r="E6" s="121" t="s">
        <v>124</v>
      </c>
      <c r="F6" s="121" t="s">
        <v>125</v>
      </c>
      <c r="G6" s="121" t="s">
        <v>124</v>
      </c>
      <c r="H6" s="121" t="s">
        <v>125</v>
      </c>
      <c r="I6" s="121" t="s">
        <v>124</v>
      </c>
      <c r="J6" s="121" t="s">
        <v>125</v>
      </c>
      <c r="K6" s="121" t="s">
        <v>124</v>
      </c>
      <c r="L6" s="121" t="s">
        <v>125</v>
      </c>
      <c r="M6" s="121" t="s">
        <v>124</v>
      </c>
      <c r="N6" s="121" t="s">
        <v>125</v>
      </c>
      <c r="O6" s="121" t="s">
        <v>124</v>
      </c>
      <c r="P6" s="121" t="s">
        <v>125</v>
      </c>
      <c r="Q6" s="121" t="s">
        <v>124</v>
      </c>
      <c r="R6" s="121" t="s">
        <v>125</v>
      </c>
      <c r="S6" s="121" t="s">
        <v>124</v>
      </c>
      <c r="T6" s="121" t="s">
        <v>125</v>
      </c>
      <c r="U6" s="121" t="s">
        <v>124</v>
      </c>
      <c r="V6" s="121" t="s">
        <v>125</v>
      </c>
      <c r="W6" s="121" t="s">
        <v>124</v>
      </c>
      <c r="X6" s="121" t="s">
        <v>125</v>
      </c>
      <c r="Y6" s="121" t="s">
        <v>124</v>
      </c>
      <c r="Z6" s="121" t="s">
        <v>125</v>
      </c>
      <c r="AA6" s="121" t="s">
        <v>124</v>
      </c>
      <c r="AB6" s="122" t="s">
        <v>125</v>
      </c>
      <c r="AC6" s="123" t="s">
        <v>122</v>
      </c>
      <c r="AD6" s="121" t="s">
        <v>123</v>
      </c>
      <c r="AE6" s="121" t="s">
        <v>124</v>
      </c>
      <c r="AF6" s="121" t="s">
        <v>125</v>
      </c>
      <c r="AG6" s="121" t="s">
        <v>124</v>
      </c>
      <c r="AH6" s="121" t="s">
        <v>125</v>
      </c>
      <c r="AI6" s="121" t="s">
        <v>124</v>
      </c>
      <c r="AJ6" s="121" t="s">
        <v>125</v>
      </c>
      <c r="AK6" s="121" t="s">
        <v>124</v>
      </c>
      <c r="AL6" s="121" t="s">
        <v>125</v>
      </c>
      <c r="AM6" s="121" t="s">
        <v>124</v>
      </c>
      <c r="AN6" s="121" t="s">
        <v>125</v>
      </c>
      <c r="AO6" s="121" t="s">
        <v>124</v>
      </c>
      <c r="AP6" s="121" t="s">
        <v>125</v>
      </c>
      <c r="AQ6" s="121" t="s">
        <v>124</v>
      </c>
      <c r="AR6" s="121" t="s">
        <v>125</v>
      </c>
      <c r="AS6" s="121" t="s">
        <v>124</v>
      </c>
      <c r="AT6" s="121" t="s">
        <v>125</v>
      </c>
      <c r="AU6" s="121" t="s">
        <v>124</v>
      </c>
      <c r="AV6" s="121" t="s">
        <v>125</v>
      </c>
      <c r="AW6" s="121" t="s">
        <v>124</v>
      </c>
      <c r="AX6" s="121" t="s">
        <v>125</v>
      </c>
      <c r="AY6" s="121" t="s">
        <v>124</v>
      </c>
      <c r="AZ6" s="121" t="s">
        <v>125</v>
      </c>
      <c r="BA6" s="121" t="s">
        <v>124</v>
      </c>
      <c r="BB6" s="122" t="s">
        <v>125</v>
      </c>
      <c r="BC6" s="123" t="s">
        <v>122</v>
      </c>
      <c r="BD6" s="121" t="s">
        <v>123</v>
      </c>
      <c r="BE6" s="121" t="s">
        <v>124</v>
      </c>
      <c r="BF6" s="121" t="s">
        <v>125</v>
      </c>
      <c r="BG6" s="121" t="s">
        <v>124</v>
      </c>
      <c r="BH6" s="121" t="s">
        <v>125</v>
      </c>
      <c r="BI6" s="121" t="s">
        <v>124</v>
      </c>
      <c r="BJ6" s="121" t="s">
        <v>125</v>
      </c>
      <c r="BK6" s="121" t="s">
        <v>124</v>
      </c>
      <c r="BL6" s="121" t="s">
        <v>125</v>
      </c>
      <c r="BM6" s="121" t="s">
        <v>124</v>
      </c>
      <c r="BN6" s="121" t="s">
        <v>125</v>
      </c>
      <c r="BO6" s="121" t="s">
        <v>124</v>
      </c>
      <c r="BP6" s="121" t="s">
        <v>125</v>
      </c>
      <c r="BQ6" s="121" t="s">
        <v>124</v>
      </c>
      <c r="BR6" s="121" t="s">
        <v>125</v>
      </c>
      <c r="BS6" s="121" t="s">
        <v>124</v>
      </c>
      <c r="BT6" s="121" t="s">
        <v>125</v>
      </c>
      <c r="BU6" s="121" t="s">
        <v>124</v>
      </c>
      <c r="BV6" s="121" t="s">
        <v>125</v>
      </c>
      <c r="BW6" s="121" t="s">
        <v>124</v>
      </c>
      <c r="BX6" s="121" t="s">
        <v>125</v>
      </c>
      <c r="BY6" s="121" t="s">
        <v>124</v>
      </c>
      <c r="BZ6" s="121" t="s">
        <v>125</v>
      </c>
      <c r="CA6" s="121" t="s">
        <v>124</v>
      </c>
      <c r="CB6" s="122" t="s">
        <v>125</v>
      </c>
      <c r="CC6" s="123" t="s">
        <v>122</v>
      </c>
      <c r="CD6" s="121" t="s">
        <v>123</v>
      </c>
      <c r="CE6" s="121" t="s">
        <v>124</v>
      </c>
      <c r="CF6" s="121" t="s">
        <v>125</v>
      </c>
      <c r="CG6" s="121" t="s">
        <v>124</v>
      </c>
      <c r="CH6" s="121" t="s">
        <v>125</v>
      </c>
      <c r="CI6" s="121" t="s">
        <v>124</v>
      </c>
      <c r="CJ6" s="121" t="s">
        <v>125</v>
      </c>
      <c r="CK6" s="121" t="s">
        <v>124</v>
      </c>
      <c r="CL6" s="121" t="s">
        <v>125</v>
      </c>
      <c r="CM6" s="121" t="s">
        <v>124</v>
      </c>
      <c r="CN6" s="121" t="s">
        <v>125</v>
      </c>
      <c r="CO6" s="121" t="s">
        <v>124</v>
      </c>
      <c r="CP6" s="121" t="s">
        <v>125</v>
      </c>
      <c r="CQ6" s="121" t="s">
        <v>124</v>
      </c>
      <c r="CR6" s="121" t="s">
        <v>125</v>
      </c>
      <c r="CS6" s="121" t="s">
        <v>124</v>
      </c>
      <c r="CT6" s="121" t="s">
        <v>125</v>
      </c>
      <c r="CU6" s="121" t="s">
        <v>124</v>
      </c>
      <c r="CV6" s="121" t="s">
        <v>125</v>
      </c>
      <c r="CW6" s="121" t="s">
        <v>124</v>
      </c>
      <c r="CX6" s="121" t="s">
        <v>125</v>
      </c>
      <c r="CY6" s="121" t="s">
        <v>124</v>
      </c>
      <c r="CZ6" s="121" t="s">
        <v>125</v>
      </c>
      <c r="DA6" s="121" t="s">
        <v>124</v>
      </c>
      <c r="DB6" s="122" t="s">
        <v>125</v>
      </c>
    </row>
    <row r="7" spans="1:106" hidden="1" x14ac:dyDescent="0.35">
      <c r="A7" s="110">
        <v>1</v>
      </c>
      <c r="B7" s="12" t="str" cm="1">
        <f t="array" aca="1" ref="B7" ca="1">IF(INDIRECT("Units!" &amp; ADDRESS(10, A7+3))="District level", IF(COUNTA(INDIRECT("Units!" &amp; ADDRESS(3, A7+3)))&gt;0, INDIRECT("Units!" &amp; ADDRESS(3, A7+3)), ""), "")</f>
        <v/>
      </c>
      <c r="C7" s="98"/>
      <c r="D7" s="98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111"/>
      <c r="AC7" s="114"/>
      <c r="AD7" s="98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111"/>
      <c r="BC7" s="114"/>
      <c r="BD7" s="98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/>
      <c r="BQ7" s="49"/>
      <c r="BR7" s="49"/>
      <c r="BS7" s="49"/>
      <c r="BT7" s="49"/>
      <c r="BU7" s="49"/>
      <c r="BV7" s="49"/>
      <c r="BW7" s="49"/>
      <c r="BX7" s="49"/>
      <c r="BY7" s="49"/>
      <c r="BZ7" s="49"/>
      <c r="CA7" s="49"/>
      <c r="CB7" s="111"/>
      <c r="CC7" s="114"/>
      <c r="CD7" s="98"/>
      <c r="CE7" s="49"/>
      <c r="CF7" s="49"/>
      <c r="CG7" s="49"/>
      <c r="CH7" s="49"/>
      <c r="CI7" s="49"/>
      <c r="CJ7" s="49"/>
      <c r="CK7" s="49"/>
      <c r="CL7" s="49"/>
      <c r="CM7" s="49"/>
      <c r="CN7" s="49"/>
      <c r="CO7" s="49"/>
      <c r="CP7" s="49"/>
      <c r="CQ7" s="49"/>
      <c r="CR7" s="49"/>
      <c r="CS7" s="49"/>
      <c r="CT7" s="49"/>
      <c r="CU7" s="49"/>
      <c r="CV7" s="49"/>
      <c r="CW7" s="49"/>
      <c r="CX7" s="49"/>
      <c r="CY7" s="49"/>
      <c r="CZ7" s="49"/>
      <c r="DA7" s="49"/>
      <c r="DB7" s="111"/>
    </row>
    <row r="8" spans="1:106" hidden="1" x14ac:dyDescent="0.35">
      <c r="A8" s="109">
        <v>2</v>
      </c>
      <c r="B8" s="12" t="str" cm="1">
        <f t="array" aca="1" ref="B8" ca="1">IF(INDIRECT("Units!" &amp; ADDRESS(10, A8+3))="District level", IF(COUNTA(INDIRECT("Units!" &amp; ADDRESS(3, A8+3)))&gt;0, INDIRECT("Units!" &amp; ADDRESS(3, A8+3)), ""), "")</f>
        <v/>
      </c>
      <c r="C8" s="98"/>
      <c r="D8" s="98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111"/>
      <c r="AC8" s="114"/>
      <c r="AD8" s="98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111"/>
      <c r="BC8" s="114"/>
      <c r="BD8" s="98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111"/>
      <c r="CC8" s="114"/>
      <c r="CD8" s="98"/>
      <c r="CE8" s="49"/>
      <c r="CF8" s="49"/>
      <c r="CG8" s="49"/>
      <c r="CH8" s="49"/>
      <c r="CI8" s="49"/>
      <c r="CJ8" s="49"/>
      <c r="CK8" s="49"/>
      <c r="CL8" s="49"/>
      <c r="CM8" s="49"/>
      <c r="CN8" s="49"/>
      <c r="CO8" s="49"/>
      <c r="CP8" s="49"/>
      <c r="CQ8" s="49"/>
      <c r="CR8" s="49"/>
      <c r="CS8" s="49"/>
      <c r="CT8" s="49"/>
      <c r="CU8" s="49"/>
      <c r="CV8" s="49"/>
      <c r="CW8" s="49"/>
      <c r="CX8" s="49"/>
      <c r="CY8" s="49"/>
      <c r="CZ8" s="49"/>
      <c r="DA8" s="49"/>
      <c r="DB8" s="111"/>
    </row>
    <row r="9" spans="1:106" x14ac:dyDescent="0.35">
      <c r="A9" s="109">
        <v>3</v>
      </c>
      <c r="B9" s="12" t="str" cm="1">
        <f t="array" aca="1" ref="B9" ca="1">IF(INDIRECT("Units!" &amp; ADDRESS(10, A9+3))="District level", IF(COUNTA(INDIRECT("Units!" &amp; ADDRESS(3, A9+3)))&gt;0, INDIRECT("Units!" &amp; ADDRESS(3, A9+3)), ""), "")</f>
        <v>OpenField PV 1MW</v>
      </c>
      <c r="C9" s="98"/>
      <c r="D9" s="98">
        <v>111</v>
      </c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111"/>
      <c r="AC9" s="114"/>
      <c r="AD9" s="98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111"/>
      <c r="BC9" s="114"/>
      <c r="BD9" s="98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111"/>
      <c r="CC9" s="114"/>
      <c r="CD9" s="98"/>
      <c r="CE9" s="49"/>
      <c r="CF9" s="49"/>
      <c r="CG9" s="49"/>
      <c r="CH9" s="49"/>
      <c r="CI9" s="49"/>
      <c r="CJ9" s="49"/>
      <c r="CK9" s="49"/>
      <c r="CL9" s="49"/>
      <c r="CM9" s="49"/>
      <c r="CN9" s="49"/>
      <c r="CO9" s="49"/>
      <c r="CP9" s="49"/>
      <c r="CQ9" s="49"/>
      <c r="CR9" s="49"/>
      <c r="CS9" s="49"/>
      <c r="CT9" s="49"/>
      <c r="CU9" s="49"/>
      <c r="CV9" s="49"/>
      <c r="CW9" s="49"/>
      <c r="CX9" s="49"/>
      <c r="CY9" s="49"/>
      <c r="CZ9" s="49"/>
      <c r="DA9" s="49"/>
      <c r="DB9" s="111"/>
    </row>
    <row r="10" spans="1:106" x14ac:dyDescent="0.35">
      <c r="A10" s="109">
        <v>4</v>
      </c>
      <c r="B10" s="12" t="str" cm="1">
        <f t="array" aca="1" ref="B10" ca="1">IF(INDIRECT("Units!" &amp; ADDRESS(10, A10+3))="District level", IF(COUNTA(INDIRECT("Units!" &amp; ADDRESS(3, A10+3)))&gt;0, INDIRECT("Units!" &amp; ADDRESS(3, A10+3)), ""), "")</f>
        <v>Wind Turbine (onshore-3.3MW)</v>
      </c>
      <c r="C10" s="98"/>
      <c r="D10" s="98">
        <v>5</v>
      </c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111"/>
      <c r="AC10" s="114"/>
      <c r="AD10" s="98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111"/>
      <c r="BC10" s="114"/>
      <c r="BD10" s="98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111"/>
      <c r="CC10" s="114"/>
      <c r="CD10" s="98"/>
      <c r="CE10" s="49"/>
      <c r="CF10" s="49"/>
      <c r="CG10" s="49"/>
      <c r="CH10" s="49"/>
      <c r="CI10" s="49"/>
      <c r="CJ10" s="49"/>
      <c r="CK10" s="49"/>
      <c r="CL10" s="49"/>
      <c r="CM10" s="49"/>
      <c r="CN10" s="49"/>
      <c r="CO10" s="49"/>
      <c r="CP10" s="49"/>
      <c r="CQ10" s="49"/>
      <c r="CR10" s="49"/>
      <c r="CS10" s="49"/>
      <c r="CT10" s="49"/>
      <c r="CU10" s="49"/>
      <c r="CV10" s="49"/>
      <c r="CW10" s="49"/>
      <c r="CX10" s="49"/>
      <c r="CY10" s="49"/>
      <c r="CZ10" s="49"/>
      <c r="DA10" s="49"/>
      <c r="DB10" s="111"/>
    </row>
    <row r="11" spans="1:106" x14ac:dyDescent="0.35">
      <c r="A11" s="109">
        <v>5</v>
      </c>
      <c r="B11" s="12" t="str" cm="1">
        <f t="array" aca="1" ref="B11" ca="1">IF(INDIRECT("Units!" &amp; ADDRESS(10, A11+3))="District level", IF(COUNTA(INDIRECT("Units!" &amp; ADDRESS(3, A11+3)))&gt;0, INDIRECT("Units!" &amp; ADDRESS(3, A11+3)), ""), "")</f>
        <v>Electricity Export</v>
      </c>
      <c r="C11" s="98">
        <v>1</v>
      </c>
      <c r="D11" s="98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111"/>
      <c r="AC11" s="114"/>
      <c r="AD11" s="98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111"/>
      <c r="BC11" s="114"/>
      <c r="BD11" s="98"/>
      <c r="BE11" s="49"/>
      <c r="BF11" s="49"/>
      <c r="BG11" s="49"/>
      <c r="BH11" s="49"/>
      <c r="BI11" s="49"/>
      <c r="BJ11" s="49"/>
      <c r="BK11" s="49"/>
      <c r="BL11" s="49"/>
      <c r="BM11" s="49"/>
      <c r="BN11" s="49"/>
      <c r="BO11" s="49"/>
      <c r="BP11" s="49"/>
      <c r="BQ11" s="49"/>
      <c r="BR11" s="49"/>
      <c r="BS11" s="49"/>
      <c r="BT11" s="49"/>
      <c r="BU11" s="49"/>
      <c r="BV11" s="49"/>
      <c r="BW11" s="49"/>
      <c r="BX11" s="49"/>
      <c r="BY11" s="49"/>
      <c r="BZ11" s="49"/>
      <c r="CA11" s="49"/>
      <c r="CB11" s="111"/>
      <c r="CC11" s="114"/>
      <c r="CD11" s="98"/>
      <c r="CE11" s="49"/>
      <c r="CF11" s="49"/>
      <c r="CG11" s="49"/>
      <c r="CH11" s="49"/>
      <c r="CI11" s="49"/>
      <c r="CJ11" s="49"/>
      <c r="CK11" s="49"/>
      <c r="CL11" s="49"/>
      <c r="CM11" s="49"/>
      <c r="CN11" s="49"/>
      <c r="CO11" s="49"/>
      <c r="CP11" s="49"/>
      <c r="CQ11" s="49"/>
      <c r="CR11" s="49"/>
      <c r="CS11" s="49"/>
      <c r="CT11" s="49"/>
      <c r="CU11" s="49"/>
      <c r="CV11" s="49"/>
      <c r="CW11" s="49"/>
      <c r="CX11" s="49"/>
      <c r="CY11" s="49"/>
      <c r="CZ11" s="49"/>
      <c r="DA11" s="49"/>
      <c r="DB11" s="111"/>
    </row>
    <row r="12" spans="1:106" x14ac:dyDescent="0.35">
      <c r="A12" s="109">
        <v>6</v>
      </c>
      <c r="B12" s="12" t="str" cm="1">
        <f t="array" aca="1" ref="B12" ca="1">IF(INDIRECT("Units!" &amp; ADDRESS(10, A12+3))="District level", IF(COUNTA(INDIRECT("Units!" &amp; ADDRESS(3, A12+3)))&gt;0, INDIRECT("Units!" &amp; ADDRESS(3, A12+3)), ""), "")</f>
        <v>Electricity Import</v>
      </c>
      <c r="C12" s="98">
        <v>1</v>
      </c>
      <c r="D12" s="98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111"/>
      <c r="AC12" s="114"/>
      <c r="AD12" s="98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111"/>
      <c r="BC12" s="114"/>
      <c r="BD12" s="98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111"/>
      <c r="CC12" s="114"/>
      <c r="CD12" s="98"/>
      <c r="CE12" s="49"/>
      <c r="CF12" s="49"/>
      <c r="CG12" s="49"/>
      <c r="CH12" s="49"/>
      <c r="CI12" s="49"/>
      <c r="CJ12" s="49"/>
      <c r="CK12" s="49"/>
      <c r="CL12" s="49"/>
      <c r="CM12" s="49"/>
      <c r="CN12" s="49"/>
      <c r="CO12" s="49"/>
      <c r="CP12" s="49"/>
      <c r="CQ12" s="49"/>
      <c r="CR12" s="49"/>
      <c r="CS12" s="49"/>
      <c r="CT12" s="49"/>
      <c r="CU12" s="49"/>
      <c r="CV12" s="49"/>
      <c r="CW12" s="49"/>
      <c r="CX12" s="49"/>
      <c r="CY12" s="49"/>
      <c r="CZ12" s="49"/>
      <c r="DA12" s="49"/>
      <c r="DB12" s="111"/>
    </row>
    <row r="13" spans="1:106" x14ac:dyDescent="0.35">
      <c r="A13" s="109">
        <v>7</v>
      </c>
      <c r="B13" s="12" t="str" cm="1">
        <f t="array" aca="1" ref="B13" ca="1">IF(INDIRECT("Units!" &amp; ADDRESS(10, A13+3))="District level", IF(COUNTA(INDIRECT("Units!" &amp; ADDRESS(3, A13+3)))&gt;0, INDIRECT("Units!" &amp; ADDRESS(3, A13+3)), ""), "")</f>
        <v>Heat Pump (ground 1MW)</v>
      </c>
      <c r="C13" s="98"/>
      <c r="D13" s="98">
        <v>20</v>
      </c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111"/>
      <c r="AC13" s="114"/>
      <c r="AD13" s="98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111"/>
      <c r="BC13" s="114"/>
      <c r="BD13" s="98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111"/>
      <c r="CC13" s="114"/>
      <c r="CD13" s="98"/>
      <c r="CE13" s="49"/>
      <c r="CF13" s="49"/>
      <c r="CG13" s="49"/>
      <c r="CH13" s="49"/>
      <c r="CI13" s="49"/>
      <c r="CJ13" s="49"/>
      <c r="CK13" s="49"/>
      <c r="CL13" s="49"/>
      <c r="CM13" s="49"/>
      <c r="CN13" s="49"/>
      <c r="CO13" s="49"/>
      <c r="CP13" s="49"/>
      <c r="CQ13" s="49"/>
      <c r="CR13" s="49"/>
      <c r="CS13" s="49"/>
      <c r="CT13" s="49"/>
      <c r="CU13" s="49"/>
      <c r="CV13" s="49"/>
      <c r="CW13" s="49"/>
      <c r="CX13" s="49"/>
      <c r="CY13" s="49"/>
      <c r="CZ13" s="49"/>
      <c r="DA13" s="49"/>
      <c r="DB13" s="111"/>
    </row>
    <row r="14" spans="1:106" x14ac:dyDescent="0.35">
      <c r="A14" s="109">
        <v>8</v>
      </c>
      <c r="B14" s="12" t="str" cm="1">
        <f t="array" aca="1" ref="B14" ca="1">IF(INDIRECT("Units!" &amp; ADDRESS(10, A14+3))="District level", IF(COUNTA(INDIRECT("Units!" &amp; ADDRESS(3, A14+3)))&gt;0, INDIRECT("Units!" &amp; ADDRESS(3, A14+3)), ""), "")</f>
        <v>Heat Pump (water 1MW)</v>
      </c>
      <c r="C14" s="98"/>
      <c r="D14" s="98">
        <v>20</v>
      </c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111"/>
      <c r="AC14" s="114"/>
      <c r="AD14" s="98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111"/>
      <c r="BC14" s="114"/>
      <c r="BD14" s="98"/>
      <c r="BE14" s="49"/>
      <c r="BF14" s="49"/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  <c r="CB14" s="111"/>
      <c r="CC14" s="114"/>
      <c r="CD14" s="98"/>
      <c r="CE14" s="49"/>
      <c r="CF14" s="49"/>
      <c r="CG14" s="49"/>
      <c r="CH14" s="49"/>
      <c r="CI14" s="49"/>
      <c r="CJ14" s="49"/>
      <c r="CK14" s="49"/>
      <c r="CL14" s="49"/>
      <c r="CM14" s="49"/>
      <c r="CN14" s="49"/>
      <c r="CO14" s="49"/>
      <c r="CP14" s="49"/>
      <c r="CQ14" s="49"/>
      <c r="CR14" s="49"/>
      <c r="CS14" s="49"/>
      <c r="CT14" s="49"/>
      <c r="CU14" s="49"/>
      <c r="CV14" s="49"/>
      <c r="CW14" s="49"/>
      <c r="CX14" s="49"/>
      <c r="CY14" s="49"/>
      <c r="CZ14" s="49"/>
      <c r="DA14" s="49"/>
      <c r="DB14" s="111"/>
    </row>
    <row r="15" spans="1:106" hidden="1" x14ac:dyDescent="0.35">
      <c r="A15" s="109">
        <v>9</v>
      </c>
      <c r="B15" s="12" t="str" cm="1">
        <f t="array" aca="1" ref="B15" ca="1">IF(INDIRECT("Units!" &amp; ADDRESS(10, A15+3))="District level", IF(COUNTA(INDIRECT("Units!" &amp; ADDRESS(3, A15+3)))&gt;0, INDIRECT("Units!" &amp; ADDRESS(3, A15+3)), ""), "")</f>
        <v/>
      </c>
      <c r="C15" s="98"/>
      <c r="D15" s="98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111"/>
      <c r="AC15" s="114"/>
      <c r="AD15" s="98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111"/>
      <c r="BC15" s="114"/>
      <c r="BD15" s="98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111"/>
      <c r="CC15" s="114"/>
      <c r="CD15" s="98"/>
      <c r="CE15" s="49"/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49"/>
      <c r="CS15" s="49"/>
      <c r="CT15" s="49"/>
      <c r="CU15" s="49"/>
      <c r="CV15" s="49"/>
      <c r="CW15" s="49"/>
      <c r="CX15" s="49"/>
      <c r="CY15" s="49"/>
      <c r="CZ15" s="49"/>
      <c r="DA15" s="49"/>
      <c r="DB15" s="111"/>
    </row>
    <row r="16" spans="1:106" hidden="1" x14ac:dyDescent="0.35">
      <c r="A16" s="110">
        <v>10</v>
      </c>
      <c r="B16" s="12" t="str" cm="1">
        <f t="array" aca="1" ref="B16" ca="1">IF(INDIRECT("Units!" &amp; ADDRESS(10, A16+3))="District level", IF(COUNTA(INDIRECT("Units!" &amp; ADDRESS(3, A16+3)))&gt;0, INDIRECT("Units!" &amp; ADDRESS(3, A16+3)), ""), "")</f>
        <v/>
      </c>
      <c r="C16" s="98"/>
      <c r="D16" s="98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111"/>
      <c r="AC16" s="114"/>
      <c r="AD16" s="98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111"/>
      <c r="BC16" s="114"/>
      <c r="BD16" s="98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111"/>
      <c r="CC16" s="114"/>
      <c r="CD16" s="98"/>
      <c r="CE16" s="49"/>
      <c r="CF16" s="49"/>
      <c r="CG16" s="49"/>
      <c r="CH16" s="49"/>
      <c r="CI16" s="49"/>
      <c r="CJ16" s="49"/>
      <c r="CK16" s="49"/>
      <c r="CL16" s="49"/>
      <c r="CM16" s="49"/>
      <c r="CN16" s="49"/>
      <c r="CO16" s="49"/>
      <c r="CP16" s="49"/>
      <c r="CQ16" s="49"/>
      <c r="CR16" s="49"/>
      <c r="CS16" s="49"/>
      <c r="CT16" s="49"/>
      <c r="CU16" s="49"/>
      <c r="CV16" s="49"/>
      <c r="CW16" s="49"/>
      <c r="CX16" s="49"/>
      <c r="CY16" s="49"/>
      <c r="CZ16" s="49"/>
      <c r="DA16" s="49"/>
      <c r="DB16" s="111"/>
    </row>
    <row r="17" spans="1:106" hidden="1" x14ac:dyDescent="0.35">
      <c r="A17" s="109">
        <v>11</v>
      </c>
      <c r="B17" s="12" t="str" cm="1">
        <f t="array" aca="1" ref="B17" ca="1">IF(INDIRECT("Units!" &amp; ADDRESS(10, A17+3))="District level", IF(COUNTA(INDIRECT("Units!" &amp; ADDRESS(3, A17+3)))&gt;0, INDIRECT("Units!" &amp; ADDRESS(3, A17+3)), ""), "")</f>
        <v/>
      </c>
      <c r="C17" s="98"/>
      <c r="D17" s="98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111"/>
      <c r="AC17" s="114"/>
      <c r="AD17" s="98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111"/>
      <c r="BC17" s="114"/>
      <c r="BD17" s="98"/>
      <c r="BE17" s="49"/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111"/>
      <c r="CC17" s="114"/>
      <c r="CD17" s="98"/>
      <c r="CE17" s="49"/>
      <c r="CF17" s="49"/>
      <c r="CG17" s="49"/>
      <c r="CH17" s="49"/>
      <c r="CI17" s="49"/>
      <c r="CJ17" s="49"/>
      <c r="CK17" s="49"/>
      <c r="CL17" s="49"/>
      <c r="CM17" s="49"/>
      <c r="CN17" s="49"/>
      <c r="CO17" s="49"/>
      <c r="CP17" s="49"/>
      <c r="CQ17" s="49"/>
      <c r="CR17" s="49"/>
      <c r="CS17" s="49"/>
      <c r="CT17" s="49"/>
      <c r="CU17" s="49"/>
      <c r="CV17" s="49"/>
      <c r="CW17" s="49"/>
      <c r="CX17" s="49"/>
      <c r="CY17" s="49"/>
      <c r="CZ17" s="49"/>
      <c r="DA17" s="49"/>
      <c r="DB17" s="111"/>
    </row>
    <row r="18" spans="1:106" hidden="1" x14ac:dyDescent="0.35">
      <c r="A18" s="109">
        <v>12</v>
      </c>
      <c r="B18" s="12" t="str" cm="1">
        <f t="array" aca="1" ref="B18" ca="1">IF(INDIRECT("Units!" &amp; ADDRESS(10, A18+3))="District level", IF(COUNTA(INDIRECT("Units!" &amp; ADDRESS(3, A18+3)))&gt;0, INDIRECT("Units!" &amp; ADDRESS(3, A18+3)), ""), "")</f>
        <v/>
      </c>
      <c r="C18" s="98"/>
      <c r="D18" s="98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111"/>
      <c r="AC18" s="114"/>
      <c r="AD18" s="98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111"/>
      <c r="BC18" s="114"/>
      <c r="BD18" s="98"/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49"/>
      <c r="BZ18" s="49"/>
      <c r="CA18" s="49"/>
      <c r="CB18" s="111"/>
      <c r="CC18" s="114"/>
      <c r="CD18" s="98"/>
      <c r="CE18" s="49"/>
      <c r="CF18" s="49"/>
      <c r="CG18" s="49"/>
      <c r="CH18" s="49"/>
      <c r="CI18" s="49"/>
      <c r="CJ18" s="49"/>
      <c r="CK18" s="49"/>
      <c r="CL18" s="49"/>
      <c r="CM18" s="49"/>
      <c r="CN18" s="49"/>
      <c r="CO18" s="49"/>
      <c r="CP18" s="49"/>
      <c r="CQ18" s="49"/>
      <c r="CR18" s="49"/>
      <c r="CS18" s="49"/>
      <c r="CT18" s="49"/>
      <c r="CU18" s="49"/>
      <c r="CV18" s="49"/>
      <c r="CW18" s="49"/>
      <c r="CX18" s="49"/>
      <c r="CY18" s="49"/>
      <c r="CZ18" s="49"/>
      <c r="DA18" s="49"/>
      <c r="DB18" s="111"/>
    </row>
    <row r="19" spans="1:106" hidden="1" x14ac:dyDescent="0.35">
      <c r="A19" s="109">
        <v>13</v>
      </c>
      <c r="B19" s="12" t="str" cm="1">
        <f t="array" aca="1" ref="B19" ca="1">IF(INDIRECT("Units!" &amp; ADDRESS(10, A19+3))="District level", IF(COUNTA(INDIRECT("Units!" &amp; ADDRESS(3, A19+3)))&gt;0, INDIRECT("Units!" &amp; ADDRESS(3, A19+3)), ""), "")</f>
        <v/>
      </c>
      <c r="C19" s="98"/>
      <c r="D19" s="98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111"/>
      <c r="AC19" s="114"/>
      <c r="AD19" s="98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111"/>
      <c r="BC19" s="114"/>
      <c r="BD19" s="98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111"/>
      <c r="CC19" s="114"/>
      <c r="CD19" s="98"/>
      <c r="CE19" s="49"/>
      <c r="CF19" s="49"/>
      <c r="CG19" s="49"/>
      <c r="CH19" s="49"/>
      <c r="CI19" s="49"/>
      <c r="CJ19" s="49"/>
      <c r="CK19" s="49"/>
      <c r="CL19" s="49"/>
      <c r="CM19" s="49"/>
      <c r="CN19" s="49"/>
      <c r="CO19" s="49"/>
      <c r="CP19" s="49"/>
      <c r="CQ19" s="49"/>
      <c r="CR19" s="49"/>
      <c r="CS19" s="49"/>
      <c r="CT19" s="49"/>
      <c r="CU19" s="49"/>
      <c r="CV19" s="49"/>
      <c r="CW19" s="49"/>
      <c r="CX19" s="49"/>
      <c r="CY19" s="49"/>
      <c r="CZ19" s="49"/>
      <c r="DA19" s="49"/>
      <c r="DB19" s="111"/>
    </row>
    <row r="20" spans="1:106" hidden="1" x14ac:dyDescent="0.35">
      <c r="A20" s="109">
        <v>14</v>
      </c>
      <c r="B20" s="12" t="str" cm="1">
        <f t="array" aca="1" ref="B20" ca="1">IF(INDIRECT("Units!" &amp; ADDRESS(10, A20+3))="District level", IF(COUNTA(INDIRECT("Units!" &amp; ADDRESS(3, A20+3)))&gt;0, INDIRECT("Units!" &amp; ADDRESS(3, A20+3)), ""), "")</f>
        <v/>
      </c>
      <c r="C20" s="98"/>
      <c r="D20" s="98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111"/>
      <c r="AC20" s="114"/>
      <c r="AD20" s="98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111"/>
      <c r="BC20" s="114"/>
      <c r="BD20" s="98"/>
      <c r="BE20" s="49"/>
      <c r="BF20" s="49"/>
      <c r="BG20" s="49"/>
      <c r="BH20" s="49"/>
      <c r="BI20" s="49"/>
      <c r="BJ20" s="49"/>
      <c r="BK20" s="49"/>
      <c r="BL20" s="49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49"/>
      <c r="CB20" s="111"/>
      <c r="CC20" s="114"/>
      <c r="CD20" s="98"/>
      <c r="CE20" s="49"/>
      <c r="CF20" s="49"/>
      <c r="CG20" s="49"/>
      <c r="CH20" s="49"/>
      <c r="CI20" s="49"/>
      <c r="CJ20" s="49"/>
      <c r="CK20" s="49"/>
      <c r="CL20" s="49"/>
      <c r="CM20" s="49"/>
      <c r="CN20" s="49"/>
      <c r="CO20" s="49"/>
      <c r="CP20" s="49"/>
      <c r="CQ20" s="49"/>
      <c r="CR20" s="49"/>
      <c r="CS20" s="49"/>
      <c r="CT20" s="49"/>
      <c r="CU20" s="49"/>
      <c r="CV20" s="49"/>
      <c r="CW20" s="49"/>
      <c r="CX20" s="49"/>
      <c r="CY20" s="49"/>
      <c r="CZ20" s="49"/>
      <c r="DA20" s="49"/>
      <c r="DB20" s="111"/>
    </row>
    <row r="21" spans="1:106" hidden="1" x14ac:dyDescent="0.35">
      <c r="A21" s="109">
        <v>15</v>
      </c>
      <c r="B21" s="12" t="str" cm="1">
        <f t="array" aca="1" ref="B21" ca="1">IF(INDIRECT("Units!" &amp; ADDRESS(10, A21+3))="District level", IF(COUNTA(INDIRECT("Units!" &amp; ADDRESS(3, A21+3)))&gt;0, INDIRECT("Units!" &amp; ADDRESS(3, A21+3)), ""), "")</f>
        <v/>
      </c>
      <c r="C21" s="98"/>
      <c r="D21" s="9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111"/>
      <c r="AC21" s="114"/>
      <c r="AD21" s="98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111"/>
      <c r="BC21" s="114"/>
      <c r="BD21" s="98"/>
      <c r="BE21" s="49"/>
      <c r="BF21" s="49"/>
      <c r="BG21" s="49"/>
      <c r="BH21" s="49"/>
      <c r="BI21" s="49"/>
      <c r="BJ21" s="49"/>
      <c r="BK21" s="49"/>
      <c r="BL21" s="49"/>
      <c r="BM21" s="49"/>
      <c r="BN21" s="49"/>
      <c r="BO21" s="49"/>
      <c r="BP21" s="49"/>
      <c r="BQ21" s="49"/>
      <c r="BR21" s="49"/>
      <c r="BS21" s="49"/>
      <c r="BT21" s="49"/>
      <c r="BU21" s="49"/>
      <c r="BV21" s="49"/>
      <c r="BW21" s="49"/>
      <c r="BX21" s="49"/>
      <c r="BY21" s="49"/>
      <c r="BZ21" s="49"/>
      <c r="CA21" s="49"/>
      <c r="CB21" s="111"/>
      <c r="CC21" s="114"/>
      <c r="CD21" s="98"/>
      <c r="CE21" s="49"/>
      <c r="CF21" s="49"/>
      <c r="CG21" s="49"/>
      <c r="CH21" s="49"/>
      <c r="CI21" s="49"/>
      <c r="CJ21" s="49"/>
      <c r="CK21" s="49"/>
      <c r="CL21" s="49"/>
      <c r="CM21" s="49"/>
      <c r="CN21" s="49"/>
      <c r="CO21" s="49"/>
      <c r="CP21" s="49"/>
      <c r="CQ21" s="49"/>
      <c r="CR21" s="49"/>
      <c r="CS21" s="49"/>
      <c r="CT21" s="49"/>
      <c r="CU21" s="49"/>
      <c r="CV21" s="49"/>
      <c r="CW21" s="49"/>
      <c r="CX21" s="49"/>
      <c r="CY21" s="49"/>
      <c r="CZ21" s="49"/>
      <c r="DA21" s="49"/>
      <c r="DB21" s="111"/>
    </row>
    <row r="22" spans="1:106" hidden="1" x14ac:dyDescent="0.35">
      <c r="A22" s="109">
        <v>16</v>
      </c>
      <c r="B22" s="12" t="str" cm="1">
        <f t="array" aca="1" ref="B22" ca="1">IF(INDIRECT("Units!" &amp; ADDRESS(10, A22+3))="District level", IF(COUNTA(INDIRECT("Units!" &amp; ADDRESS(3, A22+3)))&gt;0, INDIRECT("Units!" &amp; ADDRESS(3, A22+3)), ""), "")</f>
        <v/>
      </c>
      <c r="C22" s="98"/>
      <c r="D22" s="98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111"/>
      <c r="AC22" s="114"/>
      <c r="AD22" s="98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111"/>
      <c r="BC22" s="114"/>
      <c r="BD22" s="98"/>
      <c r="BE22" s="49"/>
      <c r="BF22" s="49"/>
      <c r="BG22" s="49"/>
      <c r="BH22" s="49"/>
      <c r="BI22" s="49"/>
      <c r="BJ22" s="49"/>
      <c r="BK22" s="49"/>
      <c r="BL22" s="49"/>
      <c r="BM22" s="49"/>
      <c r="BN22" s="49"/>
      <c r="BO22" s="49"/>
      <c r="BP22" s="49"/>
      <c r="BQ22" s="49"/>
      <c r="BR22" s="49"/>
      <c r="BS22" s="49"/>
      <c r="BT22" s="49"/>
      <c r="BU22" s="49"/>
      <c r="BV22" s="49"/>
      <c r="BW22" s="49"/>
      <c r="BX22" s="49"/>
      <c r="BY22" s="49"/>
      <c r="BZ22" s="49"/>
      <c r="CA22" s="49"/>
      <c r="CB22" s="111"/>
      <c r="CC22" s="114"/>
      <c r="CD22" s="98"/>
      <c r="CE22" s="49"/>
      <c r="CF22" s="49"/>
      <c r="CG22" s="49"/>
      <c r="CH22" s="49"/>
      <c r="CI22" s="49"/>
      <c r="CJ22" s="49"/>
      <c r="CK22" s="49"/>
      <c r="CL22" s="49"/>
      <c r="CM22" s="49"/>
      <c r="CN22" s="49"/>
      <c r="CO22" s="49"/>
      <c r="CP22" s="49"/>
      <c r="CQ22" s="49"/>
      <c r="CR22" s="49"/>
      <c r="CS22" s="49"/>
      <c r="CT22" s="49"/>
      <c r="CU22" s="49"/>
      <c r="CV22" s="49"/>
      <c r="CW22" s="49"/>
      <c r="CX22" s="49"/>
      <c r="CY22" s="49"/>
      <c r="CZ22" s="49"/>
      <c r="DA22" s="49"/>
      <c r="DB22" s="111"/>
    </row>
    <row r="23" spans="1:106" hidden="1" x14ac:dyDescent="0.35">
      <c r="A23" s="109">
        <v>17</v>
      </c>
      <c r="B23" s="12" t="str" cm="1">
        <f t="array" aca="1" ref="B23" ca="1">IF(INDIRECT("Units!" &amp; ADDRESS(10, A23+3))="District level", IF(COUNTA(INDIRECT("Units!" &amp; ADDRESS(3, A23+3)))&gt;0, INDIRECT("Units!" &amp; ADDRESS(3, A23+3)), ""), "")</f>
        <v/>
      </c>
      <c r="C23" s="98"/>
      <c r="D23" s="98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111"/>
      <c r="AC23" s="114"/>
      <c r="AD23" s="98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111"/>
      <c r="BC23" s="114"/>
      <c r="BD23" s="98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49"/>
      <c r="BS23" s="49"/>
      <c r="BT23" s="49"/>
      <c r="BU23" s="49"/>
      <c r="BV23" s="49"/>
      <c r="BW23" s="49"/>
      <c r="BX23" s="49"/>
      <c r="BY23" s="49"/>
      <c r="BZ23" s="49"/>
      <c r="CA23" s="49"/>
      <c r="CB23" s="111"/>
      <c r="CC23" s="114"/>
      <c r="CD23" s="98"/>
      <c r="CE23" s="49"/>
      <c r="CF23" s="49"/>
      <c r="CG23" s="49"/>
      <c r="CH23" s="49"/>
      <c r="CI23" s="49"/>
      <c r="CJ23" s="49"/>
      <c r="CK23" s="49"/>
      <c r="CL23" s="49"/>
      <c r="CM23" s="49"/>
      <c r="CN23" s="49"/>
      <c r="CO23" s="49"/>
      <c r="CP23" s="49"/>
      <c r="CQ23" s="49"/>
      <c r="CR23" s="49"/>
      <c r="CS23" s="49"/>
      <c r="CT23" s="49"/>
      <c r="CU23" s="49"/>
      <c r="CV23" s="49"/>
      <c r="CW23" s="49"/>
      <c r="CX23" s="49"/>
      <c r="CY23" s="49"/>
      <c r="CZ23" s="49"/>
      <c r="DA23" s="49"/>
      <c r="DB23" s="111"/>
    </row>
    <row r="24" spans="1:106" hidden="1" x14ac:dyDescent="0.35">
      <c r="A24" s="109">
        <v>18</v>
      </c>
      <c r="B24" s="12" t="str" cm="1">
        <f t="array" aca="1" ref="B24" ca="1">IF(INDIRECT("Units!" &amp; ADDRESS(10, A24+3))="District level", IF(COUNTA(INDIRECT("Units!" &amp; ADDRESS(3, A24+3)))&gt;0, INDIRECT("Units!" &amp; ADDRESS(3, A24+3)), ""), "")</f>
        <v/>
      </c>
      <c r="C24" s="98"/>
      <c r="D24" s="98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111"/>
      <c r="AC24" s="114"/>
      <c r="AD24" s="98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111"/>
      <c r="BC24" s="114"/>
      <c r="BD24" s="98"/>
      <c r="BE24" s="49"/>
      <c r="BF24" s="49"/>
      <c r="BG24" s="49"/>
      <c r="BH24" s="49"/>
      <c r="BI24" s="49"/>
      <c r="BJ24" s="49"/>
      <c r="BK24" s="49"/>
      <c r="BL24" s="49"/>
      <c r="BM24" s="49"/>
      <c r="BN24" s="49"/>
      <c r="BO24" s="49"/>
      <c r="BP24" s="49"/>
      <c r="BQ24" s="49"/>
      <c r="BR24" s="49"/>
      <c r="BS24" s="49"/>
      <c r="BT24" s="49"/>
      <c r="BU24" s="49"/>
      <c r="BV24" s="49"/>
      <c r="BW24" s="49"/>
      <c r="BX24" s="49"/>
      <c r="BY24" s="49"/>
      <c r="BZ24" s="49"/>
      <c r="CA24" s="49"/>
      <c r="CB24" s="111"/>
      <c r="CC24" s="114"/>
      <c r="CD24" s="98"/>
      <c r="CE24" s="49"/>
      <c r="CF24" s="49"/>
      <c r="CG24" s="49"/>
      <c r="CH24" s="49"/>
      <c r="CI24" s="49"/>
      <c r="CJ24" s="49"/>
      <c r="CK24" s="49"/>
      <c r="CL24" s="49"/>
      <c r="CM24" s="49"/>
      <c r="CN24" s="49"/>
      <c r="CO24" s="49"/>
      <c r="CP24" s="49"/>
      <c r="CQ24" s="49"/>
      <c r="CR24" s="49"/>
      <c r="CS24" s="49"/>
      <c r="CT24" s="49"/>
      <c r="CU24" s="49"/>
      <c r="CV24" s="49"/>
      <c r="CW24" s="49"/>
      <c r="CX24" s="49"/>
      <c r="CY24" s="49"/>
      <c r="CZ24" s="49"/>
      <c r="DA24" s="49"/>
      <c r="DB24" s="111"/>
    </row>
    <row r="25" spans="1:106" hidden="1" x14ac:dyDescent="0.35">
      <c r="A25" s="110">
        <v>19</v>
      </c>
      <c r="B25" s="12" t="str" cm="1">
        <f t="array" aca="1" ref="B25" ca="1">IF(INDIRECT("Units!" &amp; ADDRESS(10, A25+3))="District level", IF(COUNTA(INDIRECT("Units!" &amp; ADDRESS(3, A25+3)))&gt;0, INDIRECT("Units!" &amp; ADDRESS(3, A25+3)), ""), "")</f>
        <v/>
      </c>
      <c r="C25" s="98"/>
      <c r="D25" s="98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111"/>
      <c r="AC25" s="114"/>
      <c r="AD25" s="98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111"/>
      <c r="BC25" s="114"/>
      <c r="BD25" s="98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49"/>
      <c r="BQ25" s="49"/>
      <c r="BR25" s="49"/>
      <c r="BS25" s="49"/>
      <c r="BT25" s="49"/>
      <c r="BU25" s="49"/>
      <c r="BV25" s="49"/>
      <c r="BW25" s="49"/>
      <c r="BX25" s="49"/>
      <c r="BY25" s="49"/>
      <c r="BZ25" s="49"/>
      <c r="CA25" s="49"/>
      <c r="CB25" s="111"/>
      <c r="CC25" s="114"/>
      <c r="CD25" s="98"/>
      <c r="CE25" s="49"/>
      <c r="CF25" s="49"/>
      <c r="CG25" s="49"/>
      <c r="CH25" s="49"/>
      <c r="CI25" s="49"/>
      <c r="CJ25" s="49"/>
      <c r="CK25" s="49"/>
      <c r="CL25" s="49"/>
      <c r="CM25" s="49"/>
      <c r="CN25" s="49"/>
      <c r="CO25" s="49"/>
      <c r="CP25" s="49"/>
      <c r="CQ25" s="49"/>
      <c r="CR25" s="49"/>
      <c r="CS25" s="49"/>
      <c r="CT25" s="49"/>
      <c r="CU25" s="49"/>
      <c r="CV25" s="49"/>
      <c r="CW25" s="49"/>
      <c r="CX25" s="49"/>
      <c r="CY25" s="49"/>
      <c r="CZ25" s="49"/>
      <c r="DA25" s="49"/>
      <c r="DB25" s="111"/>
    </row>
    <row r="26" spans="1:106" hidden="1" x14ac:dyDescent="0.35">
      <c r="A26" s="109">
        <v>20</v>
      </c>
      <c r="B26" s="12" t="str" cm="1">
        <f t="array" aca="1" ref="B26" ca="1">IF(INDIRECT("Units!" &amp; ADDRESS(10, A26+3))="District level", IF(COUNTA(INDIRECT("Units!" &amp; ADDRESS(3, A26+3)))&gt;0, INDIRECT("Units!" &amp; ADDRESS(3, A26+3)), ""), "")</f>
        <v/>
      </c>
      <c r="C26" s="98"/>
      <c r="D26" s="9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111"/>
      <c r="AC26" s="114"/>
      <c r="AD26" s="98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111"/>
      <c r="BC26" s="114"/>
      <c r="BD26" s="98"/>
      <c r="BE26" s="49"/>
      <c r="BF26" s="49"/>
      <c r="BG26" s="49"/>
      <c r="BH26" s="49"/>
      <c r="BI26" s="49"/>
      <c r="BJ26" s="49"/>
      <c r="BK26" s="49"/>
      <c r="BL26" s="49"/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49"/>
      <c r="BX26" s="49"/>
      <c r="BY26" s="49"/>
      <c r="BZ26" s="49"/>
      <c r="CA26" s="49"/>
      <c r="CB26" s="111"/>
      <c r="CC26" s="114"/>
      <c r="CD26" s="98"/>
      <c r="CE26" s="49"/>
      <c r="CF26" s="49"/>
      <c r="CG26" s="49"/>
      <c r="CH26" s="49"/>
      <c r="CI26" s="49"/>
      <c r="CJ26" s="49"/>
      <c r="CK26" s="49"/>
      <c r="CL26" s="49"/>
      <c r="CM26" s="49"/>
      <c r="CN26" s="49"/>
      <c r="CO26" s="49"/>
      <c r="CP26" s="49"/>
      <c r="CQ26" s="49"/>
      <c r="CR26" s="49"/>
      <c r="CS26" s="49"/>
      <c r="CT26" s="49"/>
      <c r="CU26" s="49"/>
      <c r="CV26" s="49"/>
      <c r="CW26" s="49"/>
      <c r="CX26" s="49"/>
      <c r="CY26" s="49"/>
      <c r="CZ26" s="49"/>
      <c r="DA26" s="49"/>
      <c r="DB26" s="111"/>
    </row>
    <row r="27" spans="1:106" hidden="1" x14ac:dyDescent="0.35">
      <c r="A27" s="109">
        <v>21</v>
      </c>
      <c r="B27" s="12" t="str" cm="1">
        <f t="array" aca="1" ref="B27" ca="1">IF(INDIRECT("Units!" &amp; ADDRESS(10, A27+3))="District level", IF(COUNTA(INDIRECT("Units!" &amp; ADDRESS(3, A27+3)))&gt;0, INDIRECT("Units!" &amp; ADDRESS(3, A27+3)), ""), "")</f>
        <v/>
      </c>
      <c r="C27" s="98"/>
      <c r="D27" s="98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111"/>
      <c r="AC27" s="114"/>
      <c r="AD27" s="98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111"/>
      <c r="BC27" s="114"/>
      <c r="BD27" s="98"/>
      <c r="BE27" s="49"/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P27" s="49"/>
      <c r="BQ27" s="49"/>
      <c r="BR27" s="49"/>
      <c r="BS27" s="49"/>
      <c r="BT27" s="49"/>
      <c r="BU27" s="49"/>
      <c r="BV27" s="49"/>
      <c r="BW27" s="49"/>
      <c r="BX27" s="49"/>
      <c r="BY27" s="49"/>
      <c r="BZ27" s="49"/>
      <c r="CA27" s="49"/>
      <c r="CB27" s="111"/>
      <c r="CC27" s="114"/>
      <c r="CD27" s="98"/>
      <c r="CE27" s="49"/>
      <c r="CF27" s="49"/>
      <c r="CG27" s="49"/>
      <c r="CH27" s="49"/>
      <c r="CI27" s="49"/>
      <c r="CJ27" s="49"/>
      <c r="CK27" s="49"/>
      <c r="CL27" s="49"/>
      <c r="CM27" s="49"/>
      <c r="CN27" s="49"/>
      <c r="CO27" s="49"/>
      <c r="CP27" s="49"/>
      <c r="CQ27" s="49"/>
      <c r="CR27" s="49"/>
      <c r="CS27" s="49"/>
      <c r="CT27" s="49"/>
      <c r="CU27" s="49"/>
      <c r="CV27" s="49"/>
      <c r="CW27" s="49"/>
      <c r="CX27" s="49"/>
      <c r="CY27" s="49"/>
      <c r="CZ27" s="49"/>
      <c r="DA27" s="49"/>
      <c r="DB27" s="111"/>
    </row>
    <row r="28" spans="1:106" hidden="1" x14ac:dyDescent="0.35">
      <c r="A28" s="109">
        <v>22</v>
      </c>
      <c r="B28" s="12" t="str" cm="1">
        <f t="array" aca="1" ref="B28" ca="1">IF(INDIRECT("Units!" &amp; ADDRESS(10, A28+3))="District level", IF(COUNTA(INDIRECT("Units!" &amp; ADDRESS(3, A28+3)))&gt;0, INDIRECT("Units!" &amp; ADDRESS(3, A28+3)), ""), "")</f>
        <v/>
      </c>
      <c r="C28" s="98"/>
      <c r="D28" s="98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111"/>
      <c r="AC28" s="114"/>
      <c r="AD28" s="98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111"/>
      <c r="BC28" s="114"/>
      <c r="BD28" s="98"/>
      <c r="BE28" s="49"/>
      <c r="BF28" s="49"/>
      <c r="BG28" s="49"/>
      <c r="BH28" s="49"/>
      <c r="BI28" s="49"/>
      <c r="BJ28" s="49"/>
      <c r="BK28" s="49"/>
      <c r="BL28" s="49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/>
      <c r="BX28" s="49"/>
      <c r="BY28" s="49"/>
      <c r="BZ28" s="49"/>
      <c r="CA28" s="49"/>
      <c r="CB28" s="111"/>
      <c r="CC28" s="114"/>
      <c r="CD28" s="98"/>
      <c r="CE28" s="49"/>
      <c r="CF28" s="49"/>
      <c r="CG28" s="49"/>
      <c r="CH28" s="49"/>
      <c r="CI28" s="49"/>
      <c r="CJ28" s="49"/>
      <c r="CK28" s="49"/>
      <c r="CL28" s="49"/>
      <c r="CM28" s="49"/>
      <c r="CN28" s="49"/>
      <c r="CO28" s="49"/>
      <c r="CP28" s="49"/>
      <c r="CQ28" s="49"/>
      <c r="CR28" s="49"/>
      <c r="CS28" s="49"/>
      <c r="CT28" s="49"/>
      <c r="CU28" s="49"/>
      <c r="CV28" s="49"/>
      <c r="CW28" s="49"/>
      <c r="CX28" s="49"/>
      <c r="CY28" s="49"/>
      <c r="CZ28" s="49"/>
      <c r="DA28" s="49"/>
      <c r="DB28" s="111"/>
    </row>
    <row r="29" spans="1:106" x14ac:dyDescent="0.35">
      <c r="A29" s="109">
        <v>23</v>
      </c>
      <c r="B29" s="12" t="str" cm="1">
        <f t="array" aca="1" ref="B29" ca="1">IF(INDIRECT("Units!" &amp; ADDRESS(10, A29+3))="District level", IF(COUNTA(INDIRECT("Units!" &amp; ADDRESS(3, A29+3)))&gt;0, INDIRECT("Units!" &amp; ADDRESS(3, A29+3)), ""), "")</f>
        <v>Wood Boiler (100MW)</v>
      </c>
      <c r="C29" s="98"/>
      <c r="D29" s="98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111"/>
      <c r="AC29" s="114"/>
      <c r="AD29" s="98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111"/>
      <c r="BC29" s="114"/>
      <c r="BD29" s="98"/>
      <c r="BE29" s="49"/>
      <c r="BF29" s="49"/>
      <c r="BG29" s="49"/>
      <c r="BH29" s="49"/>
      <c r="BI29" s="49"/>
      <c r="BJ29" s="49"/>
      <c r="BK29" s="49"/>
      <c r="BL29" s="49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49"/>
      <c r="BZ29" s="49"/>
      <c r="CA29" s="49"/>
      <c r="CB29" s="111"/>
      <c r="CC29" s="114"/>
      <c r="CD29" s="98"/>
      <c r="CE29" s="49"/>
      <c r="CF29" s="49"/>
      <c r="CG29" s="49"/>
      <c r="CH29" s="49"/>
      <c r="CI29" s="49"/>
      <c r="CJ29" s="49"/>
      <c r="CK29" s="49"/>
      <c r="CL29" s="49"/>
      <c r="CM29" s="49"/>
      <c r="CN29" s="49"/>
      <c r="CO29" s="49"/>
      <c r="CP29" s="49"/>
      <c r="CQ29" s="49"/>
      <c r="CR29" s="49"/>
      <c r="CS29" s="49"/>
      <c r="CT29" s="49"/>
      <c r="CU29" s="49"/>
      <c r="CV29" s="49"/>
      <c r="CW29" s="49"/>
      <c r="CX29" s="49"/>
      <c r="CY29" s="49"/>
      <c r="CZ29" s="49"/>
      <c r="DA29" s="49"/>
      <c r="DB29" s="111"/>
    </row>
    <row r="30" spans="1:106" x14ac:dyDescent="0.35">
      <c r="A30" s="109">
        <v>24</v>
      </c>
      <c r="B30" s="12" t="str" cm="1">
        <f t="array" aca="1" ref="B30" ca="1">IF(INDIRECT("Units!" &amp; ADDRESS(10, A30+3))="District level", IF(COUNTA(INDIRECT("Units!" &amp; ADDRESS(3, A30+3)))&gt;0, INDIRECT("Units!" &amp; ADDRESS(3, A30+3)), ""), "")</f>
        <v>CHP Wood 500MW</v>
      </c>
      <c r="C30" s="98"/>
      <c r="D30" s="98">
        <v>1</v>
      </c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111"/>
      <c r="AC30" s="114"/>
      <c r="AD30" s="98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111"/>
      <c r="BC30" s="114"/>
      <c r="BD30" s="98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49"/>
      <c r="BZ30" s="49"/>
      <c r="CA30" s="49"/>
      <c r="CB30" s="111"/>
      <c r="CC30" s="114"/>
      <c r="CD30" s="98"/>
      <c r="CE30" s="49"/>
      <c r="CF30" s="49"/>
      <c r="CG30" s="49"/>
      <c r="CH30" s="49"/>
      <c r="CI30" s="49"/>
      <c r="CJ30" s="49"/>
      <c r="CK30" s="49"/>
      <c r="CL30" s="49"/>
      <c r="CM30" s="49"/>
      <c r="CN30" s="49"/>
      <c r="CO30" s="49"/>
      <c r="CP30" s="49"/>
      <c r="CQ30" s="49"/>
      <c r="CR30" s="49"/>
      <c r="CS30" s="49"/>
      <c r="CT30" s="49"/>
      <c r="CU30" s="49"/>
      <c r="CV30" s="49"/>
      <c r="CW30" s="49"/>
      <c r="CX30" s="49"/>
      <c r="CY30" s="49"/>
      <c r="CZ30" s="49"/>
      <c r="DA30" s="49"/>
      <c r="DB30" s="111"/>
    </row>
    <row r="31" spans="1:106" hidden="1" x14ac:dyDescent="0.35">
      <c r="A31" s="109">
        <v>25</v>
      </c>
      <c r="B31" s="12" t="str" cm="1">
        <f t="array" aca="1" ref="B31" ca="1">IF(INDIRECT("Units!" &amp; ADDRESS(10, A31+3))="District level", IF(COUNTA(INDIRECT("Units!" &amp; ADDRESS(3, A31+3)))&gt;0, INDIRECT("Units!" &amp; ADDRESS(3, A31+3)), ""), "")</f>
        <v/>
      </c>
      <c r="C31" s="98"/>
      <c r="D31" s="98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111"/>
      <c r="AC31" s="114"/>
      <c r="AD31" s="98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  <c r="BB31" s="111"/>
      <c r="BC31" s="114"/>
      <c r="BD31" s="98"/>
      <c r="BE31" s="49"/>
      <c r="BF31" s="49"/>
      <c r="BG31" s="49"/>
      <c r="BH31" s="49"/>
      <c r="BI31" s="49"/>
      <c r="BJ31" s="49"/>
      <c r="BK31" s="49"/>
      <c r="BL31" s="49"/>
      <c r="BM31" s="49"/>
      <c r="BN31" s="49"/>
      <c r="BO31" s="49"/>
      <c r="BP31" s="49"/>
      <c r="BQ31" s="49"/>
      <c r="BR31" s="49"/>
      <c r="BS31" s="49"/>
      <c r="BT31" s="49"/>
      <c r="BU31" s="49"/>
      <c r="BV31" s="49"/>
      <c r="BW31" s="49"/>
      <c r="BX31" s="49"/>
      <c r="BY31" s="49"/>
      <c r="BZ31" s="49"/>
      <c r="CA31" s="49"/>
      <c r="CB31" s="111"/>
      <c r="CC31" s="114"/>
      <c r="CD31" s="98"/>
      <c r="CE31" s="49"/>
      <c r="CF31" s="49"/>
      <c r="CG31" s="49"/>
      <c r="CH31" s="49"/>
      <c r="CI31" s="49"/>
      <c r="CJ31" s="49"/>
      <c r="CK31" s="49"/>
      <c r="CL31" s="49"/>
      <c r="CM31" s="49"/>
      <c r="CN31" s="49"/>
      <c r="CO31" s="49"/>
      <c r="CP31" s="49"/>
      <c r="CQ31" s="49"/>
      <c r="CR31" s="49"/>
      <c r="CS31" s="49"/>
      <c r="CT31" s="49"/>
      <c r="CU31" s="49"/>
      <c r="CV31" s="49"/>
      <c r="CW31" s="49"/>
      <c r="CX31" s="49"/>
      <c r="CY31" s="49"/>
      <c r="CZ31" s="49"/>
      <c r="DA31" s="49"/>
      <c r="DB31" s="111"/>
    </row>
    <row r="32" spans="1:106" hidden="1" x14ac:dyDescent="0.35">
      <c r="A32" s="109">
        <v>26</v>
      </c>
      <c r="B32" s="12" t="str" cm="1">
        <f t="array" aca="1" ref="B32" ca="1">IF(INDIRECT("Units!" &amp; ADDRESS(10, A32+3))="District level", IF(COUNTA(INDIRECT("Units!" &amp; ADDRESS(3, A32+3)))&gt;0, INDIRECT("Units!" &amp; ADDRESS(3, A32+3)), ""), "")</f>
        <v/>
      </c>
      <c r="C32" s="98"/>
      <c r="D32" s="98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111"/>
      <c r="AC32" s="114"/>
      <c r="AD32" s="98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11"/>
      <c r="BC32" s="114"/>
      <c r="BD32" s="98"/>
      <c r="BE32" s="49"/>
      <c r="BF32" s="49"/>
      <c r="BG32" s="49"/>
      <c r="BH32" s="49"/>
      <c r="BI32" s="49"/>
      <c r="BJ32" s="49"/>
      <c r="BK32" s="49"/>
      <c r="BL32" s="49"/>
      <c r="BM32" s="49"/>
      <c r="BN32" s="49"/>
      <c r="BO32" s="49"/>
      <c r="BP32" s="49"/>
      <c r="BQ32" s="49"/>
      <c r="BR32" s="49"/>
      <c r="BS32" s="49"/>
      <c r="BT32" s="49"/>
      <c r="BU32" s="49"/>
      <c r="BV32" s="49"/>
      <c r="BW32" s="49"/>
      <c r="BX32" s="49"/>
      <c r="BY32" s="49"/>
      <c r="BZ32" s="49"/>
      <c r="CA32" s="49"/>
      <c r="CB32" s="111"/>
      <c r="CC32" s="114"/>
      <c r="CD32" s="98"/>
      <c r="CE32" s="49"/>
      <c r="CF32" s="49"/>
      <c r="CG32" s="49"/>
      <c r="CH32" s="49"/>
      <c r="CI32" s="49"/>
      <c r="CJ32" s="49"/>
      <c r="CK32" s="49"/>
      <c r="CL32" s="49"/>
      <c r="CM32" s="49"/>
      <c r="CN32" s="49"/>
      <c r="CO32" s="49"/>
      <c r="CP32" s="49"/>
      <c r="CQ32" s="49"/>
      <c r="CR32" s="49"/>
      <c r="CS32" s="49"/>
      <c r="CT32" s="49"/>
      <c r="CU32" s="49"/>
      <c r="CV32" s="49"/>
      <c r="CW32" s="49"/>
      <c r="CX32" s="49"/>
      <c r="CY32" s="49"/>
      <c r="CZ32" s="49"/>
      <c r="DA32" s="49"/>
      <c r="DB32" s="111"/>
    </row>
    <row r="33" spans="1:106" hidden="1" x14ac:dyDescent="0.35">
      <c r="A33" s="109">
        <v>27</v>
      </c>
      <c r="B33" s="12" t="str" cm="1">
        <f t="array" aca="1" ref="B33" ca="1">IF(INDIRECT("Units!" &amp; ADDRESS(10, A33+3))="District level", IF(COUNTA(INDIRECT("Units!" &amp; ADDRESS(3, A33+3)))&gt;0, INDIRECT("Units!" &amp; ADDRESS(3, A33+3)), ""), "")</f>
        <v/>
      </c>
      <c r="C33" s="98"/>
      <c r="D33" s="98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111"/>
      <c r="AC33" s="114"/>
      <c r="AD33" s="98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111"/>
      <c r="BC33" s="114"/>
      <c r="BD33" s="98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111"/>
      <c r="CC33" s="114"/>
      <c r="CD33" s="98"/>
      <c r="CE33" s="49"/>
      <c r="CF33" s="49"/>
      <c r="CG33" s="49"/>
      <c r="CH33" s="49"/>
      <c r="CI33" s="49"/>
      <c r="CJ33" s="49"/>
      <c r="CK33" s="49"/>
      <c r="CL33" s="49"/>
      <c r="CM33" s="49"/>
      <c r="CN33" s="49"/>
      <c r="CO33" s="49"/>
      <c r="CP33" s="49"/>
      <c r="CQ33" s="49"/>
      <c r="CR33" s="49"/>
      <c r="CS33" s="49"/>
      <c r="CT33" s="49"/>
      <c r="CU33" s="49"/>
      <c r="CV33" s="49"/>
      <c r="CW33" s="49"/>
      <c r="CX33" s="49"/>
      <c r="CY33" s="49"/>
      <c r="CZ33" s="49"/>
      <c r="DA33" s="49"/>
      <c r="DB33" s="111"/>
    </row>
    <row r="34" spans="1:106" x14ac:dyDescent="0.35">
      <c r="A34" s="110">
        <v>28</v>
      </c>
      <c r="B34" s="12" t="str" cm="1">
        <f t="array" aca="1" ref="B34" ca="1">IF(INDIRECT("Units!" &amp; ADDRESS(10, A34+3))="District level", IF(COUNTA(INDIRECT("Units!" &amp; ADDRESS(3, A34+3)))&gt;0, INDIRECT("Units!" &amp; ADDRESS(3, A34+3)), ""), "")</f>
        <v>H2-Alkaline Electrolyzer 100MW</v>
      </c>
      <c r="C34" s="98"/>
      <c r="D34" s="98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111"/>
      <c r="AC34" s="114"/>
      <c r="AD34" s="98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111"/>
      <c r="BC34" s="114"/>
      <c r="BD34" s="98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49"/>
      <c r="BR34" s="49"/>
      <c r="BS34" s="49"/>
      <c r="BT34" s="49"/>
      <c r="BU34" s="49"/>
      <c r="BV34" s="49"/>
      <c r="BW34" s="49"/>
      <c r="BX34" s="49"/>
      <c r="BY34" s="49"/>
      <c r="BZ34" s="49"/>
      <c r="CA34" s="49"/>
      <c r="CB34" s="111"/>
      <c r="CC34" s="114"/>
      <c r="CD34" s="98"/>
      <c r="CE34" s="49"/>
      <c r="CF34" s="49"/>
      <c r="CG34" s="49"/>
      <c r="CH34" s="49"/>
      <c r="CI34" s="49"/>
      <c r="CJ34" s="49"/>
      <c r="CK34" s="49"/>
      <c r="CL34" s="49"/>
      <c r="CM34" s="49"/>
      <c r="CN34" s="49"/>
      <c r="CO34" s="49"/>
      <c r="CP34" s="49"/>
      <c r="CQ34" s="49"/>
      <c r="CR34" s="49"/>
      <c r="CS34" s="49"/>
      <c r="CT34" s="49"/>
      <c r="CU34" s="49"/>
      <c r="CV34" s="49"/>
      <c r="CW34" s="49"/>
      <c r="CX34" s="49"/>
      <c r="CY34" s="49"/>
      <c r="CZ34" s="49"/>
      <c r="DA34" s="49"/>
      <c r="DB34" s="111"/>
    </row>
    <row r="35" spans="1:106" hidden="1" x14ac:dyDescent="0.35">
      <c r="A35" s="109">
        <v>29</v>
      </c>
      <c r="B35" s="12" t="str" cm="1">
        <f t="array" aca="1" ref="B35" ca="1">IF(INDIRECT("Units!" &amp; ADDRESS(10, A35+3))="District level", IF(COUNTA(INDIRECT("Units!" &amp; ADDRESS(3, A35+3)))&gt;0, INDIRECT("Units!" &amp; ADDRESS(3, A35+3)), ""), "")</f>
        <v/>
      </c>
      <c r="C35" s="98"/>
      <c r="D35" s="98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111"/>
      <c r="AC35" s="114"/>
      <c r="AD35" s="98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111"/>
      <c r="BC35" s="114"/>
      <c r="BD35" s="98"/>
      <c r="BE35" s="49"/>
      <c r="BF35" s="49"/>
      <c r="BG35" s="49"/>
      <c r="BH35" s="49"/>
      <c r="BI35" s="49"/>
      <c r="BJ35" s="49"/>
      <c r="BK35" s="49"/>
      <c r="BL35" s="49"/>
      <c r="BM35" s="49"/>
      <c r="BN35" s="49"/>
      <c r="BO35" s="49"/>
      <c r="BP35" s="49"/>
      <c r="BQ35" s="49"/>
      <c r="BR35" s="49"/>
      <c r="BS35" s="49"/>
      <c r="BT35" s="49"/>
      <c r="BU35" s="49"/>
      <c r="BV35" s="49"/>
      <c r="BW35" s="49"/>
      <c r="BX35" s="49"/>
      <c r="BY35" s="49"/>
      <c r="BZ35" s="49"/>
      <c r="CA35" s="49"/>
      <c r="CB35" s="111"/>
      <c r="CC35" s="114"/>
      <c r="CD35" s="98"/>
      <c r="CE35" s="49"/>
      <c r="CF35" s="49"/>
      <c r="CG35" s="49"/>
      <c r="CH35" s="49"/>
      <c r="CI35" s="49"/>
      <c r="CJ35" s="49"/>
      <c r="CK35" s="49"/>
      <c r="CL35" s="49"/>
      <c r="CM35" s="49"/>
      <c r="CN35" s="49"/>
      <c r="CO35" s="49"/>
      <c r="CP35" s="49"/>
      <c r="CQ35" s="49"/>
      <c r="CR35" s="49"/>
      <c r="CS35" s="49"/>
      <c r="CT35" s="49"/>
      <c r="CU35" s="49"/>
      <c r="CV35" s="49"/>
      <c r="CW35" s="49"/>
      <c r="CX35" s="49"/>
      <c r="CY35" s="49"/>
      <c r="CZ35" s="49"/>
      <c r="DA35" s="49"/>
      <c r="DB35" s="111"/>
    </row>
    <row r="36" spans="1:106" x14ac:dyDescent="0.35">
      <c r="A36" s="109">
        <v>30</v>
      </c>
      <c r="B36" s="12" t="str" cm="1">
        <f t="array" aca="1" ref="B36" ca="1">IF(INDIRECT("Units!" &amp; ADDRESS(10, A36+3))="District level", IF(COUNTA(INDIRECT("Units!" &amp; ADDRESS(3, A36+3)))&gt;0, INDIRECT("Units!" &amp; ADDRESS(3, A36+3)), ""), "")</f>
        <v>H2-PEM Electrolyzer 100MW</v>
      </c>
      <c r="C36" s="98"/>
      <c r="D36" s="98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111"/>
      <c r="AC36" s="114"/>
      <c r="AD36" s="98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111"/>
      <c r="BC36" s="114"/>
      <c r="BD36" s="98"/>
      <c r="BE36" s="49"/>
      <c r="BF36" s="49"/>
      <c r="BG36" s="49"/>
      <c r="BH36" s="49"/>
      <c r="BI36" s="49"/>
      <c r="BJ36" s="49"/>
      <c r="BK36" s="49"/>
      <c r="BL36" s="49"/>
      <c r="BM36" s="49"/>
      <c r="BN36" s="49"/>
      <c r="BO36" s="49"/>
      <c r="BP36" s="49"/>
      <c r="BQ36" s="49"/>
      <c r="BR36" s="49"/>
      <c r="BS36" s="49"/>
      <c r="BT36" s="49"/>
      <c r="BU36" s="49"/>
      <c r="BV36" s="49"/>
      <c r="BW36" s="49"/>
      <c r="BX36" s="49"/>
      <c r="BY36" s="49"/>
      <c r="BZ36" s="49"/>
      <c r="CA36" s="49"/>
      <c r="CB36" s="111"/>
      <c r="CC36" s="114"/>
      <c r="CD36" s="98"/>
      <c r="CE36" s="49"/>
      <c r="CF36" s="49"/>
      <c r="CG36" s="49"/>
      <c r="CH36" s="49"/>
      <c r="CI36" s="49"/>
      <c r="CJ36" s="49"/>
      <c r="CK36" s="49"/>
      <c r="CL36" s="49"/>
      <c r="CM36" s="49"/>
      <c r="CN36" s="49"/>
      <c r="CO36" s="49"/>
      <c r="CP36" s="49"/>
      <c r="CQ36" s="49"/>
      <c r="CR36" s="49"/>
      <c r="CS36" s="49"/>
      <c r="CT36" s="49"/>
      <c r="CU36" s="49"/>
      <c r="CV36" s="49"/>
      <c r="CW36" s="49"/>
      <c r="CX36" s="49"/>
      <c r="CY36" s="49"/>
      <c r="CZ36" s="49"/>
      <c r="DA36" s="49"/>
      <c r="DB36" s="111"/>
    </row>
    <row r="37" spans="1:106" hidden="1" x14ac:dyDescent="0.35">
      <c r="A37" s="109">
        <v>31</v>
      </c>
      <c r="B37" s="12" t="str" cm="1">
        <f t="array" aca="1" ref="B37" ca="1">IF(INDIRECT("Units!" &amp; ADDRESS(10, A37+3))="District level", IF(COUNTA(INDIRECT("Units!" &amp; ADDRESS(3, A37+3)))&gt;0, INDIRECT("Units!" &amp; ADDRESS(3, A37+3)), ""), "")</f>
        <v/>
      </c>
      <c r="C37" s="98"/>
      <c r="D37" s="98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111"/>
      <c r="AC37" s="114"/>
      <c r="AD37" s="98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111"/>
      <c r="BC37" s="114"/>
      <c r="BD37" s="98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49"/>
      <c r="BR37" s="49"/>
      <c r="BS37" s="49"/>
      <c r="BT37" s="49"/>
      <c r="BU37" s="49"/>
      <c r="BV37" s="49"/>
      <c r="BW37" s="49"/>
      <c r="BX37" s="49"/>
      <c r="BY37" s="49"/>
      <c r="BZ37" s="49"/>
      <c r="CA37" s="49"/>
      <c r="CB37" s="111"/>
      <c r="CC37" s="114"/>
      <c r="CD37" s="98"/>
      <c r="CE37" s="49"/>
      <c r="CF37" s="49"/>
      <c r="CG37" s="49"/>
      <c r="CH37" s="49"/>
      <c r="CI37" s="49"/>
      <c r="CJ37" s="49"/>
      <c r="CK37" s="49"/>
      <c r="CL37" s="49"/>
      <c r="CM37" s="49"/>
      <c r="CN37" s="49"/>
      <c r="CO37" s="49"/>
      <c r="CP37" s="49"/>
      <c r="CQ37" s="49"/>
      <c r="CR37" s="49"/>
      <c r="CS37" s="49"/>
      <c r="CT37" s="49"/>
      <c r="CU37" s="49"/>
      <c r="CV37" s="49"/>
      <c r="CW37" s="49"/>
      <c r="CX37" s="49"/>
      <c r="CY37" s="49"/>
      <c r="CZ37" s="49"/>
      <c r="DA37" s="49"/>
      <c r="DB37" s="111"/>
    </row>
    <row r="38" spans="1:106" x14ac:dyDescent="0.35">
      <c r="A38" s="109">
        <v>32</v>
      </c>
      <c r="B38" s="12" t="str" cm="1">
        <f t="array" aca="1" ref="B38" ca="1">IF(INDIRECT("Units!" &amp; ADDRESS(10, A38+3))="District level", IF(COUNTA(INDIRECT("Units!" &amp; ADDRESS(3, A38+3)))&gt;0, INDIRECT("Units!" &amp; ADDRESS(3, A38+3)), ""), "")</f>
        <v>H2-SO Electrolyzer 100MW</v>
      </c>
      <c r="C38" s="98"/>
      <c r="D38" s="98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111"/>
      <c r="AC38" s="114"/>
      <c r="AD38" s="98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  <c r="BB38" s="111"/>
      <c r="BC38" s="114"/>
      <c r="BD38" s="98"/>
      <c r="BE38" s="49"/>
      <c r="BF38" s="49"/>
      <c r="BG38" s="49"/>
      <c r="BH38" s="49"/>
      <c r="BI38" s="49"/>
      <c r="BJ38" s="49"/>
      <c r="BK38" s="49"/>
      <c r="BL38" s="49"/>
      <c r="BM38" s="49"/>
      <c r="BN38" s="49"/>
      <c r="BO38" s="49"/>
      <c r="BP38" s="49"/>
      <c r="BQ38" s="49"/>
      <c r="BR38" s="49"/>
      <c r="BS38" s="49"/>
      <c r="BT38" s="49"/>
      <c r="BU38" s="49"/>
      <c r="BV38" s="49"/>
      <c r="BW38" s="49"/>
      <c r="BX38" s="49"/>
      <c r="BY38" s="49"/>
      <c r="BZ38" s="49"/>
      <c r="CA38" s="49"/>
      <c r="CB38" s="111"/>
      <c r="CC38" s="114"/>
      <c r="CD38" s="98"/>
      <c r="CE38" s="49"/>
      <c r="CF38" s="49"/>
      <c r="CG38" s="49"/>
      <c r="CH38" s="49"/>
      <c r="CI38" s="49"/>
      <c r="CJ38" s="49"/>
      <c r="CK38" s="49"/>
      <c r="CL38" s="49"/>
      <c r="CM38" s="49"/>
      <c r="CN38" s="49"/>
      <c r="CO38" s="49"/>
      <c r="CP38" s="49"/>
      <c r="CQ38" s="49"/>
      <c r="CR38" s="49"/>
      <c r="CS38" s="49"/>
      <c r="CT38" s="49"/>
      <c r="CU38" s="49"/>
      <c r="CV38" s="49"/>
      <c r="CW38" s="49"/>
      <c r="CX38" s="49"/>
      <c r="CY38" s="49"/>
      <c r="CZ38" s="49"/>
      <c r="DA38" s="49"/>
      <c r="DB38" s="111"/>
    </row>
    <row r="39" spans="1:106" hidden="1" x14ac:dyDescent="0.35">
      <c r="A39" s="109">
        <v>33</v>
      </c>
      <c r="B39" s="12" t="str" cm="1">
        <f t="array" aca="1" ref="B39" ca="1">IF(INDIRECT("Units!" &amp; ADDRESS(10, A39+3))="District level", IF(COUNTA(INDIRECT("Units!" &amp; ADDRESS(3, A39+3)))&gt;0, INDIRECT("Units!" &amp; ADDRESS(3, A39+3)), ""), "")</f>
        <v/>
      </c>
      <c r="C39" s="98"/>
      <c r="D39" s="98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111"/>
      <c r="AC39" s="114"/>
      <c r="AD39" s="98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111"/>
      <c r="BC39" s="114"/>
      <c r="BD39" s="98"/>
      <c r="BE39" s="49"/>
      <c r="BF39" s="49"/>
      <c r="BG39" s="49"/>
      <c r="BH39" s="49"/>
      <c r="BI39" s="49"/>
      <c r="BJ39" s="49"/>
      <c r="BK39" s="49"/>
      <c r="BL39" s="49"/>
      <c r="BM39" s="49"/>
      <c r="BN39" s="49"/>
      <c r="BO39" s="49"/>
      <c r="BP39" s="49"/>
      <c r="BQ39" s="49"/>
      <c r="BR39" s="49"/>
      <c r="BS39" s="49"/>
      <c r="BT39" s="49"/>
      <c r="BU39" s="49"/>
      <c r="BV39" s="49"/>
      <c r="BW39" s="49"/>
      <c r="BX39" s="49"/>
      <c r="BY39" s="49"/>
      <c r="BZ39" s="49"/>
      <c r="CA39" s="49"/>
      <c r="CB39" s="111"/>
      <c r="CC39" s="114"/>
      <c r="CD39" s="98"/>
      <c r="CE39" s="49"/>
      <c r="CF39" s="49"/>
      <c r="CG39" s="49"/>
      <c r="CH39" s="49"/>
      <c r="CI39" s="49"/>
      <c r="CJ39" s="49"/>
      <c r="CK39" s="49"/>
      <c r="CL39" s="49"/>
      <c r="CM39" s="49"/>
      <c r="CN39" s="49"/>
      <c r="CO39" s="49"/>
      <c r="CP39" s="49"/>
      <c r="CQ39" s="49"/>
      <c r="CR39" s="49"/>
      <c r="CS39" s="49"/>
      <c r="CT39" s="49"/>
      <c r="CU39" s="49"/>
      <c r="CV39" s="49"/>
      <c r="CW39" s="49"/>
      <c r="CX39" s="49"/>
      <c r="CY39" s="49"/>
      <c r="CZ39" s="49"/>
      <c r="DA39" s="49"/>
      <c r="DB39" s="111"/>
    </row>
    <row r="40" spans="1:106" x14ac:dyDescent="0.35">
      <c r="A40" s="109">
        <v>34</v>
      </c>
      <c r="B40" s="12" t="str" cm="1">
        <f t="array" aca="1" ref="B40" ca="1">IF(INDIRECT("Units!" &amp; ADDRESS(10, A40+3))="District level", IF(COUNTA(INDIRECT("Units!" &amp; ADDRESS(3, A40+3)))&gt;0, INDIRECT("Units!" &amp; ADDRESS(3, A40+3)), ""), "")</f>
        <v>H2-PEM Fuel Cell 100MW</v>
      </c>
      <c r="C40" s="98"/>
      <c r="D40" s="98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111"/>
      <c r="AC40" s="114"/>
      <c r="AD40" s="98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111"/>
      <c r="BC40" s="114"/>
      <c r="BD40" s="98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49"/>
      <c r="BX40" s="49"/>
      <c r="BY40" s="49"/>
      <c r="BZ40" s="49"/>
      <c r="CA40" s="49"/>
      <c r="CB40" s="111"/>
      <c r="CC40" s="114"/>
      <c r="CD40" s="98"/>
      <c r="CE40" s="49"/>
      <c r="CF40" s="49"/>
      <c r="CG40" s="49"/>
      <c r="CH40" s="49"/>
      <c r="CI40" s="49"/>
      <c r="CJ40" s="49"/>
      <c r="CK40" s="49"/>
      <c r="CL40" s="49"/>
      <c r="CM40" s="49"/>
      <c r="CN40" s="49"/>
      <c r="CO40" s="49"/>
      <c r="CP40" s="49"/>
      <c r="CQ40" s="49"/>
      <c r="CR40" s="49"/>
      <c r="CS40" s="49"/>
      <c r="CT40" s="49"/>
      <c r="CU40" s="49"/>
      <c r="CV40" s="49"/>
      <c r="CW40" s="49"/>
      <c r="CX40" s="49"/>
      <c r="CY40" s="49"/>
      <c r="CZ40" s="49"/>
      <c r="DA40" s="49"/>
      <c r="DB40" s="111"/>
    </row>
    <row r="41" spans="1:106" hidden="1" x14ac:dyDescent="0.35">
      <c r="A41" s="109">
        <v>35</v>
      </c>
      <c r="B41" s="12" t="str" cm="1">
        <f t="array" aca="1" ref="B41" ca="1">IF(INDIRECT("Units!" &amp; ADDRESS(10, A41+3))="District level", IF(COUNTA(INDIRECT("Units!" &amp; ADDRESS(3, A41+3)))&gt;0, INDIRECT("Units!" &amp; ADDRESS(3, A41+3)), ""), "")</f>
        <v/>
      </c>
      <c r="C41" s="98"/>
      <c r="D41" s="98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111"/>
      <c r="AC41" s="114"/>
      <c r="AD41" s="98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111"/>
      <c r="BC41" s="114"/>
      <c r="BD41" s="98"/>
      <c r="BE41" s="49"/>
      <c r="BF41" s="49"/>
      <c r="BG41" s="49"/>
      <c r="BH41" s="49"/>
      <c r="BI41" s="49"/>
      <c r="BJ41" s="49"/>
      <c r="BK41" s="49"/>
      <c r="BL41" s="49"/>
      <c r="BM41" s="49"/>
      <c r="BN41" s="49"/>
      <c r="BO41" s="49"/>
      <c r="BP41" s="49"/>
      <c r="BQ41" s="49"/>
      <c r="BR41" s="49"/>
      <c r="BS41" s="49"/>
      <c r="BT41" s="49"/>
      <c r="BU41" s="49"/>
      <c r="BV41" s="49"/>
      <c r="BW41" s="49"/>
      <c r="BX41" s="49"/>
      <c r="BY41" s="49"/>
      <c r="BZ41" s="49"/>
      <c r="CA41" s="49"/>
      <c r="CB41" s="111"/>
      <c r="CC41" s="114"/>
      <c r="CD41" s="98"/>
      <c r="CE41" s="49"/>
      <c r="CF41" s="49"/>
      <c r="CG41" s="49"/>
      <c r="CH41" s="49"/>
      <c r="CI41" s="49"/>
      <c r="CJ41" s="49"/>
      <c r="CK41" s="49"/>
      <c r="CL41" s="49"/>
      <c r="CM41" s="49"/>
      <c r="CN41" s="49"/>
      <c r="CO41" s="49"/>
      <c r="CP41" s="49"/>
      <c r="CQ41" s="49"/>
      <c r="CR41" s="49"/>
      <c r="CS41" s="49"/>
      <c r="CT41" s="49"/>
      <c r="CU41" s="49"/>
      <c r="CV41" s="49"/>
      <c r="CW41" s="49"/>
      <c r="CX41" s="49"/>
      <c r="CY41" s="49"/>
      <c r="CZ41" s="49"/>
      <c r="DA41" s="49"/>
      <c r="DB41" s="111"/>
    </row>
    <row r="42" spans="1:106" ht="18.600000000000001" thickBot="1" x14ac:dyDescent="0.4">
      <c r="A42" s="109">
        <v>36</v>
      </c>
      <c r="B42" s="12" t="str" cm="1">
        <f t="array" aca="1" ref="B42" ca="1">IF(INDIRECT("Units!" &amp; ADDRESS(10, A42+3))="District level", IF(COUNTA(INDIRECT("Units!" &amp; ADDRESS(3, A42+3)))&gt;0, INDIRECT("Units!" &amp; ADDRESS(3, A42+3)), ""), "")</f>
        <v>H2-SO Fuel Cell 100MW</v>
      </c>
      <c r="C42" s="98"/>
      <c r="D42" s="98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111"/>
      <c r="AC42" s="114"/>
      <c r="AD42" s="98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111"/>
      <c r="BC42" s="114"/>
      <c r="BD42" s="98"/>
      <c r="BE42" s="49"/>
      <c r="BF42" s="49"/>
      <c r="BG42" s="49"/>
      <c r="BH42" s="49"/>
      <c r="BI42" s="49"/>
      <c r="BJ42" s="49"/>
      <c r="BK42" s="49"/>
      <c r="BL42" s="49"/>
      <c r="BM42" s="49"/>
      <c r="BN42" s="49"/>
      <c r="BO42" s="49"/>
      <c r="BP42" s="49"/>
      <c r="BQ42" s="49"/>
      <c r="BR42" s="49"/>
      <c r="BS42" s="49"/>
      <c r="BT42" s="49"/>
      <c r="BU42" s="49"/>
      <c r="BV42" s="49"/>
      <c r="BW42" s="49"/>
      <c r="BX42" s="49"/>
      <c r="BY42" s="49"/>
      <c r="BZ42" s="49"/>
      <c r="CA42" s="49"/>
      <c r="CB42" s="111"/>
      <c r="CC42" s="114"/>
      <c r="CD42" s="98"/>
      <c r="CE42" s="49"/>
      <c r="CF42" s="49"/>
      <c r="CG42" s="49"/>
      <c r="CH42" s="49"/>
      <c r="CI42" s="49"/>
      <c r="CJ42" s="49"/>
      <c r="CK42" s="49"/>
      <c r="CL42" s="49"/>
      <c r="CM42" s="49"/>
      <c r="CN42" s="49"/>
      <c r="CO42" s="49"/>
      <c r="CP42" s="49"/>
      <c r="CQ42" s="49"/>
      <c r="CR42" s="49"/>
      <c r="CS42" s="49"/>
      <c r="CT42" s="49"/>
      <c r="CU42" s="49"/>
      <c r="CV42" s="49"/>
      <c r="CW42" s="49"/>
      <c r="CX42" s="49"/>
      <c r="CY42" s="49"/>
      <c r="CZ42" s="49"/>
      <c r="DA42" s="49"/>
      <c r="DB42" s="111"/>
    </row>
    <row r="43" spans="1:106" ht="18.600000000000001" hidden="1" thickBot="1" x14ac:dyDescent="0.4">
      <c r="A43" s="110">
        <v>37</v>
      </c>
      <c r="B43" s="12" t="str" cm="1">
        <f t="array" aca="1" ref="B43" ca="1">IF(INDIRECT("Units!" &amp; ADDRESS(10, A43+3))="District level", IF(COUNTA(INDIRECT("Units!" &amp; ADDRESS(3, A43+3)))&gt;0, INDIRECT("Units!" &amp; ADDRESS(3, A43+3)), ""), "")</f>
        <v/>
      </c>
      <c r="C43" s="98"/>
      <c r="D43" s="98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111"/>
      <c r="AC43" s="114"/>
      <c r="AD43" s="98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111"/>
      <c r="BC43" s="114"/>
      <c r="BD43" s="98"/>
      <c r="BE43" s="49"/>
      <c r="BF43" s="49"/>
      <c r="BG43" s="49"/>
      <c r="BH43" s="49"/>
      <c r="BI43" s="49"/>
      <c r="BJ43" s="49"/>
      <c r="BK43" s="49"/>
      <c r="BL43" s="49"/>
      <c r="BM43" s="49"/>
      <c r="BN43" s="49"/>
      <c r="BO43" s="49"/>
      <c r="BP43" s="49"/>
      <c r="BQ43" s="49"/>
      <c r="BR43" s="49"/>
      <c r="BS43" s="49"/>
      <c r="BT43" s="49"/>
      <c r="BU43" s="49"/>
      <c r="BV43" s="49"/>
      <c r="BW43" s="49"/>
      <c r="BX43" s="49"/>
      <c r="BY43" s="49"/>
      <c r="BZ43" s="49"/>
      <c r="CA43" s="49"/>
      <c r="CB43" s="111"/>
      <c r="CC43" s="114"/>
      <c r="CD43" s="98"/>
      <c r="CE43" s="49"/>
      <c r="CF43" s="49"/>
      <c r="CG43" s="49"/>
      <c r="CH43" s="49"/>
      <c r="CI43" s="49"/>
      <c r="CJ43" s="49"/>
      <c r="CK43" s="49"/>
      <c r="CL43" s="49"/>
      <c r="CM43" s="49"/>
      <c r="CN43" s="49"/>
      <c r="CO43" s="49"/>
      <c r="CP43" s="49"/>
      <c r="CQ43" s="49"/>
      <c r="CR43" s="49"/>
      <c r="CS43" s="49"/>
      <c r="CT43" s="49"/>
      <c r="CU43" s="49"/>
      <c r="CV43" s="49"/>
      <c r="CW43" s="49"/>
      <c r="CX43" s="49"/>
      <c r="CY43" s="49"/>
      <c r="CZ43" s="49"/>
      <c r="DA43" s="49"/>
      <c r="DB43" s="111"/>
    </row>
    <row r="44" spans="1:106" ht="18.600000000000001" hidden="1" thickBot="1" x14ac:dyDescent="0.4">
      <c r="A44" s="109">
        <v>38</v>
      </c>
      <c r="B44" s="12" t="str" cm="1">
        <f t="array" aca="1" ref="B44" ca="1">IF(INDIRECT("Units!" &amp; ADDRESS(10, A44+3))="District level", IF(COUNTA(INDIRECT("Units!" &amp; ADDRESS(3, A44+3)))&gt;0, INDIRECT("Units!" &amp; ADDRESS(3, A44+3)), ""), "")</f>
        <v/>
      </c>
      <c r="C44" s="98"/>
      <c r="D44" s="98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111"/>
      <c r="AC44" s="114"/>
      <c r="AD44" s="98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111"/>
      <c r="BC44" s="114"/>
      <c r="BD44" s="98"/>
      <c r="BE44" s="49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  <c r="BQ44" s="49"/>
      <c r="BR44" s="49"/>
      <c r="BS44" s="49"/>
      <c r="BT44" s="49"/>
      <c r="BU44" s="49"/>
      <c r="BV44" s="49"/>
      <c r="BW44" s="49"/>
      <c r="BX44" s="49"/>
      <c r="BY44" s="49"/>
      <c r="BZ44" s="49"/>
      <c r="CA44" s="49"/>
      <c r="CB44" s="111"/>
      <c r="CC44" s="114"/>
      <c r="CD44" s="98"/>
      <c r="CE44" s="49"/>
      <c r="CF44" s="49"/>
      <c r="CG44" s="49"/>
      <c r="CH44" s="49"/>
      <c r="CI44" s="49"/>
      <c r="CJ44" s="49"/>
      <c r="CK44" s="49"/>
      <c r="CL44" s="49"/>
      <c r="CM44" s="49"/>
      <c r="CN44" s="49"/>
      <c r="CO44" s="49"/>
      <c r="CP44" s="49"/>
      <c r="CQ44" s="49"/>
      <c r="CR44" s="49"/>
      <c r="CS44" s="49"/>
      <c r="CT44" s="49"/>
      <c r="CU44" s="49"/>
      <c r="CV44" s="49"/>
      <c r="CW44" s="49"/>
      <c r="CX44" s="49"/>
      <c r="CY44" s="49"/>
      <c r="CZ44" s="49"/>
      <c r="DA44" s="49"/>
      <c r="DB44" s="111"/>
    </row>
    <row r="45" spans="1:106" ht="18.600000000000001" hidden="1" thickBot="1" x14ac:dyDescent="0.4">
      <c r="A45" s="109">
        <v>39</v>
      </c>
      <c r="B45" s="12" t="str" cm="1">
        <f t="array" aca="1" ref="B45" ca="1">IF(INDIRECT("Units!" &amp; ADDRESS(10, A45+3))="District level", IF(COUNTA(INDIRECT("Units!" &amp; ADDRESS(3, A45+3)))&gt;0, INDIRECT("Units!" &amp; ADDRESS(3, A45+3)), ""), "")</f>
        <v/>
      </c>
      <c r="C45" s="98"/>
      <c r="D45" s="98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111"/>
      <c r="AC45" s="114"/>
      <c r="AD45" s="98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111"/>
      <c r="BC45" s="114"/>
      <c r="BD45" s="98"/>
      <c r="BE45" s="49"/>
      <c r="BF45" s="49"/>
      <c r="BG45" s="49"/>
      <c r="BH45" s="49"/>
      <c r="BI45" s="49"/>
      <c r="BJ45" s="49"/>
      <c r="BK45" s="49"/>
      <c r="BL45" s="49"/>
      <c r="BM45" s="49"/>
      <c r="BN45" s="49"/>
      <c r="BO45" s="49"/>
      <c r="BP45" s="49"/>
      <c r="BQ45" s="49"/>
      <c r="BR45" s="49"/>
      <c r="BS45" s="49"/>
      <c r="BT45" s="49"/>
      <c r="BU45" s="49"/>
      <c r="BV45" s="49"/>
      <c r="BW45" s="49"/>
      <c r="BX45" s="49"/>
      <c r="BY45" s="49"/>
      <c r="BZ45" s="49"/>
      <c r="CA45" s="49"/>
      <c r="CB45" s="111"/>
      <c r="CC45" s="114"/>
      <c r="CD45" s="98"/>
      <c r="CE45" s="49"/>
      <c r="CF45" s="49"/>
      <c r="CG45" s="49"/>
      <c r="CH45" s="49"/>
      <c r="CI45" s="49"/>
      <c r="CJ45" s="49"/>
      <c r="CK45" s="49"/>
      <c r="CL45" s="49"/>
      <c r="CM45" s="49"/>
      <c r="CN45" s="49"/>
      <c r="CO45" s="49"/>
      <c r="CP45" s="49"/>
      <c r="CQ45" s="49"/>
      <c r="CR45" s="49"/>
      <c r="CS45" s="49"/>
      <c r="CT45" s="49"/>
      <c r="CU45" s="49"/>
      <c r="CV45" s="49"/>
      <c r="CW45" s="49"/>
      <c r="CX45" s="49"/>
      <c r="CY45" s="49"/>
      <c r="CZ45" s="49"/>
      <c r="DA45" s="49"/>
      <c r="DB45" s="111"/>
    </row>
    <row r="46" spans="1:106" ht="18.600000000000001" hidden="1" thickBot="1" x14ac:dyDescent="0.4">
      <c r="A46" s="109">
        <v>40</v>
      </c>
      <c r="B46" s="12" t="str" cm="1">
        <f t="array" aca="1" ref="B46" ca="1">IF(INDIRECT("Units!" &amp; ADDRESS(10, A46+3))="District level", IF(COUNTA(INDIRECT("Units!" &amp; ADDRESS(3, A46+3)))&gt;0, INDIRECT("Units!" &amp; ADDRESS(3, A46+3)), ""), "")</f>
        <v/>
      </c>
      <c r="C46" s="98"/>
      <c r="D46" s="98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111"/>
      <c r="AC46" s="114"/>
      <c r="AD46" s="98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111"/>
      <c r="BC46" s="114"/>
      <c r="BD46" s="98"/>
      <c r="BE46" s="49"/>
      <c r="BF46" s="49"/>
      <c r="BG46" s="49"/>
      <c r="BH46" s="49"/>
      <c r="BI46" s="49"/>
      <c r="BJ46" s="49"/>
      <c r="BK46" s="49"/>
      <c r="BL46" s="49"/>
      <c r="BM46" s="49"/>
      <c r="BN46" s="49"/>
      <c r="BO46" s="49"/>
      <c r="BP46" s="49"/>
      <c r="BQ46" s="49"/>
      <c r="BR46" s="49"/>
      <c r="BS46" s="49"/>
      <c r="BT46" s="49"/>
      <c r="BU46" s="49"/>
      <c r="BV46" s="49"/>
      <c r="BW46" s="49"/>
      <c r="BX46" s="49"/>
      <c r="BY46" s="49"/>
      <c r="BZ46" s="49"/>
      <c r="CA46" s="49"/>
      <c r="CB46" s="111"/>
      <c r="CC46" s="114"/>
      <c r="CD46" s="98"/>
      <c r="CE46" s="49"/>
      <c r="CF46" s="49"/>
      <c r="CG46" s="49"/>
      <c r="CH46" s="49"/>
      <c r="CI46" s="49"/>
      <c r="CJ46" s="49"/>
      <c r="CK46" s="49"/>
      <c r="CL46" s="49"/>
      <c r="CM46" s="49"/>
      <c r="CN46" s="49"/>
      <c r="CO46" s="49"/>
      <c r="CP46" s="49"/>
      <c r="CQ46" s="49"/>
      <c r="CR46" s="49"/>
      <c r="CS46" s="49"/>
      <c r="CT46" s="49"/>
      <c r="CU46" s="49"/>
      <c r="CV46" s="49"/>
      <c r="CW46" s="49"/>
      <c r="CX46" s="49"/>
      <c r="CY46" s="49"/>
      <c r="CZ46" s="49"/>
      <c r="DA46" s="49"/>
      <c r="DB46" s="111"/>
    </row>
    <row r="47" spans="1:106" ht="18.600000000000001" hidden="1" thickBot="1" x14ac:dyDescent="0.4">
      <c r="A47" s="109">
        <v>41</v>
      </c>
      <c r="B47" s="12" t="str" cm="1">
        <f t="array" aca="1" ref="B47" ca="1">IF(INDIRECT("Units!" &amp; ADDRESS(10, A47+3))="District level", IF(COUNTA(INDIRECT("Units!" &amp; ADDRESS(3, A47+3)))&gt;0, INDIRECT("Units!" &amp; ADDRESS(3, A47+3)), ""), "")</f>
        <v/>
      </c>
      <c r="C47" s="98"/>
      <c r="D47" s="98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111"/>
      <c r="AC47" s="114"/>
      <c r="AD47" s="98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111"/>
      <c r="BC47" s="114"/>
      <c r="BD47" s="98"/>
      <c r="BE47" s="49"/>
      <c r="BF47" s="49"/>
      <c r="BG47" s="49"/>
      <c r="BH47" s="49"/>
      <c r="BI47" s="49"/>
      <c r="BJ47" s="49"/>
      <c r="BK47" s="49"/>
      <c r="BL47" s="49"/>
      <c r="BM47" s="49"/>
      <c r="BN47" s="49"/>
      <c r="BO47" s="49"/>
      <c r="BP47" s="49"/>
      <c r="BQ47" s="49"/>
      <c r="BR47" s="49"/>
      <c r="BS47" s="49"/>
      <c r="BT47" s="49"/>
      <c r="BU47" s="49"/>
      <c r="BV47" s="49"/>
      <c r="BW47" s="49"/>
      <c r="BX47" s="49"/>
      <c r="BY47" s="49"/>
      <c r="BZ47" s="49"/>
      <c r="CA47" s="49"/>
      <c r="CB47" s="111"/>
      <c r="CC47" s="114"/>
      <c r="CD47" s="98"/>
      <c r="CE47" s="49"/>
      <c r="CF47" s="49"/>
      <c r="CG47" s="49"/>
      <c r="CH47" s="49"/>
      <c r="CI47" s="49"/>
      <c r="CJ47" s="49"/>
      <c r="CK47" s="49"/>
      <c r="CL47" s="49"/>
      <c r="CM47" s="49"/>
      <c r="CN47" s="49"/>
      <c r="CO47" s="49"/>
      <c r="CP47" s="49"/>
      <c r="CQ47" s="49"/>
      <c r="CR47" s="49"/>
      <c r="CS47" s="49"/>
      <c r="CT47" s="49"/>
      <c r="CU47" s="49"/>
      <c r="CV47" s="49"/>
      <c r="CW47" s="49"/>
      <c r="CX47" s="49"/>
      <c r="CY47" s="49"/>
      <c r="CZ47" s="49"/>
      <c r="DA47" s="49"/>
      <c r="DB47" s="111"/>
    </row>
    <row r="48" spans="1:106" ht="18.600000000000001" hidden="1" thickBot="1" x14ac:dyDescent="0.4">
      <c r="A48" s="109">
        <v>42</v>
      </c>
      <c r="B48" s="12" t="str" cm="1">
        <f t="array" aca="1" ref="B48" ca="1">IF(INDIRECT("Units!" &amp; ADDRESS(10, A48+3))="District level", IF(COUNTA(INDIRECT("Units!" &amp; ADDRESS(3, A48+3)))&gt;0, INDIRECT("Units!" &amp; ADDRESS(3, A48+3)), ""), "")</f>
        <v/>
      </c>
      <c r="C48" s="98"/>
      <c r="D48" s="98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111"/>
      <c r="AC48" s="114"/>
      <c r="AD48" s="98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111"/>
      <c r="BC48" s="114"/>
      <c r="BD48" s="98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49"/>
      <c r="BX48" s="49"/>
      <c r="BY48" s="49"/>
      <c r="BZ48" s="49"/>
      <c r="CA48" s="49"/>
      <c r="CB48" s="111"/>
      <c r="CC48" s="114"/>
      <c r="CD48" s="98"/>
      <c r="CE48" s="49"/>
      <c r="CF48" s="49"/>
      <c r="CG48" s="49"/>
      <c r="CH48" s="49"/>
      <c r="CI48" s="49"/>
      <c r="CJ48" s="49"/>
      <c r="CK48" s="49"/>
      <c r="CL48" s="49"/>
      <c r="CM48" s="49"/>
      <c r="CN48" s="49"/>
      <c r="CO48" s="49"/>
      <c r="CP48" s="49"/>
      <c r="CQ48" s="49"/>
      <c r="CR48" s="49"/>
      <c r="CS48" s="49"/>
      <c r="CT48" s="49"/>
      <c r="CU48" s="49"/>
      <c r="CV48" s="49"/>
      <c r="CW48" s="49"/>
      <c r="CX48" s="49"/>
      <c r="CY48" s="49"/>
      <c r="CZ48" s="49"/>
      <c r="DA48" s="49"/>
      <c r="DB48" s="111"/>
    </row>
    <row r="49" spans="1:106" ht="18.600000000000001" hidden="1" thickBot="1" x14ac:dyDescent="0.4">
      <c r="A49" s="109">
        <v>43</v>
      </c>
      <c r="B49" s="12" t="str" cm="1">
        <f t="array" aca="1" ref="B49" ca="1">IF(INDIRECT("Units!" &amp; ADDRESS(10, A49+3))="District level", IF(COUNTA(INDIRECT("Units!" &amp; ADDRESS(3, A49+3)))&gt;0, INDIRECT("Units!" &amp; ADDRESS(3, A49+3)), ""), "")</f>
        <v/>
      </c>
      <c r="C49" s="98"/>
      <c r="D49" s="98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111"/>
      <c r="AC49" s="114"/>
      <c r="AD49" s="98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111"/>
      <c r="BC49" s="114"/>
      <c r="BD49" s="98"/>
      <c r="BE49" s="49"/>
      <c r="BF49" s="49"/>
      <c r="BG49" s="49"/>
      <c r="BH49" s="49"/>
      <c r="BI49" s="49"/>
      <c r="BJ49" s="49"/>
      <c r="BK49" s="49"/>
      <c r="BL49" s="49"/>
      <c r="BM49" s="49"/>
      <c r="BN49" s="49"/>
      <c r="BO49" s="49"/>
      <c r="BP49" s="49"/>
      <c r="BQ49" s="49"/>
      <c r="BR49" s="49"/>
      <c r="BS49" s="49"/>
      <c r="BT49" s="49"/>
      <c r="BU49" s="49"/>
      <c r="BV49" s="49"/>
      <c r="BW49" s="49"/>
      <c r="BX49" s="49"/>
      <c r="BY49" s="49"/>
      <c r="BZ49" s="49"/>
      <c r="CA49" s="49"/>
      <c r="CB49" s="111"/>
      <c r="CC49" s="114"/>
      <c r="CD49" s="98"/>
      <c r="CE49" s="49"/>
      <c r="CF49" s="49"/>
      <c r="CG49" s="49"/>
      <c r="CH49" s="49"/>
      <c r="CI49" s="49"/>
      <c r="CJ49" s="49"/>
      <c r="CK49" s="49"/>
      <c r="CL49" s="49"/>
      <c r="CM49" s="49"/>
      <c r="CN49" s="49"/>
      <c r="CO49" s="49"/>
      <c r="CP49" s="49"/>
      <c r="CQ49" s="49"/>
      <c r="CR49" s="49"/>
      <c r="CS49" s="49"/>
      <c r="CT49" s="49"/>
      <c r="CU49" s="49"/>
      <c r="CV49" s="49"/>
      <c r="CW49" s="49"/>
      <c r="CX49" s="49"/>
      <c r="CY49" s="49"/>
      <c r="CZ49" s="49"/>
      <c r="DA49" s="49"/>
      <c r="DB49" s="111"/>
    </row>
    <row r="50" spans="1:106" ht="18.600000000000001" hidden="1" thickBot="1" x14ac:dyDescent="0.4">
      <c r="A50" s="109">
        <v>44</v>
      </c>
      <c r="B50" s="12" t="str" cm="1">
        <f t="array" aca="1" ref="B50" ca="1">IF(INDIRECT("Units!" &amp; ADDRESS(10, A50+3))="District level", IF(COUNTA(INDIRECT("Units!" &amp; ADDRESS(3, A50+3)))&gt;0, INDIRECT("Units!" &amp; ADDRESS(3, A50+3)), ""), "")</f>
        <v/>
      </c>
      <c r="C50" s="98"/>
      <c r="D50" s="98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111"/>
      <c r="AC50" s="114"/>
      <c r="AD50" s="98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111"/>
      <c r="BC50" s="114"/>
      <c r="BD50" s="98"/>
      <c r="BE50" s="49"/>
      <c r="BF50" s="49"/>
      <c r="BG50" s="49"/>
      <c r="BH50" s="49"/>
      <c r="BI50" s="49"/>
      <c r="BJ50" s="49"/>
      <c r="BK50" s="49"/>
      <c r="BL50" s="49"/>
      <c r="BM50" s="49"/>
      <c r="BN50" s="49"/>
      <c r="BO50" s="49"/>
      <c r="BP50" s="49"/>
      <c r="BQ50" s="49"/>
      <c r="BR50" s="49"/>
      <c r="BS50" s="49"/>
      <c r="BT50" s="49"/>
      <c r="BU50" s="49"/>
      <c r="BV50" s="49"/>
      <c r="BW50" s="49"/>
      <c r="BX50" s="49"/>
      <c r="BY50" s="49"/>
      <c r="BZ50" s="49"/>
      <c r="CA50" s="49"/>
      <c r="CB50" s="111"/>
      <c r="CC50" s="114"/>
      <c r="CD50" s="98"/>
      <c r="CE50" s="49"/>
      <c r="CF50" s="49"/>
      <c r="CG50" s="49"/>
      <c r="CH50" s="49"/>
      <c r="CI50" s="49"/>
      <c r="CJ50" s="49"/>
      <c r="CK50" s="49"/>
      <c r="CL50" s="49"/>
      <c r="CM50" s="49"/>
      <c r="CN50" s="49"/>
      <c r="CO50" s="49"/>
      <c r="CP50" s="49"/>
      <c r="CQ50" s="49"/>
      <c r="CR50" s="49"/>
      <c r="CS50" s="49"/>
      <c r="CT50" s="49"/>
      <c r="CU50" s="49"/>
      <c r="CV50" s="49"/>
      <c r="CW50" s="49"/>
      <c r="CX50" s="49"/>
      <c r="CY50" s="49"/>
      <c r="CZ50" s="49"/>
      <c r="DA50" s="49"/>
      <c r="DB50" s="111"/>
    </row>
    <row r="51" spans="1:106" ht="18.600000000000001" hidden="1" thickBot="1" x14ac:dyDescent="0.4">
      <c r="A51" s="109">
        <v>45</v>
      </c>
      <c r="B51" s="12" t="str" cm="1">
        <f t="array" aca="1" ref="B51" ca="1">IF(INDIRECT("Units!" &amp; ADDRESS(10, A51+3))="District level", IF(COUNTA(INDIRECT("Units!" &amp; ADDRESS(3, A51+3)))&gt;0, INDIRECT("Units!" &amp; ADDRESS(3, A51+3)), ""), "")</f>
        <v/>
      </c>
      <c r="C51" s="98"/>
      <c r="D51" s="98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111"/>
      <c r="AC51" s="114"/>
      <c r="AD51" s="98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  <c r="BB51" s="111"/>
      <c r="BC51" s="114"/>
      <c r="BD51" s="98"/>
      <c r="BE51" s="49"/>
      <c r="BF51" s="49"/>
      <c r="BG51" s="49"/>
      <c r="BH51" s="49"/>
      <c r="BI51" s="49"/>
      <c r="BJ51" s="49"/>
      <c r="BK51" s="49"/>
      <c r="BL51" s="49"/>
      <c r="BM51" s="49"/>
      <c r="BN51" s="49"/>
      <c r="BO51" s="49"/>
      <c r="BP51" s="49"/>
      <c r="BQ51" s="49"/>
      <c r="BR51" s="49"/>
      <c r="BS51" s="49"/>
      <c r="BT51" s="49"/>
      <c r="BU51" s="49"/>
      <c r="BV51" s="49"/>
      <c r="BW51" s="49"/>
      <c r="BX51" s="49"/>
      <c r="BY51" s="49"/>
      <c r="BZ51" s="49"/>
      <c r="CA51" s="49"/>
      <c r="CB51" s="111"/>
      <c r="CC51" s="114"/>
      <c r="CD51" s="98"/>
      <c r="CE51" s="49"/>
      <c r="CF51" s="49"/>
      <c r="CG51" s="49"/>
      <c r="CH51" s="49"/>
      <c r="CI51" s="49"/>
      <c r="CJ51" s="49"/>
      <c r="CK51" s="49"/>
      <c r="CL51" s="49"/>
      <c r="CM51" s="49"/>
      <c r="CN51" s="49"/>
      <c r="CO51" s="49"/>
      <c r="CP51" s="49"/>
      <c r="CQ51" s="49"/>
      <c r="CR51" s="49"/>
      <c r="CS51" s="49"/>
      <c r="CT51" s="49"/>
      <c r="CU51" s="49"/>
      <c r="CV51" s="49"/>
      <c r="CW51" s="49"/>
      <c r="CX51" s="49"/>
      <c r="CY51" s="49"/>
      <c r="CZ51" s="49"/>
      <c r="DA51" s="49"/>
      <c r="DB51" s="111"/>
    </row>
    <row r="52" spans="1:106" ht="18.600000000000001" hidden="1" thickBot="1" x14ac:dyDescent="0.4">
      <c r="A52" s="110">
        <v>46</v>
      </c>
      <c r="B52" s="12" t="str" cm="1">
        <f t="array" aca="1" ref="B52" ca="1">IF(INDIRECT("Units!" &amp; ADDRESS(10, A52+3))="District level", IF(COUNTA(INDIRECT("Units!" &amp; ADDRESS(3, A52+3)))&gt;0, INDIRECT("Units!" &amp; ADDRESS(3, A52+3)), ""), "")</f>
        <v/>
      </c>
      <c r="C52" s="98"/>
      <c r="D52" s="98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111"/>
      <c r="AC52" s="114"/>
      <c r="AD52" s="98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111"/>
      <c r="BC52" s="114"/>
      <c r="BD52" s="98"/>
      <c r="BE52" s="49"/>
      <c r="BF52" s="49"/>
      <c r="BG52" s="49"/>
      <c r="BH52" s="49"/>
      <c r="BI52" s="49"/>
      <c r="BJ52" s="49"/>
      <c r="BK52" s="49"/>
      <c r="BL52" s="49"/>
      <c r="BM52" s="49"/>
      <c r="BN52" s="49"/>
      <c r="BO52" s="49"/>
      <c r="BP52" s="49"/>
      <c r="BQ52" s="49"/>
      <c r="BR52" s="49"/>
      <c r="BS52" s="49"/>
      <c r="BT52" s="49"/>
      <c r="BU52" s="49"/>
      <c r="BV52" s="49"/>
      <c r="BW52" s="49"/>
      <c r="BX52" s="49"/>
      <c r="BY52" s="49"/>
      <c r="BZ52" s="49"/>
      <c r="CA52" s="49"/>
      <c r="CB52" s="111"/>
      <c r="CC52" s="114"/>
      <c r="CD52" s="98"/>
      <c r="CE52" s="49"/>
      <c r="CF52" s="49"/>
      <c r="CG52" s="49"/>
      <c r="CH52" s="49"/>
      <c r="CI52" s="49"/>
      <c r="CJ52" s="49"/>
      <c r="CK52" s="49"/>
      <c r="CL52" s="49"/>
      <c r="CM52" s="49"/>
      <c r="CN52" s="49"/>
      <c r="CO52" s="49"/>
      <c r="CP52" s="49"/>
      <c r="CQ52" s="49"/>
      <c r="CR52" s="49"/>
      <c r="CS52" s="49"/>
      <c r="CT52" s="49"/>
      <c r="CU52" s="49"/>
      <c r="CV52" s="49"/>
      <c r="CW52" s="49"/>
      <c r="CX52" s="49"/>
      <c r="CY52" s="49"/>
      <c r="CZ52" s="49"/>
      <c r="DA52" s="49"/>
      <c r="DB52" s="111"/>
    </row>
    <row r="53" spans="1:106" ht="18.600000000000001" hidden="1" thickBot="1" x14ac:dyDescent="0.4">
      <c r="A53" s="109">
        <v>47</v>
      </c>
      <c r="B53" s="12" t="str" cm="1">
        <f t="array" aca="1" ref="B53" ca="1">IF(INDIRECT("Units!" &amp; ADDRESS(10, A53+3))="District level", IF(COUNTA(INDIRECT("Units!" &amp; ADDRESS(3, A53+3)))&gt;0, INDIRECT("Units!" &amp; ADDRESS(3, A53+3)), ""), "")</f>
        <v/>
      </c>
      <c r="C53" s="98"/>
      <c r="D53" s="98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111"/>
      <c r="AC53" s="114"/>
      <c r="AD53" s="98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111"/>
      <c r="BC53" s="114"/>
      <c r="BD53" s="98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49"/>
      <c r="BQ53" s="49"/>
      <c r="BR53" s="49"/>
      <c r="BS53" s="49"/>
      <c r="BT53" s="49"/>
      <c r="BU53" s="49"/>
      <c r="BV53" s="49"/>
      <c r="BW53" s="49"/>
      <c r="BX53" s="49"/>
      <c r="BY53" s="49"/>
      <c r="BZ53" s="49"/>
      <c r="CA53" s="49"/>
      <c r="CB53" s="111"/>
      <c r="CC53" s="114"/>
      <c r="CD53" s="98"/>
      <c r="CE53" s="49"/>
      <c r="CF53" s="49"/>
      <c r="CG53" s="49"/>
      <c r="CH53" s="49"/>
      <c r="CI53" s="49"/>
      <c r="CJ53" s="49"/>
      <c r="CK53" s="49"/>
      <c r="CL53" s="49"/>
      <c r="CM53" s="49"/>
      <c r="CN53" s="49"/>
      <c r="CO53" s="49"/>
      <c r="CP53" s="49"/>
      <c r="CQ53" s="49"/>
      <c r="CR53" s="49"/>
      <c r="CS53" s="49"/>
      <c r="CT53" s="49"/>
      <c r="CU53" s="49"/>
      <c r="CV53" s="49"/>
      <c r="CW53" s="49"/>
      <c r="CX53" s="49"/>
      <c r="CY53" s="49"/>
      <c r="CZ53" s="49"/>
      <c r="DA53" s="49"/>
      <c r="DB53" s="111"/>
    </row>
    <row r="54" spans="1:106" ht="18.600000000000001" hidden="1" thickBot="1" x14ac:dyDescent="0.4">
      <c r="A54" s="109">
        <v>48</v>
      </c>
      <c r="B54" s="12" t="str" cm="1">
        <f t="array" aca="1" ref="B54" ca="1">IF(INDIRECT("Units!" &amp; ADDRESS(10, A54+3))="District level", IF(COUNTA(INDIRECT("Units!" &amp; ADDRESS(3, A54+3)))&gt;0, INDIRECT("Units!" &amp; ADDRESS(3, A54+3)), ""), "")</f>
        <v/>
      </c>
      <c r="C54" s="98"/>
      <c r="D54" s="98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111"/>
      <c r="AC54" s="114"/>
      <c r="AD54" s="98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111"/>
      <c r="BC54" s="114"/>
      <c r="BD54" s="98"/>
      <c r="BE54" s="49"/>
      <c r="BF54" s="49"/>
      <c r="BG54" s="49"/>
      <c r="BH54" s="49"/>
      <c r="BI54" s="49"/>
      <c r="BJ54" s="49"/>
      <c r="BK54" s="49"/>
      <c r="BL54" s="49"/>
      <c r="BM54" s="49"/>
      <c r="BN54" s="49"/>
      <c r="BO54" s="49"/>
      <c r="BP54" s="49"/>
      <c r="BQ54" s="49"/>
      <c r="BR54" s="49"/>
      <c r="BS54" s="49"/>
      <c r="BT54" s="49"/>
      <c r="BU54" s="49"/>
      <c r="BV54" s="49"/>
      <c r="BW54" s="49"/>
      <c r="BX54" s="49"/>
      <c r="BY54" s="49"/>
      <c r="BZ54" s="49"/>
      <c r="CA54" s="49"/>
      <c r="CB54" s="111"/>
      <c r="CC54" s="114"/>
      <c r="CD54" s="98"/>
      <c r="CE54" s="49"/>
      <c r="CF54" s="49"/>
      <c r="CG54" s="49"/>
      <c r="CH54" s="49"/>
      <c r="CI54" s="49"/>
      <c r="CJ54" s="49"/>
      <c r="CK54" s="49"/>
      <c r="CL54" s="49"/>
      <c r="CM54" s="49"/>
      <c r="CN54" s="49"/>
      <c r="CO54" s="49"/>
      <c r="CP54" s="49"/>
      <c r="CQ54" s="49"/>
      <c r="CR54" s="49"/>
      <c r="CS54" s="49"/>
      <c r="CT54" s="49"/>
      <c r="CU54" s="49"/>
      <c r="CV54" s="49"/>
      <c r="CW54" s="49"/>
      <c r="CX54" s="49"/>
      <c r="CY54" s="49"/>
      <c r="CZ54" s="49"/>
      <c r="DA54" s="49"/>
      <c r="DB54" s="111"/>
    </row>
    <row r="55" spans="1:106" ht="18.600000000000001" hidden="1" thickBot="1" x14ac:dyDescent="0.4">
      <c r="A55" s="109">
        <v>49</v>
      </c>
      <c r="B55" s="12" t="str" cm="1">
        <f t="array" aca="1" ref="B55" ca="1">IF(INDIRECT("Units!" &amp; ADDRESS(10, A55+3))="District level", IF(COUNTA(INDIRECT("Units!" &amp; ADDRESS(3, A55+3)))&gt;0, INDIRECT("Units!" &amp; ADDRESS(3, A55+3)), ""), "")</f>
        <v/>
      </c>
      <c r="C55" s="98"/>
      <c r="D55" s="98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111"/>
      <c r="AC55" s="114"/>
      <c r="AD55" s="98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111"/>
      <c r="BC55" s="114"/>
      <c r="BD55" s="98"/>
      <c r="BE55" s="49"/>
      <c r="BF55" s="49"/>
      <c r="BG55" s="49"/>
      <c r="BH55" s="49"/>
      <c r="BI55" s="49"/>
      <c r="BJ55" s="49"/>
      <c r="BK55" s="49"/>
      <c r="BL55" s="49"/>
      <c r="BM55" s="49"/>
      <c r="BN55" s="49"/>
      <c r="BO55" s="49"/>
      <c r="BP55" s="49"/>
      <c r="BQ55" s="49"/>
      <c r="BR55" s="49"/>
      <c r="BS55" s="49"/>
      <c r="BT55" s="49"/>
      <c r="BU55" s="49"/>
      <c r="BV55" s="49"/>
      <c r="BW55" s="49"/>
      <c r="BX55" s="49"/>
      <c r="BY55" s="49"/>
      <c r="BZ55" s="49"/>
      <c r="CA55" s="49"/>
      <c r="CB55" s="111"/>
      <c r="CC55" s="114"/>
      <c r="CD55" s="98"/>
      <c r="CE55" s="49"/>
      <c r="CF55" s="49"/>
      <c r="CG55" s="49"/>
      <c r="CH55" s="49"/>
      <c r="CI55" s="49"/>
      <c r="CJ55" s="49"/>
      <c r="CK55" s="49"/>
      <c r="CL55" s="49"/>
      <c r="CM55" s="49"/>
      <c r="CN55" s="49"/>
      <c r="CO55" s="49"/>
      <c r="CP55" s="49"/>
      <c r="CQ55" s="49"/>
      <c r="CR55" s="49"/>
      <c r="CS55" s="49"/>
      <c r="CT55" s="49"/>
      <c r="CU55" s="49"/>
      <c r="CV55" s="49"/>
      <c r="CW55" s="49"/>
      <c r="CX55" s="49"/>
      <c r="CY55" s="49"/>
      <c r="CZ55" s="49"/>
      <c r="DA55" s="49"/>
      <c r="DB55" s="111"/>
    </row>
    <row r="56" spans="1:106" ht="18.600000000000001" hidden="1" thickBot="1" x14ac:dyDescent="0.4">
      <c r="A56" s="109">
        <v>50</v>
      </c>
      <c r="B56" s="12" t="str" cm="1">
        <f t="array" aca="1" ref="B56" ca="1">IF(INDIRECT("Units!" &amp; ADDRESS(10, A56+3))="District level", IF(COUNTA(INDIRECT("Units!" &amp; ADDRESS(3, A56+3)))&gt;0, INDIRECT("Units!" &amp; ADDRESS(3, A56+3)), ""), "")</f>
        <v/>
      </c>
      <c r="C56" s="98"/>
      <c r="D56" s="98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111"/>
      <c r="AC56" s="114"/>
      <c r="AD56" s="98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111"/>
      <c r="BC56" s="114"/>
      <c r="BD56" s="98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111"/>
      <c r="CC56" s="114"/>
      <c r="CD56" s="98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111"/>
    </row>
    <row r="57" spans="1:106" ht="18.600000000000001" hidden="1" thickBot="1" x14ac:dyDescent="0.4">
      <c r="A57" s="109">
        <v>51</v>
      </c>
      <c r="B57" s="12" t="str" cm="1">
        <f t="array" aca="1" ref="B57" ca="1">IF(INDIRECT("Units!" &amp; ADDRESS(10, A57+3))="District level", IF(COUNTA(INDIRECT("Units!" &amp; ADDRESS(3, A57+3)))&gt;0, INDIRECT("Units!" &amp; ADDRESS(3, A57+3)), ""), "")</f>
        <v/>
      </c>
      <c r="C57" s="98"/>
      <c r="D57" s="98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111"/>
      <c r="AC57" s="114"/>
      <c r="AD57" s="98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111"/>
      <c r="BC57" s="114"/>
      <c r="BD57" s="98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49"/>
      <c r="BR57" s="49"/>
      <c r="BS57" s="49"/>
      <c r="BT57" s="49"/>
      <c r="BU57" s="49"/>
      <c r="BV57" s="49"/>
      <c r="BW57" s="49"/>
      <c r="BX57" s="49"/>
      <c r="BY57" s="49"/>
      <c r="BZ57" s="49"/>
      <c r="CA57" s="49"/>
      <c r="CB57" s="111"/>
      <c r="CC57" s="114"/>
      <c r="CD57" s="98"/>
      <c r="CE57" s="49"/>
      <c r="CF57" s="49"/>
      <c r="CG57" s="49"/>
      <c r="CH57" s="49"/>
      <c r="CI57" s="49"/>
      <c r="CJ57" s="49"/>
      <c r="CK57" s="49"/>
      <c r="CL57" s="49"/>
      <c r="CM57" s="49"/>
      <c r="CN57" s="49"/>
      <c r="CO57" s="49"/>
      <c r="CP57" s="49"/>
      <c r="CQ57" s="49"/>
      <c r="CR57" s="49"/>
      <c r="CS57" s="49"/>
      <c r="CT57" s="49"/>
      <c r="CU57" s="49"/>
      <c r="CV57" s="49"/>
      <c r="CW57" s="49"/>
      <c r="CX57" s="49"/>
      <c r="CY57" s="49"/>
      <c r="CZ57" s="49"/>
      <c r="DA57" s="49"/>
      <c r="DB57" s="111"/>
    </row>
    <row r="58" spans="1:106" ht="18.600000000000001" hidden="1" thickBot="1" x14ac:dyDescent="0.4">
      <c r="A58" s="109">
        <v>52</v>
      </c>
      <c r="B58" s="12" t="str" cm="1">
        <f t="array" aca="1" ref="B58" ca="1">IF(INDIRECT("Units!" &amp; ADDRESS(10, A58+3))="District level", IF(COUNTA(INDIRECT("Units!" &amp; ADDRESS(3, A58+3)))&gt;0, INDIRECT("Units!" &amp; ADDRESS(3, A58+3)), ""), "")</f>
        <v/>
      </c>
      <c r="C58" s="98"/>
      <c r="D58" s="98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111"/>
      <c r="AC58" s="114"/>
      <c r="AD58" s="98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111"/>
      <c r="BC58" s="114"/>
      <c r="BD58" s="98"/>
      <c r="BE58" s="49"/>
      <c r="BF58" s="49"/>
      <c r="BG58" s="49"/>
      <c r="BH58" s="49"/>
      <c r="BI58" s="49"/>
      <c r="BJ58" s="49"/>
      <c r="BK58" s="49"/>
      <c r="BL58" s="49"/>
      <c r="BM58" s="49"/>
      <c r="BN58" s="49"/>
      <c r="BO58" s="49"/>
      <c r="BP58" s="49"/>
      <c r="BQ58" s="49"/>
      <c r="BR58" s="49"/>
      <c r="BS58" s="49"/>
      <c r="BT58" s="49"/>
      <c r="BU58" s="49"/>
      <c r="BV58" s="49"/>
      <c r="BW58" s="49"/>
      <c r="BX58" s="49"/>
      <c r="BY58" s="49"/>
      <c r="BZ58" s="49"/>
      <c r="CA58" s="49"/>
      <c r="CB58" s="111"/>
      <c r="CC58" s="114"/>
      <c r="CD58" s="98"/>
      <c r="CE58" s="49"/>
      <c r="CF58" s="49"/>
      <c r="CG58" s="49"/>
      <c r="CH58" s="49"/>
      <c r="CI58" s="49"/>
      <c r="CJ58" s="49"/>
      <c r="CK58" s="49"/>
      <c r="CL58" s="49"/>
      <c r="CM58" s="49"/>
      <c r="CN58" s="49"/>
      <c r="CO58" s="49"/>
      <c r="CP58" s="49"/>
      <c r="CQ58" s="49"/>
      <c r="CR58" s="49"/>
      <c r="CS58" s="49"/>
      <c r="CT58" s="49"/>
      <c r="CU58" s="49"/>
      <c r="CV58" s="49"/>
      <c r="CW58" s="49"/>
      <c r="CX58" s="49"/>
      <c r="CY58" s="49"/>
      <c r="CZ58" s="49"/>
      <c r="DA58" s="49"/>
      <c r="DB58" s="111"/>
    </row>
    <row r="59" spans="1:106" ht="18.600000000000001" hidden="1" thickBot="1" x14ac:dyDescent="0.4">
      <c r="A59" s="109">
        <v>53</v>
      </c>
      <c r="B59" s="12" t="str" cm="1">
        <f t="array" aca="1" ref="B59" ca="1">IF(INDIRECT("Units!" &amp; ADDRESS(10, A59+3))="District level", IF(COUNTA(INDIRECT("Units!" &amp; ADDRESS(3, A59+3)))&gt;0, INDIRECT("Units!" &amp; ADDRESS(3, A59+3)), ""), "")</f>
        <v/>
      </c>
      <c r="C59" s="98"/>
      <c r="D59" s="98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111"/>
      <c r="AC59" s="114"/>
      <c r="AD59" s="98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111"/>
      <c r="BC59" s="114"/>
      <c r="BD59" s="98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111"/>
      <c r="CC59" s="114"/>
      <c r="CD59" s="98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111"/>
    </row>
    <row r="60" spans="1:106" ht="18.600000000000001" hidden="1" thickBot="1" x14ac:dyDescent="0.4">
      <c r="A60" s="109">
        <v>54</v>
      </c>
      <c r="B60" s="12" t="str" cm="1">
        <f t="array" aca="1" ref="B60" ca="1">IF(INDIRECT("Units!" &amp; ADDRESS(10, A60+3))="District level", IF(COUNTA(INDIRECT("Units!" &amp; ADDRESS(3, A60+3)))&gt;0, INDIRECT("Units!" &amp; ADDRESS(3, A60+3)), ""), "")</f>
        <v/>
      </c>
      <c r="C60" s="98"/>
      <c r="D60" s="98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111"/>
      <c r="AC60" s="114"/>
      <c r="AD60" s="98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111"/>
      <c r="BC60" s="114"/>
      <c r="BD60" s="98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111"/>
      <c r="CC60" s="114"/>
      <c r="CD60" s="98"/>
      <c r="CE60" s="49"/>
      <c r="CF60" s="49"/>
      <c r="CG60" s="49"/>
      <c r="CH60" s="49"/>
      <c r="CI60" s="49"/>
      <c r="CJ60" s="49"/>
      <c r="CK60" s="49"/>
      <c r="CL60" s="49"/>
      <c r="CM60" s="49"/>
      <c r="CN60" s="49"/>
      <c r="CO60" s="49"/>
      <c r="CP60" s="49"/>
      <c r="CQ60" s="49"/>
      <c r="CR60" s="49"/>
      <c r="CS60" s="49"/>
      <c r="CT60" s="49"/>
      <c r="CU60" s="49"/>
      <c r="CV60" s="49"/>
      <c r="CW60" s="49"/>
      <c r="CX60" s="49"/>
      <c r="CY60" s="49"/>
      <c r="CZ60" s="49"/>
      <c r="DA60" s="49"/>
      <c r="DB60" s="111"/>
    </row>
    <row r="61" spans="1:106" ht="18.600000000000001" hidden="1" thickBot="1" x14ac:dyDescent="0.4">
      <c r="A61" s="110">
        <v>55</v>
      </c>
      <c r="B61" s="12" t="str" cm="1">
        <f t="array" aca="1" ref="B61" ca="1">IF(INDIRECT("Units!" &amp; ADDRESS(10, A61+3))="District level", IF(COUNTA(INDIRECT("Units!" &amp; ADDRESS(3, A61+3)))&gt;0, INDIRECT("Units!" &amp; ADDRESS(3, A61+3)), ""), "")</f>
        <v/>
      </c>
      <c r="C61" s="98"/>
      <c r="D61" s="98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111"/>
      <c r="AC61" s="114"/>
      <c r="AD61" s="98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111"/>
      <c r="BC61" s="114"/>
      <c r="BD61" s="98"/>
      <c r="BE61" s="49"/>
      <c r="BF61" s="49"/>
      <c r="BG61" s="49"/>
      <c r="BH61" s="49"/>
      <c r="BI61" s="49"/>
      <c r="BJ61" s="49"/>
      <c r="BK61" s="49"/>
      <c r="BL61" s="49"/>
      <c r="BM61" s="49"/>
      <c r="BN61" s="49"/>
      <c r="BO61" s="49"/>
      <c r="BP61" s="49"/>
      <c r="BQ61" s="49"/>
      <c r="BR61" s="49"/>
      <c r="BS61" s="49"/>
      <c r="BT61" s="49"/>
      <c r="BU61" s="49"/>
      <c r="BV61" s="49"/>
      <c r="BW61" s="49"/>
      <c r="BX61" s="49"/>
      <c r="BY61" s="49"/>
      <c r="BZ61" s="49"/>
      <c r="CA61" s="49"/>
      <c r="CB61" s="111"/>
      <c r="CC61" s="114"/>
      <c r="CD61" s="98"/>
      <c r="CE61" s="49"/>
      <c r="CF61" s="49"/>
      <c r="CG61" s="49"/>
      <c r="CH61" s="49"/>
      <c r="CI61" s="49"/>
      <c r="CJ61" s="49"/>
      <c r="CK61" s="49"/>
      <c r="CL61" s="49"/>
      <c r="CM61" s="49"/>
      <c r="CN61" s="49"/>
      <c r="CO61" s="49"/>
      <c r="CP61" s="49"/>
      <c r="CQ61" s="49"/>
      <c r="CR61" s="49"/>
      <c r="CS61" s="49"/>
      <c r="CT61" s="49"/>
      <c r="CU61" s="49"/>
      <c r="CV61" s="49"/>
      <c r="CW61" s="49"/>
      <c r="CX61" s="49"/>
      <c r="CY61" s="49"/>
      <c r="CZ61" s="49"/>
      <c r="DA61" s="49"/>
      <c r="DB61" s="111"/>
    </row>
    <row r="62" spans="1:106" ht="18.600000000000001" hidden="1" thickBot="1" x14ac:dyDescent="0.4">
      <c r="A62" s="109">
        <v>56</v>
      </c>
      <c r="B62" s="12" t="str" cm="1">
        <f t="array" aca="1" ref="B62" ca="1">IF(INDIRECT("Units!" &amp; ADDRESS(10, A62+3))="District level", IF(COUNTA(INDIRECT("Units!" &amp; ADDRESS(3, A62+3)))&gt;0, INDIRECT("Units!" &amp; ADDRESS(3, A62+3)), ""), "")</f>
        <v/>
      </c>
      <c r="C62" s="98"/>
      <c r="D62" s="98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111"/>
      <c r="AC62" s="114"/>
      <c r="AD62" s="98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111"/>
      <c r="BC62" s="114"/>
      <c r="BD62" s="98"/>
      <c r="BE62" s="49"/>
      <c r="BF62" s="49"/>
      <c r="BG62" s="49"/>
      <c r="BH62" s="49"/>
      <c r="BI62" s="49"/>
      <c r="BJ62" s="49"/>
      <c r="BK62" s="49"/>
      <c r="BL62" s="49"/>
      <c r="BM62" s="49"/>
      <c r="BN62" s="49"/>
      <c r="BO62" s="49"/>
      <c r="BP62" s="49"/>
      <c r="BQ62" s="49"/>
      <c r="BR62" s="49"/>
      <c r="BS62" s="49"/>
      <c r="BT62" s="49"/>
      <c r="BU62" s="49"/>
      <c r="BV62" s="49"/>
      <c r="BW62" s="49"/>
      <c r="BX62" s="49"/>
      <c r="BY62" s="49"/>
      <c r="BZ62" s="49"/>
      <c r="CA62" s="49"/>
      <c r="CB62" s="111"/>
      <c r="CC62" s="114"/>
      <c r="CD62" s="98"/>
      <c r="CE62" s="49"/>
      <c r="CF62" s="49"/>
      <c r="CG62" s="49"/>
      <c r="CH62" s="49"/>
      <c r="CI62" s="49"/>
      <c r="CJ62" s="49"/>
      <c r="CK62" s="49"/>
      <c r="CL62" s="49"/>
      <c r="CM62" s="49"/>
      <c r="CN62" s="49"/>
      <c r="CO62" s="49"/>
      <c r="CP62" s="49"/>
      <c r="CQ62" s="49"/>
      <c r="CR62" s="49"/>
      <c r="CS62" s="49"/>
      <c r="CT62" s="49"/>
      <c r="CU62" s="49"/>
      <c r="CV62" s="49"/>
      <c r="CW62" s="49"/>
      <c r="CX62" s="49"/>
      <c r="CY62" s="49"/>
      <c r="CZ62" s="49"/>
      <c r="DA62" s="49"/>
      <c r="DB62" s="111"/>
    </row>
    <row r="63" spans="1:106" ht="18.600000000000001" hidden="1" thickBot="1" x14ac:dyDescent="0.4">
      <c r="A63" s="109">
        <v>57</v>
      </c>
      <c r="B63" s="12" t="str" cm="1">
        <f t="array" aca="1" ref="B63" ca="1">IF(INDIRECT("Units!" &amp; ADDRESS(10, A63+3))="District level", IF(COUNTA(INDIRECT("Units!" &amp; ADDRESS(3, A63+3)))&gt;0, INDIRECT("Units!" &amp; ADDRESS(3, A63+3)), ""), "")</f>
        <v/>
      </c>
      <c r="C63" s="98"/>
      <c r="D63" s="98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111"/>
      <c r="AC63" s="114"/>
      <c r="AD63" s="98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111"/>
      <c r="BC63" s="114"/>
      <c r="BD63" s="98"/>
      <c r="BE63" s="49"/>
      <c r="BF63" s="49"/>
      <c r="BG63" s="49"/>
      <c r="BH63" s="49"/>
      <c r="BI63" s="49"/>
      <c r="BJ63" s="49"/>
      <c r="BK63" s="49"/>
      <c r="BL63" s="49"/>
      <c r="BM63" s="49"/>
      <c r="BN63" s="49"/>
      <c r="BO63" s="49"/>
      <c r="BP63" s="49"/>
      <c r="BQ63" s="49"/>
      <c r="BR63" s="49"/>
      <c r="BS63" s="49"/>
      <c r="BT63" s="49"/>
      <c r="BU63" s="49"/>
      <c r="BV63" s="49"/>
      <c r="BW63" s="49"/>
      <c r="BX63" s="49"/>
      <c r="BY63" s="49"/>
      <c r="BZ63" s="49"/>
      <c r="CA63" s="49"/>
      <c r="CB63" s="111"/>
      <c r="CC63" s="114"/>
      <c r="CD63" s="98"/>
      <c r="CE63" s="49"/>
      <c r="CF63" s="49"/>
      <c r="CG63" s="49"/>
      <c r="CH63" s="49"/>
      <c r="CI63" s="49"/>
      <c r="CJ63" s="49"/>
      <c r="CK63" s="49"/>
      <c r="CL63" s="49"/>
      <c r="CM63" s="49"/>
      <c r="CN63" s="49"/>
      <c r="CO63" s="49"/>
      <c r="CP63" s="49"/>
      <c r="CQ63" s="49"/>
      <c r="CR63" s="49"/>
      <c r="CS63" s="49"/>
      <c r="CT63" s="49"/>
      <c r="CU63" s="49"/>
      <c r="CV63" s="49"/>
      <c r="CW63" s="49"/>
      <c r="CX63" s="49"/>
      <c r="CY63" s="49"/>
      <c r="CZ63" s="49"/>
      <c r="DA63" s="49"/>
      <c r="DB63" s="111"/>
    </row>
    <row r="64" spans="1:106" ht="18.600000000000001" hidden="1" thickBot="1" x14ac:dyDescent="0.4">
      <c r="A64" s="109">
        <v>58</v>
      </c>
      <c r="B64" s="12" t="str" cm="1">
        <f t="array" aca="1" ref="B64" ca="1">IF(INDIRECT("Units!" &amp; ADDRESS(10, A64+3))="District level", IF(COUNTA(INDIRECT("Units!" &amp; ADDRESS(3, A64+3)))&gt;0, INDIRECT("Units!" &amp; ADDRESS(3, A64+3)), ""), "")</f>
        <v/>
      </c>
      <c r="C64" s="98"/>
      <c r="D64" s="98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111"/>
      <c r="AC64" s="114"/>
      <c r="AD64" s="98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111"/>
      <c r="BC64" s="114"/>
      <c r="BD64" s="98"/>
      <c r="BE64" s="49"/>
      <c r="BF64" s="49"/>
      <c r="BG64" s="49"/>
      <c r="BH64" s="49"/>
      <c r="BI64" s="49"/>
      <c r="BJ64" s="49"/>
      <c r="BK64" s="49"/>
      <c r="BL64" s="49"/>
      <c r="BM64" s="49"/>
      <c r="BN64" s="49"/>
      <c r="BO64" s="49"/>
      <c r="BP64" s="49"/>
      <c r="BQ64" s="49"/>
      <c r="BR64" s="49"/>
      <c r="BS64" s="49"/>
      <c r="BT64" s="49"/>
      <c r="BU64" s="49"/>
      <c r="BV64" s="49"/>
      <c r="BW64" s="49"/>
      <c r="BX64" s="49"/>
      <c r="BY64" s="49"/>
      <c r="BZ64" s="49"/>
      <c r="CA64" s="49"/>
      <c r="CB64" s="111"/>
      <c r="CC64" s="114"/>
      <c r="CD64" s="98"/>
      <c r="CE64" s="49"/>
      <c r="CF64" s="49"/>
      <c r="CG64" s="49"/>
      <c r="CH64" s="49"/>
      <c r="CI64" s="49"/>
      <c r="CJ64" s="49"/>
      <c r="CK64" s="49"/>
      <c r="CL64" s="49"/>
      <c r="CM64" s="49"/>
      <c r="CN64" s="49"/>
      <c r="CO64" s="49"/>
      <c r="CP64" s="49"/>
      <c r="CQ64" s="49"/>
      <c r="CR64" s="49"/>
      <c r="CS64" s="49"/>
      <c r="CT64" s="49"/>
      <c r="CU64" s="49"/>
      <c r="CV64" s="49"/>
      <c r="CW64" s="49"/>
      <c r="CX64" s="49"/>
      <c r="CY64" s="49"/>
      <c r="CZ64" s="49"/>
      <c r="DA64" s="49"/>
      <c r="DB64" s="111"/>
    </row>
    <row r="65" spans="1:106" ht="18.600000000000001" hidden="1" thickBot="1" x14ac:dyDescent="0.4">
      <c r="A65" s="109">
        <v>59</v>
      </c>
      <c r="B65" s="12" t="str" cm="1">
        <f t="array" aca="1" ref="B65" ca="1">IF(INDIRECT("Units!" &amp; ADDRESS(10, A65+3))="District level", IF(COUNTA(INDIRECT("Units!" &amp; ADDRESS(3, A65+3)))&gt;0, INDIRECT("Units!" &amp; ADDRESS(3, A65+3)), ""), "")</f>
        <v/>
      </c>
      <c r="C65" s="98"/>
      <c r="D65" s="98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111"/>
      <c r="AC65" s="114"/>
      <c r="AD65" s="98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111"/>
      <c r="BC65" s="114"/>
      <c r="BD65" s="98"/>
      <c r="BE65" s="49"/>
      <c r="BF65" s="49"/>
      <c r="BG65" s="49"/>
      <c r="BH65" s="49"/>
      <c r="BI65" s="49"/>
      <c r="BJ65" s="49"/>
      <c r="BK65" s="49"/>
      <c r="BL65" s="49"/>
      <c r="BM65" s="49"/>
      <c r="BN65" s="49"/>
      <c r="BO65" s="49"/>
      <c r="BP65" s="49"/>
      <c r="BQ65" s="49"/>
      <c r="BR65" s="49"/>
      <c r="BS65" s="49"/>
      <c r="BT65" s="49"/>
      <c r="BU65" s="49"/>
      <c r="BV65" s="49"/>
      <c r="BW65" s="49"/>
      <c r="BX65" s="49"/>
      <c r="BY65" s="49"/>
      <c r="BZ65" s="49"/>
      <c r="CA65" s="49"/>
      <c r="CB65" s="111"/>
      <c r="CC65" s="114"/>
      <c r="CD65" s="98"/>
      <c r="CE65" s="49"/>
      <c r="CF65" s="49"/>
      <c r="CG65" s="49"/>
      <c r="CH65" s="49"/>
      <c r="CI65" s="49"/>
      <c r="CJ65" s="49"/>
      <c r="CK65" s="49"/>
      <c r="CL65" s="49"/>
      <c r="CM65" s="49"/>
      <c r="CN65" s="49"/>
      <c r="CO65" s="49"/>
      <c r="CP65" s="49"/>
      <c r="CQ65" s="49"/>
      <c r="CR65" s="49"/>
      <c r="CS65" s="49"/>
      <c r="CT65" s="49"/>
      <c r="CU65" s="49"/>
      <c r="CV65" s="49"/>
      <c r="CW65" s="49"/>
      <c r="CX65" s="49"/>
      <c r="CY65" s="49"/>
      <c r="CZ65" s="49"/>
      <c r="DA65" s="49"/>
      <c r="DB65" s="111"/>
    </row>
    <row r="66" spans="1:106" ht="18.600000000000001" hidden="1" thickBot="1" x14ac:dyDescent="0.4">
      <c r="A66" s="109">
        <v>60</v>
      </c>
      <c r="B66" s="12" t="str" cm="1">
        <f t="array" aca="1" ref="B66" ca="1">IF(INDIRECT("Units!" &amp; ADDRESS(10, A66+3))="District level", IF(COUNTA(INDIRECT("Units!" &amp; ADDRESS(3, A66+3)))&gt;0, INDIRECT("Units!" &amp; ADDRESS(3, A66+3)), ""), "")</f>
        <v/>
      </c>
      <c r="C66" s="98"/>
      <c r="D66" s="98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111"/>
      <c r="AC66" s="114"/>
      <c r="AD66" s="98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111"/>
      <c r="BC66" s="114"/>
      <c r="BD66" s="98"/>
      <c r="BE66" s="49"/>
      <c r="BF66" s="49"/>
      <c r="BG66" s="49"/>
      <c r="BH66" s="49"/>
      <c r="BI66" s="49"/>
      <c r="BJ66" s="49"/>
      <c r="BK66" s="49"/>
      <c r="BL66" s="49"/>
      <c r="BM66" s="49"/>
      <c r="BN66" s="49"/>
      <c r="BO66" s="49"/>
      <c r="BP66" s="49"/>
      <c r="BQ66" s="49"/>
      <c r="BR66" s="49"/>
      <c r="BS66" s="49"/>
      <c r="BT66" s="49"/>
      <c r="BU66" s="49"/>
      <c r="BV66" s="49"/>
      <c r="BW66" s="49"/>
      <c r="BX66" s="49"/>
      <c r="BY66" s="49"/>
      <c r="BZ66" s="49"/>
      <c r="CA66" s="49"/>
      <c r="CB66" s="111"/>
      <c r="CC66" s="114"/>
      <c r="CD66" s="98"/>
      <c r="CE66" s="49"/>
      <c r="CF66" s="49"/>
      <c r="CG66" s="49"/>
      <c r="CH66" s="49"/>
      <c r="CI66" s="49"/>
      <c r="CJ66" s="49"/>
      <c r="CK66" s="49"/>
      <c r="CL66" s="49"/>
      <c r="CM66" s="49"/>
      <c r="CN66" s="49"/>
      <c r="CO66" s="49"/>
      <c r="CP66" s="49"/>
      <c r="CQ66" s="49"/>
      <c r="CR66" s="49"/>
      <c r="CS66" s="49"/>
      <c r="CT66" s="49"/>
      <c r="CU66" s="49"/>
      <c r="CV66" s="49"/>
      <c r="CW66" s="49"/>
      <c r="CX66" s="49"/>
      <c r="CY66" s="49"/>
      <c r="CZ66" s="49"/>
      <c r="DA66" s="49"/>
      <c r="DB66" s="111"/>
    </row>
    <row r="67" spans="1:106" s="124" customFormat="1" ht="21.6" thickBot="1" x14ac:dyDescent="0.45">
      <c r="A67" s="119"/>
      <c r="B67" s="120" t="s">
        <v>121</v>
      </c>
      <c r="C67" s="121" t="s">
        <v>86</v>
      </c>
      <c r="D67" s="121" t="s">
        <v>87</v>
      </c>
      <c r="E67" s="121" t="s">
        <v>124</v>
      </c>
      <c r="F67" s="121" t="s">
        <v>125</v>
      </c>
      <c r="G67" s="121" t="s">
        <v>124</v>
      </c>
      <c r="H67" s="121" t="s">
        <v>125</v>
      </c>
      <c r="I67" s="121" t="s">
        <v>124</v>
      </c>
      <c r="J67" s="121" t="s">
        <v>125</v>
      </c>
      <c r="K67" s="121" t="s">
        <v>124</v>
      </c>
      <c r="L67" s="121" t="s">
        <v>125</v>
      </c>
      <c r="M67" s="121" t="s">
        <v>124</v>
      </c>
      <c r="N67" s="121" t="s">
        <v>125</v>
      </c>
      <c r="O67" s="121" t="s">
        <v>124</v>
      </c>
      <c r="P67" s="121" t="s">
        <v>125</v>
      </c>
      <c r="Q67" s="121" t="s">
        <v>124</v>
      </c>
      <c r="R67" s="121" t="s">
        <v>125</v>
      </c>
      <c r="S67" s="121" t="s">
        <v>124</v>
      </c>
      <c r="T67" s="121" t="s">
        <v>125</v>
      </c>
      <c r="U67" s="121" t="s">
        <v>124</v>
      </c>
      <c r="V67" s="121" t="s">
        <v>125</v>
      </c>
      <c r="W67" s="121" t="s">
        <v>124</v>
      </c>
      <c r="X67" s="121" t="s">
        <v>125</v>
      </c>
      <c r="Y67" s="121" t="s">
        <v>124</v>
      </c>
      <c r="Z67" s="121" t="s">
        <v>125</v>
      </c>
      <c r="AA67" s="121" t="s">
        <v>124</v>
      </c>
      <c r="AB67" s="122" t="s">
        <v>125</v>
      </c>
      <c r="AC67" s="123" t="s">
        <v>86</v>
      </c>
      <c r="AD67" s="121" t="s">
        <v>87</v>
      </c>
      <c r="AE67" s="121" t="s">
        <v>124</v>
      </c>
      <c r="AF67" s="121" t="s">
        <v>125</v>
      </c>
      <c r="AG67" s="121" t="s">
        <v>124</v>
      </c>
      <c r="AH67" s="121" t="s">
        <v>125</v>
      </c>
      <c r="AI67" s="121" t="s">
        <v>124</v>
      </c>
      <c r="AJ67" s="121" t="s">
        <v>125</v>
      </c>
      <c r="AK67" s="121" t="s">
        <v>124</v>
      </c>
      <c r="AL67" s="121" t="s">
        <v>125</v>
      </c>
      <c r="AM67" s="121" t="s">
        <v>124</v>
      </c>
      <c r="AN67" s="121" t="s">
        <v>125</v>
      </c>
      <c r="AO67" s="121" t="s">
        <v>124</v>
      </c>
      <c r="AP67" s="121" t="s">
        <v>125</v>
      </c>
      <c r="AQ67" s="121" t="s">
        <v>124</v>
      </c>
      <c r="AR67" s="121" t="s">
        <v>125</v>
      </c>
      <c r="AS67" s="121" t="s">
        <v>124</v>
      </c>
      <c r="AT67" s="121" t="s">
        <v>125</v>
      </c>
      <c r="AU67" s="121" t="s">
        <v>124</v>
      </c>
      <c r="AV67" s="121" t="s">
        <v>125</v>
      </c>
      <c r="AW67" s="121" t="s">
        <v>124</v>
      </c>
      <c r="AX67" s="121" t="s">
        <v>125</v>
      </c>
      <c r="AY67" s="121" t="s">
        <v>124</v>
      </c>
      <c r="AZ67" s="121" t="s">
        <v>125</v>
      </c>
      <c r="BA67" s="121" t="s">
        <v>124</v>
      </c>
      <c r="BB67" s="122" t="s">
        <v>125</v>
      </c>
      <c r="BC67" s="123" t="s">
        <v>86</v>
      </c>
      <c r="BD67" s="121" t="s">
        <v>87</v>
      </c>
      <c r="BE67" s="121" t="s">
        <v>124</v>
      </c>
      <c r="BF67" s="121" t="s">
        <v>125</v>
      </c>
      <c r="BG67" s="121" t="s">
        <v>124</v>
      </c>
      <c r="BH67" s="121" t="s">
        <v>125</v>
      </c>
      <c r="BI67" s="121" t="s">
        <v>124</v>
      </c>
      <c r="BJ67" s="121" t="s">
        <v>125</v>
      </c>
      <c r="BK67" s="121" t="s">
        <v>124</v>
      </c>
      <c r="BL67" s="121" t="s">
        <v>125</v>
      </c>
      <c r="BM67" s="121" t="s">
        <v>124</v>
      </c>
      <c r="BN67" s="121" t="s">
        <v>125</v>
      </c>
      <c r="BO67" s="121" t="s">
        <v>124</v>
      </c>
      <c r="BP67" s="121" t="s">
        <v>125</v>
      </c>
      <c r="BQ67" s="121" t="s">
        <v>124</v>
      </c>
      <c r="BR67" s="121" t="s">
        <v>125</v>
      </c>
      <c r="BS67" s="121" t="s">
        <v>124</v>
      </c>
      <c r="BT67" s="121" t="s">
        <v>125</v>
      </c>
      <c r="BU67" s="121" t="s">
        <v>124</v>
      </c>
      <c r="BV67" s="121" t="s">
        <v>125</v>
      </c>
      <c r="BW67" s="121" t="s">
        <v>124</v>
      </c>
      <c r="BX67" s="121" t="s">
        <v>125</v>
      </c>
      <c r="BY67" s="121" t="s">
        <v>124</v>
      </c>
      <c r="BZ67" s="121" t="s">
        <v>125</v>
      </c>
      <c r="CA67" s="121" t="s">
        <v>124</v>
      </c>
      <c r="CB67" s="122" t="s">
        <v>125</v>
      </c>
      <c r="CC67" s="123" t="s">
        <v>86</v>
      </c>
      <c r="CD67" s="121" t="s">
        <v>87</v>
      </c>
      <c r="CE67" s="121" t="s">
        <v>124</v>
      </c>
      <c r="CF67" s="121" t="s">
        <v>125</v>
      </c>
      <c r="CG67" s="121" t="s">
        <v>124</v>
      </c>
      <c r="CH67" s="121" t="s">
        <v>125</v>
      </c>
      <c r="CI67" s="121" t="s">
        <v>124</v>
      </c>
      <c r="CJ67" s="121" t="s">
        <v>125</v>
      </c>
      <c r="CK67" s="121" t="s">
        <v>124</v>
      </c>
      <c r="CL67" s="121" t="s">
        <v>125</v>
      </c>
      <c r="CM67" s="121" t="s">
        <v>124</v>
      </c>
      <c r="CN67" s="121" t="s">
        <v>125</v>
      </c>
      <c r="CO67" s="121" t="s">
        <v>124</v>
      </c>
      <c r="CP67" s="121" t="s">
        <v>125</v>
      </c>
      <c r="CQ67" s="121" t="s">
        <v>124</v>
      </c>
      <c r="CR67" s="121" t="s">
        <v>125</v>
      </c>
      <c r="CS67" s="121" t="s">
        <v>124</v>
      </c>
      <c r="CT67" s="121" t="s">
        <v>125</v>
      </c>
      <c r="CU67" s="121" t="s">
        <v>124</v>
      </c>
      <c r="CV67" s="121" t="s">
        <v>125</v>
      </c>
      <c r="CW67" s="121" t="s">
        <v>124</v>
      </c>
      <c r="CX67" s="121" t="s">
        <v>125</v>
      </c>
      <c r="CY67" s="121" t="s">
        <v>124</v>
      </c>
      <c r="CZ67" s="121" t="s">
        <v>125</v>
      </c>
      <c r="DA67" s="121" t="s">
        <v>124</v>
      </c>
      <c r="DB67" s="122" t="s">
        <v>125</v>
      </c>
    </row>
    <row r="68" spans="1:106" x14ac:dyDescent="0.35">
      <c r="A68" s="110">
        <v>1</v>
      </c>
      <c r="B68" s="12" t="str" cm="1">
        <f t="array" aca="1" ref="B68" ca="1">IF(INDIRECT("Units!" &amp; ADDRESS(10, A68+3))="Building level", IF(COUNTA(INDIRECT("Units!" &amp; ADDRESS(3, A68+3)))&gt;0, INDIRECT("Units!" &amp; ADDRESS(3, A68+3)), ""), "")</f>
        <v>Rooftop PV 10kW</v>
      </c>
      <c r="C68" s="49"/>
      <c r="D68" s="49"/>
      <c r="E68" s="98">
        <v>60</v>
      </c>
      <c r="F68" s="98">
        <f>$E$5</f>
        <v>594</v>
      </c>
      <c r="G68" s="197"/>
      <c r="H68" s="197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115"/>
      <c r="AD68" s="49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8"/>
      <c r="AT68" s="98"/>
      <c r="AU68" s="98"/>
      <c r="AV68" s="98"/>
      <c r="AW68" s="98"/>
      <c r="AX68" s="98"/>
      <c r="AY68" s="98"/>
      <c r="AZ68" s="98"/>
      <c r="BA68" s="98"/>
      <c r="BB68" s="112"/>
      <c r="BC68" s="115"/>
      <c r="BD68" s="49"/>
      <c r="BE68" s="98"/>
      <c r="BF68" s="98"/>
      <c r="BG68" s="98"/>
      <c r="BH68" s="98"/>
      <c r="BI68" s="98"/>
      <c r="BJ68" s="98"/>
      <c r="BK68" s="98"/>
      <c r="BL68" s="98"/>
      <c r="BM68" s="98"/>
      <c r="BN68" s="98"/>
      <c r="BO68" s="98"/>
      <c r="BP68" s="98"/>
      <c r="BQ68" s="98"/>
      <c r="BR68" s="98"/>
      <c r="BS68" s="98"/>
      <c r="BT68" s="98"/>
      <c r="BU68" s="98"/>
      <c r="BV68" s="98"/>
      <c r="BW68" s="98"/>
      <c r="BX68" s="98"/>
      <c r="BY68" s="98"/>
      <c r="BZ68" s="98"/>
      <c r="CA68" s="98"/>
      <c r="CB68" s="112"/>
      <c r="CC68" s="115"/>
      <c r="CD68" s="49"/>
      <c r="CE68" s="98"/>
      <c r="CF68" s="98"/>
      <c r="CG68" s="98"/>
      <c r="CH68" s="98"/>
      <c r="CI68" s="98"/>
      <c r="CJ68" s="98"/>
      <c r="CK68" s="98"/>
      <c r="CL68" s="98"/>
      <c r="CM68" s="98"/>
      <c r="CN68" s="98"/>
      <c r="CO68" s="98"/>
      <c r="CP68" s="98"/>
      <c r="CQ68" s="98"/>
      <c r="CR68" s="98"/>
      <c r="CS68" s="98"/>
      <c r="CT68" s="98"/>
      <c r="CU68" s="98"/>
      <c r="CV68" s="98"/>
      <c r="CW68" s="98"/>
      <c r="CX68" s="98"/>
      <c r="CY68" s="98"/>
      <c r="CZ68" s="98"/>
      <c r="DA68" s="98"/>
      <c r="DB68" s="112"/>
    </row>
    <row r="69" spans="1:106" x14ac:dyDescent="0.35">
      <c r="A69" s="109">
        <v>2</v>
      </c>
      <c r="B69" s="12" t="str" cm="1">
        <f t="array" aca="1" ref="B69" ca="1">IF(INDIRECT("Units!" &amp; ADDRESS(10, A69+3))="Building level", IF(COUNTA(INDIRECT("Units!" &amp; ADDRESS(3, A69+3)))&gt;0, INDIRECT("Units!" &amp; ADDRESS(3, A69+3)), ""), "")</f>
        <v>Rooftop PV 30kW</v>
      </c>
      <c r="C69" s="49"/>
      <c r="D69" s="49"/>
      <c r="E69" s="197"/>
      <c r="F69" s="197"/>
      <c r="G69" s="98">
        <v>8</v>
      </c>
      <c r="H69" s="98">
        <f>$G$5</f>
        <v>212</v>
      </c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115"/>
      <c r="AD69" s="49"/>
      <c r="AE69" s="98"/>
      <c r="AF69" s="98"/>
      <c r="AG69" s="98"/>
      <c r="AH69" s="98"/>
      <c r="AI69" s="98"/>
      <c r="AJ69" s="98"/>
      <c r="AK69" s="98"/>
      <c r="AL69" s="98"/>
      <c r="AM69" s="98"/>
      <c r="AN69" s="98"/>
      <c r="AO69" s="98"/>
      <c r="AP69" s="98"/>
      <c r="AQ69" s="98"/>
      <c r="AR69" s="98"/>
      <c r="AS69" s="98"/>
      <c r="AT69" s="98"/>
      <c r="AU69" s="98"/>
      <c r="AV69" s="98"/>
      <c r="AW69" s="98"/>
      <c r="AX69" s="98"/>
      <c r="AY69" s="98"/>
      <c r="AZ69" s="98"/>
      <c r="BA69" s="98"/>
      <c r="BB69" s="112"/>
      <c r="BC69" s="115"/>
      <c r="BD69" s="49"/>
      <c r="BE69" s="98"/>
      <c r="BF69" s="98"/>
      <c r="BG69" s="98"/>
      <c r="BH69" s="98"/>
      <c r="BI69" s="98"/>
      <c r="BJ69" s="98"/>
      <c r="BK69" s="98"/>
      <c r="BL69" s="98"/>
      <c r="BM69" s="98"/>
      <c r="BN69" s="98"/>
      <c r="BO69" s="98"/>
      <c r="BP69" s="98"/>
      <c r="BQ69" s="98"/>
      <c r="BR69" s="98"/>
      <c r="BS69" s="98"/>
      <c r="BT69" s="98"/>
      <c r="BU69" s="98"/>
      <c r="BV69" s="98"/>
      <c r="BW69" s="98"/>
      <c r="BX69" s="98"/>
      <c r="BY69" s="98"/>
      <c r="BZ69" s="98"/>
      <c r="CA69" s="98"/>
      <c r="CB69" s="112"/>
      <c r="CC69" s="115"/>
      <c r="CD69" s="49"/>
      <c r="CE69" s="98"/>
      <c r="CF69" s="98"/>
      <c r="CG69" s="98"/>
      <c r="CH69" s="98"/>
      <c r="CI69" s="98"/>
      <c r="CJ69" s="98"/>
      <c r="CK69" s="98"/>
      <c r="CL69" s="98"/>
      <c r="CM69" s="98"/>
      <c r="CN69" s="98"/>
      <c r="CO69" s="98"/>
      <c r="CP69" s="98"/>
      <c r="CQ69" s="98"/>
      <c r="CR69" s="98"/>
      <c r="CS69" s="98"/>
      <c r="CT69" s="98"/>
      <c r="CU69" s="98"/>
      <c r="CV69" s="98"/>
      <c r="CW69" s="98"/>
      <c r="CX69" s="98"/>
      <c r="CY69" s="98"/>
      <c r="CZ69" s="98"/>
      <c r="DA69" s="98"/>
      <c r="DB69" s="112"/>
    </row>
    <row r="70" spans="1:106" hidden="1" x14ac:dyDescent="0.35">
      <c r="A70" s="109">
        <v>3</v>
      </c>
      <c r="B70" s="12" t="str" cm="1">
        <f t="array" aca="1" ref="B70" ca="1">IF(INDIRECT("Units!" &amp; ADDRESS(10, A70+3))="Building level", IF(COUNTA(INDIRECT("Units!" &amp; ADDRESS(3, A70+3)))&gt;0, INDIRECT("Units!" &amp; ADDRESS(3, A70+3)), ""), "")</f>
        <v/>
      </c>
      <c r="C70" s="49"/>
      <c r="D70" s="49"/>
      <c r="E70" s="98"/>
      <c r="F70" s="98">
        <f t="shared" ref="F70:F101" si="0">3*$E$5</f>
        <v>1782</v>
      </c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8"/>
      <c r="S70" s="98"/>
      <c r="T70" s="98"/>
      <c r="U70" s="98"/>
      <c r="V70" s="98"/>
      <c r="W70" s="98"/>
      <c r="X70" s="98"/>
      <c r="Y70" s="98"/>
      <c r="Z70" s="98"/>
      <c r="AA70" s="98"/>
      <c r="AB70" s="98"/>
      <c r="AC70" s="115"/>
      <c r="AD70" s="49"/>
      <c r="AE70" s="98"/>
      <c r="AF70" s="98"/>
      <c r="AG70" s="98"/>
      <c r="AH70" s="98"/>
      <c r="AI70" s="98"/>
      <c r="AJ70" s="98"/>
      <c r="AK70" s="98"/>
      <c r="AL70" s="98"/>
      <c r="AM70" s="98"/>
      <c r="AN70" s="98"/>
      <c r="AO70" s="98"/>
      <c r="AP70" s="98"/>
      <c r="AQ70" s="98"/>
      <c r="AR70" s="98"/>
      <c r="AS70" s="98"/>
      <c r="AT70" s="98"/>
      <c r="AU70" s="98"/>
      <c r="AV70" s="98"/>
      <c r="AW70" s="98"/>
      <c r="AX70" s="98"/>
      <c r="AY70" s="98"/>
      <c r="AZ70" s="98"/>
      <c r="BA70" s="98"/>
      <c r="BB70" s="112"/>
      <c r="BC70" s="115"/>
      <c r="BD70" s="49"/>
      <c r="BE70" s="98"/>
      <c r="BF70" s="98"/>
      <c r="BG70" s="98"/>
      <c r="BH70" s="98"/>
      <c r="BI70" s="98"/>
      <c r="BJ70" s="98"/>
      <c r="BK70" s="98"/>
      <c r="BL70" s="98"/>
      <c r="BM70" s="98"/>
      <c r="BN70" s="98"/>
      <c r="BO70" s="98"/>
      <c r="BP70" s="98"/>
      <c r="BQ70" s="98"/>
      <c r="BR70" s="98"/>
      <c r="BS70" s="98"/>
      <c r="BT70" s="98"/>
      <c r="BU70" s="98"/>
      <c r="BV70" s="98"/>
      <c r="BW70" s="98"/>
      <c r="BX70" s="98"/>
      <c r="BY70" s="98"/>
      <c r="BZ70" s="98"/>
      <c r="CA70" s="98"/>
      <c r="CB70" s="112"/>
      <c r="CC70" s="115"/>
      <c r="CD70" s="49"/>
      <c r="CE70" s="98"/>
      <c r="CF70" s="98"/>
      <c r="CG70" s="98"/>
      <c r="CH70" s="98"/>
      <c r="CI70" s="98"/>
      <c r="CJ70" s="98"/>
      <c r="CK70" s="98"/>
      <c r="CL70" s="98"/>
      <c r="CM70" s="98"/>
      <c r="CN70" s="98"/>
      <c r="CO70" s="98"/>
      <c r="CP70" s="98"/>
      <c r="CQ70" s="98"/>
      <c r="CR70" s="98"/>
      <c r="CS70" s="98"/>
      <c r="CT70" s="98"/>
      <c r="CU70" s="98"/>
      <c r="CV70" s="98"/>
      <c r="CW70" s="98"/>
      <c r="CX70" s="98"/>
      <c r="CY70" s="98"/>
      <c r="CZ70" s="98"/>
      <c r="DA70" s="98"/>
      <c r="DB70" s="112"/>
    </row>
    <row r="71" spans="1:106" hidden="1" x14ac:dyDescent="0.35">
      <c r="A71" s="109">
        <v>4</v>
      </c>
      <c r="B71" s="12" t="str" cm="1">
        <f t="array" aca="1" ref="B71" ca="1">IF(INDIRECT("Units!" &amp; ADDRESS(10, A71+3))="Building level", IF(COUNTA(INDIRECT("Units!" &amp; ADDRESS(3, A71+3)))&gt;0, INDIRECT("Units!" &amp; ADDRESS(3, A71+3)), ""), "")</f>
        <v/>
      </c>
      <c r="C71" s="49"/>
      <c r="D71" s="49"/>
      <c r="E71" s="98"/>
      <c r="F71" s="98">
        <f t="shared" si="0"/>
        <v>1782</v>
      </c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115"/>
      <c r="AD71" s="49"/>
      <c r="AE71" s="98"/>
      <c r="AF71" s="98"/>
      <c r="AG71" s="98"/>
      <c r="AH71" s="98"/>
      <c r="AI71" s="98"/>
      <c r="AJ71" s="98"/>
      <c r="AK71" s="98"/>
      <c r="AL71" s="98"/>
      <c r="AM71" s="98"/>
      <c r="AN71" s="98"/>
      <c r="AO71" s="98"/>
      <c r="AP71" s="98"/>
      <c r="AQ71" s="98"/>
      <c r="AR71" s="98"/>
      <c r="AS71" s="98"/>
      <c r="AT71" s="98"/>
      <c r="AU71" s="98"/>
      <c r="AV71" s="98"/>
      <c r="AW71" s="98"/>
      <c r="AX71" s="98"/>
      <c r="AY71" s="98"/>
      <c r="AZ71" s="98"/>
      <c r="BA71" s="98"/>
      <c r="BB71" s="112"/>
      <c r="BC71" s="115"/>
      <c r="BD71" s="49"/>
      <c r="BE71" s="98"/>
      <c r="BF71" s="98"/>
      <c r="BG71" s="98"/>
      <c r="BH71" s="98"/>
      <c r="BI71" s="98"/>
      <c r="BJ71" s="98"/>
      <c r="BK71" s="98"/>
      <c r="BL71" s="98"/>
      <c r="BM71" s="98"/>
      <c r="BN71" s="98"/>
      <c r="BO71" s="98"/>
      <c r="BP71" s="98"/>
      <c r="BQ71" s="98"/>
      <c r="BR71" s="98"/>
      <c r="BS71" s="98"/>
      <c r="BT71" s="98"/>
      <c r="BU71" s="98"/>
      <c r="BV71" s="98"/>
      <c r="BW71" s="98"/>
      <c r="BX71" s="98"/>
      <c r="BY71" s="98"/>
      <c r="BZ71" s="98"/>
      <c r="CA71" s="98"/>
      <c r="CB71" s="112"/>
      <c r="CC71" s="115"/>
      <c r="CD71" s="49"/>
      <c r="CE71" s="98"/>
      <c r="CF71" s="98"/>
      <c r="CG71" s="98"/>
      <c r="CH71" s="98"/>
      <c r="CI71" s="98"/>
      <c r="CJ71" s="98"/>
      <c r="CK71" s="98"/>
      <c r="CL71" s="98"/>
      <c r="CM71" s="98"/>
      <c r="CN71" s="98"/>
      <c r="CO71" s="98"/>
      <c r="CP71" s="98"/>
      <c r="CQ71" s="98"/>
      <c r="CR71" s="98"/>
      <c r="CS71" s="98"/>
      <c r="CT71" s="98"/>
      <c r="CU71" s="98"/>
      <c r="CV71" s="98"/>
      <c r="CW71" s="98"/>
      <c r="CX71" s="98"/>
      <c r="CY71" s="98"/>
      <c r="CZ71" s="98"/>
      <c r="DA71" s="98"/>
      <c r="DB71" s="112"/>
    </row>
    <row r="72" spans="1:106" hidden="1" x14ac:dyDescent="0.35">
      <c r="A72" s="109">
        <v>5</v>
      </c>
      <c r="B72" s="12" t="str" cm="1">
        <f t="array" aca="1" ref="B72" ca="1">IF(INDIRECT("Units!" &amp; ADDRESS(10, A72+3))="Building level", IF(COUNTA(INDIRECT("Units!" &amp; ADDRESS(3, A72+3)))&gt;0, INDIRECT("Units!" &amp; ADDRESS(3, A72+3)), ""), "")</f>
        <v/>
      </c>
      <c r="C72" s="49"/>
      <c r="D72" s="49"/>
      <c r="E72" s="98"/>
      <c r="F72" s="98">
        <f t="shared" si="0"/>
        <v>1782</v>
      </c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115"/>
      <c r="AD72" s="49"/>
      <c r="AE72" s="98"/>
      <c r="AF72" s="98"/>
      <c r="AG72" s="98"/>
      <c r="AH72" s="98"/>
      <c r="AI72" s="98"/>
      <c r="AJ72" s="98"/>
      <c r="AK72" s="98"/>
      <c r="AL72" s="98"/>
      <c r="AM72" s="98"/>
      <c r="AN72" s="98"/>
      <c r="AO72" s="98"/>
      <c r="AP72" s="98"/>
      <c r="AQ72" s="98"/>
      <c r="AR72" s="98"/>
      <c r="AS72" s="98"/>
      <c r="AT72" s="98"/>
      <c r="AU72" s="98"/>
      <c r="AV72" s="98"/>
      <c r="AW72" s="98"/>
      <c r="AX72" s="98"/>
      <c r="AY72" s="98"/>
      <c r="AZ72" s="98"/>
      <c r="BA72" s="98"/>
      <c r="BB72" s="112"/>
      <c r="BC72" s="115"/>
      <c r="BD72" s="49"/>
      <c r="BE72" s="98"/>
      <c r="BF72" s="98"/>
      <c r="BG72" s="98"/>
      <c r="BH72" s="98"/>
      <c r="BI72" s="98"/>
      <c r="BJ72" s="98"/>
      <c r="BK72" s="98"/>
      <c r="BL72" s="98"/>
      <c r="BM72" s="98"/>
      <c r="BN72" s="98"/>
      <c r="BO72" s="98"/>
      <c r="BP72" s="98"/>
      <c r="BQ72" s="98"/>
      <c r="BR72" s="98"/>
      <c r="BS72" s="98"/>
      <c r="BT72" s="98"/>
      <c r="BU72" s="98"/>
      <c r="BV72" s="98"/>
      <c r="BW72" s="98"/>
      <c r="BX72" s="98"/>
      <c r="BY72" s="98"/>
      <c r="BZ72" s="98"/>
      <c r="CA72" s="98"/>
      <c r="CB72" s="112"/>
      <c r="CC72" s="115"/>
      <c r="CD72" s="49"/>
      <c r="CE72" s="98"/>
      <c r="CF72" s="98"/>
      <c r="CG72" s="98"/>
      <c r="CH72" s="98"/>
      <c r="CI72" s="98"/>
      <c r="CJ72" s="98"/>
      <c r="CK72" s="98"/>
      <c r="CL72" s="98"/>
      <c r="CM72" s="98"/>
      <c r="CN72" s="98"/>
      <c r="CO72" s="98"/>
      <c r="CP72" s="98"/>
      <c r="CQ72" s="98"/>
      <c r="CR72" s="98"/>
      <c r="CS72" s="98"/>
      <c r="CT72" s="98"/>
      <c r="CU72" s="98"/>
      <c r="CV72" s="98"/>
      <c r="CW72" s="98"/>
      <c r="CX72" s="98"/>
      <c r="CY72" s="98"/>
      <c r="CZ72" s="98"/>
      <c r="DA72" s="98"/>
      <c r="DB72" s="112"/>
    </row>
    <row r="73" spans="1:106" hidden="1" x14ac:dyDescent="0.35">
      <c r="A73" s="109">
        <v>6</v>
      </c>
      <c r="B73" s="12" t="str" cm="1">
        <f t="array" aca="1" ref="B73" ca="1">IF(INDIRECT("Units!" &amp; ADDRESS(10, A73+3))="Building level", IF(COUNTA(INDIRECT("Units!" &amp; ADDRESS(3, A73+3)))&gt;0, INDIRECT("Units!" &amp; ADDRESS(3, A73+3)), ""), "")</f>
        <v/>
      </c>
      <c r="C73" s="49"/>
      <c r="D73" s="49"/>
      <c r="E73" s="98"/>
      <c r="F73" s="98">
        <f t="shared" si="0"/>
        <v>1782</v>
      </c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  <c r="Z73" s="98"/>
      <c r="AA73" s="98"/>
      <c r="AB73" s="98"/>
      <c r="AC73" s="115"/>
      <c r="AD73" s="49"/>
      <c r="AE73" s="98"/>
      <c r="AF73" s="98"/>
      <c r="AG73" s="98"/>
      <c r="AH73" s="98"/>
      <c r="AI73" s="98"/>
      <c r="AJ73" s="98"/>
      <c r="AK73" s="98"/>
      <c r="AL73" s="98"/>
      <c r="AM73" s="98"/>
      <c r="AN73" s="98"/>
      <c r="AO73" s="98"/>
      <c r="AP73" s="98"/>
      <c r="AQ73" s="98"/>
      <c r="AR73" s="98"/>
      <c r="AS73" s="98"/>
      <c r="AT73" s="98"/>
      <c r="AU73" s="98"/>
      <c r="AV73" s="98"/>
      <c r="AW73" s="98"/>
      <c r="AX73" s="98"/>
      <c r="AY73" s="98"/>
      <c r="AZ73" s="98"/>
      <c r="BA73" s="98"/>
      <c r="BB73" s="112"/>
      <c r="BC73" s="115"/>
      <c r="BD73" s="49"/>
      <c r="BE73" s="98"/>
      <c r="BF73" s="98"/>
      <c r="BG73" s="98"/>
      <c r="BH73" s="98"/>
      <c r="BI73" s="98"/>
      <c r="BJ73" s="98"/>
      <c r="BK73" s="98"/>
      <c r="BL73" s="98"/>
      <c r="BM73" s="98"/>
      <c r="BN73" s="98"/>
      <c r="BO73" s="98"/>
      <c r="BP73" s="98"/>
      <c r="BQ73" s="98"/>
      <c r="BR73" s="98"/>
      <c r="BS73" s="98"/>
      <c r="BT73" s="98"/>
      <c r="BU73" s="98"/>
      <c r="BV73" s="98"/>
      <c r="BW73" s="98"/>
      <c r="BX73" s="98"/>
      <c r="BY73" s="98"/>
      <c r="BZ73" s="98"/>
      <c r="CA73" s="98"/>
      <c r="CB73" s="112"/>
      <c r="CC73" s="115"/>
      <c r="CD73" s="49"/>
      <c r="CE73" s="98"/>
      <c r="CF73" s="98"/>
      <c r="CG73" s="98"/>
      <c r="CH73" s="98"/>
      <c r="CI73" s="98"/>
      <c r="CJ73" s="98"/>
      <c r="CK73" s="98"/>
      <c r="CL73" s="98"/>
      <c r="CM73" s="98"/>
      <c r="CN73" s="98"/>
      <c r="CO73" s="98"/>
      <c r="CP73" s="98"/>
      <c r="CQ73" s="98"/>
      <c r="CR73" s="98"/>
      <c r="CS73" s="98"/>
      <c r="CT73" s="98"/>
      <c r="CU73" s="98"/>
      <c r="CV73" s="98"/>
      <c r="CW73" s="98"/>
      <c r="CX73" s="98"/>
      <c r="CY73" s="98"/>
      <c r="CZ73" s="98"/>
      <c r="DA73" s="98"/>
      <c r="DB73" s="112"/>
    </row>
    <row r="74" spans="1:106" hidden="1" x14ac:dyDescent="0.35">
      <c r="A74" s="109">
        <v>7</v>
      </c>
      <c r="B74" s="12" t="str" cm="1">
        <f t="array" aca="1" ref="B74" ca="1">IF(INDIRECT("Units!" &amp; ADDRESS(10, A74+3))="Building level", IF(COUNTA(INDIRECT("Units!" &amp; ADDRESS(3, A74+3)))&gt;0, INDIRECT("Units!" &amp; ADDRESS(3, A74+3)), ""), "")</f>
        <v/>
      </c>
      <c r="C74" s="49"/>
      <c r="D74" s="49"/>
      <c r="E74" s="98"/>
      <c r="F74" s="98">
        <f t="shared" si="0"/>
        <v>1782</v>
      </c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8"/>
      <c r="S74" s="98"/>
      <c r="T74" s="98"/>
      <c r="U74" s="98"/>
      <c r="V74" s="98"/>
      <c r="W74" s="98"/>
      <c r="X74" s="98"/>
      <c r="Y74" s="98"/>
      <c r="Z74" s="98"/>
      <c r="AA74" s="98"/>
      <c r="AB74" s="98"/>
      <c r="AC74" s="115"/>
      <c r="AD74" s="49"/>
      <c r="AE74" s="98"/>
      <c r="AF74" s="98"/>
      <c r="AG74" s="98"/>
      <c r="AH74" s="98"/>
      <c r="AI74" s="98"/>
      <c r="AJ74" s="98"/>
      <c r="AK74" s="98"/>
      <c r="AL74" s="98"/>
      <c r="AM74" s="98"/>
      <c r="AN74" s="98"/>
      <c r="AO74" s="98"/>
      <c r="AP74" s="98"/>
      <c r="AQ74" s="98"/>
      <c r="AR74" s="98"/>
      <c r="AS74" s="98"/>
      <c r="AT74" s="98"/>
      <c r="AU74" s="98"/>
      <c r="AV74" s="98"/>
      <c r="AW74" s="98"/>
      <c r="AX74" s="98"/>
      <c r="AY74" s="98"/>
      <c r="AZ74" s="98"/>
      <c r="BA74" s="98"/>
      <c r="BB74" s="112"/>
      <c r="BC74" s="115"/>
      <c r="BD74" s="49"/>
      <c r="BE74" s="98"/>
      <c r="BF74" s="98"/>
      <c r="BG74" s="98"/>
      <c r="BH74" s="98"/>
      <c r="BI74" s="98"/>
      <c r="BJ74" s="98"/>
      <c r="BK74" s="98"/>
      <c r="BL74" s="98"/>
      <c r="BM74" s="98"/>
      <c r="BN74" s="98"/>
      <c r="BO74" s="98"/>
      <c r="BP74" s="98"/>
      <c r="BQ74" s="98"/>
      <c r="BR74" s="98"/>
      <c r="BS74" s="98"/>
      <c r="BT74" s="98"/>
      <c r="BU74" s="98"/>
      <c r="BV74" s="98"/>
      <c r="BW74" s="98"/>
      <c r="BX74" s="98"/>
      <c r="BY74" s="98"/>
      <c r="BZ74" s="98"/>
      <c r="CA74" s="98"/>
      <c r="CB74" s="112"/>
      <c r="CC74" s="115"/>
      <c r="CD74" s="49"/>
      <c r="CE74" s="98"/>
      <c r="CF74" s="98"/>
      <c r="CG74" s="98"/>
      <c r="CH74" s="98"/>
      <c r="CI74" s="98"/>
      <c r="CJ74" s="98"/>
      <c r="CK74" s="98"/>
      <c r="CL74" s="98"/>
      <c r="CM74" s="98"/>
      <c r="CN74" s="98"/>
      <c r="CO74" s="98"/>
      <c r="CP74" s="98"/>
      <c r="CQ74" s="98"/>
      <c r="CR74" s="98"/>
      <c r="CS74" s="98"/>
      <c r="CT74" s="98"/>
      <c r="CU74" s="98"/>
      <c r="CV74" s="98"/>
      <c r="CW74" s="98"/>
      <c r="CX74" s="98"/>
      <c r="CY74" s="98"/>
      <c r="CZ74" s="98"/>
      <c r="DA74" s="98"/>
      <c r="DB74" s="112"/>
    </row>
    <row r="75" spans="1:106" hidden="1" x14ac:dyDescent="0.35">
      <c r="A75" s="109">
        <v>8</v>
      </c>
      <c r="B75" s="12" t="str" cm="1">
        <f t="array" aca="1" ref="B75" ca="1">IF(INDIRECT("Units!" &amp; ADDRESS(10, A75+3))="Building level", IF(COUNTA(INDIRECT("Units!" &amp; ADDRESS(3, A75+3)))&gt;0, INDIRECT("Units!" &amp; ADDRESS(3, A75+3)), ""), "")</f>
        <v/>
      </c>
      <c r="C75" s="49"/>
      <c r="D75" s="49"/>
      <c r="E75" s="98"/>
      <c r="F75" s="98">
        <f t="shared" si="0"/>
        <v>1782</v>
      </c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115"/>
      <c r="AD75" s="49"/>
      <c r="AE75" s="98"/>
      <c r="AF75" s="98"/>
      <c r="AG75" s="98"/>
      <c r="AH75" s="98"/>
      <c r="AI75" s="98"/>
      <c r="AJ75" s="98"/>
      <c r="AK75" s="98"/>
      <c r="AL75" s="98"/>
      <c r="AM75" s="98"/>
      <c r="AN75" s="98"/>
      <c r="AO75" s="98"/>
      <c r="AP75" s="98"/>
      <c r="AQ75" s="98"/>
      <c r="AR75" s="98"/>
      <c r="AS75" s="98"/>
      <c r="AT75" s="98"/>
      <c r="AU75" s="98"/>
      <c r="AV75" s="98"/>
      <c r="AW75" s="98"/>
      <c r="AX75" s="98"/>
      <c r="AY75" s="98"/>
      <c r="AZ75" s="98"/>
      <c r="BA75" s="98"/>
      <c r="BB75" s="112"/>
      <c r="BC75" s="115"/>
      <c r="BD75" s="49"/>
      <c r="BE75" s="98"/>
      <c r="BF75" s="98"/>
      <c r="BG75" s="98"/>
      <c r="BH75" s="98"/>
      <c r="BI75" s="98"/>
      <c r="BJ75" s="98"/>
      <c r="BK75" s="98"/>
      <c r="BL75" s="98"/>
      <c r="BM75" s="98"/>
      <c r="BN75" s="98"/>
      <c r="BO75" s="98"/>
      <c r="BP75" s="98"/>
      <c r="BQ75" s="98"/>
      <c r="BR75" s="98"/>
      <c r="BS75" s="98"/>
      <c r="BT75" s="98"/>
      <c r="BU75" s="98"/>
      <c r="BV75" s="98"/>
      <c r="BW75" s="98"/>
      <c r="BX75" s="98"/>
      <c r="BY75" s="98"/>
      <c r="BZ75" s="98"/>
      <c r="CA75" s="98"/>
      <c r="CB75" s="112"/>
      <c r="CC75" s="115"/>
      <c r="CD75" s="49"/>
      <c r="CE75" s="98"/>
      <c r="CF75" s="98"/>
      <c r="CG75" s="98"/>
      <c r="CH75" s="98"/>
      <c r="CI75" s="98"/>
      <c r="CJ75" s="98"/>
      <c r="CK75" s="98"/>
      <c r="CL75" s="98"/>
      <c r="CM75" s="98"/>
      <c r="CN75" s="98"/>
      <c r="CO75" s="98"/>
      <c r="CP75" s="98"/>
      <c r="CQ75" s="98"/>
      <c r="CR75" s="98"/>
      <c r="CS75" s="98"/>
      <c r="CT75" s="98"/>
      <c r="CU75" s="98"/>
      <c r="CV75" s="98"/>
      <c r="CW75" s="98"/>
      <c r="CX75" s="98"/>
      <c r="CY75" s="98"/>
      <c r="CZ75" s="98"/>
      <c r="DA75" s="98"/>
      <c r="DB75" s="112"/>
    </row>
    <row r="76" spans="1:106" x14ac:dyDescent="0.35">
      <c r="A76" s="109">
        <v>9</v>
      </c>
      <c r="B76" s="12" t="str" cm="1">
        <f t="array" aca="1" ref="B76" ca="1">IF(INDIRECT("Units!" &amp; ADDRESS(10, A76+3))="Building level", IF(COUNTA(INDIRECT("Units!" &amp; ADDRESS(3, A76+3)))&gt;0, INDIRECT("Units!" &amp; ADDRESS(3, A76+3)), ""), "")</f>
        <v>Heat Pump (ground SFH 17kW)</v>
      </c>
      <c r="C76" s="49"/>
      <c r="D76" s="49"/>
      <c r="E76" s="98">
        <v>6</v>
      </c>
      <c r="F76" s="98">
        <f t="shared" si="0"/>
        <v>1782</v>
      </c>
      <c r="G76" s="197"/>
      <c r="H76" s="197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115"/>
      <c r="AD76" s="49"/>
      <c r="AE76" s="98"/>
      <c r="AF76" s="98"/>
      <c r="AG76" s="98"/>
      <c r="AH76" s="98"/>
      <c r="AI76" s="98"/>
      <c r="AJ76" s="98"/>
      <c r="AK76" s="98"/>
      <c r="AL76" s="98"/>
      <c r="AM76" s="98"/>
      <c r="AN76" s="98"/>
      <c r="AO76" s="98"/>
      <c r="AP76" s="98"/>
      <c r="AQ76" s="98"/>
      <c r="AR76" s="98"/>
      <c r="AS76" s="98"/>
      <c r="AT76" s="98"/>
      <c r="AU76" s="98"/>
      <c r="AV76" s="98"/>
      <c r="AW76" s="98"/>
      <c r="AX76" s="98"/>
      <c r="AY76" s="98"/>
      <c r="AZ76" s="98"/>
      <c r="BA76" s="98"/>
      <c r="BB76" s="112"/>
      <c r="BC76" s="115"/>
      <c r="BD76" s="49"/>
      <c r="BE76" s="98"/>
      <c r="BF76" s="98"/>
      <c r="BG76" s="98"/>
      <c r="BH76" s="98"/>
      <c r="BI76" s="98"/>
      <c r="BJ76" s="98"/>
      <c r="BK76" s="98"/>
      <c r="BL76" s="98"/>
      <c r="BM76" s="98"/>
      <c r="BN76" s="98"/>
      <c r="BO76" s="98"/>
      <c r="BP76" s="98"/>
      <c r="BQ76" s="98"/>
      <c r="BR76" s="98"/>
      <c r="BS76" s="98"/>
      <c r="BT76" s="98"/>
      <c r="BU76" s="98"/>
      <c r="BV76" s="98"/>
      <c r="BW76" s="98"/>
      <c r="BX76" s="98"/>
      <c r="BY76" s="98"/>
      <c r="BZ76" s="98"/>
      <c r="CA76" s="98"/>
      <c r="CB76" s="112"/>
      <c r="CC76" s="115"/>
      <c r="CD76" s="49"/>
      <c r="CE76" s="98"/>
      <c r="CF76" s="98"/>
      <c r="CG76" s="98"/>
      <c r="CH76" s="98"/>
      <c r="CI76" s="98"/>
      <c r="CJ76" s="98"/>
      <c r="CK76" s="98"/>
      <c r="CL76" s="98"/>
      <c r="CM76" s="98"/>
      <c r="CN76" s="98"/>
      <c r="CO76" s="98"/>
      <c r="CP76" s="98"/>
      <c r="CQ76" s="98"/>
      <c r="CR76" s="98"/>
      <c r="CS76" s="98"/>
      <c r="CT76" s="98"/>
      <c r="CU76" s="98"/>
      <c r="CV76" s="98"/>
      <c r="CW76" s="98"/>
      <c r="CX76" s="98"/>
      <c r="CY76" s="98"/>
      <c r="CZ76" s="98"/>
      <c r="DA76" s="98"/>
      <c r="DB76" s="112"/>
    </row>
    <row r="77" spans="1:106" x14ac:dyDescent="0.35">
      <c r="A77" s="109">
        <v>10</v>
      </c>
      <c r="B77" s="12" t="str" cm="1">
        <f t="array" aca="1" ref="B77" ca="1">IF(INDIRECT("Units!" &amp; ADDRESS(10, A77+3))="Building level", IF(COUNTA(INDIRECT("Units!" &amp; ADDRESS(3, A77+3)))&gt;0, INDIRECT("Units!" &amp; ADDRESS(3, A77+3)), ""), "")</f>
        <v>Heat Pump (air SFH 17kW)</v>
      </c>
      <c r="C77" s="49"/>
      <c r="D77" s="49"/>
      <c r="E77" s="98">
        <v>148</v>
      </c>
      <c r="F77" s="98">
        <f t="shared" si="0"/>
        <v>1782</v>
      </c>
      <c r="G77" s="197"/>
      <c r="H77" s="197"/>
      <c r="I77" s="98"/>
      <c r="J77" s="98"/>
      <c r="K77" s="98"/>
      <c r="L77" s="98"/>
      <c r="M77" s="98"/>
      <c r="N77" s="98"/>
      <c r="O77" s="98"/>
      <c r="P77" s="98"/>
      <c r="Q77" s="98"/>
      <c r="R77" s="98"/>
      <c r="S77" s="98"/>
      <c r="T77" s="98"/>
      <c r="U77" s="98"/>
      <c r="V77" s="98"/>
      <c r="W77" s="98"/>
      <c r="X77" s="98"/>
      <c r="Y77" s="98"/>
      <c r="Z77" s="98"/>
      <c r="AA77" s="98"/>
      <c r="AB77" s="98"/>
      <c r="AC77" s="115"/>
      <c r="AD77" s="49"/>
      <c r="AE77" s="98"/>
      <c r="AF77" s="98"/>
      <c r="AG77" s="98"/>
      <c r="AH77" s="98"/>
      <c r="AI77" s="98"/>
      <c r="AJ77" s="98"/>
      <c r="AK77" s="98"/>
      <c r="AL77" s="98"/>
      <c r="AM77" s="98"/>
      <c r="AN77" s="98"/>
      <c r="AO77" s="98"/>
      <c r="AP77" s="98"/>
      <c r="AQ77" s="98"/>
      <c r="AR77" s="98"/>
      <c r="AS77" s="98"/>
      <c r="AT77" s="98"/>
      <c r="AU77" s="98"/>
      <c r="AV77" s="98"/>
      <c r="AW77" s="98"/>
      <c r="AX77" s="98"/>
      <c r="AY77" s="98"/>
      <c r="AZ77" s="98"/>
      <c r="BA77" s="98"/>
      <c r="BB77" s="112"/>
      <c r="BC77" s="115"/>
      <c r="BD77" s="49"/>
      <c r="BE77" s="98"/>
      <c r="BF77" s="98"/>
      <c r="BG77" s="98"/>
      <c r="BH77" s="98"/>
      <c r="BI77" s="98"/>
      <c r="BJ77" s="98"/>
      <c r="BK77" s="98"/>
      <c r="BL77" s="98"/>
      <c r="BM77" s="98"/>
      <c r="BN77" s="98"/>
      <c r="BO77" s="98"/>
      <c r="BP77" s="98"/>
      <c r="BQ77" s="98"/>
      <c r="BR77" s="98"/>
      <c r="BS77" s="98"/>
      <c r="BT77" s="98"/>
      <c r="BU77" s="98"/>
      <c r="BV77" s="98"/>
      <c r="BW77" s="98"/>
      <c r="BX77" s="98"/>
      <c r="BY77" s="98"/>
      <c r="BZ77" s="98"/>
      <c r="CA77" s="98"/>
      <c r="CB77" s="112"/>
      <c r="CC77" s="115"/>
      <c r="CD77" s="49"/>
      <c r="CE77" s="98"/>
      <c r="CF77" s="98"/>
      <c r="CG77" s="98"/>
      <c r="CH77" s="98"/>
      <c r="CI77" s="98"/>
      <c r="CJ77" s="98"/>
      <c r="CK77" s="98"/>
      <c r="CL77" s="98"/>
      <c r="CM77" s="98"/>
      <c r="CN77" s="98"/>
      <c r="CO77" s="98"/>
      <c r="CP77" s="98"/>
      <c r="CQ77" s="98"/>
      <c r="CR77" s="98"/>
      <c r="CS77" s="98"/>
      <c r="CT77" s="98"/>
      <c r="CU77" s="98"/>
      <c r="CV77" s="98"/>
      <c r="CW77" s="98"/>
      <c r="CX77" s="98"/>
      <c r="CY77" s="98"/>
      <c r="CZ77" s="98"/>
      <c r="DA77" s="98"/>
      <c r="DB77" s="112"/>
    </row>
    <row r="78" spans="1:106" x14ac:dyDescent="0.35">
      <c r="A78" s="109">
        <v>11</v>
      </c>
      <c r="B78" s="12" t="str" cm="1">
        <f t="array" aca="1" ref="B78" ca="1">IF(INDIRECT("Units!" &amp; ADDRESS(10, A78+3))="Building level", IF(COUNTA(INDIRECT("Units!" &amp; ADDRESS(3, A78+3)))&gt;0, INDIRECT("Units!" &amp; ADDRESS(3, A78+3)), ""), "")</f>
        <v>Heat Pump (ground MFH 80kW)</v>
      </c>
      <c r="C78" s="49"/>
      <c r="D78" s="49"/>
      <c r="E78" s="197"/>
      <c r="F78" s="197"/>
      <c r="G78" s="98">
        <v>3</v>
      </c>
      <c r="H78" s="98">
        <f>3*$G$5</f>
        <v>636</v>
      </c>
      <c r="I78" s="98"/>
      <c r="J78" s="98"/>
      <c r="K78" s="98"/>
      <c r="L78" s="98"/>
      <c r="M78" s="98"/>
      <c r="N78" s="98"/>
      <c r="O78" s="98"/>
      <c r="P78" s="98"/>
      <c r="Q78" s="98"/>
      <c r="R78" s="98"/>
      <c r="S78" s="98"/>
      <c r="T78" s="98"/>
      <c r="U78" s="98"/>
      <c r="V78" s="98"/>
      <c r="W78" s="98"/>
      <c r="X78" s="98"/>
      <c r="Y78" s="98"/>
      <c r="Z78" s="98"/>
      <c r="AA78" s="98"/>
      <c r="AB78" s="98"/>
      <c r="AC78" s="115"/>
      <c r="AD78" s="49"/>
      <c r="AE78" s="98"/>
      <c r="AF78" s="98"/>
      <c r="AG78" s="98"/>
      <c r="AH78" s="98"/>
      <c r="AI78" s="98"/>
      <c r="AJ78" s="98"/>
      <c r="AK78" s="98"/>
      <c r="AL78" s="98"/>
      <c r="AM78" s="98"/>
      <c r="AN78" s="98"/>
      <c r="AO78" s="98"/>
      <c r="AP78" s="98"/>
      <c r="AQ78" s="98"/>
      <c r="AR78" s="98"/>
      <c r="AS78" s="98"/>
      <c r="AT78" s="98"/>
      <c r="AU78" s="98"/>
      <c r="AV78" s="98"/>
      <c r="AW78" s="98"/>
      <c r="AX78" s="98"/>
      <c r="AY78" s="98"/>
      <c r="AZ78" s="98"/>
      <c r="BA78" s="98"/>
      <c r="BB78" s="112"/>
      <c r="BC78" s="115"/>
      <c r="BD78" s="49"/>
      <c r="BE78" s="98"/>
      <c r="BF78" s="98"/>
      <c r="BG78" s="98"/>
      <c r="BH78" s="98"/>
      <c r="BI78" s="98"/>
      <c r="BJ78" s="98"/>
      <c r="BK78" s="98"/>
      <c r="BL78" s="98"/>
      <c r="BM78" s="98"/>
      <c r="BN78" s="98"/>
      <c r="BO78" s="98"/>
      <c r="BP78" s="98"/>
      <c r="BQ78" s="98"/>
      <c r="BR78" s="98"/>
      <c r="BS78" s="98"/>
      <c r="BT78" s="98"/>
      <c r="BU78" s="98"/>
      <c r="BV78" s="98"/>
      <c r="BW78" s="98"/>
      <c r="BX78" s="98"/>
      <c r="BY78" s="98"/>
      <c r="BZ78" s="98"/>
      <c r="CA78" s="98"/>
      <c r="CB78" s="112"/>
      <c r="CC78" s="115"/>
      <c r="CD78" s="49"/>
      <c r="CE78" s="98"/>
      <c r="CF78" s="98"/>
      <c r="CG78" s="98"/>
      <c r="CH78" s="98"/>
      <c r="CI78" s="98"/>
      <c r="CJ78" s="98"/>
      <c r="CK78" s="98"/>
      <c r="CL78" s="98"/>
      <c r="CM78" s="98"/>
      <c r="CN78" s="98"/>
      <c r="CO78" s="98"/>
      <c r="CP78" s="98"/>
      <c r="CQ78" s="98"/>
      <c r="CR78" s="98"/>
      <c r="CS78" s="98"/>
      <c r="CT78" s="98"/>
      <c r="CU78" s="98"/>
      <c r="CV78" s="98"/>
      <c r="CW78" s="98"/>
      <c r="CX78" s="98"/>
      <c r="CY78" s="98"/>
      <c r="CZ78" s="98"/>
      <c r="DA78" s="98"/>
      <c r="DB78" s="112"/>
    </row>
    <row r="79" spans="1:106" x14ac:dyDescent="0.35">
      <c r="A79" s="109">
        <v>12</v>
      </c>
      <c r="B79" s="12" t="str" cm="1">
        <f t="array" aca="1" ref="B79" ca="1">IF(INDIRECT("Units!" &amp; ADDRESS(10, A79+3))="Building level", IF(COUNTA(INDIRECT("Units!" &amp; ADDRESS(3, A79+3)))&gt;0, INDIRECT("Units!" &amp; ADDRESS(3, A79+3)), ""), "")</f>
        <v>Heat Pump (air MFH 80kW)</v>
      </c>
      <c r="C79" s="49"/>
      <c r="D79" s="49"/>
      <c r="E79" s="197"/>
      <c r="F79" s="197"/>
      <c r="G79" s="98">
        <v>21</v>
      </c>
      <c r="H79" s="98">
        <f>3*$G$5</f>
        <v>636</v>
      </c>
      <c r="I79" s="98"/>
      <c r="J79" s="98"/>
      <c r="K79" s="98"/>
      <c r="L79" s="98"/>
      <c r="M79" s="98"/>
      <c r="N79" s="98"/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  <c r="AA79" s="98"/>
      <c r="AB79" s="98"/>
      <c r="AC79" s="115"/>
      <c r="AD79" s="49"/>
      <c r="AE79" s="98"/>
      <c r="AF79" s="98"/>
      <c r="AG79" s="98"/>
      <c r="AH79" s="98"/>
      <c r="AI79" s="98"/>
      <c r="AJ79" s="98"/>
      <c r="AK79" s="98"/>
      <c r="AL79" s="98"/>
      <c r="AM79" s="98"/>
      <c r="AN79" s="98"/>
      <c r="AO79" s="98"/>
      <c r="AP79" s="98"/>
      <c r="AQ79" s="98"/>
      <c r="AR79" s="98"/>
      <c r="AS79" s="98"/>
      <c r="AT79" s="98"/>
      <c r="AU79" s="98"/>
      <c r="AV79" s="98"/>
      <c r="AW79" s="98"/>
      <c r="AX79" s="98"/>
      <c r="AY79" s="98"/>
      <c r="AZ79" s="98"/>
      <c r="BA79" s="98"/>
      <c r="BB79" s="112"/>
      <c r="BC79" s="115"/>
      <c r="BD79" s="49"/>
      <c r="BE79" s="98"/>
      <c r="BF79" s="98"/>
      <c r="BG79" s="98"/>
      <c r="BH79" s="98"/>
      <c r="BI79" s="98"/>
      <c r="BJ79" s="98"/>
      <c r="BK79" s="98"/>
      <c r="BL79" s="98"/>
      <c r="BM79" s="98"/>
      <c r="BN79" s="98"/>
      <c r="BO79" s="98"/>
      <c r="BP79" s="98"/>
      <c r="BQ79" s="98"/>
      <c r="BR79" s="98"/>
      <c r="BS79" s="98"/>
      <c r="BT79" s="98"/>
      <c r="BU79" s="98"/>
      <c r="BV79" s="98"/>
      <c r="BW79" s="98"/>
      <c r="BX79" s="98"/>
      <c r="BY79" s="98"/>
      <c r="BZ79" s="98"/>
      <c r="CA79" s="98"/>
      <c r="CB79" s="112"/>
      <c r="CC79" s="115"/>
      <c r="CD79" s="49"/>
      <c r="CE79" s="98"/>
      <c r="CF79" s="98"/>
      <c r="CG79" s="98"/>
      <c r="CH79" s="98"/>
      <c r="CI79" s="98"/>
      <c r="CJ79" s="98"/>
      <c r="CK79" s="98"/>
      <c r="CL79" s="98"/>
      <c r="CM79" s="98"/>
      <c r="CN79" s="98"/>
      <c r="CO79" s="98"/>
      <c r="CP79" s="98"/>
      <c r="CQ79" s="98"/>
      <c r="CR79" s="98"/>
      <c r="CS79" s="98"/>
      <c r="CT79" s="98"/>
      <c r="CU79" s="98"/>
      <c r="CV79" s="98"/>
      <c r="CW79" s="98"/>
      <c r="CX79" s="98"/>
      <c r="CY79" s="98"/>
      <c r="CZ79" s="98"/>
      <c r="DA79" s="98"/>
      <c r="DB79" s="112"/>
    </row>
    <row r="80" spans="1:106" x14ac:dyDescent="0.35">
      <c r="A80" s="110">
        <v>13</v>
      </c>
      <c r="B80" s="12" t="str" cm="1">
        <f t="array" aca="1" ref="B80" ca="1">IF(INDIRECT("Units!" &amp; ADDRESS(10, A80+3))="Building level", IF(COUNTA(INDIRECT("Units!" &amp; ADDRESS(3, A80+3)))&gt;0, INDIRECT("Units!" &amp; ADDRESS(3, A80+3)), ""), "")</f>
        <v>Wood Heater (SFH 17kW)</v>
      </c>
      <c r="C80" s="49"/>
      <c r="D80" s="49"/>
      <c r="E80" s="98">
        <v>42</v>
      </c>
      <c r="F80" s="98"/>
      <c r="G80" s="197"/>
      <c r="H80" s="197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115"/>
      <c r="AD80" s="49"/>
      <c r="AE80" s="98"/>
      <c r="AF80" s="98"/>
      <c r="AG80" s="98"/>
      <c r="AH80" s="98"/>
      <c r="AI80" s="98"/>
      <c r="AJ80" s="98"/>
      <c r="AK80" s="98"/>
      <c r="AL80" s="98"/>
      <c r="AM80" s="98"/>
      <c r="AN80" s="98"/>
      <c r="AO80" s="98"/>
      <c r="AP80" s="98"/>
      <c r="AQ80" s="98"/>
      <c r="AR80" s="98"/>
      <c r="AS80" s="98"/>
      <c r="AT80" s="98"/>
      <c r="AU80" s="98"/>
      <c r="AV80" s="98"/>
      <c r="AW80" s="98"/>
      <c r="AX80" s="98"/>
      <c r="AY80" s="98"/>
      <c r="AZ80" s="98"/>
      <c r="BA80" s="98"/>
      <c r="BB80" s="112"/>
      <c r="BC80" s="115"/>
      <c r="BD80" s="49"/>
      <c r="BE80" s="98"/>
      <c r="BF80" s="98"/>
      <c r="BG80" s="98"/>
      <c r="BH80" s="98"/>
      <c r="BI80" s="98"/>
      <c r="BJ80" s="98"/>
      <c r="BK80" s="98"/>
      <c r="BL80" s="98"/>
      <c r="BM80" s="98"/>
      <c r="BN80" s="98"/>
      <c r="BO80" s="98"/>
      <c r="BP80" s="98"/>
      <c r="BQ80" s="98"/>
      <c r="BR80" s="98"/>
      <c r="BS80" s="98"/>
      <c r="BT80" s="98"/>
      <c r="BU80" s="98"/>
      <c r="BV80" s="98"/>
      <c r="BW80" s="98"/>
      <c r="BX80" s="98"/>
      <c r="BY80" s="98"/>
      <c r="BZ80" s="98"/>
      <c r="CA80" s="98"/>
      <c r="CB80" s="112"/>
      <c r="CC80" s="115"/>
      <c r="CD80" s="49"/>
      <c r="CE80" s="98"/>
      <c r="CF80" s="98"/>
      <c r="CG80" s="98"/>
      <c r="CH80" s="98"/>
      <c r="CI80" s="98"/>
      <c r="CJ80" s="98"/>
      <c r="CK80" s="98"/>
      <c r="CL80" s="98"/>
      <c r="CM80" s="98"/>
      <c r="CN80" s="98"/>
      <c r="CO80" s="98"/>
      <c r="CP80" s="98"/>
      <c r="CQ80" s="98"/>
      <c r="CR80" s="98"/>
      <c r="CS80" s="98"/>
      <c r="CT80" s="98"/>
      <c r="CU80" s="98"/>
      <c r="CV80" s="98"/>
      <c r="CW80" s="98"/>
      <c r="CX80" s="98"/>
      <c r="CY80" s="98"/>
      <c r="CZ80" s="98"/>
      <c r="DA80" s="98"/>
      <c r="DB80" s="112"/>
    </row>
    <row r="81" spans="1:106" x14ac:dyDescent="0.35">
      <c r="A81" s="109">
        <v>14</v>
      </c>
      <c r="B81" s="12" t="str" cm="1">
        <f t="array" aca="1" ref="B81" ca="1">IF(INDIRECT("Units!" &amp; ADDRESS(10, A81+3))="Building level", IF(COUNTA(INDIRECT("Units!" &amp; ADDRESS(3, A81+3)))&gt;0, INDIRECT("Units!" &amp; ADDRESS(3, A81+3)), ""), "")</f>
        <v>Wood Heater (MFH 80kW)</v>
      </c>
      <c r="C81" s="49"/>
      <c r="D81" s="49"/>
      <c r="E81" s="197"/>
      <c r="F81" s="197"/>
      <c r="G81" s="98">
        <v>6</v>
      </c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8"/>
      <c r="S81" s="98"/>
      <c r="T81" s="98"/>
      <c r="U81" s="98"/>
      <c r="V81" s="98"/>
      <c r="W81" s="98"/>
      <c r="X81" s="98"/>
      <c r="Y81" s="98"/>
      <c r="Z81" s="98"/>
      <c r="AA81" s="98"/>
      <c r="AB81" s="98"/>
      <c r="AC81" s="115"/>
      <c r="AD81" s="49"/>
      <c r="AE81" s="98"/>
      <c r="AF81" s="98"/>
      <c r="AG81" s="98"/>
      <c r="AH81" s="98"/>
      <c r="AI81" s="98"/>
      <c r="AJ81" s="98"/>
      <c r="AK81" s="98"/>
      <c r="AL81" s="98"/>
      <c r="AM81" s="98"/>
      <c r="AN81" s="98"/>
      <c r="AO81" s="98"/>
      <c r="AP81" s="98"/>
      <c r="AQ81" s="98"/>
      <c r="AR81" s="98"/>
      <c r="AS81" s="98"/>
      <c r="AT81" s="98"/>
      <c r="AU81" s="98"/>
      <c r="AV81" s="98"/>
      <c r="AW81" s="98"/>
      <c r="AX81" s="98"/>
      <c r="AY81" s="98"/>
      <c r="AZ81" s="98"/>
      <c r="BA81" s="98"/>
      <c r="BB81" s="112"/>
      <c r="BC81" s="115"/>
      <c r="BD81" s="49"/>
      <c r="BE81" s="98"/>
      <c r="BF81" s="98"/>
      <c r="BG81" s="98"/>
      <c r="BH81" s="98"/>
      <c r="BI81" s="98"/>
      <c r="BJ81" s="98"/>
      <c r="BK81" s="98"/>
      <c r="BL81" s="98"/>
      <c r="BM81" s="98"/>
      <c r="BN81" s="98"/>
      <c r="BO81" s="98"/>
      <c r="BP81" s="98"/>
      <c r="BQ81" s="98"/>
      <c r="BR81" s="98"/>
      <c r="BS81" s="98"/>
      <c r="BT81" s="98"/>
      <c r="BU81" s="98"/>
      <c r="BV81" s="98"/>
      <c r="BW81" s="98"/>
      <c r="BX81" s="98"/>
      <c r="BY81" s="98"/>
      <c r="BZ81" s="98"/>
      <c r="CA81" s="98"/>
      <c r="CB81" s="112"/>
      <c r="CC81" s="115"/>
      <c r="CD81" s="49"/>
      <c r="CE81" s="98"/>
      <c r="CF81" s="98"/>
      <c r="CG81" s="98"/>
      <c r="CH81" s="98"/>
      <c r="CI81" s="98"/>
      <c r="CJ81" s="98"/>
      <c r="CK81" s="98"/>
      <c r="CL81" s="98"/>
      <c r="CM81" s="98"/>
      <c r="CN81" s="98"/>
      <c r="CO81" s="98"/>
      <c r="CP81" s="98"/>
      <c r="CQ81" s="98"/>
      <c r="CR81" s="98"/>
      <c r="CS81" s="98"/>
      <c r="CT81" s="98"/>
      <c r="CU81" s="98"/>
      <c r="CV81" s="98"/>
      <c r="CW81" s="98"/>
      <c r="CX81" s="98"/>
      <c r="CY81" s="98"/>
      <c r="CZ81" s="98"/>
      <c r="DA81" s="98"/>
      <c r="DB81" s="112"/>
    </row>
    <row r="82" spans="1:106" hidden="1" x14ac:dyDescent="0.35">
      <c r="A82" s="109">
        <v>15</v>
      </c>
      <c r="B82" s="12" t="str" cm="1">
        <f t="array" aca="1" ref="B82" ca="1">IF(INDIRECT("Units!" &amp; ADDRESS(10, A82+3))="Building level", IF(COUNTA(INDIRECT("Units!" &amp; ADDRESS(3, A82+3)))&gt;0, INDIRECT("Units!" &amp; ADDRESS(3, A82+3)), ""), "")</f>
        <v>Pellet Heater (SFH 17kW)</v>
      </c>
      <c r="C82" s="49"/>
      <c r="D82" s="49"/>
      <c r="E82" s="98"/>
      <c r="F82" s="98"/>
      <c r="G82" s="197"/>
      <c r="H82" s="197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115"/>
      <c r="AD82" s="49"/>
      <c r="AE82" s="98"/>
      <c r="AF82" s="98"/>
      <c r="AG82" s="98"/>
      <c r="AH82" s="98"/>
      <c r="AI82" s="98"/>
      <c r="AJ82" s="98"/>
      <c r="AK82" s="98"/>
      <c r="AL82" s="98"/>
      <c r="AM82" s="98"/>
      <c r="AN82" s="98"/>
      <c r="AO82" s="98"/>
      <c r="AP82" s="98"/>
      <c r="AQ82" s="98"/>
      <c r="AR82" s="98"/>
      <c r="AS82" s="98"/>
      <c r="AT82" s="98"/>
      <c r="AU82" s="98"/>
      <c r="AV82" s="98"/>
      <c r="AW82" s="98"/>
      <c r="AX82" s="98"/>
      <c r="AY82" s="98"/>
      <c r="AZ82" s="98"/>
      <c r="BA82" s="98"/>
      <c r="BB82" s="112"/>
      <c r="BC82" s="115"/>
      <c r="BD82" s="49"/>
      <c r="BE82" s="98"/>
      <c r="BF82" s="98"/>
      <c r="BG82" s="98"/>
      <c r="BH82" s="98"/>
      <c r="BI82" s="98"/>
      <c r="BJ82" s="98"/>
      <c r="BK82" s="98"/>
      <c r="BL82" s="98"/>
      <c r="BM82" s="98"/>
      <c r="BN82" s="98"/>
      <c r="BO82" s="98"/>
      <c r="BP82" s="98"/>
      <c r="BQ82" s="98"/>
      <c r="BR82" s="98"/>
      <c r="BS82" s="98"/>
      <c r="BT82" s="98"/>
      <c r="BU82" s="98"/>
      <c r="BV82" s="98"/>
      <c r="BW82" s="98"/>
      <c r="BX82" s="98"/>
      <c r="BY82" s="98"/>
      <c r="BZ82" s="98"/>
      <c r="CA82" s="98"/>
      <c r="CB82" s="112"/>
      <c r="CC82" s="115"/>
      <c r="CD82" s="49"/>
      <c r="CE82" s="98"/>
      <c r="CF82" s="98"/>
      <c r="CG82" s="98"/>
      <c r="CH82" s="98"/>
      <c r="CI82" s="98"/>
      <c r="CJ82" s="98"/>
      <c r="CK82" s="98"/>
      <c r="CL82" s="98"/>
      <c r="CM82" s="98"/>
      <c r="CN82" s="98"/>
      <c r="CO82" s="98"/>
      <c r="CP82" s="98"/>
      <c r="CQ82" s="98"/>
      <c r="CR82" s="98"/>
      <c r="CS82" s="98"/>
      <c r="CT82" s="98"/>
      <c r="CU82" s="98"/>
      <c r="CV82" s="98"/>
      <c r="CW82" s="98"/>
      <c r="CX82" s="98"/>
      <c r="CY82" s="98"/>
      <c r="CZ82" s="98"/>
      <c r="DA82" s="98"/>
      <c r="DB82" s="112"/>
    </row>
    <row r="83" spans="1:106" hidden="1" x14ac:dyDescent="0.35">
      <c r="A83" s="109">
        <v>16</v>
      </c>
      <c r="B83" s="12" t="str" cm="1">
        <f t="array" aca="1" ref="B83" ca="1">IF(INDIRECT("Units!" &amp; ADDRESS(10, A83+3))="Building level", IF(COUNTA(INDIRECT("Units!" &amp; ADDRESS(3, A83+3)))&gt;0, INDIRECT("Units!" &amp; ADDRESS(3, A83+3)), ""), "")</f>
        <v>Pellet Heater (MFH 80kW)</v>
      </c>
      <c r="C83" s="49"/>
      <c r="D83" s="49"/>
      <c r="E83" s="197"/>
      <c r="F83" s="197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115"/>
      <c r="AD83" s="49"/>
      <c r="AE83" s="98"/>
      <c r="AF83" s="98"/>
      <c r="AG83" s="98"/>
      <c r="AH83" s="98"/>
      <c r="AI83" s="98"/>
      <c r="AJ83" s="98"/>
      <c r="AK83" s="98"/>
      <c r="AL83" s="98"/>
      <c r="AM83" s="98"/>
      <c r="AN83" s="98"/>
      <c r="AO83" s="98"/>
      <c r="AP83" s="98"/>
      <c r="AQ83" s="98"/>
      <c r="AR83" s="98"/>
      <c r="AS83" s="98"/>
      <c r="AT83" s="98"/>
      <c r="AU83" s="98"/>
      <c r="AV83" s="98"/>
      <c r="AW83" s="98"/>
      <c r="AX83" s="98"/>
      <c r="AY83" s="98"/>
      <c r="AZ83" s="98"/>
      <c r="BA83" s="98"/>
      <c r="BB83" s="112"/>
      <c r="BC83" s="115"/>
      <c r="BD83" s="49"/>
      <c r="BE83" s="98"/>
      <c r="BF83" s="98"/>
      <c r="BG83" s="98"/>
      <c r="BH83" s="98"/>
      <c r="BI83" s="98"/>
      <c r="BJ83" s="98"/>
      <c r="BK83" s="98"/>
      <c r="BL83" s="98"/>
      <c r="BM83" s="98"/>
      <c r="BN83" s="98"/>
      <c r="BO83" s="98"/>
      <c r="BP83" s="98"/>
      <c r="BQ83" s="98"/>
      <c r="BR83" s="98"/>
      <c r="BS83" s="98"/>
      <c r="BT83" s="98"/>
      <c r="BU83" s="98"/>
      <c r="BV83" s="98"/>
      <c r="BW83" s="98"/>
      <c r="BX83" s="98"/>
      <c r="BY83" s="98"/>
      <c r="BZ83" s="98"/>
      <c r="CA83" s="98"/>
      <c r="CB83" s="112"/>
      <c r="CC83" s="115"/>
      <c r="CD83" s="49"/>
      <c r="CE83" s="98"/>
      <c r="CF83" s="98"/>
      <c r="CG83" s="98"/>
      <c r="CH83" s="98"/>
      <c r="CI83" s="98"/>
      <c r="CJ83" s="98"/>
      <c r="CK83" s="98"/>
      <c r="CL83" s="98"/>
      <c r="CM83" s="98"/>
      <c r="CN83" s="98"/>
      <c r="CO83" s="98"/>
      <c r="CP83" s="98"/>
      <c r="CQ83" s="98"/>
      <c r="CR83" s="98"/>
      <c r="CS83" s="98"/>
      <c r="CT83" s="98"/>
      <c r="CU83" s="98"/>
      <c r="CV83" s="98"/>
      <c r="CW83" s="98"/>
      <c r="CX83" s="98"/>
      <c r="CY83" s="98"/>
      <c r="CZ83" s="98"/>
      <c r="DA83" s="98"/>
      <c r="DB83" s="112"/>
    </row>
    <row r="84" spans="1:106" x14ac:dyDescent="0.35">
      <c r="A84" s="109">
        <v>17</v>
      </c>
      <c r="B84" s="12" t="str" cm="1">
        <f t="array" aca="1" ref="B84" ca="1">IF(INDIRECT("Units!" &amp; ADDRESS(10, A84+3))="Building level", IF(COUNTA(INDIRECT("Units!" &amp; ADDRESS(3, A84+3)))&gt;0, INDIRECT("Units!" &amp; ADDRESS(3, A84+3)), ""), "")</f>
        <v>Gas Heater (SFH 17kW)</v>
      </c>
      <c r="C84" s="49"/>
      <c r="D84" s="49"/>
      <c r="E84" s="98">
        <v>130</v>
      </c>
      <c r="F84" s="98"/>
      <c r="G84" s="197"/>
      <c r="H84" s="197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115"/>
      <c r="AD84" s="49"/>
      <c r="AE84" s="98"/>
      <c r="AF84" s="98"/>
      <c r="AG84" s="98"/>
      <c r="AH84" s="98"/>
      <c r="AI84" s="98"/>
      <c r="AJ84" s="98"/>
      <c r="AK84" s="98"/>
      <c r="AL84" s="98"/>
      <c r="AM84" s="98"/>
      <c r="AN84" s="98"/>
      <c r="AO84" s="98"/>
      <c r="AP84" s="98"/>
      <c r="AQ84" s="98"/>
      <c r="AR84" s="98"/>
      <c r="AS84" s="98"/>
      <c r="AT84" s="98"/>
      <c r="AU84" s="98"/>
      <c r="AV84" s="98"/>
      <c r="AW84" s="98"/>
      <c r="AX84" s="98"/>
      <c r="AY84" s="98"/>
      <c r="AZ84" s="98"/>
      <c r="BA84" s="98"/>
      <c r="BB84" s="112"/>
      <c r="BC84" s="115"/>
      <c r="BD84" s="49"/>
      <c r="BE84" s="98"/>
      <c r="BF84" s="98"/>
      <c r="BG84" s="98"/>
      <c r="BH84" s="98"/>
      <c r="BI84" s="98"/>
      <c r="BJ84" s="98"/>
      <c r="BK84" s="98"/>
      <c r="BL84" s="98"/>
      <c r="BM84" s="98"/>
      <c r="BN84" s="98"/>
      <c r="BO84" s="98"/>
      <c r="BP84" s="98"/>
      <c r="BQ84" s="98"/>
      <c r="BR84" s="98"/>
      <c r="BS84" s="98"/>
      <c r="BT84" s="98"/>
      <c r="BU84" s="98"/>
      <c r="BV84" s="98"/>
      <c r="BW84" s="98"/>
      <c r="BX84" s="98"/>
      <c r="BY84" s="98"/>
      <c r="BZ84" s="98"/>
      <c r="CA84" s="98"/>
      <c r="CB84" s="112"/>
      <c r="CC84" s="115"/>
      <c r="CD84" s="49"/>
      <c r="CE84" s="98"/>
      <c r="CF84" s="98"/>
      <c r="CG84" s="98"/>
      <c r="CH84" s="98"/>
      <c r="CI84" s="98"/>
      <c r="CJ84" s="98"/>
      <c r="CK84" s="98"/>
      <c r="CL84" s="98"/>
      <c r="CM84" s="98"/>
      <c r="CN84" s="98"/>
      <c r="CO84" s="98"/>
      <c r="CP84" s="98"/>
      <c r="CQ84" s="98"/>
      <c r="CR84" s="98"/>
      <c r="CS84" s="98"/>
      <c r="CT84" s="98"/>
      <c r="CU84" s="98"/>
      <c r="CV84" s="98"/>
      <c r="CW84" s="98"/>
      <c r="CX84" s="98"/>
      <c r="CY84" s="98"/>
      <c r="CZ84" s="98"/>
      <c r="DA84" s="98"/>
      <c r="DB84" s="112"/>
    </row>
    <row r="85" spans="1:106" x14ac:dyDescent="0.35">
      <c r="A85" s="109">
        <v>18</v>
      </c>
      <c r="B85" s="12" t="str" cm="1">
        <f t="array" aca="1" ref="B85" ca="1">IF(INDIRECT("Units!" &amp; ADDRESS(10, A85+3))="Building level", IF(COUNTA(INDIRECT("Units!" &amp; ADDRESS(3, A85+3)))&gt;0, INDIRECT("Units!" &amp; ADDRESS(3, A85+3)), ""), "")</f>
        <v>Gas Heater (MFH 80kW)</v>
      </c>
      <c r="C85" s="49"/>
      <c r="D85" s="49"/>
      <c r="E85" s="197"/>
      <c r="F85" s="197"/>
      <c r="G85" s="98">
        <v>80</v>
      </c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115"/>
      <c r="AD85" s="49"/>
      <c r="AE85" s="98"/>
      <c r="AF85" s="98"/>
      <c r="AG85" s="98"/>
      <c r="AH85" s="98"/>
      <c r="AI85" s="98"/>
      <c r="AJ85" s="98"/>
      <c r="AK85" s="98"/>
      <c r="AL85" s="98"/>
      <c r="AM85" s="98"/>
      <c r="AN85" s="98"/>
      <c r="AO85" s="98"/>
      <c r="AP85" s="98"/>
      <c r="AQ85" s="98"/>
      <c r="AR85" s="98"/>
      <c r="AS85" s="98"/>
      <c r="AT85" s="98"/>
      <c r="AU85" s="98"/>
      <c r="AV85" s="98"/>
      <c r="AW85" s="98"/>
      <c r="AX85" s="98"/>
      <c r="AY85" s="98"/>
      <c r="AZ85" s="98"/>
      <c r="BA85" s="98"/>
      <c r="BB85" s="112"/>
      <c r="BC85" s="115"/>
      <c r="BD85" s="49"/>
      <c r="BE85" s="98"/>
      <c r="BF85" s="98"/>
      <c r="BG85" s="98"/>
      <c r="BH85" s="98"/>
      <c r="BI85" s="98"/>
      <c r="BJ85" s="98"/>
      <c r="BK85" s="98"/>
      <c r="BL85" s="98"/>
      <c r="BM85" s="98"/>
      <c r="BN85" s="98"/>
      <c r="BO85" s="98"/>
      <c r="BP85" s="98"/>
      <c r="BQ85" s="98"/>
      <c r="BR85" s="98"/>
      <c r="BS85" s="98"/>
      <c r="BT85" s="98"/>
      <c r="BU85" s="98"/>
      <c r="BV85" s="98"/>
      <c r="BW85" s="98"/>
      <c r="BX85" s="98"/>
      <c r="BY85" s="98"/>
      <c r="BZ85" s="98"/>
      <c r="CA85" s="98"/>
      <c r="CB85" s="112"/>
      <c r="CC85" s="115"/>
      <c r="CD85" s="49"/>
      <c r="CE85" s="98"/>
      <c r="CF85" s="98"/>
      <c r="CG85" s="98"/>
      <c r="CH85" s="98"/>
      <c r="CI85" s="98"/>
      <c r="CJ85" s="98"/>
      <c r="CK85" s="98"/>
      <c r="CL85" s="98"/>
      <c r="CM85" s="98"/>
      <c r="CN85" s="98"/>
      <c r="CO85" s="98"/>
      <c r="CP85" s="98"/>
      <c r="CQ85" s="98"/>
      <c r="CR85" s="98"/>
      <c r="CS85" s="98"/>
      <c r="CT85" s="98"/>
      <c r="CU85" s="98"/>
      <c r="CV85" s="98"/>
      <c r="CW85" s="98"/>
      <c r="CX85" s="98"/>
      <c r="CY85" s="98"/>
      <c r="CZ85" s="98"/>
      <c r="DA85" s="98"/>
      <c r="DB85" s="112"/>
    </row>
    <row r="86" spans="1:106" x14ac:dyDescent="0.35">
      <c r="A86" s="109">
        <v>19</v>
      </c>
      <c r="B86" s="12" t="str" cm="1">
        <f t="array" aca="1" ref="B86" ca="1">IF(INDIRECT("Units!" &amp; ADDRESS(10, A86+3))="Building level", IF(COUNTA(INDIRECT("Units!" &amp; ADDRESS(3, A86+3)))&gt;0, INDIRECT("Units!" &amp; ADDRESS(3, A86+3)), ""), "")</f>
        <v>Oil Heater (SFH 17kW)</v>
      </c>
      <c r="C86" s="49"/>
      <c r="D86" s="49"/>
      <c r="E86" s="98">
        <v>188</v>
      </c>
      <c r="F86" s="98"/>
      <c r="G86" s="197"/>
      <c r="H86" s="197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115"/>
      <c r="AD86" s="49"/>
      <c r="AE86" s="98"/>
      <c r="AF86" s="98"/>
      <c r="AG86" s="98"/>
      <c r="AH86" s="98"/>
      <c r="AI86" s="98"/>
      <c r="AJ86" s="98"/>
      <c r="AK86" s="98"/>
      <c r="AL86" s="98"/>
      <c r="AM86" s="98"/>
      <c r="AN86" s="98"/>
      <c r="AO86" s="98"/>
      <c r="AP86" s="98"/>
      <c r="AQ86" s="98"/>
      <c r="AR86" s="98"/>
      <c r="AS86" s="98"/>
      <c r="AT86" s="98"/>
      <c r="AU86" s="98"/>
      <c r="AV86" s="98"/>
      <c r="AW86" s="98"/>
      <c r="AX86" s="98"/>
      <c r="AY86" s="98"/>
      <c r="AZ86" s="98"/>
      <c r="BA86" s="98"/>
      <c r="BB86" s="112"/>
      <c r="BC86" s="115"/>
      <c r="BD86" s="49"/>
      <c r="BE86" s="98"/>
      <c r="BF86" s="98"/>
      <c r="BG86" s="98"/>
      <c r="BH86" s="98"/>
      <c r="BI86" s="98"/>
      <c r="BJ86" s="98"/>
      <c r="BK86" s="98"/>
      <c r="BL86" s="98"/>
      <c r="BM86" s="98"/>
      <c r="BN86" s="98"/>
      <c r="BO86" s="98"/>
      <c r="BP86" s="98"/>
      <c r="BQ86" s="98"/>
      <c r="BR86" s="98"/>
      <c r="BS86" s="98"/>
      <c r="BT86" s="98"/>
      <c r="BU86" s="98"/>
      <c r="BV86" s="98"/>
      <c r="BW86" s="98"/>
      <c r="BX86" s="98"/>
      <c r="BY86" s="98"/>
      <c r="BZ86" s="98"/>
      <c r="CA86" s="98"/>
      <c r="CB86" s="112"/>
      <c r="CC86" s="115"/>
      <c r="CD86" s="49"/>
      <c r="CE86" s="98"/>
      <c r="CF86" s="98"/>
      <c r="CG86" s="98"/>
      <c r="CH86" s="98"/>
      <c r="CI86" s="98"/>
      <c r="CJ86" s="98"/>
      <c r="CK86" s="98"/>
      <c r="CL86" s="98"/>
      <c r="CM86" s="98"/>
      <c r="CN86" s="98"/>
      <c r="CO86" s="98"/>
      <c r="CP86" s="98"/>
      <c r="CQ86" s="98"/>
      <c r="CR86" s="98"/>
      <c r="CS86" s="98"/>
      <c r="CT86" s="98"/>
      <c r="CU86" s="98"/>
      <c r="CV86" s="98"/>
      <c r="CW86" s="98"/>
      <c r="CX86" s="98"/>
      <c r="CY86" s="98"/>
      <c r="CZ86" s="98"/>
      <c r="DA86" s="98"/>
      <c r="DB86" s="112"/>
    </row>
    <row r="87" spans="1:106" x14ac:dyDescent="0.35">
      <c r="A87" s="109">
        <v>20</v>
      </c>
      <c r="B87" s="12" t="str" cm="1">
        <f t="array" aca="1" ref="B87" ca="1">IF(INDIRECT("Units!" &amp; ADDRESS(10, A87+3))="Building level", IF(COUNTA(INDIRECT("Units!" &amp; ADDRESS(3, A87+3)))&gt;0, INDIRECT("Units!" &amp; ADDRESS(3, A87+3)), ""), "")</f>
        <v>Oil Heater (MFH 80kW)</v>
      </c>
      <c r="C87" s="49"/>
      <c r="D87" s="49"/>
      <c r="E87" s="197"/>
      <c r="F87" s="197"/>
      <c r="G87" s="98">
        <v>84</v>
      </c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115"/>
      <c r="AD87" s="49"/>
      <c r="AE87" s="98"/>
      <c r="AF87" s="98"/>
      <c r="AG87" s="98"/>
      <c r="AH87" s="98"/>
      <c r="AI87" s="98"/>
      <c r="AJ87" s="98"/>
      <c r="AK87" s="98"/>
      <c r="AL87" s="98"/>
      <c r="AM87" s="98"/>
      <c r="AN87" s="98"/>
      <c r="AO87" s="98"/>
      <c r="AP87" s="98"/>
      <c r="AQ87" s="98"/>
      <c r="AR87" s="98"/>
      <c r="AS87" s="98"/>
      <c r="AT87" s="98"/>
      <c r="AU87" s="98"/>
      <c r="AV87" s="98"/>
      <c r="AW87" s="98"/>
      <c r="AX87" s="98"/>
      <c r="AY87" s="98"/>
      <c r="AZ87" s="98"/>
      <c r="BA87" s="98"/>
      <c r="BB87" s="112"/>
      <c r="BC87" s="115"/>
      <c r="BD87" s="49"/>
      <c r="BE87" s="98"/>
      <c r="BF87" s="98"/>
      <c r="BG87" s="98"/>
      <c r="BH87" s="98"/>
      <c r="BI87" s="98"/>
      <c r="BJ87" s="98"/>
      <c r="BK87" s="98"/>
      <c r="BL87" s="98"/>
      <c r="BM87" s="98"/>
      <c r="BN87" s="98"/>
      <c r="BO87" s="98"/>
      <c r="BP87" s="98"/>
      <c r="BQ87" s="98"/>
      <c r="BR87" s="98"/>
      <c r="BS87" s="98"/>
      <c r="BT87" s="98"/>
      <c r="BU87" s="98"/>
      <c r="BV87" s="98"/>
      <c r="BW87" s="98"/>
      <c r="BX87" s="98"/>
      <c r="BY87" s="98"/>
      <c r="BZ87" s="98"/>
      <c r="CA87" s="98"/>
      <c r="CB87" s="112"/>
      <c r="CC87" s="115"/>
      <c r="CD87" s="49"/>
      <c r="CE87" s="98"/>
      <c r="CF87" s="98"/>
      <c r="CG87" s="98"/>
      <c r="CH87" s="98"/>
      <c r="CI87" s="98"/>
      <c r="CJ87" s="98"/>
      <c r="CK87" s="98"/>
      <c r="CL87" s="98"/>
      <c r="CM87" s="98"/>
      <c r="CN87" s="98"/>
      <c r="CO87" s="98"/>
      <c r="CP87" s="98"/>
      <c r="CQ87" s="98"/>
      <c r="CR87" s="98"/>
      <c r="CS87" s="98"/>
      <c r="CT87" s="98"/>
      <c r="CU87" s="98"/>
      <c r="CV87" s="98"/>
      <c r="CW87" s="98"/>
      <c r="CX87" s="98"/>
      <c r="CY87" s="98"/>
      <c r="CZ87" s="98"/>
      <c r="DA87" s="98"/>
      <c r="DB87" s="112"/>
    </row>
    <row r="88" spans="1:106" x14ac:dyDescent="0.35">
      <c r="A88" s="109">
        <v>21</v>
      </c>
      <c r="B88" s="12" t="str" cm="1">
        <f t="array" aca="1" ref="B88" ca="1">IF(INDIRECT("Units!" &amp; ADDRESS(10, A88+3))="Building level", IF(COUNTA(INDIRECT("Units!" &amp; ADDRESS(3, A88+3)))&gt;0, INDIRECT("Units!" &amp; ADDRESS(3, A88+3)), ""), "")</f>
        <v>Electric Heater (SFH 17kW)</v>
      </c>
      <c r="C88" s="49"/>
      <c r="D88" s="49"/>
      <c r="E88" s="98">
        <v>51</v>
      </c>
      <c r="F88" s="98">
        <f t="shared" si="0"/>
        <v>1782</v>
      </c>
      <c r="G88" s="197"/>
      <c r="H88" s="197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115"/>
      <c r="AD88" s="49"/>
      <c r="AE88" s="98"/>
      <c r="AF88" s="98"/>
      <c r="AG88" s="98"/>
      <c r="AH88" s="98"/>
      <c r="AI88" s="98"/>
      <c r="AJ88" s="98"/>
      <c r="AK88" s="98"/>
      <c r="AL88" s="98"/>
      <c r="AM88" s="98"/>
      <c r="AN88" s="98"/>
      <c r="AO88" s="98"/>
      <c r="AP88" s="98"/>
      <c r="AQ88" s="98"/>
      <c r="AR88" s="98"/>
      <c r="AS88" s="98"/>
      <c r="AT88" s="98"/>
      <c r="AU88" s="98"/>
      <c r="AV88" s="98"/>
      <c r="AW88" s="98"/>
      <c r="AX88" s="98"/>
      <c r="AY88" s="98"/>
      <c r="AZ88" s="98"/>
      <c r="BA88" s="98"/>
      <c r="BB88" s="112"/>
      <c r="BC88" s="115"/>
      <c r="BD88" s="49"/>
      <c r="BE88" s="98"/>
      <c r="BF88" s="98"/>
      <c r="BG88" s="98"/>
      <c r="BH88" s="98"/>
      <c r="BI88" s="98"/>
      <c r="BJ88" s="98"/>
      <c r="BK88" s="98"/>
      <c r="BL88" s="98"/>
      <c r="BM88" s="98"/>
      <c r="BN88" s="98"/>
      <c r="BO88" s="98"/>
      <c r="BP88" s="98"/>
      <c r="BQ88" s="98"/>
      <c r="BR88" s="98"/>
      <c r="BS88" s="98"/>
      <c r="BT88" s="98"/>
      <c r="BU88" s="98"/>
      <c r="BV88" s="98"/>
      <c r="BW88" s="98"/>
      <c r="BX88" s="98"/>
      <c r="BY88" s="98"/>
      <c r="BZ88" s="98"/>
      <c r="CA88" s="98"/>
      <c r="CB88" s="112"/>
      <c r="CC88" s="115"/>
      <c r="CD88" s="49"/>
      <c r="CE88" s="98"/>
      <c r="CF88" s="98"/>
      <c r="CG88" s="98"/>
      <c r="CH88" s="98"/>
      <c r="CI88" s="98"/>
      <c r="CJ88" s="98"/>
      <c r="CK88" s="98"/>
      <c r="CL88" s="98"/>
      <c r="CM88" s="98"/>
      <c r="CN88" s="98"/>
      <c r="CO88" s="98"/>
      <c r="CP88" s="98"/>
      <c r="CQ88" s="98"/>
      <c r="CR88" s="98"/>
      <c r="CS88" s="98"/>
      <c r="CT88" s="98"/>
      <c r="CU88" s="98"/>
      <c r="CV88" s="98"/>
      <c r="CW88" s="98"/>
      <c r="CX88" s="98"/>
      <c r="CY88" s="98"/>
      <c r="CZ88" s="98"/>
      <c r="DA88" s="98"/>
      <c r="DB88" s="112"/>
    </row>
    <row r="89" spans="1:106" x14ac:dyDescent="0.35">
      <c r="A89" s="109">
        <v>22</v>
      </c>
      <c r="B89" s="12" t="str" cm="1">
        <f t="array" aca="1" ref="B89" ca="1">IF(INDIRECT("Units!" &amp; ADDRESS(10, A89+3))="Building level", IF(COUNTA(INDIRECT("Units!" &amp; ADDRESS(3, A89+3)))&gt;0, INDIRECT("Units!" &amp; ADDRESS(3, A89+3)), ""), "")</f>
        <v>Electric Heater (MFH 80kW)</v>
      </c>
      <c r="C89" s="49"/>
      <c r="D89" s="49"/>
      <c r="E89" s="197"/>
      <c r="F89" s="197"/>
      <c r="G89" s="98">
        <v>9</v>
      </c>
      <c r="H89" s="98">
        <f>3*$G$5</f>
        <v>636</v>
      </c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115"/>
      <c r="AD89" s="49"/>
      <c r="AE89" s="98"/>
      <c r="AF89" s="98"/>
      <c r="AG89" s="98"/>
      <c r="AH89" s="98"/>
      <c r="AI89" s="98"/>
      <c r="AJ89" s="98"/>
      <c r="AK89" s="98"/>
      <c r="AL89" s="98"/>
      <c r="AM89" s="98"/>
      <c r="AN89" s="98"/>
      <c r="AO89" s="98"/>
      <c r="AP89" s="98"/>
      <c r="AQ89" s="98"/>
      <c r="AR89" s="98"/>
      <c r="AS89" s="98"/>
      <c r="AT89" s="98"/>
      <c r="AU89" s="98"/>
      <c r="AV89" s="98"/>
      <c r="AW89" s="98"/>
      <c r="AX89" s="98"/>
      <c r="AY89" s="98"/>
      <c r="AZ89" s="98"/>
      <c r="BA89" s="98"/>
      <c r="BB89" s="112"/>
      <c r="BC89" s="115"/>
      <c r="BD89" s="49"/>
      <c r="BE89" s="98"/>
      <c r="BF89" s="98"/>
      <c r="BG89" s="98"/>
      <c r="BH89" s="98"/>
      <c r="BI89" s="98"/>
      <c r="BJ89" s="98"/>
      <c r="BK89" s="98"/>
      <c r="BL89" s="98"/>
      <c r="BM89" s="98"/>
      <c r="BN89" s="98"/>
      <c r="BO89" s="98"/>
      <c r="BP89" s="98"/>
      <c r="BQ89" s="98"/>
      <c r="BR89" s="98"/>
      <c r="BS89" s="98"/>
      <c r="BT89" s="98"/>
      <c r="BU89" s="98"/>
      <c r="BV89" s="98"/>
      <c r="BW89" s="98"/>
      <c r="BX89" s="98"/>
      <c r="BY89" s="98"/>
      <c r="BZ89" s="98"/>
      <c r="CA89" s="98"/>
      <c r="CB89" s="112"/>
      <c r="CC89" s="115"/>
      <c r="CD89" s="49"/>
      <c r="CE89" s="98"/>
      <c r="CF89" s="98"/>
      <c r="CG89" s="98"/>
      <c r="CH89" s="98"/>
      <c r="CI89" s="98"/>
      <c r="CJ89" s="98"/>
      <c r="CK89" s="98"/>
      <c r="CL89" s="98"/>
      <c r="CM89" s="98"/>
      <c r="CN89" s="98"/>
      <c r="CO89" s="98"/>
      <c r="CP89" s="98"/>
      <c r="CQ89" s="98"/>
      <c r="CR89" s="98"/>
      <c r="CS89" s="98"/>
      <c r="CT89" s="98"/>
      <c r="CU89" s="98"/>
      <c r="CV89" s="98"/>
      <c r="CW89" s="98"/>
      <c r="CX89" s="98"/>
      <c r="CY89" s="98"/>
      <c r="CZ89" s="98"/>
      <c r="DA89" s="98"/>
      <c r="DB89" s="112"/>
    </row>
    <row r="90" spans="1:106" hidden="1" x14ac:dyDescent="0.35">
      <c r="A90" s="109">
        <v>23</v>
      </c>
      <c r="B90" s="12" t="str" cm="1">
        <f t="array" aca="1" ref="B90" ca="1">IF(INDIRECT("Units!" &amp; ADDRESS(10, A90+3))="Building level", IF(COUNTA(INDIRECT("Units!" &amp; ADDRESS(3, A90+3)))&gt;0, INDIRECT("Units!" &amp; ADDRESS(3, A90+3)), ""), "")</f>
        <v/>
      </c>
      <c r="C90" s="49"/>
      <c r="D90" s="49"/>
      <c r="E90" s="98"/>
      <c r="F90" s="98">
        <f t="shared" si="0"/>
        <v>1782</v>
      </c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115"/>
      <c r="AD90" s="49"/>
      <c r="AE90" s="98"/>
      <c r="AF90" s="98"/>
      <c r="AG90" s="98"/>
      <c r="AH90" s="98"/>
      <c r="AI90" s="98"/>
      <c r="AJ90" s="98"/>
      <c r="AK90" s="98"/>
      <c r="AL90" s="98"/>
      <c r="AM90" s="98"/>
      <c r="AN90" s="98"/>
      <c r="AO90" s="98"/>
      <c r="AP90" s="98"/>
      <c r="AQ90" s="98"/>
      <c r="AR90" s="98"/>
      <c r="AS90" s="98"/>
      <c r="AT90" s="98"/>
      <c r="AU90" s="98"/>
      <c r="AV90" s="98"/>
      <c r="AW90" s="98"/>
      <c r="AX90" s="98"/>
      <c r="AY90" s="98"/>
      <c r="AZ90" s="98"/>
      <c r="BA90" s="98"/>
      <c r="BB90" s="112"/>
      <c r="BC90" s="115"/>
      <c r="BD90" s="49"/>
      <c r="BE90" s="98"/>
      <c r="BF90" s="98"/>
      <c r="BG90" s="98"/>
      <c r="BH90" s="98"/>
      <c r="BI90" s="98"/>
      <c r="BJ90" s="98"/>
      <c r="BK90" s="98"/>
      <c r="BL90" s="98"/>
      <c r="BM90" s="98"/>
      <c r="BN90" s="98"/>
      <c r="BO90" s="98"/>
      <c r="BP90" s="98"/>
      <c r="BQ90" s="98"/>
      <c r="BR90" s="98"/>
      <c r="BS90" s="98"/>
      <c r="BT90" s="98"/>
      <c r="BU90" s="98"/>
      <c r="BV90" s="98"/>
      <c r="BW90" s="98"/>
      <c r="BX90" s="98"/>
      <c r="BY90" s="98"/>
      <c r="BZ90" s="98"/>
      <c r="CA90" s="98"/>
      <c r="CB90" s="112"/>
      <c r="CC90" s="115"/>
      <c r="CD90" s="49"/>
      <c r="CE90" s="98"/>
      <c r="CF90" s="98"/>
      <c r="CG90" s="98"/>
      <c r="CH90" s="98"/>
      <c r="CI90" s="98"/>
      <c r="CJ90" s="98"/>
      <c r="CK90" s="98"/>
      <c r="CL90" s="98"/>
      <c r="CM90" s="98"/>
      <c r="CN90" s="98"/>
      <c r="CO90" s="98"/>
      <c r="CP90" s="98"/>
      <c r="CQ90" s="98"/>
      <c r="CR90" s="98"/>
      <c r="CS90" s="98"/>
      <c r="CT90" s="98"/>
      <c r="CU90" s="98"/>
      <c r="CV90" s="98"/>
      <c r="CW90" s="98"/>
      <c r="CX90" s="98"/>
      <c r="CY90" s="98"/>
      <c r="CZ90" s="98"/>
      <c r="DA90" s="98"/>
      <c r="DB90" s="112"/>
    </row>
    <row r="91" spans="1:106" hidden="1" x14ac:dyDescent="0.35">
      <c r="A91" s="109">
        <v>24</v>
      </c>
      <c r="B91" s="12" t="str" cm="1">
        <f t="array" aca="1" ref="B91" ca="1">IF(INDIRECT("Units!" &amp; ADDRESS(10, A91+3))="Building level", IF(COUNTA(INDIRECT("Units!" &amp; ADDRESS(3, A91+3)))&gt;0, INDIRECT("Units!" &amp; ADDRESS(3, A91+3)), ""), "")</f>
        <v/>
      </c>
      <c r="C91" s="49"/>
      <c r="D91" s="49"/>
      <c r="E91" s="98"/>
      <c r="F91" s="98">
        <f t="shared" si="0"/>
        <v>1782</v>
      </c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115"/>
      <c r="AD91" s="49"/>
      <c r="AE91" s="98"/>
      <c r="AF91" s="98"/>
      <c r="AG91" s="98"/>
      <c r="AH91" s="98"/>
      <c r="AI91" s="98"/>
      <c r="AJ91" s="98"/>
      <c r="AK91" s="98"/>
      <c r="AL91" s="98"/>
      <c r="AM91" s="98"/>
      <c r="AN91" s="98"/>
      <c r="AO91" s="98"/>
      <c r="AP91" s="98"/>
      <c r="AQ91" s="98"/>
      <c r="AR91" s="98"/>
      <c r="AS91" s="98"/>
      <c r="AT91" s="98"/>
      <c r="AU91" s="98"/>
      <c r="AV91" s="98"/>
      <c r="AW91" s="98"/>
      <c r="AX91" s="98"/>
      <c r="AY91" s="98"/>
      <c r="AZ91" s="98"/>
      <c r="BA91" s="98"/>
      <c r="BB91" s="112"/>
      <c r="BC91" s="115"/>
      <c r="BD91" s="49"/>
      <c r="BE91" s="98"/>
      <c r="BF91" s="98"/>
      <c r="BG91" s="98"/>
      <c r="BH91" s="98"/>
      <c r="BI91" s="98"/>
      <c r="BJ91" s="98"/>
      <c r="BK91" s="98"/>
      <c r="BL91" s="98"/>
      <c r="BM91" s="98"/>
      <c r="BN91" s="98"/>
      <c r="BO91" s="98"/>
      <c r="BP91" s="98"/>
      <c r="BQ91" s="98"/>
      <c r="BR91" s="98"/>
      <c r="BS91" s="98"/>
      <c r="BT91" s="98"/>
      <c r="BU91" s="98"/>
      <c r="BV91" s="98"/>
      <c r="BW91" s="98"/>
      <c r="BX91" s="98"/>
      <c r="BY91" s="98"/>
      <c r="BZ91" s="98"/>
      <c r="CA91" s="98"/>
      <c r="CB91" s="112"/>
      <c r="CC91" s="115"/>
      <c r="CD91" s="49"/>
      <c r="CE91" s="98"/>
      <c r="CF91" s="98"/>
      <c r="CG91" s="98"/>
      <c r="CH91" s="98"/>
      <c r="CI91" s="98"/>
      <c r="CJ91" s="98"/>
      <c r="CK91" s="98"/>
      <c r="CL91" s="98"/>
      <c r="CM91" s="98"/>
      <c r="CN91" s="98"/>
      <c r="CO91" s="98"/>
      <c r="CP91" s="98"/>
      <c r="CQ91" s="98"/>
      <c r="CR91" s="98"/>
      <c r="CS91" s="98"/>
      <c r="CT91" s="98"/>
      <c r="CU91" s="98"/>
      <c r="CV91" s="98"/>
      <c r="CW91" s="98"/>
      <c r="CX91" s="98"/>
      <c r="CY91" s="98"/>
      <c r="CZ91" s="98"/>
      <c r="DA91" s="98"/>
      <c r="DB91" s="112"/>
    </row>
    <row r="92" spans="1:106" x14ac:dyDescent="0.35">
      <c r="A92" s="110">
        <v>25</v>
      </c>
      <c r="B92" s="12" t="str" cm="1">
        <f t="array" aca="1" ref="B92" ca="1">IF(INDIRECT("Units!" &amp; ADDRESS(10, A92+3))="Building level", IF(COUNTA(INDIRECT("Units!" &amp; ADDRESS(3, A92+3)))&gt;0, INDIRECT("Units!" &amp; ADDRESS(3, A92+3)), ""), "")</f>
        <v>H2 Heater (SFH 17kW)</v>
      </c>
      <c r="C92" s="49"/>
      <c r="D92" s="49"/>
      <c r="E92" s="98"/>
      <c r="F92" s="98"/>
      <c r="G92" s="197"/>
      <c r="H92" s="197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115"/>
      <c r="AD92" s="49"/>
      <c r="AE92" s="98"/>
      <c r="AF92" s="98"/>
      <c r="AG92" s="98"/>
      <c r="AH92" s="98"/>
      <c r="AI92" s="98"/>
      <c r="AJ92" s="98"/>
      <c r="AK92" s="98"/>
      <c r="AL92" s="98"/>
      <c r="AM92" s="98"/>
      <c r="AN92" s="98"/>
      <c r="AO92" s="98"/>
      <c r="AP92" s="98"/>
      <c r="AQ92" s="98"/>
      <c r="AR92" s="98"/>
      <c r="AS92" s="98"/>
      <c r="AT92" s="98"/>
      <c r="AU92" s="98"/>
      <c r="AV92" s="98"/>
      <c r="AW92" s="98"/>
      <c r="AX92" s="98"/>
      <c r="AY92" s="98"/>
      <c r="AZ92" s="98"/>
      <c r="BA92" s="98"/>
      <c r="BB92" s="112"/>
      <c r="BC92" s="115"/>
      <c r="BD92" s="49"/>
      <c r="BE92" s="98"/>
      <c r="BF92" s="98"/>
      <c r="BG92" s="98"/>
      <c r="BH92" s="98"/>
      <c r="BI92" s="98"/>
      <c r="BJ92" s="98"/>
      <c r="BK92" s="98"/>
      <c r="BL92" s="98"/>
      <c r="BM92" s="98"/>
      <c r="BN92" s="98"/>
      <c r="BO92" s="98"/>
      <c r="BP92" s="98"/>
      <c r="BQ92" s="98"/>
      <c r="BR92" s="98"/>
      <c r="BS92" s="98"/>
      <c r="BT92" s="98"/>
      <c r="BU92" s="98"/>
      <c r="BV92" s="98"/>
      <c r="BW92" s="98"/>
      <c r="BX92" s="98"/>
      <c r="BY92" s="98"/>
      <c r="BZ92" s="98"/>
      <c r="CA92" s="98"/>
      <c r="CB92" s="112"/>
      <c r="CC92" s="115"/>
      <c r="CD92" s="49"/>
      <c r="CE92" s="98"/>
      <c r="CF92" s="98"/>
      <c r="CG92" s="98"/>
      <c r="CH92" s="98"/>
      <c r="CI92" s="98"/>
      <c r="CJ92" s="98"/>
      <c r="CK92" s="98"/>
      <c r="CL92" s="98"/>
      <c r="CM92" s="98"/>
      <c r="CN92" s="98"/>
      <c r="CO92" s="98"/>
      <c r="CP92" s="98"/>
      <c r="CQ92" s="98"/>
      <c r="CR92" s="98"/>
      <c r="CS92" s="98"/>
      <c r="CT92" s="98"/>
      <c r="CU92" s="98"/>
      <c r="CV92" s="98"/>
      <c r="CW92" s="98"/>
      <c r="CX92" s="98"/>
      <c r="CY92" s="98"/>
      <c r="CZ92" s="98"/>
      <c r="DA92" s="98"/>
      <c r="DB92" s="112"/>
    </row>
    <row r="93" spans="1:106" x14ac:dyDescent="0.35">
      <c r="A93" s="109">
        <v>26</v>
      </c>
      <c r="B93" s="12" t="str" cm="1">
        <f t="array" aca="1" ref="B93" ca="1">IF(INDIRECT("Units!" &amp; ADDRESS(10, A93+3))="Building level", IF(COUNTA(INDIRECT("Units!" &amp; ADDRESS(3, A93+3)))&gt;0, INDIRECT("Units!" &amp; ADDRESS(3, A93+3)), ""), "")</f>
        <v>H2 Heater (MFH 80kW)</v>
      </c>
      <c r="C93" s="49"/>
      <c r="D93" s="49"/>
      <c r="E93" s="197"/>
      <c r="F93" s="197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115"/>
      <c r="AD93" s="49"/>
      <c r="AE93" s="98"/>
      <c r="AF93" s="98"/>
      <c r="AG93" s="98"/>
      <c r="AH93" s="98"/>
      <c r="AI93" s="98"/>
      <c r="AJ93" s="98"/>
      <c r="AK93" s="98"/>
      <c r="AL93" s="98"/>
      <c r="AM93" s="98"/>
      <c r="AN93" s="98"/>
      <c r="AO93" s="98"/>
      <c r="AP93" s="98"/>
      <c r="AQ93" s="98"/>
      <c r="AR93" s="98"/>
      <c r="AS93" s="98"/>
      <c r="AT93" s="98"/>
      <c r="AU93" s="98"/>
      <c r="AV93" s="98"/>
      <c r="AW93" s="98"/>
      <c r="AX93" s="98"/>
      <c r="AY93" s="98"/>
      <c r="AZ93" s="98"/>
      <c r="BA93" s="98"/>
      <c r="BB93" s="112"/>
      <c r="BC93" s="115"/>
      <c r="BD93" s="49"/>
      <c r="BE93" s="98"/>
      <c r="BF93" s="98"/>
      <c r="BG93" s="98"/>
      <c r="BH93" s="98"/>
      <c r="BI93" s="98"/>
      <c r="BJ93" s="98"/>
      <c r="BK93" s="98"/>
      <c r="BL93" s="98"/>
      <c r="BM93" s="98"/>
      <c r="BN93" s="98"/>
      <c r="BO93" s="98"/>
      <c r="BP93" s="98"/>
      <c r="BQ93" s="98"/>
      <c r="BR93" s="98"/>
      <c r="BS93" s="98"/>
      <c r="BT93" s="98"/>
      <c r="BU93" s="98"/>
      <c r="BV93" s="98"/>
      <c r="BW93" s="98"/>
      <c r="BX93" s="98"/>
      <c r="BY93" s="98"/>
      <c r="BZ93" s="98"/>
      <c r="CA93" s="98"/>
      <c r="CB93" s="112"/>
      <c r="CC93" s="115"/>
      <c r="CD93" s="49"/>
      <c r="CE93" s="98"/>
      <c r="CF93" s="98"/>
      <c r="CG93" s="98"/>
      <c r="CH93" s="98"/>
      <c r="CI93" s="98"/>
      <c r="CJ93" s="98"/>
      <c r="CK93" s="98"/>
      <c r="CL93" s="98"/>
      <c r="CM93" s="98"/>
      <c r="CN93" s="98"/>
      <c r="CO93" s="98"/>
      <c r="CP93" s="98"/>
      <c r="CQ93" s="98"/>
      <c r="CR93" s="98"/>
      <c r="CS93" s="98"/>
      <c r="CT93" s="98"/>
      <c r="CU93" s="98"/>
      <c r="CV93" s="98"/>
      <c r="CW93" s="98"/>
      <c r="CX93" s="98"/>
      <c r="CY93" s="98"/>
      <c r="CZ93" s="98"/>
      <c r="DA93" s="98"/>
      <c r="DB93" s="112"/>
    </row>
    <row r="94" spans="1:106" x14ac:dyDescent="0.35">
      <c r="A94" s="109">
        <v>27</v>
      </c>
      <c r="B94" s="12" t="str" cm="1">
        <f t="array" aca="1" ref="B94" ca="1">IF(INDIRECT("Units!" &amp; ADDRESS(10, A94+3))="Building level", IF(COUNTA(INDIRECT("Units!" &amp; ADDRESS(3, A94+3)))&gt;0, INDIRECT("Units!" &amp; ADDRESS(3, A94+3)), ""), "")</f>
        <v>H2-Alkaline Electrolyzer 2MW</v>
      </c>
      <c r="C94" s="49"/>
      <c r="D94" s="49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115"/>
      <c r="AD94" s="49"/>
      <c r="AE94" s="98"/>
      <c r="AF94" s="98"/>
      <c r="AG94" s="98"/>
      <c r="AH94" s="98"/>
      <c r="AI94" s="98"/>
      <c r="AJ94" s="98"/>
      <c r="AK94" s="98"/>
      <c r="AL94" s="98"/>
      <c r="AM94" s="98"/>
      <c r="AN94" s="98"/>
      <c r="AO94" s="98"/>
      <c r="AP94" s="98"/>
      <c r="AQ94" s="98"/>
      <c r="AR94" s="98"/>
      <c r="AS94" s="98"/>
      <c r="AT94" s="98"/>
      <c r="AU94" s="98"/>
      <c r="AV94" s="98"/>
      <c r="AW94" s="98"/>
      <c r="AX94" s="98"/>
      <c r="AY94" s="98"/>
      <c r="AZ94" s="98"/>
      <c r="BA94" s="98"/>
      <c r="BB94" s="112"/>
      <c r="BC94" s="115"/>
      <c r="BD94" s="49"/>
      <c r="BE94" s="98"/>
      <c r="BF94" s="98"/>
      <c r="BG94" s="98"/>
      <c r="BH94" s="98"/>
      <c r="BI94" s="98"/>
      <c r="BJ94" s="98"/>
      <c r="BK94" s="98"/>
      <c r="BL94" s="98"/>
      <c r="BM94" s="98"/>
      <c r="BN94" s="98"/>
      <c r="BO94" s="98"/>
      <c r="BP94" s="98"/>
      <c r="BQ94" s="98"/>
      <c r="BR94" s="98"/>
      <c r="BS94" s="98"/>
      <c r="BT94" s="98"/>
      <c r="BU94" s="98"/>
      <c r="BV94" s="98"/>
      <c r="BW94" s="98"/>
      <c r="BX94" s="98"/>
      <c r="BY94" s="98"/>
      <c r="BZ94" s="98"/>
      <c r="CA94" s="98"/>
      <c r="CB94" s="112"/>
      <c r="CC94" s="115"/>
      <c r="CD94" s="49"/>
      <c r="CE94" s="98"/>
      <c r="CF94" s="98"/>
      <c r="CG94" s="98"/>
      <c r="CH94" s="98"/>
      <c r="CI94" s="98"/>
      <c r="CJ94" s="98"/>
      <c r="CK94" s="98"/>
      <c r="CL94" s="98"/>
      <c r="CM94" s="98"/>
      <c r="CN94" s="98"/>
      <c r="CO94" s="98"/>
      <c r="CP94" s="98"/>
      <c r="CQ94" s="98"/>
      <c r="CR94" s="98"/>
      <c r="CS94" s="98"/>
      <c r="CT94" s="98"/>
      <c r="CU94" s="98"/>
      <c r="CV94" s="98"/>
      <c r="CW94" s="98"/>
      <c r="CX94" s="98"/>
      <c r="CY94" s="98"/>
      <c r="CZ94" s="98"/>
      <c r="DA94" s="98"/>
      <c r="DB94" s="112"/>
    </row>
    <row r="95" spans="1:106" hidden="1" x14ac:dyDescent="0.35">
      <c r="A95" s="109">
        <v>28</v>
      </c>
      <c r="B95" s="12" t="str" cm="1">
        <f t="array" aca="1" ref="B95" ca="1">IF(INDIRECT("Units!" &amp; ADDRESS(10, A95+3))="Building level", IF(COUNTA(INDIRECT("Units!" &amp; ADDRESS(3, A95+3)))&gt;0, INDIRECT("Units!" &amp; ADDRESS(3, A95+3)), ""), "")</f>
        <v/>
      </c>
      <c r="C95" s="49"/>
      <c r="D95" s="49"/>
      <c r="E95" s="98"/>
      <c r="F95" s="98">
        <f t="shared" si="0"/>
        <v>1782</v>
      </c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115"/>
      <c r="AD95" s="49"/>
      <c r="AE95" s="98"/>
      <c r="AF95" s="98"/>
      <c r="AG95" s="98"/>
      <c r="AH95" s="98"/>
      <c r="AI95" s="98"/>
      <c r="AJ95" s="98"/>
      <c r="AK95" s="98"/>
      <c r="AL95" s="98"/>
      <c r="AM95" s="98"/>
      <c r="AN95" s="98"/>
      <c r="AO95" s="98"/>
      <c r="AP95" s="98"/>
      <c r="AQ95" s="98"/>
      <c r="AR95" s="98"/>
      <c r="AS95" s="98"/>
      <c r="AT95" s="98"/>
      <c r="AU95" s="98"/>
      <c r="AV95" s="98"/>
      <c r="AW95" s="98"/>
      <c r="AX95" s="98"/>
      <c r="AY95" s="98"/>
      <c r="AZ95" s="98"/>
      <c r="BA95" s="98"/>
      <c r="BB95" s="112"/>
      <c r="BC95" s="115"/>
      <c r="BD95" s="49"/>
      <c r="BE95" s="98"/>
      <c r="BF95" s="98"/>
      <c r="BG95" s="98"/>
      <c r="BH95" s="98"/>
      <c r="BI95" s="98"/>
      <c r="BJ95" s="98"/>
      <c r="BK95" s="98"/>
      <c r="BL95" s="98"/>
      <c r="BM95" s="98"/>
      <c r="BN95" s="98"/>
      <c r="BO95" s="98"/>
      <c r="BP95" s="98"/>
      <c r="BQ95" s="98"/>
      <c r="BR95" s="98"/>
      <c r="BS95" s="98"/>
      <c r="BT95" s="98"/>
      <c r="BU95" s="98"/>
      <c r="BV95" s="98"/>
      <c r="BW95" s="98"/>
      <c r="BX95" s="98"/>
      <c r="BY95" s="98"/>
      <c r="BZ95" s="98"/>
      <c r="CA95" s="98"/>
      <c r="CB95" s="112"/>
      <c r="CC95" s="115"/>
      <c r="CD95" s="49"/>
      <c r="CE95" s="98"/>
      <c r="CF95" s="98"/>
      <c r="CG95" s="98"/>
      <c r="CH95" s="98"/>
      <c r="CI95" s="98"/>
      <c r="CJ95" s="98"/>
      <c r="CK95" s="98"/>
      <c r="CL95" s="98"/>
      <c r="CM95" s="98"/>
      <c r="CN95" s="98"/>
      <c r="CO95" s="98"/>
      <c r="CP95" s="98"/>
      <c r="CQ95" s="98"/>
      <c r="CR95" s="98"/>
      <c r="CS95" s="98"/>
      <c r="CT95" s="98"/>
      <c r="CU95" s="98"/>
      <c r="CV95" s="98"/>
      <c r="CW95" s="98"/>
      <c r="CX95" s="98"/>
      <c r="CY95" s="98"/>
      <c r="CZ95" s="98"/>
      <c r="DA95" s="98"/>
      <c r="DB95" s="112"/>
    </row>
    <row r="96" spans="1:106" x14ac:dyDescent="0.35">
      <c r="A96" s="109">
        <v>29</v>
      </c>
      <c r="B96" s="12" t="str" cm="1">
        <f t="array" aca="1" ref="B96" ca="1">IF(INDIRECT("Units!" &amp; ADDRESS(10, A96+3))="Building level", IF(COUNTA(INDIRECT("Units!" &amp; ADDRESS(3, A96+3)))&gt;0, INDIRECT("Units!" &amp; ADDRESS(3, A96+3)), ""), "")</f>
        <v>H2-PEM Electrolyzer 1.2MW</v>
      </c>
      <c r="C96" s="49"/>
      <c r="D96" s="49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115"/>
      <c r="AD96" s="49"/>
      <c r="AE96" s="98"/>
      <c r="AF96" s="98"/>
      <c r="AG96" s="98"/>
      <c r="AH96" s="98"/>
      <c r="AI96" s="98"/>
      <c r="AJ96" s="98"/>
      <c r="AK96" s="98"/>
      <c r="AL96" s="98"/>
      <c r="AM96" s="98"/>
      <c r="AN96" s="98"/>
      <c r="AO96" s="98"/>
      <c r="AP96" s="98"/>
      <c r="AQ96" s="98"/>
      <c r="AR96" s="98"/>
      <c r="AS96" s="98"/>
      <c r="AT96" s="98"/>
      <c r="AU96" s="98"/>
      <c r="AV96" s="98"/>
      <c r="AW96" s="98"/>
      <c r="AX96" s="98"/>
      <c r="AY96" s="98"/>
      <c r="AZ96" s="98"/>
      <c r="BA96" s="98"/>
      <c r="BB96" s="112"/>
      <c r="BC96" s="115"/>
      <c r="BD96" s="49"/>
      <c r="BE96" s="98"/>
      <c r="BF96" s="98"/>
      <c r="BG96" s="98"/>
      <c r="BH96" s="98"/>
      <c r="BI96" s="98"/>
      <c r="BJ96" s="98"/>
      <c r="BK96" s="98"/>
      <c r="BL96" s="98"/>
      <c r="BM96" s="98"/>
      <c r="BN96" s="98"/>
      <c r="BO96" s="98"/>
      <c r="BP96" s="98"/>
      <c r="BQ96" s="98"/>
      <c r="BR96" s="98"/>
      <c r="BS96" s="98"/>
      <c r="BT96" s="98"/>
      <c r="BU96" s="98"/>
      <c r="BV96" s="98"/>
      <c r="BW96" s="98"/>
      <c r="BX96" s="98"/>
      <c r="BY96" s="98"/>
      <c r="BZ96" s="98"/>
      <c r="CA96" s="98"/>
      <c r="CB96" s="112"/>
      <c r="CC96" s="115"/>
      <c r="CD96" s="49"/>
      <c r="CE96" s="98"/>
      <c r="CF96" s="98"/>
      <c r="CG96" s="98"/>
      <c r="CH96" s="98"/>
      <c r="CI96" s="98"/>
      <c r="CJ96" s="98"/>
      <c r="CK96" s="98"/>
      <c r="CL96" s="98"/>
      <c r="CM96" s="98"/>
      <c r="CN96" s="98"/>
      <c r="CO96" s="98"/>
      <c r="CP96" s="98"/>
      <c r="CQ96" s="98"/>
      <c r="CR96" s="98"/>
      <c r="CS96" s="98"/>
      <c r="CT96" s="98"/>
      <c r="CU96" s="98"/>
      <c r="CV96" s="98"/>
      <c r="CW96" s="98"/>
      <c r="CX96" s="98"/>
      <c r="CY96" s="98"/>
      <c r="CZ96" s="98"/>
      <c r="DA96" s="98"/>
      <c r="DB96" s="112"/>
    </row>
    <row r="97" spans="1:106" hidden="1" x14ac:dyDescent="0.35">
      <c r="A97" s="109">
        <v>30</v>
      </c>
      <c r="B97" s="12" t="str" cm="1">
        <f t="array" aca="1" ref="B97" ca="1">IF(INDIRECT("Units!" &amp; ADDRESS(10, A97+3))="Building level", IF(COUNTA(INDIRECT("Units!" &amp; ADDRESS(3, A97+3)))&gt;0, INDIRECT("Units!" &amp; ADDRESS(3, A97+3)), ""), "")</f>
        <v/>
      </c>
      <c r="C97" s="49"/>
      <c r="D97" s="49"/>
      <c r="E97" s="98"/>
      <c r="F97" s="98">
        <f t="shared" si="0"/>
        <v>1782</v>
      </c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115"/>
      <c r="AD97" s="49"/>
      <c r="AE97" s="98"/>
      <c r="AF97" s="98"/>
      <c r="AG97" s="98"/>
      <c r="AH97" s="98"/>
      <c r="AI97" s="98"/>
      <c r="AJ97" s="98"/>
      <c r="AK97" s="98"/>
      <c r="AL97" s="98"/>
      <c r="AM97" s="98"/>
      <c r="AN97" s="98"/>
      <c r="AO97" s="98"/>
      <c r="AP97" s="98"/>
      <c r="AQ97" s="98"/>
      <c r="AR97" s="98"/>
      <c r="AS97" s="98"/>
      <c r="AT97" s="98"/>
      <c r="AU97" s="98"/>
      <c r="AV97" s="98"/>
      <c r="AW97" s="98"/>
      <c r="AX97" s="98"/>
      <c r="AY97" s="98"/>
      <c r="AZ97" s="98"/>
      <c r="BA97" s="98"/>
      <c r="BB97" s="112"/>
      <c r="BC97" s="115"/>
      <c r="BD97" s="49"/>
      <c r="BE97" s="98"/>
      <c r="BF97" s="98"/>
      <c r="BG97" s="98"/>
      <c r="BH97" s="98"/>
      <c r="BI97" s="98"/>
      <c r="BJ97" s="98"/>
      <c r="BK97" s="98"/>
      <c r="BL97" s="98"/>
      <c r="BM97" s="98"/>
      <c r="BN97" s="98"/>
      <c r="BO97" s="98"/>
      <c r="BP97" s="98"/>
      <c r="BQ97" s="98"/>
      <c r="BR97" s="98"/>
      <c r="BS97" s="98"/>
      <c r="BT97" s="98"/>
      <c r="BU97" s="98"/>
      <c r="BV97" s="98"/>
      <c r="BW97" s="98"/>
      <c r="BX97" s="98"/>
      <c r="BY97" s="98"/>
      <c r="BZ97" s="98"/>
      <c r="CA97" s="98"/>
      <c r="CB97" s="112"/>
      <c r="CC97" s="115"/>
      <c r="CD97" s="49"/>
      <c r="CE97" s="98"/>
      <c r="CF97" s="98"/>
      <c r="CG97" s="98"/>
      <c r="CH97" s="98"/>
      <c r="CI97" s="98"/>
      <c r="CJ97" s="98"/>
      <c r="CK97" s="98"/>
      <c r="CL97" s="98"/>
      <c r="CM97" s="98"/>
      <c r="CN97" s="98"/>
      <c r="CO97" s="98"/>
      <c r="CP97" s="98"/>
      <c r="CQ97" s="98"/>
      <c r="CR97" s="98"/>
      <c r="CS97" s="98"/>
      <c r="CT97" s="98"/>
      <c r="CU97" s="98"/>
      <c r="CV97" s="98"/>
      <c r="CW97" s="98"/>
      <c r="CX97" s="98"/>
      <c r="CY97" s="98"/>
      <c r="CZ97" s="98"/>
      <c r="DA97" s="98"/>
      <c r="DB97" s="112"/>
    </row>
    <row r="98" spans="1:106" x14ac:dyDescent="0.35">
      <c r="A98" s="109">
        <v>31</v>
      </c>
      <c r="B98" s="12" t="str" cm="1">
        <f t="array" aca="1" ref="B98" ca="1">IF(INDIRECT("Units!" &amp; ADDRESS(10, A98+3))="Building level", IF(COUNTA(INDIRECT("Units!" &amp; ADDRESS(3, A98+3)))&gt;0, INDIRECT("Units!" &amp; ADDRESS(3, A98+3)), ""), "")</f>
        <v>H2-SO Electrolyzer 1MW</v>
      </c>
      <c r="C98" s="49"/>
      <c r="D98" s="49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115"/>
      <c r="AD98" s="49"/>
      <c r="AE98" s="98"/>
      <c r="AF98" s="98"/>
      <c r="AG98" s="98"/>
      <c r="AH98" s="98"/>
      <c r="AI98" s="98"/>
      <c r="AJ98" s="98"/>
      <c r="AK98" s="98"/>
      <c r="AL98" s="98"/>
      <c r="AM98" s="98"/>
      <c r="AN98" s="98"/>
      <c r="AO98" s="98"/>
      <c r="AP98" s="98"/>
      <c r="AQ98" s="98"/>
      <c r="AR98" s="98"/>
      <c r="AS98" s="98"/>
      <c r="AT98" s="98"/>
      <c r="AU98" s="98"/>
      <c r="AV98" s="98"/>
      <c r="AW98" s="98"/>
      <c r="AX98" s="98"/>
      <c r="AY98" s="98"/>
      <c r="AZ98" s="98"/>
      <c r="BA98" s="98"/>
      <c r="BB98" s="112"/>
      <c r="BC98" s="115"/>
      <c r="BD98" s="49"/>
      <c r="BE98" s="98"/>
      <c r="BF98" s="98"/>
      <c r="BG98" s="98"/>
      <c r="BH98" s="98"/>
      <c r="BI98" s="98"/>
      <c r="BJ98" s="98"/>
      <c r="BK98" s="98"/>
      <c r="BL98" s="98"/>
      <c r="BM98" s="98"/>
      <c r="BN98" s="98"/>
      <c r="BO98" s="98"/>
      <c r="BP98" s="98"/>
      <c r="BQ98" s="98"/>
      <c r="BR98" s="98"/>
      <c r="BS98" s="98"/>
      <c r="BT98" s="98"/>
      <c r="BU98" s="98"/>
      <c r="BV98" s="98"/>
      <c r="BW98" s="98"/>
      <c r="BX98" s="98"/>
      <c r="BY98" s="98"/>
      <c r="BZ98" s="98"/>
      <c r="CA98" s="98"/>
      <c r="CB98" s="112"/>
      <c r="CC98" s="115"/>
      <c r="CD98" s="49"/>
      <c r="CE98" s="98"/>
      <c r="CF98" s="98"/>
      <c r="CG98" s="98"/>
      <c r="CH98" s="98"/>
      <c r="CI98" s="98"/>
      <c r="CJ98" s="98"/>
      <c r="CK98" s="98"/>
      <c r="CL98" s="98"/>
      <c r="CM98" s="98"/>
      <c r="CN98" s="98"/>
      <c r="CO98" s="98"/>
      <c r="CP98" s="98"/>
      <c r="CQ98" s="98"/>
      <c r="CR98" s="98"/>
      <c r="CS98" s="98"/>
      <c r="CT98" s="98"/>
      <c r="CU98" s="98"/>
      <c r="CV98" s="98"/>
      <c r="CW98" s="98"/>
      <c r="CX98" s="98"/>
      <c r="CY98" s="98"/>
      <c r="CZ98" s="98"/>
      <c r="DA98" s="98"/>
      <c r="DB98" s="112"/>
    </row>
    <row r="99" spans="1:106" hidden="1" x14ac:dyDescent="0.35">
      <c r="A99" s="109">
        <v>32</v>
      </c>
      <c r="B99" s="12" t="str" cm="1">
        <f t="array" aca="1" ref="B99" ca="1">IF(INDIRECT("Units!" &amp; ADDRESS(10, A99+3))="Building level", IF(COUNTA(INDIRECT("Units!" &amp; ADDRESS(3, A99+3)))&gt;0, INDIRECT("Units!" &amp; ADDRESS(3, A99+3)), ""), "")</f>
        <v/>
      </c>
      <c r="C99" s="49"/>
      <c r="D99" s="49"/>
      <c r="E99" s="98"/>
      <c r="F99" s="98">
        <f t="shared" si="0"/>
        <v>1782</v>
      </c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115"/>
      <c r="AD99" s="49"/>
      <c r="AE99" s="98"/>
      <c r="AF99" s="98"/>
      <c r="AG99" s="98"/>
      <c r="AH99" s="98"/>
      <c r="AI99" s="98"/>
      <c r="AJ99" s="98"/>
      <c r="AK99" s="98"/>
      <c r="AL99" s="98"/>
      <c r="AM99" s="98"/>
      <c r="AN99" s="98"/>
      <c r="AO99" s="98"/>
      <c r="AP99" s="98"/>
      <c r="AQ99" s="98"/>
      <c r="AR99" s="98"/>
      <c r="AS99" s="98"/>
      <c r="AT99" s="98"/>
      <c r="AU99" s="98"/>
      <c r="AV99" s="98"/>
      <c r="AW99" s="98"/>
      <c r="AX99" s="98"/>
      <c r="AY99" s="98"/>
      <c r="AZ99" s="98"/>
      <c r="BA99" s="98"/>
      <c r="BB99" s="112"/>
      <c r="BC99" s="115"/>
      <c r="BD99" s="49"/>
      <c r="BE99" s="98"/>
      <c r="BF99" s="98"/>
      <c r="BG99" s="98"/>
      <c r="BH99" s="98"/>
      <c r="BI99" s="98"/>
      <c r="BJ99" s="98"/>
      <c r="BK99" s="98"/>
      <c r="BL99" s="98"/>
      <c r="BM99" s="98"/>
      <c r="BN99" s="98"/>
      <c r="BO99" s="98"/>
      <c r="BP99" s="98"/>
      <c r="BQ99" s="98"/>
      <c r="BR99" s="98"/>
      <c r="BS99" s="98"/>
      <c r="BT99" s="98"/>
      <c r="BU99" s="98"/>
      <c r="BV99" s="98"/>
      <c r="BW99" s="98"/>
      <c r="BX99" s="98"/>
      <c r="BY99" s="98"/>
      <c r="BZ99" s="98"/>
      <c r="CA99" s="98"/>
      <c r="CB99" s="112"/>
      <c r="CC99" s="115"/>
      <c r="CD99" s="49"/>
      <c r="CE99" s="98"/>
      <c r="CF99" s="98"/>
      <c r="CG99" s="98"/>
      <c r="CH99" s="98"/>
      <c r="CI99" s="98"/>
      <c r="CJ99" s="98"/>
      <c r="CK99" s="98"/>
      <c r="CL99" s="98"/>
      <c r="CM99" s="98"/>
      <c r="CN99" s="98"/>
      <c r="CO99" s="98"/>
      <c r="CP99" s="98"/>
      <c r="CQ99" s="98"/>
      <c r="CR99" s="98"/>
      <c r="CS99" s="98"/>
      <c r="CT99" s="98"/>
      <c r="CU99" s="98"/>
      <c r="CV99" s="98"/>
      <c r="CW99" s="98"/>
      <c r="CX99" s="98"/>
      <c r="CY99" s="98"/>
      <c r="CZ99" s="98"/>
      <c r="DA99" s="98"/>
      <c r="DB99" s="112"/>
    </row>
    <row r="100" spans="1:106" x14ac:dyDescent="0.35">
      <c r="A100" s="109">
        <v>33</v>
      </c>
      <c r="B100" s="12" t="str" cm="1">
        <f t="array" aca="1" ref="B100" ca="1">IF(INDIRECT("Units!" &amp; ADDRESS(10, A100+3))="Building level", IF(COUNTA(INDIRECT("Units!" &amp; ADDRESS(3, A100+3)))&gt;0, INDIRECT("Units!" &amp; ADDRESS(3, A100+3)), ""), "")</f>
        <v>H2-PEM Fuel Cell 1MW</v>
      </c>
      <c r="C100" s="49"/>
      <c r="D100" s="49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115"/>
      <c r="AD100" s="49"/>
      <c r="AE100" s="98"/>
      <c r="AF100" s="98"/>
      <c r="AG100" s="98"/>
      <c r="AH100" s="98"/>
      <c r="AI100" s="98"/>
      <c r="AJ100" s="98"/>
      <c r="AK100" s="98"/>
      <c r="AL100" s="98"/>
      <c r="AM100" s="98"/>
      <c r="AN100" s="98"/>
      <c r="AO100" s="98"/>
      <c r="AP100" s="98"/>
      <c r="AQ100" s="98"/>
      <c r="AR100" s="98"/>
      <c r="AS100" s="98"/>
      <c r="AT100" s="98"/>
      <c r="AU100" s="98"/>
      <c r="AV100" s="98"/>
      <c r="AW100" s="98"/>
      <c r="AX100" s="98"/>
      <c r="AY100" s="98"/>
      <c r="AZ100" s="98"/>
      <c r="BA100" s="98"/>
      <c r="BB100" s="112"/>
      <c r="BC100" s="115"/>
      <c r="BD100" s="49"/>
      <c r="BE100" s="98"/>
      <c r="BF100" s="98"/>
      <c r="BG100" s="98"/>
      <c r="BH100" s="98"/>
      <c r="BI100" s="98"/>
      <c r="BJ100" s="98"/>
      <c r="BK100" s="98"/>
      <c r="BL100" s="98"/>
      <c r="BM100" s="98"/>
      <c r="BN100" s="98"/>
      <c r="BO100" s="98"/>
      <c r="BP100" s="98"/>
      <c r="BQ100" s="98"/>
      <c r="BR100" s="98"/>
      <c r="BS100" s="98"/>
      <c r="BT100" s="98"/>
      <c r="BU100" s="98"/>
      <c r="BV100" s="98"/>
      <c r="BW100" s="98"/>
      <c r="BX100" s="98"/>
      <c r="BY100" s="98"/>
      <c r="BZ100" s="98"/>
      <c r="CA100" s="98"/>
      <c r="CB100" s="112"/>
      <c r="CC100" s="115"/>
      <c r="CD100" s="49"/>
      <c r="CE100" s="98"/>
      <c r="CF100" s="98"/>
      <c r="CG100" s="98"/>
      <c r="CH100" s="98"/>
      <c r="CI100" s="98"/>
      <c r="CJ100" s="98"/>
      <c r="CK100" s="98"/>
      <c r="CL100" s="98"/>
      <c r="CM100" s="98"/>
      <c r="CN100" s="98"/>
      <c r="CO100" s="98"/>
      <c r="CP100" s="98"/>
      <c r="CQ100" s="98"/>
      <c r="CR100" s="98"/>
      <c r="CS100" s="98"/>
      <c r="CT100" s="98"/>
      <c r="CU100" s="98"/>
      <c r="CV100" s="98"/>
      <c r="CW100" s="98"/>
      <c r="CX100" s="98"/>
      <c r="CY100" s="98"/>
      <c r="CZ100" s="98"/>
      <c r="DA100" s="98"/>
      <c r="DB100" s="112"/>
    </row>
    <row r="101" spans="1:106" hidden="1" x14ac:dyDescent="0.35">
      <c r="A101" s="109">
        <v>34</v>
      </c>
      <c r="B101" s="12" t="str" cm="1">
        <f t="array" aca="1" ref="B101" ca="1">IF(INDIRECT("Units!" &amp; ADDRESS(10, A101+3))="Building level", IF(COUNTA(INDIRECT("Units!" &amp; ADDRESS(3, A101+3)))&gt;0, INDIRECT("Units!" &amp; ADDRESS(3, A101+3)), ""), "")</f>
        <v/>
      </c>
      <c r="C101" s="49"/>
      <c r="D101" s="49"/>
      <c r="E101" s="98"/>
      <c r="F101" s="98">
        <f t="shared" si="0"/>
        <v>1782</v>
      </c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115"/>
      <c r="AD101" s="49"/>
      <c r="AE101" s="98"/>
      <c r="AF101" s="98"/>
      <c r="AG101" s="98"/>
      <c r="AH101" s="98"/>
      <c r="AI101" s="98"/>
      <c r="AJ101" s="98"/>
      <c r="AK101" s="98"/>
      <c r="AL101" s="98"/>
      <c r="AM101" s="98"/>
      <c r="AN101" s="98"/>
      <c r="AO101" s="98"/>
      <c r="AP101" s="98"/>
      <c r="AQ101" s="98"/>
      <c r="AR101" s="98"/>
      <c r="AS101" s="98"/>
      <c r="AT101" s="98"/>
      <c r="AU101" s="98"/>
      <c r="AV101" s="98"/>
      <c r="AW101" s="98"/>
      <c r="AX101" s="98"/>
      <c r="AY101" s="98"/>
      <c r="AZ101" s="98"/>
      <c r="BA101" s="98"/>
      <c r="BB101" s="112"/>
      <c r="BC101" s="115"/>
      <c r="BD101" s="49"/>
      <c r="BE101" s="98"/>
      <c r="BF101" s="98"/>
      <c r="BG101" s="98"/>
      <c r="BH101" s="98"/>
      <c r="BI101" s="98"/>
      <c r="BJ101" s="98"/>
      <c r="BK101" s="98"/>
      <c r="BL101" s="98"/>
      <c r="BM101" s="98"/>
      <c r="BN101" s="98"/>
      <c r="BO101" s="98"/>
      <c r="BP101" s="98"/>
      <c r="BQ101" s="98"/>
      <c r="BR101" s="98"/>
      <c r="BS101" s="98"/>
      <c r="BT101" s="98"/>
      <c r="BU101" s="98"/>
      <c r="BV101" s="98"/>
      <c r="BW101" s="98"/>
      <c r="BX101" s="98"/>
      <c r="BY101" s="98"/>
      <c r="BZ101" s="98"/>
      <c r="CA101" s="98"/>
      <c r="CB101" s="112"/>
      <c r="CC101" s="115"/>
      <c r="CD101" s="49"/>
      <c r="CE101" s="98"/>
      <c r="CF101" s="98"/>
      <c r="CG101" s="98"/>
      <c r="CH101" s="98"/>
      <c r="CI101" s="98"/>
      <c r="CJ101" s="98"/>
      <c r="CK101" s="98"/>
      <c r="CL101" s="98"/>
      <c r="CM101" s="98"/>
      <c r="CN101" s="98"/>
      <c r="CO101" s="98"/>
      <c r="CP101" s="98"/>
      <c r="CQ101" s="98"/>
      <c r="CR101" s="98"/>
      <c r="CS101" s="98"/>
      <c r="CT101" s="98"/>
      <c r="CU101" s="98"/>
      <c r="CV101" s="98"/>
      <c r="CW101" s="98"/>
      <c r="CX101" s="98"/>
      <c r="CY101" s="98"/>
      <c r="CZ101" s="98"/>
      <c r="DA101" s="98"/>
      <c r="DB101" s="112"/>
    </row>
    <row r="102" spans="1:106" ht="18.600000000000001" thickBot="1" x14ac:dyDescent="0.4">
      <c r="A102" s="109">
        <v>35</v>
      </c>
      <c r="B102" s="12" t="str" cm="1">
        <f t="array" aca="1" ref="B102" ca="1">IF(INDIRECT("Units!" &amp; ADDRESS(10, A102+3))="Building level", IF(COUNTA(INDIRECT("Units!" &amp; ADDRESS(3, A102+3)))&gt;0, INDIRECT("Units!" &amp; ADDRESS(3, A102+3)), ""), "")</f>
        <v>H2-SO Fuel Cell 1MW</v>
      </c>
      <c r="C102" s="49"/>
      <c r="D102" s="49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115"/>
      <c r="AD102" s="49"/>
      <c r="AE102" s="98"/>
      <c r="AF102" s="98"/>
      <c r="AG102" s="98"/>
      <c r="AH102" s="98"/>
      <c r="AI102" s="98"/>
      <c r="AJ102" s="98"/>
      <c r="AK102" s="98"/>
      <c r="AL102" s="98"/>
      <c r="AM102" s="98"/>
      <c r="AN102" s="98"/>
      <c r="AO102" s="98"/>
      <c r="AP102" s="98"/>
      <c r="AQ102" s="98"/>
      <c r="AR102" s="98"/>
      <c r="AS102" s="98"/>
      <c r="AT102" s="98"/>
      <c r="AU102" s="98"/>
      <c r="AV102" s="98"/>
      <c r="AW102" s="98"/>
      <c r="AX102" s="98"/>
      <c r="AY102" s="98"/>
      <c r="AZ102" s="98"/>
      <c r="BA102" s="98"/>
      <c r="BB102" s="112"/>
      <c r="BC102" s="115"/>
      <c r="BD102" s="49"/>
      <c r="BE102" s="98"/>
      <c r="BF102" s="98"/>
      <c r="BG102" s="98"/>
      <c r="BH102" s="98"/>
      <c r="BI102" s="98"/>
      <c r="BJ102" s="98"/>
      <c r="BK102" s="98"/>
      <c r="BL102" s="98"/>
      <c r="BM102" s="98"/>
      <c r="BN102" s="98"/>
      <c r="BO102" s="98"/>
      <c r="BP102" s="98"/>
      <c r="BQ102" s="98"/>
      <c r="BR102" s="98"/>
      <c r="BS102" s="98"/>
      <c r="BT102" s="98"/>
      <c r="BU102" s="98"/>
      <c r="BV102" s="98"/>
      <c r="BW102" s="98"/>
      <c r="BX102" s="98"/>
      <c r="BY102" s="98"/>
      <c r="BZ102" s="98"/>
      <c r="CA102" s="98"/>
      <c r="CB102" s="112"/>
      <c r="CC102" s="115"/>
      <c r="CD102" s="49"/>
      <c r="CE102" s="98"/>
      <c r="CF102" s="98"/>
      <c r="CG102" s="98"/>
      <c r="CH102" s="98"/>
      <c r="CI102" s="98"/>
      <c r="CJ102" s="98"/>
      <c r="CK102" s="98"/>
      <c r="CL102" s="98"/>
      <c r="CM102" s="98"/>
      <c r="CN102" s="98"/>
      <c r="CO102" s="98"/>
      <c r="CP102" s="98"/>
      <c r="CQ102" s="98"/>
      <c r="CR102" s="98"/>
      <c r="CS102" s="98"/>
      <c r="CT102" s="98"/>
      <c r="CU102" s="98"/>
      <c r="CV102" s="98"/>
      <c r="CW102" s="98"/>
      <c r="CX102" s="98"/>
      <c r="CY102" s="98"/>
      <c r="CZ102" s="98"/>
      <c r="DA102" s="98"/>
      <c r="DB102" s="112"/>
    </row>
    <row r="103" spans="1:106" ht="18.600000000000001" hidden="1" thickBot="1" x14ac:dyDescent="0.4">
      <c r="A103" s="109">
        <v>36</v>
      </c>
      <c r="B103" s="12" t="str" cm="1">
        <f t="array" aca="1" ref="B103" ca="1">IF(INDIRECT("Units!" &amp; ADDRESS(10, A103+3))="Building level", IF(COUNTA(INDIRECT("Units!" &amp; ADDRESS(3, A103+3)))&gt;0, INDIRECT("Units!" &amp; ADDRESS(3, A103+3)), ""), "")</f>
        <v/>
      </c>
      <c r="C103" s="49"/>
      <c r="D103" s="49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112"/>
      <c r="AC103" s="115"/>
      <c r="AD103" s="49"/>
      <c r="AE103" s="98"/>
      <c r="AF103" s="98"/>
      <c r="AG103" s="98"/>
      <c r="AH103" s="98"/>
      <c r="AI103" s="98"/>
      <c r="AJ103" s="98"/>
      <c r="AK103" s="98"/>
      <c r="AL103" s="98"/>
      <c r="AM103" s="98"/>
      <c r="AN103" s="98"/>
      <c r="AO103" s="98"/>
      <c r="AP103" s="98"/>
      <c r="AQ103" s="98"/>
      <c r="AR103" s="98"/>
      <c r="AS103" s="98"/>
      <c r="AT103" s="98"/>
      <c r="AU103" s="98"/>
      <c r="AV103" s="98"/>
      <c r="AW103" s="98"/>
      <c r="AX103" s="98"/>
      <c r="AY103" s="98"/>
      <c r="AZ103" s="98"/>
      <c r="BA103" s="98"/>
      <c r="BB103" s="112"/>
      <c r="BC103" s="115"/>
      <c r="BD103" s="49"/>
      <c r="BE103" s="98"/>
      <c r="BF103" s="98"/>
      <c r="BG103" s="98"/>
      <c r="BH103" s="98"/>
      <c r="BI103" s="98"/>
      <c r="BJ103" s="98"/>
      <c r="BK103" s="98"/>
      <c r="BL103" s="98"/>
      <c r="BM103" s="98"/>
      <c r="BN103" s="98"/>
      <c r="BO103" s="98"/>
      <c r="BP103" s="98"/>
      <c r="BQ103" s="98"/>
      <c r="BR103" s="98"/>
      <c r="BS103" s="98"/>
      <c r="BT103" s="98"/>
      <c r="BU103" s="98"/>
      <c r="BV103" s="98"/>
      <c r="BW103" s="98"/>
      <c r="BX103" s="98"/>
      <c r="BY103" s="98"/>
      <c r="BZ103" s="98"/>
      <c r="CA103" s="98"/>
      <c r="CB103" s="112"/>
      <c r="CC103" s="115"/>
      <c r="CD103" s="49"/>
      <c r="CE103" s="98"/>
      <c r="CF103" s="98"/>
      <c r="CG103" s="98"/>
      <c r="CH103" s="98"/>
      <c r="CI103" s="98"/>
      <c r="CJ103" s="98"/>
      <c r="CK103" s="98"/>
      <c r="CL103" s="98"/>
      <c r="CM103" s="98"/>
      <c r="CN103" s="98"/>
      <c r="CO103" s="98"/>
      <c r="CP103" s="98"/>
      <c r="CQ103" s="98"/>
      <c r="CR103" s="98"/>
      <c r="CS103" s="98"/>
      <c r="CT103" s="98"/>
      <c r="CU103" s="98"/>
      <c r="CV103" s="98"/>
      <c r="CW103" s="98"/>
      <c r="CX103" s="98"/>
      <c r="CY103" s="98"/>
      <c r="CZ103" s="98"/>
      <c r="DA103" s="98"/>
      <c r="DB103" s="112"/>
    </row>
    <row r="104" spans="1:106" ht="18.600000000000001" hidden="1" thickBot="1" x14ac:dyDescent="0.4">
      <c r="A104" s="110">
        <v>37</v>
      </c>
      <c r="B104" s="12" t="str" cm="1">
        <f t="array" aca="1" ref="B104" ca="1">IF(INDIRECT("Units!" &amp; ADDRESS(10, A104+3))="Building level", IF(COUNTA(INDIRECT("Units!" &amp; ADDRESS(3, A104+3)))&gt;0, INDIRECT("Units!" &amp; ADDRESS(3, A104+3)), ""), "")</f>
        <v/>
      </c>
      <c r="C104" s="49"/>
      <c r="D104" s="49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112"/>
      <c r="AC104" s="115"/>
      <c r="AD104" s="49"/>
      <c r="AE104" s="98"/>
      <c r="AF104" s="98"/>
      <c r="AG104" s="98"/>
      <c r="AH104" s="98"/>
      <c r="AI104" s="98"/>
      <c r="AJ104" s="98"/>
      <c r="AK104" s="98"/>
      <c r="AL104" s="98"/>
      <c r="AM104" s="98"/>
      <c r="AN104" s="98"/>
      <c r="AO104" s="98"/>
      <c r="AP104" s="98"/>
      <c r="AQ104" s="98"/>
      <c r="AR104" s="98"/>
      <c r="AS104" s="98"/>
      <c r="AT104" s="98"/>
      <c r="AU104" s="98"/>
      <c r="AV104" s="98"/>
      <c r="AW104" s="98"/>
      <c r="AX104" s="98"/>
      <c r="AY104" s="98"/>
      <c r="AZ104" s="98"/>
      <c r="BA104" s="98"/>
      <c r="BB104" s="112"/>
      <c r="BC104" s="115"/>
      <c r="BD104" s="49"/>
      <c r="BE104" s="98"/>
      <c r="BF104" s="98"/>
      <c r="BG104" s="98"/>
      <c r="BH104" s="98"/>
      <c r="BI104" s="98"/>
      <c r="BJ104" s="98"/>
      <c r="BK104" s="98"/>
      <c r="BL104" s="98"/>
      <c r="BM104" s="98"/>
      <c r="BN104" s="98"/>
      <c r="BO104" s="98"/>
      <c r="BP104" s="98"/>
      <c r="BQ104" s="98"/>
      <c r="BR104" s="98"/>
      <c r="BS104" s="98"/>
      <c r="BT104" s="98"/>
      <c r="BU104" s="98"/>
      <c r="BV104" s="98"/>
      <c r="BW104" s="98"/>
      <c r="BX104" s="98"/>
      <c r="BY104" s="98"/>
      <c r="BZ104" s="98"/>
      <c r="CA104" s="98"/>
      <c r="CB104" s="112"/>
      <c r="CC104" s="115"/>
      <c r="CD104" s="49"/>
      <c r="CE104" s="98"/>
      <c r="CF104" s="98"/>
      <c r="CG104" s="98"/>
      <c r="CH104" s="98"/>
      <c r="CI104" s="98"/>
      <c r="CJ104" s="98"/>
      <c r="CK104" s="98"/>
      <c r="CL104" s="98"/>
      <c r="CM104" s="98"/>
      <c r="CN104" s="98"/>
      <c r="CO104" s="98"/>
      <c r="CP104" s="98"/>
      <c r="CQ104" s="98"/>
      <c r="CR104" s="98"/>
      <c r="CS104" s="98"/>
      <c r="CT104" s="98"/>
      <c r="CU104" s="98"/>
      <c r="CV104" s="98"/>
      <c r="CW104" s="98"/>
      <c r="CX104" s="98"/>
      <c r="CY104" s="98"/>
      <c r="CZ104" s="98"/>
      <c r="DA104" s="98"/>
      <c r="DB104" s="112"/>
    </row>
    <row r="105" spans="1:106" ht="18.600000000000001" hidden="1" thickBot="1" x14ac:dyDescent="0.4">
      <c r="A105" s="109">
        <v>38</v>
      </c>
      <c r="B105" s="12" t="str" cm="1">
        <f t="array" aca="1" ref="B105" ca="1">IF(INDIRECT("Units!" &amp; ADDRESS(10, A105+3))="Building level", IF(COUNTA(INDIRECT("Units!" &amp; ADDRESS(3, A105+3)))&gt;0, INDIRECT("Units!" &amp; ADDRESS(3, A105+3)), ""), "")</f>
        <v/>
      </c>
      <c r="C105" s="49"/>
      <c r="D105" s="49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112"/>
      <c r="AC105" s="115"/>
      <c r="AD105" s="49"/>
      <c r="AE105" s="98"/>
      <c r="AF105" s="98"/>
      <c r="AG105" s="98"/>
      <c r="AH105" s="98"/>
      <c r="AI105" s="98"/>
      <c r="AJ105" s="98"/>
      <c r="AK105" s="98"/>
      <c r="AL105" s="98"/>
      <c r="AM105" s="98"/>
      <c r="AN105" s="98"/>
      <c r="AO105" s="98"/>
      <c r="AP105" s="98"/>
      <c r="AQ105" s="98"/>
      <c r="AR105" s="98"/>
      <c r="AS105" s="98"/>
      <c r="AT105" s="98"/>
      <c r="AU105" s="98"/>
      <c r="AV105" s="98"/>
      <c r="AW105" s="98"/>
      <c r="AX105" s="98"/>
      <c r="AY105" s="98"/>
      <c r="AZ105" s="98"/>
      <c r="BA105" s="98"/>
      <c r="BB105" s="112"/>
      <c r="BC105" s="115"/>
      <c r="BD105" s="49"/>
      <c r="BE105" s="98"/>
      <c r="BF105" s="98"/>
      <c r="BG105" s="98"/>
      <c r="BH105" s="98"/>
      <c r="BI105" s="98"/>
      <c r="BJ105" s="98"/>
      <c r="BK105" s="98"/>
      <c r="BL105" s="98"/>
      <c r="BM105" s="98"/>
      <c r="BN105" s="98"/>
      <c r="BO105" s="98"/>
      <c r="BP105" s="98"/>
      <c r="BQ105" s="98"/>
      <c r="BR105" s="98"/>
      <c r="BS105" s="98"/>
      <c r="BT105" s="98"/>
      <c r="BU105" s="98"/>
      <c r="BV105" s="98"/>
      <c r="BW105" s="98"/>
      <c r="BX105" s="98"/>
      <c r="BY105" s="98"/>
      <c r="BZ105" s="98"/>
      <c r="CA105" s="98"/>
      <c r="CB105" s="112"/>
      <c r="CC105" s="115"/>
      <c r="CD105" s="49"/>
      <c r="CE105" s="98"/>
      <c r="CF105" s="98"/>
      <c r="CG105" s="98"/>
      <c r="CH105" s="98"/>
      <c r="CI105" s="98"/>
      <c r="CJ105" s="98"/>
      <c r="CK105" s="98"/>
      <c r="CL105" s="98"/>
      <c r="CM105" s="98"/>
      <c r="CN105" s="98"/>
      <c r="CO105" s="98"/>
      <c r="CP105" s="98"/>
      <c r="CQ105" s="98"/>
      <c r="CR105" s="98"/>
      <c r="CS105" s="98"/>
      <c r="CT105" s="98"/>
      <c r="CU105" s="98"/>
      <c r="CV105" s="98"/>
      <c r="CW105" s="98"/>
      <c r="CX105" s="98"/>
      <c r="CY105" s="98"/>
      <c r="CZ105" s="98"/>
      <c r="DA105" s="98"/>
      <c r="DB105" s="112"/>
    </row>
    <row r="106" spans="1:106" ht="18.600000000000001" hidden="1" thickBot="1" x14ac:dyDescent="0.4">
      <c r="A106" s="109">
        <v>39</v>
      </c>
      <c r="B106" s="12" t="str" cm="1">
        <f t="array" aca="1" ref="B106" ca="1">IF(INDIRECT("Units!" &amp; ADDRESS(10, A106+3))="Building level", IF(COUNTA(INDIRECT("Units!" &amp; ADDRESS(3, A106+3)))&gt;0, INDIRECT("Units!" &amp; ADDRESS(3, A106+3)), ""), "")</f>
        <v/>
      </c>
      <c r="C106" s="49"/>
      <c r="D106" s="49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112"/>
      <c r="AC106" s="115"/>
      <c r="AD106" s="49"/>
      <c r="AE106" s="98"/>
      <c r="AF106" s="98"/>
      <c r="AG106" s="98"/>
      <c r="AH106" s="98"/>
      <c r="AI106" s="98"/>
      <c r="AJ106" s="98"/>
      <c r="AK106" s="98"/>
      <c r="AL106" s="98"/>
      <c r="AM106" s="98"/>
      <c r="AN106" s="98"/>
      <c r="AO106" s="98"/>
      <c r="AP106" s="98"/>
      <c r="AQ106" s="98"/>
      <c r="AR106" s="98"/>
      <c r="AS106" s="98"/>
      <c r="AT106" s="98"/>
      <c r="AU106" s="98"/>
      <c r="AV106" s="98"/>
      <c r="AW106" s="98"/>
      <c r="AX106" s="98"/>
      <c r="AY106" s="98"/>
      <c r="AZ106" s="98"/>
      <c r="BA106" s="98"/>
      <c r="BB106" s="112"/>
      <c r="BC106" s="115"/>
      <c r="BD106" s="49"/>
      <c r="BE106" s="98"/>
      <c r="BF106" s="98"/>
      <c r="BG106" s="98"/>
      <c r="BH106" s="98"/>
      <c r="BI106" s="98"/>
      <c r="BJ106" s="98"/>
      <c r="BK106" s="98"/>
      <c r="BL106" s="98"/>
      <c r="BM106" s="98"/>
      <c r="BN106" s="98"/>
      <c r="BO106" s="98"/>
      <c r="BP106" s="98"/>
      <c r="BQ106" s="98"/>
      <c r="BR106" s="98"/>
      <c r="BS106" s="98"/>
      <c r="BT106" s="98"/>
      <c r="BU106" s="98"/>
      <c r="BV106" s="98"/>
      <c r="BW106" s="98"/>
      <c r="BX106" s="98"/>
      <c r="BY106" s="98"/>
      <c r="BZ106" s="98"/>
      <c r="CA106" s="98"/>
      <c r="CB106" s="112"/>
      <c r="CC106" s="115"/>
      <c r="CD106" s="49"/>
      <c r="CE106" s="98"/>
      <c r="CF106" s="98"/>
      <c r="CG106" s="98"/>
      <c r="CH106" s="98"/>
      <c r="CI106" s="98"/>
      <c r="CJ106" s="98"/>
      <c r="CK106" s="98"/>
      <c r="CL106" s="98"/>
      <c r="CM106" s="98"/>
      <c r="CN106" s="98"/>
      <c r="CO106" s="98"/>
      <c r="CP106" s="98"/>
      <c r="CQ106" s="98"/>
      <c r="CR106" s="98"/>
      <c r="CS106" s="98"/>
      <c r="CT106" s="98"/>
      <c r="CU106" s="98"/>
      <c r="CV106" s="98"/>
      <c r="CW106" s="98"/>
      <c r="CX106" s="98"/>
      <c r="CY106" s="98"/>
      <c r="CZ106" s="98"/>
      <c r="DA106" s="98"/>
      <c r="DB106" s="112"/>
    </row>
    <row r="107" spans="1:106" ht="18.600000000000001" hidden="1" thickBot="1" x14ac:dyDescent="0.4">
      <c r="A107" s="109">
        <v>40</v>
      </c>
      <c r="B107" s="12" t="str" cm="1">
        <f t="array" aca="1" ref="B107" ca="1">IF(INDIRECT("Units!" &amp; ADDRESS(10, A107+3))="Building level", IF(COUNTA(INDIRECT("Units!" &amp; ADDRESS(3, A107+3)))&gt;0, INDIRECT("Units!" &amp; ADDRESS(3, A107+3)), ""), "")</f>
        <v/>
      </c>
      <c r="C107" s="49"/>
      <c r="D107" s="49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112"/>
      <c r="AC107" s="115"/>
      <c r="AD107" s="49"/>
      <c r="AE107" s="98"/>
      <c r="AF107" s="98"/>
      <c r="AG107" s="98"/>
      <c r="AH107" s="98"/>
      <c r="AI107" s="98"/>
      <c r="AJ107" s="98"/>
      <c r="AK107" s="98"/>
      <c r="AL107" s="98"/>
      <c r="AM107" s="98"/>
      <c r="AN107" s="98"/>
      <c r="AO107" s="98"/>
      <c r="AP107" s="98"/>
      <c r="AQ107" s="98"/>
      <c r="AR107" s="98"/>
      <c r="AS107" s="98"/>
      <c r="AT107" s="98"/>
      <c r="AU107" s="98"/>
      <c r="AV107" s="98"/>
      <c r="AW107" s="98"/>
      <c r="AX107" s="98"/>
      <c r="AY107" s="98"/>
      <c r="AZ107" s="98"/>
      <c r="BA107" s="98"/>
      <c r="BB107" s="112"/>
      <c r="BC107" s="115"/>
      <c r="BD107" s="49"/>
      <c r="BE107" s="98"/>
      <c r="BF107" s="98"/>
      <c r="BG107" s="98"/>
      <c r="BH107" s="98"/>
      <c r="BI107" s="98"/>
      <c r="BJ107" s="98"/>
      <c r="BK107" s="98"/>
      <c r="BL107" s="98"/>
      <c r="BM107" s="98"/>
      <c r="BN107" s="98"/>
      <c r="BO107" s="98"/>
      <c r="BP107" s="98"/>
      <c r="BQ107" s="98"/>
      <c r="BR107" s="98"/>
      <c r="BS107" s="98"/>
      <c r="BT107" s="98"/>
      <c r="BU107" s="98"/>
      <c r="BV107" s="98"/>
      <c r="BW107" s="98"/>
      <c r="BX107" s="98"/>
      <c r="BY107" s="98"/>
      <c r="BZ107" s="98"/>
      <c r="CA107" s="98"/>
      <c r="CB107" s="112"/>
      <c r="CC107" s="115"/>
      <c r="CD107" s="49"/>
      <c r="CE107" s="98"/>
      <c r="CF107" s="98"/>
      <c r="CG107" s="98"/>
      <c r="CH107" s="98"/>
      <c r="CI107" s="98"/>
      <c r="CJ107" s="98"/>
      <c r="CK107" s="98"/>
      <c r="CL107" s="98"/>
      <c r="CM107" s="98"/>
      <c r="CN107" s="98"/>
      <c r="CO107" s="98"/>
      <c r="CP107" s="98"/>
      <c r="CQ107" s="98"/>
      <c r="CR107" s="98"/>
      <c r="CS107" s="98"/>
      <c r="CT107" s="98"/>
      <c r="CU107" s="98"/>
      <c r="CV107" s="98"/>
      <c r="CW107" s="98"/>
      <c r="CX107" s="98"/>
      <c r="CY107" s="98"/>
      <c r="CZ107" s="98"/>
      <c r="DA107" s="98"/>
      <c r="DB107" s="112"/>
    </row>
    <row r="108" spans="1:106" ht="18.600000000000001" hidden="1" thickBot="1" x14ac:dyDescent="0.4">
      <c r="A108" s="109">
        <v>41</v>
      </c>
      <c r="B108" s="12" t="str" cm="1">
        <f t="array" aca="1" ref="B108" ca="1">IF(INDIRECT("Units!" &amp; ADDRESS(10, A108+3))="Building level", IF(COUNTA(INDIRECT("Units!" &amp; ADDRESS(3, A108+3)))&gt;0, INDIRECT("Units!" &amp; ADDRESS(3, A108+3)), ""), "")</f>
        <v/>
      </c>
      <c r="C108" s="49"/>
      <c r="D108" s="49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112"/>
      <c r="AC108" s="115"/>
      <c r="AD108" s="49"/>
      <c r="AE108" s="98"/>
      <c r="AF108" s="98"/>
      <c r="AG108" s="98"/>
      <c r="AH108" s="98"/>
      <c r="AI108" s="98"/>
      <c r="AJ108" s="98"/>
      <c r="AK108" s="98"/>
      <c r="AL108" s="98"/>
      <c r="AM108" s="98"/>
      <c r="AN108" s="98"/>
      <c r="AO108" s="98"/>
      <c r="AP108" s="98"/>
      <c r="AQ108" s="98"/>
      <c r="AR108" s="98"/>
      <c r="AS108" s="98"/>
      <c r="AT108" s="98"/>
      <c r="AU108" s="98"/>
      <c r="AV108" s="98"/>
      <c r="AW108" s="98"/>
      <c r="AX108" s="98"/>
      <c r="AY108" s="98"/>
      <c r="AZ108" s="98"/>
      <c r="BA108" s="98"/>
      <c r="BB108" s="112"/>
      <c r="BC108" s="115"/>
      <c r="BD108" s="49"/>
      <c r="BE108" s="98"/>
      <c r="BF108" s="98"/>
      <c r="BG108" s="98"/>
      <c r="BH108" s="98"/>
      <c r="BI108" s="98"/>
      <c r="BJ108" s="98"/>
      <c r="BK108" s="98"/>
      <c r="BL108" s="98"/>
      <c r="BM108" s="98"/>
      <c r="BN108" s="98"/>
      <c r="BO108" s="98"/>
      <c r="BP108" s="98"/>
      <c r="BQ108" s="98"/>
      <c r="BR108" s="98"/>
      <c r="BS108" s="98"/>
      <c r="BT108" s="98"/>
      <c r="BU108" s="98"/>
      <c r="BV108" s="98"/>
      <c r="BW108" s="98"/>
      <c r="BX108" s="98"/>
      <c r="BY108" s="98"/>
      <c r="BZ108" s="98"/>
      <c r="CA108" s="98"/>
      <c r="CB108" s="112"/>
      <c r="CC108" s="115"/>
      <c r="CD108" s="49"/>
      <c r="CE108" s="98"/>
      <c r="CF108" s="98"/>
      <c r="CG108" s="98"/>
      <c r="CH108" s="98"/>
      <c r="CI108" s="98"/>
      <c r="CJ108" s="98"/>
      <c r="CK108" s="98"/>
      <c r="CL108" s="98"/>
      <c r="CM108" s="98"/>
      <c r="CN108" s="98"/>
      <c r="CO108" s="98"/>
      <c r="CP108" s="98"/>
      <c r="CQ108" s="98"/>
      <c r="CR108" s="98"/>
      <c r="CS108" s="98"/>
      <c r="CT108" s="98"/>
      <c r="CU108" s="98"/>
      <c r="CV108" s="98"/>
      <c r="CW108" s="98"/>
      <c r="CX108" s="98"/>
      <c r="CY108" s="98"/>
      <c r="CZ108" s="98"/>
      <c r="DA108" s="98"/>
      <c r="DB108" s="112"/>
    </row>
    <row r="109" spans="1:106" ht="18.600000000000001" hidden="1" thickBot="1" x14ac:dyDescent="0.4">
      <c r="A109" s="109">
        <v>42</v>
      </c>
      <c r="B109" s="12" t="str" cm="1">
        <f t="array" aca="1" ref="B109" ca="1">IF(INDIRECT("Units!" &amp; ADDRESS(10, A109+3))="Building level", IF(COUNTA(INDIRECT("Units!" &amp; ADDRESS(3, A109+3)))&gt;0, INDIRECT("Units!" &amp; ADDRESS(3, A109+3)), ""), "")</f>
        <v/>
      </c>
      <c r="C109" s="49"/>
      <c r="D109" s="49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112"/>
      <c r="AC109" s="115"/>
      <c r="AD109" s="49"/>
      <c r="AE109" s="98"/>
      <c r="AF109" s="98"/>
      <c r="AG109" s="98"/>
      <c r="AH109" s="98"/>
      <c r="AI109" s="98"/>
      <c r="AJ109" s="98"/>
      <c r="AK109" s="98"/>
      <c r="AL109" s="98"/>
      <c r="AM109" s="98"/>
      <c r="AN109" s="98"/>
      <c r="AO109" s="98"/>
      <c r="AP109" s="98"/>
      <c r="AQ109" s="98"/>
      <c r="AR109" s="98"/>
      <c r="AS109" s="98"/>
      <c r="AT109" s="98"/>
      <c r="AU109" s="98"/>
      <c r="AV109" s="98"/>
      <c r="AW109" s="98"/>
      <c r="AX109" s="98"/>
      <c r="AY109" s="98"/>
      <c r="AZ109" s="98"/>
      <c r="BA109" s="98"/>
      <c r="BB109" s="112"/>
      <c r="BC109" s="115"/>
      <c r="BD109" s="49"/>
      <c r="BE109" s="98"/>
      <c r="BF109" s="98"/>
      <c r="BG109" s="98"/>
      <c r="BH109" s="98"/>
      <c r="BI109" s="98"/>
      <c r="BJ109" s="98"/>
      <c r="BK109" s="98"/>
      <c r="BL109" s="98"/>
      <c r="BM109" s="98"/>
      <c r="BN109" s="98"/>
      <c r="BO109" s="98"/>
      <c r="BP109" s="98"/>
      <c r="BQ109" s="98"/>
      <c r="BR109" s="98"/>
      <c r="BS109" s="98"/>
      <c r="BT109" s="98"/>
      <c r="BU109" s="98"/>
      <c r="BV109" s="98"/>
      <c r="BW109" s="98"/>
      <c r="BX109" s="98"/>
      <c r="BY109" s="98"/>
      <c r="BZ109" s="98"/>
      <c r="CA109" s="98"/>
      <c r="CB109" s="112"/>
      <c r="CC109" s="115"/>
      <c r="CD109" s="49"/>
      <c r="CE109" s="98"/>
      <c r="CF109" s="98"/>
      <c r="CG109" s="98"/>
      <c r="CH109" s="98"/>
      <c r="CI109" s="98"/>
      <c r="CJ109" s="98"/>
      <c r="CK109" s="98"/>
      <c r="CL109" s="98"/>
      <c r="CM109" s="98"/>
      <c r="CN109" s="98"/>
      <c r="CO109" s="98"/>
      <c r="CP109" s="98"/>
      <c r="CQ109" s="98"/>
      <c r="CR109" s="98"/>
      <c r="CS109" s="98"/>
      <c r="CT109" s="98"/>
      <c r="CU109" s="98"/>
      <c r="CV109" s="98"/>
      <c r="CW109" s="98"/>
      <c r="CX109" s="98"/>
      <c r="CY109" s="98"/>
      <c r="CZ109" s="98"/>
      <c r="DA109" s="98"/>
      <c r="DB109" s="112"/>
    </row>
    <row r="110" spans="1:106" ht="18.600000000000001" hidden="1" thickBot="1" x14ac:dyDescent="0.4">
      <c r="A110" s="109">
        <v>43</v>
      </c>
      <c r="B110" s="12" t="str" cm="1">
        <f t="array" aca="1" ref="B110" ca="1">IF(INDIRECT("Units!" &amp; ADDRESS(10, A110+3))="Building level", IF(COUNTA(INDIRECT("Units!" &amp; ADDRESS(3, A110+3)))&gt;0, INDIRECT("Units!" &amp; ADDRESS(3, A110+3)), ""), "")</f>
        <v/>
      </c>
      <c r="C110" s="49"/>
      <c r="D110" s="49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112"/>
      <c r="AC110" s="115"/>
      <c r="AD110" s="49"/>
      <c r="AE110" s="98"/>
      <c r="AF110" s="98"/>
      <c r="AG110" s="98"/>
      <c r="AH110" s="98"/>
      <c r="AI110" s="98"/>
      <c r="AJ110" s="98"/>
      <c r="AK110" s="98"/>
      <c r="AL110" s="98"/>
      <c r="AM110" s="98"/>
      <c r="AN110" s="98"/>
      <c r="AO110" s="98"/>
      <c r="AP110" s="98"/>
      <c r="AQ110" s="98"/>
      <c r="AR110" s="98"/>
      <c r="AS110" s="98"/>
      <c r="AT110" s="98"/>
      <c r="AU110" s="98"/>
      <c r="AV110" s="98"/>
      <c r="AW110" s="98"/>
      <c r="AX110" s="98"/>
      <c r="AY110" s="98"/>
      <c r="AZ110" s="98"/>
      <c r="BA110" s="98"/>
      <c r="BB110" s="112"/>
      <c r="BC110" s="115"/>
      <c r="BD110" s="49"/>
      <c r="BE110" s="98"/>
      <c r="BF110" s="98"/>
      <c r="BG110" s="98"/>
      <c r="BH110" s="98"/>
      <c r="BI110" s="98"/>
      <c r="BJ110" s="98"/>
      <c r="BK110" s="98"/>
      <c r="BL110" s="98"/>
      <c r="BM110" s="98"/>
      <c r="BN110" s="98"/>
      <c r="BO110" s="98"/>
      <c r="BP110" s="98"/>
      <c r="BQ110" s="98"/>
      <c r="BR110" s="98"/>
      <c r="BS110" s="98"/>
      <c r="BT110" s="98"/>
      <c r="BU110" s="98"/>
      <c r="BV110" s="98"/>
      <c r="BW110" s="98"/>
      <c r="BX110" s="98"/>
      <c r="BY110" s="98"/>
      <c r="BZ110" s="98"/>
      <c r="CA110" s="98"/>
      <c r="CB110" s="112"/>
      <c r="CC110" s="115"/>
      <c r="CD110" s="49"/>
      <c r="CE110" s="98"/>
      <c r="CF110" s="98"/>
      <c r="CG110" s="98"/>
      <c r="CH110" s="98"/>
      <c r="CI110" s="98"/>
      <c r="CJ110" s="98"/>
      <c r="CK110" s="98"/>
      <c r="CL110" s="98"/>
      <c r="CM110" s="98"/>
      <c r="CN110" s="98"/>
      <c r="CO110" s="98"/>
      <c r="CP110" s="98"/>
      <c r="CQ110" s="98"/>
      <c r="CR110" s="98"/>
      <c r="CS110" s="98"/>
      <c r="CT110" s="98"/>
      <c r="CU110" s="98"/>
      <c r="CV110" s="98"/>
      <c r="CW110" s="98"/>
      <c r="CX110" s="98"/>
      <c r="CY110" s="98"/>
      <c r="CZ110" s="98"/>
      <c r="DA110" s="98"/>
      <c r="DB110" s="112"/>
    </row>
    <row r="111" spans="1:106" ht="18.600000000000001" hidden="1" thickBot="1" x14ac:dyDescent="0.4">
      <c r="A111" s="109">
        <v>44</v>
      </c>
      <c r="B111" s="12" t="str" cm="1">
        <f t="array" aca="1" ref="B111" ca="1">IF(INDIRECT("Units!" &amp; ADDRESS(10, A111+3))="Building level", IF(COUNTA(INDIRECT("Units!" &amp; ADDRESS(3, A111+3)))&gt;0, INDIRECT("Units!" &amp; ADDRESS(3, A111+3)), ""), "")</f>
        <v/>
      </c>
      <c r="C111" s="49"/>
      <c r="D111" s="49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112"/>
      <c r="AC111" s="115"/>
      <c r="AD111" s="49"/>
      <c r="AE111" s="98"/>
      <c r="AF111" s="98"/>
      <c r="AG111" s="98"/>
      <c r="AH111" s="98"/>
      <c r="AI111" s="98"/>
      <c r="AJ111" s="98"/>
      <c r="AK111" s="98"/>
      <c r="AL111" s="98"/>
      <c r="AM111" s="98"/>
      <c r="AN111" s="98"/>
      <c r="AO111" s="98"/>
      <c r="AP111" s="98"/>
      <c r="AQ111" s="98"/>
      <c r="AR111" s="98"/>
      <c r="AS111" s="98"/>
      <c r="AT111" s="98"/>
      <c r="AU111" s="98"/>
      <c r="AV111" s="98"/>
      <c r="AW111" s="98"/>
      <c r="AX111" s="98"/>
      <c r="AY111" s="98"/>
      <c r="AZ111" s="98"/>
      <c r="BA111" s="98"/>
      <c r="BB111" s="112"/>
      <c r="BC111" s="115"/>
      <c r="BD111" s="49"/>
      <c r="BE111" s="98"/>
      <c r="BF111" s="98"/>
      <c r="BG111" s="98"/>
      <c r="BH111" s="98"/>
      <c r="BI111" s="98"/>
      <c r="BJ111" s="98"/>
      <c r="BK111" s="98"/>
      <c r="BL111" s="98"/>
      <c r="BM111" s="98"/>
      <c r="BN111" s="98"/>
      <c r="BO111" s="98"/>
      <c r="BP111" s="98"/>
      <c r="BQ111" s="98"/>
      <c r="BR111" s="98"/>
      <c r="BS111" s="98"/>
      <c r="BT111" s="98"/>
      <c r="BU111" s="98"/>
      <c r="BV111" s="98"/>
      <c r="BW111" s="98"/>
      <c r="BX111" s="98"/>
      <c r="BY111" s="98"/>
      <c r="BZ111" s="98"/>
      <c r="CA111" s="98"/>
      <c r="CB111" s="112"/>
      <c r="CC111" s="115"/>
      <c r="CD111" s="49"/>
      <c r="CE111" s="98"/>
      <c r="CF111" s="98"/>
      <c r="CG111" s="98"/>
      <c r="CH111" s="98"/>
      <c r="CI111" s="98"/>
      <c r="CJ111" s="98"/>
      <c r="CK111" s="98"/>
      <c r="CL111" s="98"/>
      <c r="CM111" s="98"/>
      <c r="CN111" s="98"/>
      <c r="CO111" s="98"/>
      <c r="CP111" s="98"/>
      <c r="CQ111" s="98"/>
      <c r="CR111" s="98"/>
      <c r="CS111" s="98"/>
      <c r="CT111" s="98"/>
      <c r="CU111" s="98"/>
      <c r="CV111" s="98"/>
      <c r="CW111" s="98"/>
      <c r="CX111" s="98"/>
      <c r="CY111" s="98"/>
      <c r="CZ111" s="98"/>
      <c r="DA111" s="98"/>
      <c r="DB111" s="112"/>
    </row>
    <row r="112" spans="1:106" ht="18.600000000000001" hidden="1" thickBot="1" x14ac:dyDescent="0.4">
      <c r="A112" s="109">
        <v>45</v>
      </c>
      <c r="B112" s="12" t="str" cm="1">
        <f t="array" aca="1" ref="B112" ca="1">IF(INDIRECT("Units!" &amp; ADDRESS(10, A112+3))="Building level", IF(COUNTA(INDIRECT("Units!" &amp; ADDRESS(3, A112+3)))&gt;0, INDIRECT("Units!" &amp; ADDRESS(3, A112+3)), ""), "")</f>
        <v/>
      </c>
      <c r="C112" s="49"/>
      <c r="D112" s="49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8"/>
      <c r="S112" s="98"/>
      <c r="T112" s="98"/>
      <c r="U112" s="98"/>
      <c r="V112" s="98"/>
      <c r="W112" s="98"/>
      <c r="X112" s="98"/>
      <c r="Y112" s="98"/>
      <c r="Z112" s="98"/>
      <c r="AA112" s="98"/>
      <c r="AB112" s="112"/>
      <c r="AC112" s="115"/>
      <c r="AD112" s="49"/>
      <c r="AE112" s="98"/>
      <c r="AF112" s="98"/>
      <c r="AG112" s="98"/>
      <c r="AH112" s="98"/>
      <c r="AI112" s="98"/>
      <c r="AJ112" s="98"/>
      <c r="AK112" s="98"/>
      <c r="AL112" s="98"/>
      <c r="AM112" s="98"/>
      <c r="AN112" s="98"/>
      <c r="AO112" s="98"/>
      <c r="AP112" s="98"/>
      <c r="AQ112" s="98"/>
      <c r="AR112" s="98"/>
      <c r="AS112" s="98"/>
      <c r="AT112" s="98"/>
      <c r="AU112" s="98"/>
      <c r="AV112" s="98"/>
      <c r="AW112" s="98"/>
      <c r="AX112" s="98"/>
      <c r="AY112" s="98"/>
      <c r="AZ112" s="98"/>
      <c r="BA112" s="98"/>
      <c r="BB112" s="112"/>
      <c r="BC112" s="115"/>
      <c r="BD112" s="49"/>
      <c r="BE112" s="98"/>
      <c r="BF112" s="98"/>
      <c r="BG112" s="98"/>
      <c r="BH112" s="98"/>
      <c r="BI112" s="98"/>
      <c r="BJ112" s="98"/>
      <c r="BK112" s="98"/>
      <c r="BL112" s="98"/>
      <c r="BM112" s="98"/>
      <c r="BN112" s="98"/>
      <c r="BO112" s="98"/>
      <c r="BP112" s="98"/>
      <c r="BQ112" s="98"/>
      <c r="BR112" s="98"/>
      <c r="BS112" s="98"/>
      <c r="BT112" s="98"/>
      <c r="BU112" s="98"/>
      <c r="BV112" s="98"/>
      <c r="BW112" s="98"/>
      <c r="BX112" s="98"/>
      <c r="BY112" s="98"/>
      <c r="BZ112" s="98"/>
      <c r="CA112" s="98"/>
      <c r="CB112" s="112"/>
      <c r="CC112" s="115"/>
      <c r="CD112" s="49"/>
      <c r="CE112" s="98"/>
      <c r="CF112" s="98"/>
      <c r="CG112" s="98"/>
      <c r="CH112" s="98"/>
      <c r="CI112" s="98"/>
      <c r="CJ112" s="98"/>
      <c r="CK112" s="98"/>
      <c r="CL112" s="98"/>
      <c r="CM112" s="98"/>
      <c r="CN112" s="98"/>
      <c r="CO112" s="98"/>
      <c r="CP112" s="98"/>
      <c r="CQ112" s="98"/>
      <c r="CR112" s="98"/>
      <c r="CS112" s="98"/>
      <c r="CT112" s="98"/>
      <c r="CU112" s="98"/>
      <c r="CV112" s="98"/>
      <c r="CW112" s="98"/>
      <c r="CX112" s="98"/>
      <c r="CY112" s="98"/>
      <c r="CZ112" s="98"/>
      <c r="DA112" s="98"/>
      <c r="DB112" s="112"/>
    </row>
    <row r="113" spans="1:106" ht="18.600000000000001" hidden="1" thickBot="1" x14ac:dyDescent="0.4">
      <c r="A113" s="109">
        <v>46</v>
      </c>
      <c r="B113" s="12" t="str" cm="1">
        <f t="array" aca="1" ref="B113" ca="1">IF(INDIRECT("Units!" &amp; ADDRESS(10, A113+3))="Building level", IF(COUNTA(INDIRECT("Units!" &amp; ADDRESS(3, A113+3)))&gt;0, INDIRECT("Units!" &amp; ADDRESS(3, A113+3)), ""), "")</f>
        <v/>
      </c>
      <c r="C113" s="49"/>
      <c r="D113" s="49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112"/>
      <c r="AC113" s="115"/>
      <c r="AD113" s="49"/>
      <c r="AE113" s="98"/>
      <c r="AF113" s="98"/>
      <c r="AG113" s="98"/>
      <c r="AH113" s="98"/>
      <c r="AI113" s="98"/>
      <c r="AJ113" s="98"/>
      <c r="AK113" s="98"/>
      <c r="AL113" s="98"/>
      <c r="AM113" s="98"/>
      <c r="AN113" s="98"/>
      <c r="AO113" s="98"/>
      <c r="AP113" s="98"/>
      <c r="AQ113" s="98"/>
      <c r="AR113" s="98"/>
      <c r="AS113" s="98"/>
      <c r="AT113" s="98"/>
      <c r="AU113" s="98"/>
      <c r="AV113" s="98"/>
      <c r="AW113" s="98"/>
      <c r="AX113" s="98"/>
      <c r="AY113" s="98"/>
      <c r="AZ113" s="98"/>
      <c r="BA113" s="98"/>
      <c r="BB113" s="112"/>
      <c r="BC113" s="115"/>
      <c r="BD113" s="49"/>
      <c r="BE113" s="98"/>
      <c r="BF113" s="98"/>
      <c r="BG113" s="98"/>
      <c r="BH113" s="98"/>
      <c r="BI113" s="98"/>
      <c r="BJ113" s="98"/>
      <c r="BK113" s="98"/>
      <c r="BL113" s="98"/>
      <c r="BM113" s="98"/>
      <c r="BN113" s="98"/>
      <c r="BO113" s="98"/>
      <c r="BP113" s="98"/>
      <c r="BQ113" s="98"/>
      <c r="BR113" s="98"/>
      <c r="BS113" s="98"/>
      <c r="BT113" s="98"/>
      <c r="BU113" s="98"/>
      <c r="BV113" s="98"/>
      <c r="BW113" s="98"/>
      <c r="BX113" s="98"/>
      <c r="BY113" s="98"/>
      <c r="BZ113" s="98"/>
      <c r="CA113" s="98"/>
      <c r="CB113" s="112"/>
      <c r="CC113" s="115"/>
      <c r="CD113" s="49"/>
      <c r="CE113" s="98"/>
      <c r="CF113" s="98"/>
      <c r="CG113" s="98"/>
      <c r="CH113" s="98"/>
      <c r="CI113" s="98"/>
      <c r="CJ113" s="98"/>
      <c r="CK113" s="98"/>
      <c r="CL113" s="98"/>
      <c r="CM113" s="98"/>
      <c r="CN113" s="98"/>
      <c r="CO113" s="98"/>
      <c r="CP113" s="98"/>
      <c r="CQ113" s="98"/>
      <c r="CR113" s="98"/>
      <c r="CS113" s="98"/>
      <c r="CT113" s="98"/>
      <c r="CU113" s="98"/>
      <c r="CV113" s="98"/>
      <c r="CW113" s="98"/>
      <c r="CX113" s="98"/>
      <c r="CY113" s="98"/>
      <c r="CZ113" s="98"/>
      <c r="DA113" s="98"/>
      <c r="DB113" s="112"/>
    </row>
    <row r="114" spans="1:106" ht="18.600000000000001" hidden="1" thickBot="1" x14ac:dyDescent="0.4">
      <c r="A114" s="109">
        <v>47</v>
      </c>
      <c r="B114" s="12" t="str" cm="1">
        <f t="array" aca="1" ref="B114" ca="1">IF(INDIRECT("Units!" &amp; ADDRESS(10, A114+3))="Building level", IF(COUNTA(INDIRECT("Units!" &amp; ADDRESS(3, A114+3)))&gt;0, INDIRECT("Units!" &amp; ADDRESS(3, A114+3)), ""), "")</f>
        <v/>
      </c>
      <c r="C114" s="49"/>
      <c r="D114" s="49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112"/>
      <c r="AC114" s="115"/>
      <c r="AD114" s="49"/>
      <c r="AE114" s="98"/>
      <c r="AF114" s="98"/>
      <c r="AG114" s="98"/>
      <c r="AH114" s="98"/>
      <c r="AI114" s="98"/>
      <c r="AJ114" s="98"/>
      <c r="AK114" s="98"/>
      <c r="AL114" s="98"/>
      <c r="AM114" s="98"/>
      <c r="AN114" s="98"/>
      <c r="AO114" s="98"/>
      <c r="AP114" s="98"/>
      <c r="AQ114" s="98"/>
      <c r="AR114" s="98"/>
      <c r="AS114" s="98"/>
      <c r="AT114" s="98"/>
      <c r="AU114" s="98"/>
      <c r="AV114" s="98"/>
      <c r="AW114" s="98"/>
      <c r="AX114" s="98"/>
      <c r="AY114" s="98"/>
      <c r="AZ114" s="98"/>
      <c r="BA114" s="98"/>
      <c r="BB114" s="112"/>
      <c r="BC114" s="115"/>
      <c r="BD114" s="49"/>
      <c r="BE114" s="98"/>
      <c r="BF114" s="98"/>
      <c r="BG114" s="98"/>
      <c r="BH114" s="98"/>
      <c r="BI114" s="98"/>
      <c r="BJ114" s="98"/>
      <c r="BK114" s="98"/>
      <c r="BL114" s="98"/>
      <c r="BM114" s="98"/>
      <c r="BN114" s="98"/>
      <c r="BO114" s="98"/>
      <c r="BP114" s="98"/>
      <c r="BQ114" s="98"/>
      <c r="BR114" s="98"/>
      <c r="BS114" s="98"/>
      <c r="BT114" s="98"/>
      <c r="BU114" s="98"/>
      <c r="BV114" s="98"/>
      <c r="BW114" s="98"/>
      <c r="BX114" s="98"/>
      <c r="BY114" s="98"/>
      <c r="BZ114" s="98"/>
      <c r="CA114" s="98"/>
      <c r="CB114" s="112"/>
      <c r="CC114" s="115"/>
      <c r="CD114" s="49"/>
      <c r="CE114" s="98"/>
      <c r="CF114" s="98"/>
      <c r="CG114" s="98"/>
      <c r="CH114" s="98"/>
      <c r="CI114" s="98"/>
      <c r="CJ114" s="98"/>
      <c r="CK114" s="98"/>
      <c r="CL114" s="98"/>
      <c r="CM114" s="98"/>
      <c r="CN114" s="98"/>
      <c r="CO114" s="98"/>
      <c r="CP114" s="98"/>
      <c r="CQ114" s="98"/>
      <c r="CR114" s="98"/>
      <c r="CS114" s="98"/>
      <c r="CT114" s="98"/>
      <c r="CU114" s="98"/>
      <c r="CV114" s="98"/>
      <c r="CW114" s="98"/>
      <c r="CX114" s="98"/>
      <c r="CY114" s="98"/>
      <c r="CZ114" s="98"/>
      <c r="DA114" s="98"/>
      <c r="DB114" s="112"/>
    </row>
    <row r="115" spans="1:106" ht="18.600000000000001" hidden="1" thickBot="1" x14ac:dyDescent="0.4">
      <c r="A115" s="109">
        <v>48</v>
      </c>
      <c r="B115" s="12" t="str" cm="1">
        <f t="array" aca="1" ref="B115" ca="1">IF(INDIRECT("Units!" &amp; ADDRESS(10, A115+3))="Building level", IF(COUNTA(INDIRECT("Units!" &amp; ADDRESS(3, A115+3)))&gt;0, INDIRECT("Units!" &amp; ADDRESS(3, A115+3)), ""), "")</f>
        <v/>
      </c>
      <c r="C115" s="49"/>
      <c r="D115" s="49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112"/>
      <c r="AC115" s="115"/>
      <c r="AD115" s="49"/>
      <c r="AE115" s="98"/>
      <c r="AF115" s="98"/>
      <c r="AG115" s="98"/>
      <c r="AH115" s="98"/>
      <c r="AI115" s="98"/>
      <c r="AJ115" s="98"/>
      <c r="AK115" s="98"/>
      <c r="AL115" s="98"/>
      <c r="AM115" s="98"/>
      <c r="AN115" s="98"/>
      <c r="AO115" s="98"/>
      <c r="AP115" s="98"/>
      <c r="AQ115" s="98"/>
      <c r="AR115" s="98"/>
      <c r="AS115" s="98"/>
      <c r="AT115" s="98"/>
      <c r="AU115" s="98"/>
      <c r="AV115" s="98"/>
      <c r="AW115" s="98"/>
      <c r="AX115" s="98"/>
      <c r="AY115" s="98"/>
      <c r="AZ115" s="98"/>
      <c r="BA115" s="98"/>
      <c r="BB115" s="112"/>
      <c r="BC115" s="115"/>
      <c r="BD115" s="49"/>
      <c r="BE115" s="98"/>
      <c r="BF115" s="98"/>
      <c r="BG115" s="98"/>
      <c r="BH115" s="98"/>
      <c r="BI115" s="98"/>
      <c r="BJ115" s="98"/>
      <c r="BK115" s="98"/>
      <c r="BL115" s="98"/>
      <c r="BM115" s="98"/>
      <c r="BN115" s="98"/>
      <c r="BO115" s="98"/>
      <c r="BP115" s="98"/>
      <c r="BQ115" s="98"/>
      <c r="BR115" s="98"/>
      <c r="BS115" s="98"/>
      <c r="BT115" s="98"/>
      <c r="BU115" s="98"/>
      <c r="BV115" s="98"/>
      <c r="BW115" s="98"/>
      <c r="BX115" s="98"/>
      <c r="BY115" s="98"/>
      <c r="BZ115" s="98"/>
      <c r="CA115" s="98"/>
      <c r="CB115" s="112"/>
      <c r="CC115" s="115"/>
      <c r="CD115" s="49"/>
      <c r="CE115" s="98"/>
      <c r="CF115" s="98"/>
      <c r="CG115" s="98"/>
      <c r="CH115" s="98"/>
      <c r="CI115" s="98"/>
      <c r="CJ115" s="98"/>
      <c r="CK115" s="98"/>
      <c r="CL115" s="98"/>
      <c r="CM115" s="98"/>
      <c r="CN115" s="98"/>
      <c r="CO115" s="98"/>
      <c r="CP115" s="98"/>
      <c r="CQ115" s="98"/>
      <c r="CR115" s="98"/>
      <c r="CS115" s="98"/>
      <c r="CT115" s="98"/>
      <c r="CU115" s="98"/>
      <c r="CV115" s="98"/>
      <c r="CW115" s="98"/>
      <c r="CX115" s="98"/>
      <c r="CY115" s="98"/>
      <c r="CZ115" s="98"/>
      <c r="DA115" s="98"/>
      <c r="DB115" s="112"/>
    </row>
    <row r="116" spans="1:106" ht="18.600000000000001" hidden="1" thickBot="1" x14ac:dyDescent="0.4">
      <c r="A116" s="110">
        <v>49</v>
      </c>
      <c r="B116" s="12" t="str" cm="1">
        <f t="array" aca="1" ref="B116" ca="1">IF(INDIRECT("Units!" &amp; ADDRESS(10, A116+3))="Building level", IF(COUNTA(INDIRECT("Units!" &amp; ADDRESS(3, A116+3)))&gt;0, INDIRECT("Units!" &amp; ADDRESS(3, A116+3)), ""), "")</f>
        <v/>
      </c>
      <c r="C116" s="49"/>
      <c r="D116" s="49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112"/>
      <c r="AC116" s="115"/>
      <c r="AD116" s="49"/>
      <c r="AE116" s="98"/>
      <c r="AF116" s="98"/>
      <c r="AG116" s="98"/>
      <c r="AH116" s="98"/>
      <c r="AI116" s="98"/>
      <c r="AJ116" s="98"/>
      <c r="AK116" s="98"/>
      <c r="AL116" s="98"/>
      <c r="AM116" s="98"/>
      <c r="AN116" s="98"/>
      <c r="AO116" s="98"/>
      <c r="AP116" s="98"/>
      <c r="AQ116" s="98"/>
      <c r="AR116" s="98"/>
      <c r="AS116" s="98"/>
      <c r="AT116" s="98"/>
      <c r="AU116" s="98"/>
      <c r="AV116" s="98"/>
      <c r="AW116" s="98"/>
      <c r="AX116" s="98"/>
      <c r="AY116" s="98"/>
      <c r="AZ116" s="98"/>
      <c r="BA116" s="98"/>
      <c r="BB116" s="112"/>
      <c r="BC116" s="115"/>
      <c r="BD116" s="49"/>
      <c r="BE116" s="98"/>
      <c r="BF116" s="98"/>
      <c r="BG116" s="98"/>
      <c r="BH116" s="98"/>
      <c r="BI116" s="98"/>
      <c r="BJ116" s="98"/>
      <c r="BK116" s="98"/>
      <c r="BL116" s="98"/>
      <c r="BM116" s="98"/>
      <c r="BN116" s="98"/>
      <c r="BO116" s="98"/>
      <c r="BP116" s="98"/>
      <c r="BQ116" s="98"/>
      <c r="BR116" s="98"/>
      <c r="BS116" s="98"/>
      <c r="BT116" s="98"/>
      <c r="BU116" s="98"/>
      <c r="BV116" s="98"/>
      <c r="BW116" s="98"/>
      <c r="BX116" s="98"/>
      <c r="BY116" s="98"/>
      <c r="BZ116" s="98"/>
      <c r="CA116" s="98"/>
      <c r="CB116" s="112"/>
      <c r="CC116" s="115"/>
      <c r="CD116" s="49"/>
      <c r="CE116" s="98"/>
      <c r="CF116" s="98"/>
      <c r="CG116" s="98"/>
      <c r="CH116" s="98"/>
      <c r="CI116" s="98"/>
      <c r="CJ116" s="98"/>
      <c r="CK116" s="98"/>
      <c r="CL116" s="98"/>
      <c r="CM116" s="98"/>
      <c r="CN116" s="98"/>
      <c r="CO116" s="98"/>
      <c r="CP116" s="98"/>
      <c r="CQ116" s="98"/>
      <c r="CR116" s="98"/>
      <c r="CS116" s="98"/>
      <c r="CT116" s="98"/>
      <c r="CU116" s="98"/>
      <c r="CV116" s="98"/>
      <c r="CW116" s="98"/>
      <c r="CX116" s="98"/>
      <c r="CY116" s="98"/>
      <c r="CZ116" s="98"/>
      <c r="DA116" s="98"/>
      <c r="DB116" s="112"/>
    </row>
    <row r="117" spans="1:106" ht="18.600000000000001" hidden="1" thickBot="1" x14ac:dyDescent="0.4">
      <c r="A117" s="109">
        <v>50</v>
      </c>
      <c r="B117" s="12" t="str" cm="1">
        <f t="array" aca="1" ref="B117" ca="1">IF(INDIRECT("Units!" &amp; ADDRESS(10, A117+3))="Building level", IF(COUNTA(INDIRECT("Units!" &amp; ADDRESS(3, A117+3)))&gt;0, INDIRECT("Units!" &amp; ADDRESS(3, A117+3)), ""), "")</f>
        <v/>
      </c>
      <c r="C117" s="49"/>
      <c r="D117" s="49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112"/>
      <c r="AC117" s="115"/>
      <c r="AD117" s="49"/>
      <c r="AE117" s="98"/>
      <c r="AF117" s="98"/>
      <c r="AG117" s="98"/>
      <c r="AH117" s="98"/>
      <c r="AI117" s="98"/>
      <c r="AJ117" s="98"/>
      <c r="AK117" s="98"/>
      <c r="AL117" s="98"/>
      <c r="AM117" s="98"/>
      <c r="AN117" s="98"/>
      <c r="AO117" s="98"/>
      <c r="AP117" s="98"/>
      <c r="AQ117" s="98"/>
      <c r="AR117" s="98"/>
      <c r="AS117" s="98"/>
      <c r="AT117" s="98"/>
      <c r="AU117" s="98"/>
      <c r="AV117" s="98"/>
      <c r="AW117" s="98"/>
      <c r="AX117" s="98"/>
      <c r="AY117" s="98"/>
      <c r="AZ117" s="98"/>
      <c r="BA117" s="98"/>
      <c r="BB117" s="112"/>
      <c r="BC117" s="115"/>
      <c r="BD117" s="49"/>
      <c r="BE117" s="98"/>
      <c r="BF117" s="98"/>
      <c r="BG117" s="98"/>
      <c r="BH117" s="98"/>
      <c r="BI117" s="98"/>
      <c r="BJ117" s="98"/>
      <c r="BK117" s="98"/>
      <c r="BL117" s="98"/>
      <c r="BM117" s="98"/>
      <c r="BN117" s="98"/>
      <c r="BO117" s="98"/>
      <c r="BP117" s="98"/>
      <c r="BQ117" s="98"/>
      <c r="BR117" s="98"/>
      <c r="BS117" s="98"/>
      <c r="BT117" s="98"/>
      <c r="BU117" s="98"/>
      <c r="BV117" s="98"/>
      <c r="BW117" s="98"/>
      <c r="BX117" s="98"/>
      <c r="BY117" s="98"/>
      <c r="BZ117" s="98"/>
      <c r="CA117" s="98"/>
      <c r="CB117" s="112"/>
      <c r="CC117" s="115"/>
      <c r="CD117" s="49"/>
      <c r="CE117" s="98"/>
      <c r="CF117" s="98"/>
      <c r="CG117" s="98"/>
      <c r="CH117" s="98"/>
      <c r="CI117" s="98"/>
      <c r="CJ117" s="98"/>
      <c r="CK117" s="98"/>
      <c r="CL117" s="98"/>
      <c r="CM117" s="98"/>
      <c r="CN117" s="98"/>
      <c r="CO117" s="98"/>
      <c r="CP117" s="98"/>
      <c r="CQ117" s="98"/>
      <c r="CR117" s="98"/>
      <c r="CS117" s="98"/>
      <c r="CT117" s="98"/>
      <c r="CU117" s="98"/>
      <c r="CV117" s="98"/>
      <c r="CW117" s="98"/>
      <c r="CX117" s="98"/>
      <c r="CY117" s="98"/>
      <c r="CZ117" s="98"/>
      <c r="DA117" s="98"/>
      <c r="DB117" s="112"/>
    </row>
    <row r="118" spans="1:106" ht="18.600000000000001" hidden="1" thickBot="1" x14ac:dyDescent="0.4">
      <c r="A118" s="109">
        <v>51</v>
      </c>
      <c r="B118" s="12" t="str" cm="1">
        <f t="array" aca="1" ref="B118" ca="1">IF(INDIRECT("Units!" &amp; ADDRESS(10, A118+3))="Building level", IF(COUNTA(INDIRECT("Units!" &amp; ADDRESS(3, A118+3)))&gt;0, INDIRECT("Units!" &amp; ADDRESS(3, A118+3)), ""), "")</f>
        <v/>
      </c>
      <c r="C118" s="49"/>
      <c r="D118" s="49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112"/>
      <c r="AC118" s="115"/>
      <c r="AD118" s="49"/>
      <c r="AE118" s="98"/>
      <c r="AF118" s="98"/>
      <c r="AG118" s="98"/>
      <c r="AH118" s="98"/>
      <c r="AI118" s="98"/>
      <c r="AJ118" s="98"/>
      <c r="AK118" s="98"/>
      <c r="AL118" s="98"/>
      <c r="AM118" s="98"/>
      <c r="AN118" s="98"/>
      <c r="AO118" s="98"/>
      <c r="AP118" s="98"/>
      <c r="AQ118" s="98"/>
      <c r="AR118" s="98"/>
      <c r="AS118" s="98"/>
      <c r="AT118" s="98"/>
      <c r="AU118" s="98"/>
      <c r="AV118" s="98"/>
      <c r="AW118" s="98"/>
      <c r="AX118" s="98"/>
      <c r="AY118" s="98"/>
      <c r="AZ118" s="98"/>
      <c r="BA118" s="98"/>
      <c r="BB118" s="112"/>
      <c r="BC118" s="115"/>
      <c r="BD118" s="49"/>
      <c r="BE118" s="98"/>
      <c r="BF118" s="98"/>
      <c r="BG118" s="98"/>
      <c r="BH118" s="98"/>
      <c r="BI118" s="98"/>
      <c r="BJ118" s="98"/>
      <c r="BK118" s="98"/>
      <c r="BL118" s="98"/>
      <c r="BM118" s="98"/>
      <c r="BN118" s="98"/>
      <c r="BO118" s="98"/>
      <c r="BP118" s="98"/>
      <c r="BQ118" s="98"/>
      <c r="BR118" s="98"/>
      <c r="BS118" s="98"/>
      <c r="BT118" s="98"/>
      <c r="BU118" s="98"/>
      <c r="BV118" s="98"/>
      <c r="BW118" s="98"/>
      <c r="BX118" s="98"/>
      <c r="BY118" s="98"/>
      <c r="BZ118" s="98"/>
      <c r="CA118" s="98"/>
      <c r="CB118" s="112"/>
      <c r="CC118" s="115"/>
      <c r="CD118" s="49"/>
      <c r="CE118" s="98"/>
      <c r="CF118" s="98"/>
      <c r="CG118" s="98"/>
      <c r="CH118" s="98"/>
      <c r="CI118" s="98"/>
      <c r="CJ118" s="98"/>
      <c r="CK118" s="98"/>
      <c r="CL118" s="98"/>
      <c r="CM118" s="98"/>
      <c r="CN118" s="98"/>
      <c r="CO118" s="98"/>
      <c r="CP118" s="98"/>
      <c r="CQ118" s="98"/>
      <c r="CR118" s="98"/>
      <c r="CS118" s="98"/>
      <c r="CT118" s="98"/>
      <c r="CU118" s="98"/>
      <c r="CV118" s="98"/>
      <c r="CW118" s="98"/>
      <c r="CX118" s="98"/>
      <c r="CY118" s="98"/>
      <c r="CZ118" s="98"/>
      <c r="DA118" s="98"/>
      <c r="DB118" s="112"/>
    </row>
    <row r="119" spans="1:106" ht="18.600000000000001" hidden="1" thickBot="1" x14ac:dyDescent="0.4">
      <c r="A119" s="109">
        <v>52</v>
      </c>
      <c r="B119" s="12" t="str" cm="1">
        <f t="array" aca="1" ref="B119" ca="1">IF(INDIRECT("Units!" &amp; ADDRESS(10, A119+3))="Building level", IF(COUNTA(INDIRECT("Units!" &amp; ADDRESS(3, A119+3)))&gt;0, INDIRECT("Units!" &amp; ADDRESS(3, A119+3)), ""), "")</f>
        <v/>
      </c>
      <c r="C119" s="49"/>
      <c r="D119" s="49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112"/>
      <c r="AC119" s="115"/>
      <c r="AD119" s="49"/>
      <c r="AE119" s="98"/>
      <c r="AF119" s="98"/>
      <c r="AG119" s="98"/>
      <c r="AH119" s="98"/>
      <c r="AI119" s="98"/>
      <c r="AJ119" s="98"/>
      <c r="AK119" s="98"/>
      <c r="AL119" s="98"/>
      <c r="AM119" s="98"/>
      <c r="AN119" s="98"/>
      <c r="AO119" s="98"/>
      <c r="AP119" s="98"/>
      <c r="AQ119" s="98"/>
      <c r="AR119" s="98"/>
      <c r="AS119" s="98"/>
      <c r="AT119" s="98"/>
      <c r="AU119" s="98"/>
      <c r="AV119" s="98"/>
      <c r="AW119" s="98"/>
      <c r="AX119" s="98"/>
      <c r="AY119" s="98"/>
      <c r="AZ119" s="98"/>
      <c r="BA119" s="98"/>
      <c r="BB119" s="112"/>
      <c r="BC119" s="115"/>
      <c r="BD119" s="49"/>
      <c r="BE119" s="98"/>
      <c r="BF119" s="98"/>
      <c r="BG119" s="98"/>
      <c r="BH119" s="98"/>
      <c r="BI119" s="98"/>
      <c r="BJ119" s="98"/>
      <c r="BK119" s="98"/>
      <c r="BL119" s="98"/>
      <c r="BM119" s="98"/>
      <c r="BN119" s="98"/>
      <c r="BO119" s="98"/>
      <c r="BP119" s="98"/>
      <c r="BQ119" s="98"/>
      <c r="BR119" s="98"/>
      <c r="BS119" s="98"/>
      <c r="BT119" s="98"/>
      <c r="BU119" s="98"/>
      <c r="BV119" s="98"/>
      <c r="BW119" s="98"/>
      <c r="BX119" s="98"/>
      <c r="BY119" s="98"/>
      <c r="BZ119" s="98"/>
      <c r="CA119" s="98"/>
      <c r="CB119" s="112"/>
      <c r="CC119" s="115"/>
      <c r="CD119" s="49"/>
      <c r="CE119" s="98"/>
      <c r="CF119" s="98"/>
      <c r="CG119" s="98"/>
      <c r="CH119" s="98"/>
      <c r="CI119" s="98"/>
      <c r="CJ119" s="98"/>
      <c r="CK119" s="98"/>
      <c r="CL119" s="98"/>
      <c r="CM119" s="98"/>
      <c r="CN119" s="98"/>
      <c r="CO119" s="98"/>
      <c r="CP119" s="98"/>
      <c r="CQ119" s="98"/>
      <c r="CR119" s="98"/>
      <c r="CS119" s="98"/>
      <c r="CT119" s="98"/>
      <c r="CU119" s="98"/>
      <c r="CV119" s="98"/>
      <c r="CW119" s="98"/>
      <c r="CX119" s="98"/>
      <c r="CY119" s="98"/>
      <c r="CZ119" s="98"/>
      <c r="DA119" s="98"/>
      <c r="DB119" s="112"/>
    </row>
    <row r="120" spans="1:106" ht="18.600000000000001" hidden="1" thickBot="1" x14ac:dyDescent="0.4">
      <c r="A120" s="109">
        <v>53</v>
      </c>
      <c r="B120" s="12" t="str" cm="1">
        <f t="array" aca="1" ref="B120" ca="1">IF(INDIRECT("Units!" &amp; ADDRESS(10, A120+3))="Building level", IF(COUNTA(INDIRECT("Units!" &amp; ADDRESS(3, A120+3)))&gt;0, INDIRECT("Units!" &amp; ADDRESS(3, A120+3)), ""), "")</f>
        <v/>
      </c>
      <c r="C120" s="49"/>
      <c r="D120" s="49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112"/>
      <c r="AC120" s="115"/>
      <c r="AD120" s="49"/>
      <c r="AE120" s="98"/>
      <c r="AF120" s="98"/>
      <c r="AG120" s="98"/>
      <c r="AH120" s="98"/>
      <c r="AI120" s="98"/>
      <c r="AJ120" s="98"/>
      <c r="AK120" s="98"/>
      <c r="AL120" s="98"/>
      <c r="AM120" s="98"/>
      <c r="AN120" s="98"/>
      <c r="AO120" s="98"/>
      <c r="AP120" s="98"/>
      <c r="AQ120" s="98"/>
      <c r="AR120" s="98"/>
      <c r="AS120" s="98"/>
      <c r="AT120" s="98"/>
      <c r="AU120" s="98"/>
      <c r="AV120" s="98"/>
      <c r="AW120" s="98"/>
      <c r="AX120" s="98"/>
      <c r="AY120" s="98"/>
      <c r="AZ120" s="98"/>
      <c r="BA120" s="98"/>
      <c r="BB120" s="112"/>
      <c r="BC120" s="115"/>
      <c r="BD120" s="49"/>
      <c r="BE120" s="98"/>
      <c r="BF120" s="98"/>
      <c r="BG120" s="98"/>
      <c r="BH120" s="98"/>
      <c r="BI120" s="98"/>
      <c r="BJ120" s="98"/>
      <c r="BK120" s="98"/>
      <c r="BL120" s="98"/>
      <c r="BM120" s="98"/>
      <c r="BN120" s="98"/>
      <c r="BO120" s="98"/>
      <c r="BP120" s="98"/>
      <c r="BQ120" s="98"/>
      <c r="BR120" s="98"/>
      <c r="BS120" s="98"/>
      <c r="BT120" s="98"/>
      <c r="BU120" s="98"/>
      <c r="BV120" s="98"/>
      <c r="BW120" s="98"/>
      <c r="BX120" s="98"/>
      <c r="BY120" s="98"/>
      <c r="BZ120" s="98"/>
      <c r="CA120" s="98"/>
      <c r="CB120" s="112"/>
      <c r="CC120" s="115"/>
      <c r="CD120" s="49"/>
      <c r="CE120" s="98"/>
      <c r="CF120" s="98"/>
      <c r="CG120" s="98"/>
      <c r="CH120" s="98"/>
      <c r="CI120" s="98"/>
      <c r="CJ120" s="98"/>
      <c r="CK120" s="98"/>
      <c r="CL120" s="98"/>
      <c r="CM120" s="98"/>
      <c r="CN120" s="98"/>
      <c r="CO120" s="98"/>
      <c r="CP120" s="98"/>
      <c r="CQ120" s="98"/>
      <c r="CR120" s="98"/>
      <c r="CS120" s="98"/>
      <c r="CT120" s="98"/>
      <c r="CU120" s="98"/>
      <c r="CV120" s="98"/>
      <c r="CW120" s="98"/>
      <c r="CX120" s="98"/>
      <c r="CY120" s="98"/>
      <c r="CZ120" s="98"/>
      <c r="DA120" s="98"/>
      <c r="DB120" s="112"/>
    </row>
    <row r="121" spans="1:106" ht="18.600000000000001" hidden="1" thickBot="1" x14ac:dyDescent="0.4">
      <c r="A121" s="109">
        <v>54</v>
      </c>
      <c r="B121" s="12" t="str" cm="1">
        <f t="array" aca="1" ref="B121" ca="1">IF(INDIRECT("Units!" &amp; ADDRESS(10, A121+3))="Building level", IF(COUNTA(INDIRECT("Units!" &amp; ADDRESS(3, A121+3)))&gt;0, INDIRECT("Units!" &amp; ADDRESS(3, A121+3)), ""), "")</f>
        <v/>
      </c>
      <c r="C121" s="49"/>
      <c r="D121" s="49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112"/>
      <c r="AC121" s="115"/>
      <c r="AD121" s="49"/>
      <c r="AE121" s="98"/>
      <c r="AF121" s="98"/>
      <c r="AG121" s="98"/>
      <c r="AH121" s="98"/>
      <c r="AI121" s="98"/>
      <c r="AJ121" s="98"/>
      <c r="AK121" s="98"/>
      <c r="AL121" s="98"/>
      <c r="AM121" s="98"/>
      <c r="AN121" s="98"/>
      <c r="AO121" s="98"/>
      <c r="AP121" s="98"/>
      <c r="AQ121" s="98"/>
      <c r="AR121" s="98"/>
      <c r="AS121" s="98"/>
      <c r="AT121" s="98"/>
      <c r="AU121" s="98"/>
      <c r="AV121" s="98"/>
      <c r="AW121" s="98"/>
      <c r="AX121" s="98"/>
      <c r="AY121" s="98"/>
      <c r="AZ121" s="98"/>
      <c r="BA121" s="98"/>
      <c r="BB121" s="112"/>
      <c r="BC121" s="115"/>
      <c r="BD121" s="49"/>
      <c r="BE121" s="98"/>
      <c r="BF121" s="98"/>
      <c r="BG121" s="98"/>
      <c r="BH121" s="98"/>
      <c r="BI121" s="98"/>
      <c r="BJ121" s="98"/>
      <c r="BK121" s="98"/>
      <c r="BL121" s="98"/>
      <c r="BM121" s="98"/>
      <c r="BN121" s="98"/>
      <c r="BO121" s="98"/>
      <c r="BP121" s="98"/>
      <c r="BQ121" s="98"/>
      <c r="BR121" s="98"/>
      <c r="BS121" s="98"/>
      <c r="BT121" s="98"/>
      <c r="BU121" s="98"/>
      <c r="BV121" s="98"/>
      <c r="BW121" s="98"/>
      <c r="BX121" s="98"/>
      <c r="BY121" s="98"/>
      <c r="BZ121" s="98"/>
      <c r="CA121" s="98"/>
      <c r="CB121" s="112"/>
      <c r="CC121" s="115"/>
      <c r="CD121" s="49"/>
      <c r="CE121" s="98"/>
      <c r="CF121" s="98"/>
      <c r="CG121" s="98"/>
      <c r="CH121" s="98"/>
      <c r="CI121" s="98"/>
      <c r="CJ121" s="98"/>
      <c r="CK121" s="98"/>
      <c r="CL121" s="98"/>
      <c r="CM121" s="98"/>
      <c r="CN121" s="98"/>
      <c r="CO121" s="98"/>
      <c r="CP121" s="98"/>
      <c r="CQ121" s="98"/>
      <c r="CR121" s="98"/>
      <c r="CS121" s="98"/>
      <c r="CT121" s="98"/>
      <c r="CU121" s="98"/>
      <c r="CV121" s="98"/>
      <c r="CW121" s="98"/>
      <c r="CX121" s="98"/>
      <c r="CY121" s="98"/>
      <c r="CZ121" s="98"/>
      <c r="DA121" s="98"/>
      <c r="DB121" s="112"/>
    </row>
    <row r="122" spans="1:106" ht="18.600000000000001" hidden="1" thickBot="1" x14ac:dyDescent="0.4">
      <c r="A122" s="109">
        <v>55</v>
      </c>
      <c r="B122" s="12" t="str" cm="1">
        <f t="array" aca="1" ref="B122" ca="1">IF(INDIRECT("Units!" &amp; ADDRESS(10, A122+3))="Building level", IF(COUNTA(INDIRECT("Units!" &amp; ADDRESS(3, A122+3)))&gt;0, INDIRECT("Units!" &amp; ADDRESS(3, A122+3)), ""), "")</f>
        <v/>
      </c>
      <c r="C122" s="49"/>
      <c r="D122" s="49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112"/>
      <c r="AC122" s="115"/>
      <c r="AD122" s="49"/>
      <c r="AE122" s="98"/>
      <c r="AF122" s="98"/>
      <c r="AG122" s="98"/>
      <c r="AH122" s="98"/>
      <c r="AI122" s="98"/>
      <c r="AJ122" s="98"/>
      <c r="AK122" s="98"/>
      <c r="AL122" s="98"/>
      <c r="AM122" s="98"/>
      <c r="AN122" s="98"/>
      <c r="AO122" s="98"/>
      <c r="AP122" s="98"/>
      <c r="AQ122" s="98"/>
      <c r="AR122" s="98"/>
      <c r="AS122" s="98"/>
      <c r="AT122" s="98"/>
      <c r="AU122" s="98"/>
      <c r="AV122" s="98"/>
      <c r="AW122" s="98"/>
      <c r="AX122" s="98"/>
      <c r="AY122" s="98"/>
      <c r="AZ122" s="98"/>
      <c r="BA122" s="98"/>
      <c r="BB122" s="112"/>
      <c r="BC122" s="115"/>
      <c r="BD122" s="49"/>
      <c r="BE122" s="98"/>
      <c r="BF122" s="98"/>
      <c r="BG122" s="98"/>
      <c r="BH122" s="98"/>
      <c r="BI122" s="98"/>
      <c r="BJ122" s="98"/>
      <c r="BK122" s="98"/>
      <c r="BL122" s="98"/>
      <c r="BM122" s="98"/>
      <c r="BN122" s="98"/>
      <c r="BO122" s="98"/>
      <c r="BP122" s="98"/>
      <c r="BQ122" s="98"/>
      <c r="BR122" s="98"/>
      <c r="BS122" s="98"/>
      <c r="BT122" s="98"/>
      <c r="BU122" s="98"/>
      <c r="BV122" s="98"/>
      <c r="BW122" s="98"/>
      <c r="BX122" s="98"/>
      <c r="BY122" s="98"/>
      <c r="BZ122" s="98"/>
      <c r="CA122" s="98"/>
      <c r="CB122" s="112"/>
      <c r="CC122" s="115"/>
      <c r="CD122" s="49"/>
      <c r="CE122" s="98"/>
      <c r="CF122" s="98"/>
      <c r="CG122" s="98"/>
      <c r="CH122" s="98"/>
      <c r="CI122" s="98"/>
      <c r="CJ122" s="98"/>
      <c r="CK122" s="98"/>
      <c r="CL122" s="98"/>
      <c r="CM122" s="98"/>
      <c r="CN122" s="98"/>
      <c r="CO122" s="98"/>
      <c r="CP122" s="98"/>
      <c r="CQ122" s="98"/>
      <c r="CR122" s="98"/>
      <c r="CS122" s="98"/>
      <c r="CT122" s="98"/>
      <c r="CU122" s="98"/>
      <c r="CV122" s="98"/>
      <c r="CW122" s="98"/>
      <c r="CX122" s="98"/>
      <c r="CY122" s="98"/>
      <c r="CZ122" s="98"/>
      <c r="DA122" s="98"/>
      <c r="DB122" s="112"/>
    </row>
    <row r="123" spans="1:106" ht="18.600000000000001" hidden="1" thickBot="1" x14ac:dyDescent="0.4">
      <c r="A123" s="109">
        <v>56</v>
      </c>
      <c r="B123" s="12" t="str" cm="1">
        <f t="array" aca="1" ref="B123" ca="1">IF(INDIRECT("Units!" &amp; ADDRESS(10, A123+3))="Building level", IF(COUNTA(INDIRECT("Units!" &amp; ADDRESS(3, A123+3)))&gt;0, INDIRECT("Units!" &amp; ADDRESS(3, A123+3)), ""), "")</f>
        <v/>
      </c>
      <c r="C123" s="49"/>
      <c r="D123" s="49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112"/>
      <c r="AC123" s="115"/>
      <c r="AD123" s="49"/>
      <c r="AE123" s="98"/>
      <c r="AF123" s="98"/>
      <c r="AG123" s="98"/>
      <c r="AH123" s="98"/>
      <c r="AI123" s="98"/>
      <c r="AJ123" s="98"/>
      <c r="AK123" s="98"/>
      <c r="AL123" s="98"/>
      <c r="AM123" s="98"/>
      <c r="AN123" s="98"/>
      <c r="AO123" s="98"/>
      <c r="AP123" s="98"/>
      <c r="AQ123" s="98"/>
      <c r="AR123" s="98"/>
      <c r="AS123" s="98"/>
      <c r="AT123" s="98"/>
      <c r="AU123" s="98"/>
      <c r="AV123" s="98"/>
      <c r="AW123" s="98"/>
      <c r="AX123" s="98"/>
      <c r="AY123" s="98"/>
      <c r="AZ123" s="98"/>
      <c r="BA123" s="98"/>
      <c r="BB123" s="112"/>
      <c r="BC123" s="115"/>
      <c r="BD123" s="49"/>
      <c r="BE123" s="98"/>
      <c r="BF123" s="98"/>
      <c r="BG123" s="98"/>
      <c r="BH123" s="98"/>
      <c r="BI123" s="98"/>
      <c r="BJ123" s="98"/>
      <c r="BK123" s="98"/>
      <c r="BL123" s="98"/>
      <c r="BM123" s="98"/>
      <c r="BN123" s="98"/>
      <c r="BO123" s="98"/>
      <c r="BP123" s="98"/>
      <c r="BQ123" s="98"/>
      <c r="BR123" s="98"/>
      <c r="BS123" s="98"/>
      <c r="BT123" s="98"/>
      <c r="BU123" s="98"/>
      <c r="BV123" s="98"/>
      <c r="BW123" s="98"/>
      <c r="BX123" s="98"/>
      <c r="BY123" s="98"/>
      <c r="BZ123" s="98"/>
      <c r="CA123" s="98"/>
      <c r="CB123" s="112"/>
      <c r="CC123" s="115"/>
      <c r="CD123" s="49"/>
      <c r="CE123" s="98"/>
      <c r="CF123" s="98"/>
      <c r="CG123" s="98"/>
      <c r="CH123" s="98"/>
      <c r="CI123" s="98"/>
      <c r="CJ123" s="98"/>
      <c r="CK123" s="98"/>
      <c r="CL123" s="98"/>
      <c r="CM123" s="98"/>
      <c r="CN123" s="98"/>
      <c r="CO123" s="98"/>
      <c r="CP123" s="98"/>
      <c r="CQ123" s="98"/>
      <c r="CR123" s="98"/>
      <c r="CS123" s="98"/>
      <c r="CT123" s="98"/>
      <c r="CU123" s="98"/>
      <c r="CV123" s="98"/>
      <c r="CW123" s="98"/>
      <c r="CX123" s="98"/>
      <c r="CY123" s="98"/>
      <c r="CZ123" s="98"/>
      <c r="DA123" s="98"/>
      <c r="DB123" s="112"/>
    </row>
    <row r="124" spans="1:106" ht="18.600000000000001" hidden="1" thickBot="1" x14ac:dyDescent="0.4">
      <c r="A124" s="109">
        <v>57</v>
      </c>
      <c r="B124" s="12" t="str" cm="1">
        <f t="array" aca="1" ref="B124" ca="1">IF(INDIRECT("Units!" &amp; ADDRESS(10, A124+3))="Building level", IF(COUNTA(INDIRECT("Units!" &amp; ADDRESS(3, A124+3)))&gt;0, INDIRECT("Units!" &amp; ADDRESS(3, A124+3)), ""), "")</f>
        <v/>
      </c>
      <c r="C124" s="49"/>
      <c r="D124" s="49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112"/>
      <c r="AC124" s="115"/>
      <c r="AD124" s="49"/>
      <c r="AE124" s="98"/>
      <c r="AF124" s="98"/>
      <c r="AG124" s="98"/>
      <c r="AH124" s="98"/>
      <c r="AI124" s="98"/>
      <c r="AJ124" s="98"/>
      <c r="AK124" s="98"/>
      <c r="AL124" s="98"/>
      <c r="AM124" s="98"/>
      <c r="AN124" s="98"/>
      <c r="AO124" s="98"/>
      <c r="AP124" s="98"/>
      <c r="AQ124" s="98"/>
      <c r="AR124" s="98"/>
      <c r="AS124" s="98"/>
      <c r="AT124" s="98"/>
      <c r="AU124" s="98"/>
      <c r="AV124" s="98"/>
      <c r="AW124" s="98"/>
      <c r="AX124" s="98"/>
      <c r="AY124" s="98"/>
      <c r="AZ124" s="98"/>
      <c r="BA124" s="98"/>
      <c r="BB124" s="112"/>
      <c r="BC124" s="115"/>
      <c r="BD124" s="49"/>
      <c r="BE124" s="98"/>
      <c r="BF124" s="98"/>
      <c r="BG124" s="98"/>
      <c r="BH124" s="98"/>
      <c r="BI124" s="98"/>
      <c r="BJ124" s="98"/>
      <c r="BK124" s="98"/>
      <c r="BL124" s="98"/>
      <c r="BM124" s="98"/>
      <c r="BN124" s="98"/>
      <c r="BO124" s="98"/>
      <c r="BP124" s="98"/>
      <c r="BQ124" s="98"/>
      <c r="BR124" s="98"/>
      <c r="BS124" s="98"/>
      <c r="BT124" s="98"/>
      <c r="BU124" s="98"/>
      <c r="BV124" s="98"/>
      <c r="BW124" s="98"/>
      <c r="BX124" s="98"/>
      <c r="BY124" s="98"/>
      <c r="BZ124" s="98"/>
      <c r="CA124" s="98"/>
      <c r="CB124" s="112"/>
      <c r="CC124" s="115"/>
      <c r="CD124" s="49"/>
      <c r="CE124" s="98"/>
      <c r="CF124" s="98"/>
      <c r="CG124" s="98"/>
      <c r="CH124" s="98"/>
      <c r="CI124" s="98"/>
      <c r="CJ124" s="98"/>
      <c r="CK124" s="98"/>
      <c r="CL124" s="98"/>
      <c r="CM124" s="98"/>
      <c r="CN124" s="98"/>
      <c r="CO124" s="98"/>
      <c r="CP124" s="98"/>
      <c r="CQ124" s="98"/>
      <c r="CR124" s="98"/>
      <c r="CS124" s="98"/>
      <c r="CT124" s="98"/>
      <c r="CU124" s="98"/>
      <c r="CV124" s="98"/>
      <c r="CW124" s="98"/>
      <c r="CX124" s="98"/>
      <c r="CY124" s="98"/>
      <c r="CZ124" s="98"/>
      <c r="DA124" s="98"/>
      <c r="DB124" s="112"/>
    </row>
    <row r="125" spans="1:106" ht="18.600000000000001" hidden="1" thickBot="1" x14ac:dyDescent="0.4">
      <c r="A125" s="109">
        <v>58</v>
      </c>
      <c r="B125" s="12" t="str" cm="1">
        <f t="array" aca="1" ref="B125" ca="1">IF(INDIRECT("Units!" &amp; ADDRESS(10, A125+3))="Building level", IF(COUNTA(INDIRECT("Units!" &amp; ADDRESS(3, A125+3)))&gt;0, INDIRECT("Units!" &amp; ADDRESS(3, A125+3)), ""), "")</f>
        <v/>
      </c>
      <c r="C125" s="49"/>
      <c r="D125" s="49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112"/>
      <c r="AC125" s="115"/>
      <c r="AD125" s="49"/>
      <c r="AE125" s="98"/>
      <c r="AF125" s="98"/>
      <c r="AG125" s="98"/>
      <c r="AH125" s="98"/>
      <c r="AI125" s="98"/>
      <c r="AJ125" s="98"/>
      <c r="AK125" s="98"/>
      <c r="AL125" s="98"/>
      <c r="AM125" s="98"/>
      <c r="AN125" s="98"/>
      <c r="AO125" s="98"/>
      <c r="AP125" s="98"/>
      <c r="AQ125" s="98"/>
      <c r="AR125" s="98"/>
      <c r="AS125" s="98"/>
      <c r="AT125" s="98"/>
      <c r="AU125" s="98"/>
      <c r="AV125" s="98"/>
      <c r="AW125" s="98"/>
      <c r="AX125" s="98"/>
      <c r="AY125" s="98"/>
      <c r="AZ125" s="98"/>
      <c r="BA125" s="98"/>
      <c r="BB125" s="112"/>
      <c r="BC125" s="115"/>
      <c r="BD125" s="49"/>
      <c r="BE125" s="98"/>
      <c r="BF125" s="98"/>
      <c r="BG125" s="98"/>
      <c r="BH125" s="98"/>
      <c r="BI125" s="98"/>
      <c r="BJ125" s="98"/>
      <c r="BK125" s="98"/>
      <c r="BL125" s="98"/>
      <c r="BM125" s="98"/>
      <c r="BN125" s="98"/>
      <c r="BO125" s="98"/>
      <c r="BP125" s="98"/>
      <c r="BQ125" s="98"/>
      <c r="BR125" s="98"/>
      <c r="BS125" s="98"/>
      <c r="BT125" s="98"/>
      <c r="BU125" s="98"/>
      <c r="BV125" s="98"/>
      <c r="BW125" s="98"/>
      <c r="BX125" s="98"/>
      <c r="BY125" s="98"/>
      <c r="BZ125" s="98"/>
      <c r="CA125" s="98"/>
      <c r="CB125" s="112"/>
      <c r="CC125" s="115"/>
      <c r="CD125" s="49"/>
      <c r="CE125" s="98"/>
      <c r="CF125" s="98"/>
      <c r="CG125" s="98"/>
      <c r="CH125" s="98"/>
      <c r="CI125" s="98"/>
      <c r="CJ125" s="98"/>
      <c r="CK125" s="98"/>
      <c r="CL125" s="98"/>
      <c r="CM125" s="98"/>
      <c r="CN125" s="98"/>
      <c r="CO125" s="98"/>
      <c r="CP125" s="98"/>
      <c r="CQ125" s="98"/>
      <c r="CR125" s="98"/>
      <c r="CS125" s="98"/>
      <c r="CT125" s="98"/>
      <c r="CU125" s="98"/>
      <c r="CV125" s="98"/>
      <c r="CW125" s="98"/>
      <c r="CX125" s="98"/>
      <c r="CY125" s="98"/>
      <c r="CZ125" s="98"/>
      <c r="DA125" s="98"/>
      <c r="DB125" s="112"/>
    </row>
    <row r="126" spans="1:106" ht="18.600000000000001" hidden="1" thickBot="1" x14ac:dyDescent="0.4">
      <c r="A126" s="109">
        <v>59</v>
      </c>
      <c r="B126" s="12" t="str" cm="1">
        <f t="array" aca="1" ref="B126" ca="1">IF(INDIRECT("Units!" &amp; ADDRESS(10, A126+3))="Building level", IF(COUNTA(INDIRECT("Units!" &amp; ADDRESS(3, A126+3)))&gt;0, INDIRECT("Units!" &amp; ADDRESS(3, A126+3)), ""), "")</f>
        <v/>
      </c>
      <c r="C126" s="49"/>
      <c r="D126" s="49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112"/>
      <c r="AC126" s="115"/>
      <c r="AD126" s="49"/>
      <c r="AE126" s="98"/>
      <c r="AF126" s="98"/>
      <c r="AG126" s="98"/>
      <c r="AH126" s="98"/>
      <c r="AI126" s="98"/>
      <c r="AJ126" s="98"/>
      <c r="AK126" s="98"/>
      <c r="AL126" s="98"/>
      <c r="AM126" s="98"/>
      <c r="AN126" s="98"/>
      <c r="AO126" s="98"/>
      <c r="AP126" s="98"/>
      <c r="AQ126" s="98"/>
      <c r="AR126" s="98"/>
      <c r="AS126" s="98"/>
      <c r="AT126" s="98"/>
      <c r="AU126" s="98"/>
      <c r="AV126" s="98"/>
      <c r="AW126" s="98"/>
      <c r="AX126" s="98"/>
      <c r="AY126" s="98"/>
      <c r="AZ126" s="98"/>
      <c r="BA126" s="98"/>
      <c r="BB126" s="112"/>
      <c r="BC126" s="115"/>
      <c r="BD126" s="49"/>
      <c r="BE126" s="98"/>
      <c r="BF126" s="98"/>
      <c r="BG126" s="98"/>
      <c r="BH126" s="98"/>
      <c r="BI126" s="98"/>
      <c r="BJ126" s="98"/>
      <c r="BK126" s="98"/>
      <c r="BL126" s="98"/>
      <c r="BM126" s="98"/>
      <c r="BN126" s="98"/>
      <c r="BO126" s="98"/>
      <c r="BP126" s="98"/>
      <c r="BQ126" s="98"/>
      <c r="BR126" s="98"/>
      <c r="BS126" s="98"/>
      <c r="BT126" s="98"/>
      <c r="BU126" s="98"/>
      <c r="BV126" s="98"/>
      <c r="BW126" s="98"/>
      <c r="BX126" s="98"/>
      <c r="BY126" s="98"/>
      <c r="BZ126" s="98"/>
      <c r="CA126" s="98"/>
      <c r="CB126" s="112"/>
      <c r="CC126" s="115"/>
      <c r="CD126" s="49"/>
      <c r="CE126" s="98"/>
      <c r="CF126" s="98"/>
      <c r="CG126" s="98"/>
      <c r="CH126" s="98"/>
      <c r="CI126" s="98"/>
      <c r="CJ126" s="98"/>
      <c r="CK126" s="98"/>
      <c r="CL126" s="98"/>
      <c r="CM126" s="98"/>
      <c r="CN126" s="98"/>
      <c r="CO126" s="98"/>
      <c r="CP126" s="98"/>
      <c r="CQ126" s="98"/>
      <c r="CR126" s="98"/>
      <c r="CS126" s="98"/>
      <c r="CT126" s="98"/>
      <c r="CU126" s="98"/>
      <c r="CV126" s="98"/>
      <c r="CW126" s="98"/>
      <c r="CX126" s="98"/>
      <c r="CY126" s="98"/>
      <c r="CZ126" s="98"/>
      <c r="DA126" s="98"/>
      <c r="DB126" s="112"/>
    </row>
    <row r="127" spans="1:106" ht="18.600000000000001" hidden="1" thickBot="1" x14ac:dyDescent="0.4">
      <c r="A127" s="109">
        <v>60</v>
      </c>
      <c r="B127" s="12" t="str" cm="1">
        <f t="array" aca="1" ref="B127" ca="1">IF(INDIRECT("Units!" &amp; ADDRESS(10, A127+3))="Building level", IF(COUNTA(INDIRECT("Units!" &amp; ADDRESS(3, A127+3)))&gt;0, INDIRECT("Units!" &amp; ADDRESS(3, A127+3)), ""), "")</f>
        <v/>
      </c>
      <c r="C127" s="49"/>
      <c r="D127" s="49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112"/>
      <c r="AC127" s="115"/>
      <c r="AD127" s="49"/>
      <c r="AE127" s="98"/>
      <c r="AF127" s="98"/>
      <c r="AG127" s="98"/>
      <c r="AH127" s="98"/>
      <c r="AI127" s="98"/>
      <c r="AJ127" s="98"/>
      <c r="AK127" s="98"/>
      <c r="AL127" s="98"/>
      <c r="AM127" s="98"/>
      <c r="AN127" s="98"/>
      <c r="AO127" s="98"/>
      <c r="AP127" s="98"/>
      <c r="AQ127" s="98"/>
      <c r="AR127" s="98"/>
      <c r="AS127" s="98"/>
      <c r="AT127" s="98"/>
      <c r="AU127" s="98"/>
      <c r="AV127" s="98"/>
      <c r="AW127" s="98"/>
      <c r="AX127" s="98"/>
      <c r="AY127" s="98"/>
      <c r="AZ127" s="98"/>
      <c r="BA127" s="98"/>
      <c r="BB127" s="112"/>
      <c r="BC127" s="115"/>
      <c r="BD127" s="49"/>
      <c r="BE127" s="98"/>
      <c r="BF127" s="98"/>
      <c r="BG127" s="98"/>
      <c r="BH127" s="98"/>
      <c r="BI127" s="98"/>
      <c r="BJ127" s="98"/>
      <c r="BK127" s="98"/>
      <c r="BL127" s="98"/>
      <c r="BM127" s="98"/>
      <c r="BN127" s="98"/>
      <c r="BO127" s="98"/>
      <c r="BP127" s="98"/>
      <c r="BQ127" s="98"/>
      <c r="BR127" s="98"/>
      <c r="BS127" s="98"/>
      <c r="BT127" s="98"/>
      <c r="BU127" s="98"/>
      <c r="BV127" s="98"/>
      <c r="BW127" s="98"/>
      <c r="BX127" s="98"/>
      <c r="BY127" s="98"/>
      <c r="BZ127" s="98"/>
      <c r="CA127" s="98"/>
      <c r="CB127" s="112"/>
      <c r="CC127" s="115"/>
      <c r="CD127" s="49"/>
      <c r="CE127" s="98"/>
      <c r="CF127" s="98"/>
      <c r="CG127" s="98"/>
      <c r="CH127" s="98"/>
      <c r="CI127" s="98"/>
      <c r="CJ127" s="98"/>
      <c r="CK127" s="98"/>
      <c r="CL127" s="98"/>
      <c r="CM127" s="98"/>
      <c r="CN127" s="98"/>
      <c r="CO127" s="98"/>
      <c r="CP127" s="98"/>
      <c r="CQ127" s="98"/>
      <c r="CR127" s="98"/>
      <c r="CS127" s="98"/>
      <c r="CT127" s="98"/>
      <c r="CU127" s="98"/>
      <c r="CV127" s="98"/>
      <c r="CW127" s="98"/>
      <c r="CX127" s="98"/>
      <c r="CY127" s="98"/>
      <c r="CZ127" s="98"/>
      <c r="DA127" s="98"/>
      <c r="DB127" s="112"/>
    </row>
    <row r="128" spans="1:106" s="124" customFormat="1" ht="21.6" thickBot="1" x14ac:dyDescent="0.45">
      <c r="A128" s="119"/>
      <c r="B128" s="120" t="s">
        <v>405</v>
      </c>
      <c r="C128" s="121" t="s">
        <v>122</v>
      </c>
      <c r="D128" s="121" t="s">
        <v>123</v>
      </c>
      <c r="E128" s="121" t="s">
        <v>124</v>
      </c>
      <c r="F128" s="121" t="s">
        <v>125</v>
      </c>
      <c r="G128" s="121" t="s">
        <v>124</v>
      </c>
      <c r="H128" s="121" t="s">
        <v>125</v>
      </c>
      <c r="I128" s="121" t="s">
        <v>124</v>
      </c>
      <c r="J128" s="121" t="s">
        <v>125</v>
      </c>
      <c r="K128" s="121" t="s">
        <v>124</v>
      </c>
      <c r="L128" s="121" t="s">
        <v>125</v>
      </c>
      <c r="M128" s="121" t="s">
        <v>124</v>
      </c>
      <c r="N128" s="121" t="s">
        <v>125</v>
      </c>
      <c r="O128" s="121" t="s">
        <v>124</v>
      </c>
      <c r="P128" s="121" t="s">
        <v>125</v>
      </c>
      <c r="Q128" s="121" t="s">
        <v>124</v>
      </c>
      <c r="R128" s="121" t="s">
        <v>125</v>
      </c>
      <c r="S128" s="121" t="s">
        <v>124</v>
      </c>
      <c r="T128" s="121" t="s">
        <v>125</v>
      </c>
      <c r="U128" s="121" t="s">
        <v>124</v>
      </c>
      <c r="V128" s="121" t="s">
        <v>125</v>
      </c>
      <c r="W128" s="121" t="s">
        <v>124</v>
      </c>
      <c r="X128" s="121" t="s">
        <v>125</v>
      </c>
      <c r="Y128" s="121" t="s">
        <v>124</v>
      </c>
      <c r="Z128" s="121" t="s">
        <v>125</v>
      </c>
      <c r="AA128" s="121" t="s">
        <v>124</v>
      </c>
      <c r="AB128" s="122" t="s">
        <v>125</v>
      </c>
      <c r="AC128" s="123" t="s">
        <v>122</v>
      </c>
      <c r="AD128" s="121" t="s">
        <v>123</v>
      </c>
      <c r="AE128" s="121" t="s">
        <v>124</v>
      </c>
      <c r="AF128" s="121" t="s">
        <v>125</v>
      </c>
      <c r="AG128" s="121" t="s">
        <v>124</v>
      </c>
      <c r="AH128" s="121" t="s">
        <v>125</v>
      </c>
      <c r="AI128" s="121" t="s">
        <v>124</v>
      </c>
      <c r="AJ128" s="121" t="s">
        <v>125</v>
      </c>
      <c r="AK128" s="121" t="s">
        <v>124</v>
      </c>
      <c r="AL128" s="121" t="s">
        <v>125</v>
      </c>
      <c r="AM128" s="121" t="s">
        <v>124</v>
      </c>
      <c r="AN128" s="121" t="s">
        <v>125</v>
      </c>
      <c r="AO128" s="121" t="s">
        <v>124</v>
      </c>
      <c r="AP128" s="121" t="s">
        <v>125</v>
      </c>
      <c r="AQ128" s="121" t="s">
        <v>124</v>
      </c>
      <c r="AR128" s="121" t="s">
        <v>125</v>
      </c>
      <c r="AS128" s="121" t="s">
        <v>124</v>
      </c>
      <c r="AT128" s="121" t="s">
        <v>125</v>
      </c>
      <c r="AU128" s="121" t="s">
        <v>124</v>
      </c>
      <c r="AV128" s="121" t="s">
        <v>125</v>
      </c>
      <c r="AW128" s="121" t="s">
        <v>124</v>
      </c>
      <c r="AX128" s="121" t="s">
        <v>125</v>
      </c>
      <c r="AY128" s="121" t="s">
        <v>124</v>
      </c>
      <c r="AZ128" s="121" t="s">
        <v>125</v>
      </c>
      <c r="BA128" s="121" t="s">
        <v>124</v>
      </c>
      <c r="BB128" s="122" t="s">
        <v>125</v>
      </c>
      <c r="BC128" s="123" t="s">
        <v>122</v>
      </c>
      <c r="BD128" s="121" t="s">
        <v>123</v>
      </c>
      <c r="BE128" s="121" t="s">
        <v>124</v>
      </c>
      <c r="BF128" s="121" t="s">
        <v>125</v>
      </c>
      <c r="BG128" s="121" t="s">
        <v>124</v>
      </c>
      <c r="BH128" s="121" t="s">
        <v>125</v>
      </c>
      <c r="BI128" s="121" t="s">
        <v>124</v>
      </c>
      <c r="BJ128" s="121" t="s">
        <v>125</v>
      </c>
      <c r="BK128" s="121" t="s">
        <v>124</v>
      </c>
      <c r="BL128" s="121" t="s">
        <v>125</v>
      </c>
      <c r="BM128" s="121" t="s">
        <v>124</v>
      </c>
      <c r="BN128" s="121" t="s">
        <v>125</v>
      </c>
      <c r="BO128" s="121" t="s">
        <v>124</v>
      </c>
      <c r="BP128" s="121" t="s">
        <v>125</v>
      </c>
      <c r="BQ128" s="121" t="s">
        <v>124</v>
      </c>
      <c r="BR128" s="121" t="s">
        <v>125</v>
      </c>
      <c r="BS128" s="121" t="s">
        <v>124</v>
      </c>
      <c r="BT128" s="121" t="s">
        <v>125</v>
      </c>
      <c r="BU128" s="121" t="s">
        <v>124</v>
      </c>
      <c r="BV128" s="121" t="s">
        <v>125</v>
      </c>
      <c r="BW128" s="121" t="s">
        <v>124</v>
      </c>
      <c r="BX128" s="121" t="s">
        <v>125</v>
      </c>
      <c r="BY128" s="121" t="s">
        <v>124</v>
      </c>
      <c r="BZ128" s="121" t="s">
        <v>125</v>
      </c>
      <c r="CA128" s="121" t="s">
        <v>124</v>
      </c>
      <c r="CB128" s="122" t="s">
        <v>125</v>
      </c>
      <c r="CC128" s="123" t="s">
        <v>122</v>
      </c>
      <c r="CD128" s="121" t="s">
        <v>123</v>
      </c>
      <c r="CE128" s="121" t="s">
        <v>124</v>
      </c>
      <c r="CF128" s="121" t="s">
        <v>125</v>
      </c>
      <c r="CG128" s="121" t="s">
        <v>124</v>
      </c>
      <c r="CH128" s="121" t="s">
        <v>125</v>
      </c>
      <c r="CI128" s="121" t="s">
        <v>124</v>
      </c>
      <c r="CJ128" s="121" t="s">
        <v>125</v>
      </c>
      <c r="CK128" s="121" t="s">
        <v>124</v>
      </c>
      <c r="CL128" s="121" t="s">
        <v>125</v>
      </c>
      <c r="CM128" s="121" t="s">
        <v>124</v>
      </c>
      <c r="CN128" s="121" t="s">
        <v>125</v>
      </c>
      <c r="CO128" s="121" t="s">
        <v>124</v>
      </c>
      <c r="CP128" s="121" t="s">
        <v>125</v>
      </c>
      <c r="CQ128" s="121" t="s">
        <v>124</v>
      </c>
      <c r="CR128" s="121" t="s">
        <v>125</v>
      </c>
      <c r="CS128" s="121" t="s">
        <v>124</v>
      </c>
      <c r="CT128" s="121" t="s">
        <v>125</v>
      </c>
      <c r="CU128" s="121" t="s">
        <v>124</v>
      </c>
      <c r="CV128" s="121" t="s">
        <v>125</v>
      </c>
      <c r="CW128" s="121" t="s">
        <v>124</v>
      </c>
      <c r="CX128" s="121" t="s">
        <v>125</v>
      </c>
      <c r="CY128" s="121" t="s">
        <v>124</v>
      </c>
      <c r="CZ128" s="121" t="s">
        <v>125</v>
      </c>
      <c r="DA128" s="121" t="s">
        <v>124</v>
      </c>
      <c r="DB128" s="122" t="s">
        <v>125</v>
      </c>
    </row>
    <row r="129" spans="1:106" x14ac:dyDescent="0.35">
      <c r="A129" s="110">
        <v>1</v>
      </c>
      <c r="B129" s="12" t="str" cm="1">
        <f t="array" aca="1" ref="B129" ca="1">IF(INDIRECT("Storages!" &amp; ADDRESS(5, A129+3))="District level", IF(COUNTA(INDIRECT("Storages!" &amp; ADDRESS(3, A129+3)))&gt;0, INDIRECT("Storages!" &amp; ADDRESS(3, A129+3)), ""), "")</f>
        <v>Li-ion Battery 8MWh</v>
      </c>
      <c r="C129" s="98"/>
      <c r="D129" s="98">
        <v>10</v>
      </c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111"/>
      <c r="AC129" s="114"/>
      <c r="AD129" s="98"/>
      <c r="AE129" s="49"/>
      <c r="AF129" s="49"/>
      <c r="AG129" s="49"/>
      <c r="AH129" s="49"/>
      <c r="AI129" s="49"/>
      <c r="AJ129" s="49"/>
      <c r="AK129" s="49"/>
      <c r="AL129" s="49"/>
      <c r="AM129" s="49"/>
      <c r="AN129" s="49"/>
      <c r="AO129" s="49"/>
      <c r="AP129" s="49"/>
      <c r="AQ129" s="49"/>
      <c r="AR129" s="49"/>
      <c r="AS129" s="49"/>
      <c r="AT129" s="49"/>
      <c r="AU129" s="49"/>
      <c r="AV129" s="49"/>
      <c r="AW129" s="49"/>
      <c r="AX129" s="49"/>
      <c r="AY129" s="49"/>
      <c r="AZ129" s="49"/>
      <c r="BA129" s="49"/>
      <c r="BB129" s="111"/>
      <c r="BC129" s="114"/>
      <c r="BD129" s="98"/>
      <c r="BE129" s="49"/>
      <c r="BF129" s="49"/>
      <c r="BG129" s="49"/>
      <c r="BH129" s="49"/>
      <c r="BI129" s="49"/>
      <c r="BJ129" s="49"/>
      <c r="BK129" s="49"/>
      <c r="BL129" s="49"/>
      <c r="BM129" s="49"/>
      <c r="BN129" s="49"/>
      <c r="BO129" s="49"/>
      <c r="BP129" s="49"/>
      <c r="BQ129" s="49"/>
      <c r="BR129" s="49"/>
      <c r="BS129" s="49"/>
      <c r="BT129" s="49"/>
      <c r="BU129" s="49"/>
      <c r="BV129" s="49"/>
      <c r="BW129" s="49"/>
      <c r="BX129" s="49"/>
      <c r="BY129" s="49"/>
      <c r="BZ129" s="49"/>
      <c r="CA129" s="49"/>
      <c r="CB129" s="111"/>
      <c r="CC129" s="114"/>
      <c r="CD129" s="98"/>
      <c r="CE129" s="49"/>
      <c r="CF129" s="49"/>
      <c r="CG129" s="49"/>
      <c r="CH129" s="49"/>
      <c r="CI129" s="49"/>
      <c r="CJ129" s="49"/>
      <c r="CK129" s="49"/>
      <c r="CL129" s="49"/>
      <c r="CM129" s="49"/>
      <c r="CN129" s="49"/>
      <c r="CO129" s="49"/>
      <c r="CP129" s="49"/>
      <c r="CQ129" s="49"/>
      <c r="CR129" s="49"/>
      <c r="CS129" s="49"/>
      <c r="CT129" s="49"/>
      <c r="CU129" s="49"/>
      <c r="CV129" s="49"/>
      <c r="CW129" s="49"/>
      <c r="CX129" s="49"/>
      <c r="CY129" s="49"/>
      <c r="CZ129" s="49"/>
      <c r="DA129" s="49"/>
      <c r="DB129" s="111"/>
    </row>
    <row r="130" spans="1:106" x14ac:dyDescent="0.35">
      <c r="A130" s="109">
        <v>2</v>
      </c>
      <c r="B130" s="12" t="str" cm="1">
        <f t="array" aca="1" ref="B130" ca="1">IF(INDIRECT("Storages!" &amp; ADDRESS(5, A130+3))="District level", IF(COUNTA(INDIRECT("Storages!" &amp; ADDRESS(3, A130+3)))&gt;0, INDIRECT("Storages!" &amp; ADDRESS(3, A130+3)), ""), "")</f>
        <v>Hot Water Tank (175MWh)</v>
      </c>
      <c r="C130" s="98"/>
      <c r="D130" s="98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111"/>
      <c r="AC130" s="114"/>
      <c r="AD130" s="98"/>
      <c r="AE130" s="49"/>
      <c r="AF130" s="49"/>
      <c r="AG130" s="49"/>
      <c r="AH130" s="49"/>
      <c r="AI130" s="49"/>
      <c r="AJ130" s="49"/>
      <c r="AK130" s="49"/>
      <c r="AL130" s="49"/>
      <c r="AM130" s="49"/>
      <c r="AN130" s="49"/>
      <c r="AO130" s="49"/>
      <c r="AP130" s="49"/>
      <c r="AQ130" s="49"/>
      <c r="AR130" s="49"/>
      <c r="AS130" s="49"/>
      <c r="AT130" s="49"/>
      <c r="AU130" s="49"/>
      <c r="AV130" s="49"/>
      <c r="AW130" s="49"/>
      <c r="AX130" s="49"/>
      <c r="AY130" s="49"/>
      <c r="AZ130" s="49"/>
      <c r="BA130" s="49"/>
      <c r="BB130" s="111"/>
      <c r="BC130" s="114"/>
      <c r="BD130" s="98"/>
      <c r="BE130" s="49"/>
      <c r="BF130" s="49"/>
      <c r="BG130" s="49"/>
      <c r="BH130" s="49"/>
      <c r="BI130" s="49"/>
      <c r="BJ130" s="49"/>
      <c r="BK130" s="49"/>
      <c r="BL130" s="49"/>
      <c r="BM130" s="49"/>
      <c r="BN130" s="49"/>
      <c r="BO130" s="49"/>
      <c r="BP130" s="49"/>
      <c r="BQ130" s="49"/>
      <c r="BR130" s="49"/>
      <c r="BS130" s="49"/>
      <c r="BT130" s="49"/>
      <c r="BU130" s="49"/>
      <c r="BV130" s="49"/>
      <c r="BW130" s="49"/>
      <c r="BX130" s="49"/>
      <c r="BY130" s="49"/>
      <c r="BZ130" s="49"/>
      <c r="CA130" s="49"/>
      <c r="CB130" s="111"/>
      <c r="CC130" s="114"/>
      <c r="CD130" s="98"/>
      <c r="CE130" s="49"/>
      <c r="CF130" s="49"/>
      <c r="CG130" s="49"/>
      <c r="CH130" s="49"/>
      <c r="CI130" s="49"/>
      <c r="CJ130" s="49"/>
      <c r="CK130" s="49"/>
      <c r="CL130" s="49"/>
      <c r="CM130" s="49"/>
      <c r="CN130" s="49"/>
      <c r="CO130" s="49"/>
      <c r="CP130" s="49"/>
      <c r="CQ130" s="49"/>
      <c r="CR130" s="49"/>
      <c r="CS130" s="49"/>
      <c r="CT130" s="49"/>
      <c r="CU130" s="49"/>
      <c r="CV130" s="49"/>
      <c r="CW130" s="49"/>
      <c r="CX130" s="49"/>
      <c r="CY130" s="49"/>
      <c r="CZ130" s="49"/>
      <c r="DA130" s="49"/>
      <c r="DB130" s="111"/>
    </row>
    <row r="131" spans="1:106" hidden="1" x14ac:dyDescent="0.35">
      <c r="A131" s="109">
        <v>3</v>
      </c>
      <c r="B131" s="12" t="str" cm="1">
        <f t="array" aca="1" ref="B131" ca="1">IF(INDIRECT("Storages!" &amp; ADDRESS(5, A131+3))="District level", IF(COUNTA(INDIRECT("Storages!" &amp; ADDRESS(3, A131+3)))&gt;0, INDIRECT("Storages!" &amp; ADDRESS(3, A131+3)), ""), "")</f>
        <v/>
      </c>
      <c r="C131" s="98"/>
      <c r="D131" s="98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111"/>
      <c r="AC131" s="114"/>
      <c r="AD131" s="98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  <c r="AQ131" s="49"/>
      <c r="AR131" s="49"/>
      <c r="AS131" s="49"/>
      <c r="AT131" s="49"/>
      <c r="AU131" s="49"/>
      <c r="AV131" s="49"/>
      <c r="AW131" s="49"/>
      <c r="AX131" s="49"/>
      <c r="AY131" s="49"/>
      <c r="AZ131" s="49"/>
      <c r="BA131" s="49"/>
      <c r="BB131" s="111"/>
      <c r="BC131" s="114"/>
      <c r="BD131" s="98"/>
      <c r="BE131" s="49"/>
      <c r="BF131" s="49"/>
      <c r="BG131" s="49"/>
      <c r="BH131" s="49"/>
      <c r="BI131" s="49"/>
      <c r="BJ131" s="49"/>
      <c r="BK131" s="49"/>
      <c r="BL131" s="49"/>
      <c r="BM131" s="49"/>
      <c r="BN131" s="49"/>
      <c r="BO131" s="49"/>
      <c r="BP131" s="49"/>
      <c r="BQ131" s="49"/>
      <c r="BR131" s="49"/>
      <c r="BS131" s="49"/>
      <c r="BT131" s="49"/>
      <c r="BU131" s="49"/>
      <c r="BV131" s="49"/>
      <c r="BW131" s="49"/>
      <c r="BX131" s="49"/>
      <c r="BY131" s="49"/>
      <c r="BZ131" s="49"/>
      <c r="CA131" s="49"/>
      <c r="CB131" s="111"/>
      <c r="CC131" s="114"/>
      <c r="CD131" s="98"/>
      <c r="CE131" s="49"/>
      <c r="CF131" s="49"/>
      <c r="CG131" s="49"/>
      <c r="CH131" s="49"/>
      <c r="CI131" s="49"/>
      <c r="CJ131" s="49"/>
      <c r="CK131" s="49"/>
      <c r="CL131" s="49"/>
      <c r="CM131" s="49"/>
      <c r="CN131" s="49"/>
      <c r="CO131" s="49"/>
      <c r="CP131" s="49"/>
      <c r="CQ131" s="49"/>
      <c r="CR131" s="49"/>
      <c r="CS131" s="49"/>
      <c r="CT131" s="49"/>
      <c r="CU131" s="49"/>
      <c r="CV131" s="49"/>
      <c r="CW131" s="49"/>
      <c r="CX131" s="49"/>
      <c r="CY131" s="49"/>
      <c r="CZ131" s="49"/>
      <c r="DA131" s="49"/>
      <c r="DB131" s="111"/>
    </row>
    <row r="132" spans="1:106" x14ac:dyDescent="0.35">
      <c r="A132" s="109">
        <v>4</v>
      </c>
      <c r="B132" s="12" t="str" cm="1">
        <f t="array" aca="1" ref="B132" ca="1">IF(INDIRECT("Storages!" &amp; ADDRESS(5, A132+3))="District level", IF(COUNTA(INDIRECT("Storages!" &amp; ADDRESS(3, A132+3)))&gt;0, INDIRECT("Storages!" &amp; ADDRESS(3, A132+3)), ""), "")</f>
        <v>PTES Seasonal 4.5GWh</v>
      </c>
      <c r="C132" s="98"/>
      <c r="D132" s="98">
        <v>10</v>
      </c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111"/>
      <c r="AC132" s="114"/>
      <c r="AD132" s="98"/>
      <c r="AE132" s="49"/>
      <c r="AF132" s="49"/>
      <c r="AG132" s="49"/>
      <c r="AH132" s="49"/>
      <c r="AI132" s="49"/>
      <c r="AJ132" s="49"/>
      <c r="AK132" s="49"/>
      <c r="AL132" s="49"/>
      <c r="AM132" s="49"/>
      <c r="AN132" s="49"/>
      <c r="AO132" s="49"/>
      <c r="AP132" s="49"/>
      <c r="AQ132" s="49"/>
      <c r="AR132" s="49"/>
      <c r="AS132" s="49"/>
      <c r="AT132" s="49"/>
      <c r="AU132" s="49"/>
      <c r="AV132" s="49"/>
      <c r="AW132" s="49"/>
      <c r="AX132" s="49"/>
      <c r="AY132" s="49"/>
      <c r="AZ132" s="49"/>
      <c r="BA132" s="49"/>
      <c r="BB132" s="111"/>
      <c r="BC132" s="114"/>
      <c r="BD132" s="98"/>
      <c r="BE132" s="49"/>
      <c r="BF132" s="49"/>
      <c r="BG132" s="49"/>
      <c r="BH132" s="49"/>
      <c r="BI132" s="49"/>
      <c r="BJ132" s="49"/>
      <c r="BK132" s="49"/>
      <c r="BL132" s="49"/>
      <c r="BM132" s="49"/>
      <c r="BN132" s="49"/>
      <c r="BO132" s="49"/>
      <c r="BP132" s="49"/>
      <c r="BQ132" s="49"/>
      <c r="BR132" s="49"/>
      <c r="BS132" s="49"/>
      <c r="BT132" s="49"/>
      <c r="BU132" s="49"/>
      <c r="BV132" s="49"/>
      <c r="BW132" s="49"/>
      <c r="BX132" s="49"/>
      <c r="BY132" s="49"/>
      <c r="BZ132" s="49"/>
      <c r="CA132" s="49"/>
      <c r="CB132" s="111"/>
      <c r="CC132" s="114"/>
      <c r="CD132" s="98"/>
      <c r="CE132" s="49"/>
      <c r="CF132" s="49"/>
      <c r="CG132" s="49"/>
      <c r="CH132" s="49"/>
      <c r="CI132" s="49"/>
      <c r="CJ132" s="49"/>
      <c r="CK132" s="49"/>
      <c r="CL132" s="49"/>
      <c r="CM132" s="49"/>
      <c r="CN132" s="49"/>
      <c r="CO132" s="49"/>
      <c r="CP132" s="49"/>
      <c r="CQ132" s="49"/>
      <c r="CR132" s="49"/>
      <c r="CS132" s="49"/>
      <c r="CT132" s="49"/>
      <c r="CU132" s="49"/>
      <c r="CV132" s="49"/>
      <c r="CW132" s="49"/>
      <c r="CX132" s="49"/>
      <c r="CY132" s="49"/>
      <c r="CZ132" s="49"/>
      <c r="DA132" s="49"/>
      <c r="DB132" s="111"/>
    </row>
    <row r="133" spans="1:106" x14ac:dyDescent="0.35">
      <c r="A133" s="109">
        <v>5</v>
      </c>
      <c r="B133" s="12" t="str" cm="1">
        <f t="array" aca="1" ref="B133" ca="1">IF(INDIRECT("Storages!" &amp; ADDRESS(5, A133+3))="District level", IF(COUNTA(INDIRECT("Storages!" &amp; ADDRESS(3, A133+3)))&gt;0, INDIRECT("Storages!" &amp; ADDRESS(3, A133+3)), ""), "")</f>
        <v>NaMiCl2 Battery 4.15MWh</v>
      </c>
      <c r="C133" s="98"/>
      <c r="D133" s="98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111"/>
      <c r="AC133" s="114"/>
      <c r="AD133" s="98"/>
      <c r="AE133" s="49"/>
      <c r="AF133" s="49"/>
      <c r="AG133" s="49"/>
      <c r="AH133" s="49"/>
      <c r="AI133" s="49"/>
      <c r="AJ133" s="49"/>
      <c r="AK133" s="49"/>
      <c r="AL133" s="49"/>
      <c r="AM133" s="49"/>
      <c r="AN133" s="49"/>
      <c r="AO133" s="49"/>
      <c r="AP133" s="49"/>
      <c r="AQ133" s="49"/>
      <c r="AR133" s="49"/>
      <c r="AS133" s="49"/>
      <c r="AT133" s="49"/>
      <c r="AU133" s="49"/>
      <c r="AV133" s="49"/>
      <c r="AW133" s="49"/>
      <c r="AX133" s="49"/>
      <c r="AY133" s="49"/>
      <c r="AZ133" s="49"/>
      <c r="BA133" s="49"/>
      <c r="BB133" s="111"/>
      <c r="BC133" s="114"/>
      <c r="BD133" s="98"/>
      <c r="BE133" s="49"/>
      <c r="BF133" s="49"/>
      <c r="BG133" s="49"/>
      <c r="BH133" s="49"/>
      <c r="BI133" s="49"/>
      <c r="BJ133" s="49"/>
      <c r="BK133" s="49"/>
      <c r="BL133" s="49"/>
      <c r="BM133" s="49"/>
      <c r="BN133" s="49"/>
      <c r="BO133" s="49"/>
      <c r="BP133" s="49"/>
      <c r="BQ133" s="49"/>
      <c r="BR133" s="49"/>
      <c r="BS133" s="49"/>
      <c r="BT133" s="49"/>
      <c r="BU133" s="49"/>
      <c r="BV133" s="49"/>
      <c r="BW133" s="49"/>
      <c r="BX133" s="49"/>
      <c r="BY133" s="49"/>
      <c r="BZ133" s="49"/>
      <c r="CA133" s="49"/>
      <c r="CB133" s="111"/>
      <c r="CC133" s="114"/>
      <c r="CD133" s="98"/>
      <c r="CE133" s="49"/>
      <c r="CF133" s="49"/>
      <c r="CG133" s="49"/>
      <c r="CH133" s="49"/>
      <c r="CI133" s="49"/>
      <c r="CJ133" s="49"/>
      <c r="CK133" s="49"/>
      <c r="CL133" s="49"/>
      <c r="CM133" s="49"/>
      <c r="CN133" s="49"/>
      <c r="CO133" s="49"/>
      <c r="CP133" s="49"/>
      <c r="CQ133" s="49"/>
      <c r="CR133" s="49"/>
      <c r="CS133" s="49"/>
      <c r="CT133" s="49"/>
      <c r="CU133" s="49"/>
      <c r="CV133" s="49"/>
      <c r="CW133" s="49"/>
      <c r="CX133" s="49"/>
      <c r="CY133" s="49"/>
      <c r="CZ133" s="49"/>
      <c r="DA133" s="49"/>
      <c r="DB133" s="111"/>
    </row>
    <row r="134" spans="1:106" x14ac:dyDescent="0.35">
      <c r="A134" s="109">
        <v>6</v>
      </c>
      <c r="B134" s="12" t="str" cm="1">
        <f t="array" aca="1" ref="B134" ca="1">IF(INDIRECT("Storages!" &amp; ADDRESS(5, A134+3))="District level", IF(COUNTA(INDIRECT("Storages!" &amp; ADDRESS(3, A134+3)))&gt;0, INDIRECT("Storages!" &amp; ADDRESS(3, A134+3)), ""), "")</f>
        <v>Na-S Battery 300MWh</v>
      </c>
      <c r="C134" s="98"/>
      <c r="D134" s="98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111"/>
      <c r="AC134" s="114"/>
      <c r="AD134" s="98"/>
      <c r="AE134" s="49"/>
      <c r="AF134" s="49"/>
      <c r="AG134" s="49"/>
      <c r="AH134" s="49"/>
      <c r="AI134" s="49"/>
      <c r="AJ134" s="49"/>
      <c r="AK134" s="49"/>
      <c r="AL134" s="49"/>
      <c r="AM134" s="49"/>
      <c r="AN134" s="49"/>
      <c r="AO134" s="49"/>
      <c r="AP134" s="49"/>
      <c r="AQ134" s="49"/>
      <c r="AR134" s="49"/>
      <c r="AS134" s="49"/>
      <c r="AT134" s="49"/>
      <c r="AU134" s="49"/>
      <c r="AV134" s="49"/>
      <c r="AW134" s="49"/>
      <c r="AX134" s="49"/>
      <c r="AY134" s="49"/>
      <c r="AZ134" s="49"/>
      <c r="BA134" s="49"/>
      <c r="BB134" s="111"/>
      <c r="BC134" s="114"/>
      <c r="BD134" s="98"/>
      <c r="BE134" s="49"/>
      <c r="BF134" s="49"/>
      <c r="BG134" s="49"/>
      <c r="BH134" s="49"/>
      <c r="BI134" s="49"/>
      <c r="BJ134" s="49"/>
      <c r="BK134" s="49"/>
      <c r="BL134" s="49"/>
      <c r="BM134" s="49"/>
      <c r="BN134" s="49"/>
      <c r="BO134" s="49"/>
      <c r="BP134" s="49"/>
      <c r="BQ134" s="49"/>
      <c r="BR134" s="49"/>
      <c r="BS134" s="49"/>
      <c r="BT134" s="49"/>
      <c r="BU134" s="49"/>
      <c r="BV134" s="49"/>
      <c r="BW134" s="49"/>
      <c r="BX134" s="49"/>
      <c r="BY134" s="49"/>
      <c r="BZ134" s="49"/>
      <c r="CA134" s="49"/>
      <c r="CB134" s="111"/>
      <c r="CC134" s="114"/>
      <c r="CD134" s="98"/>
      <c r="CE134" s="49"/>
      <c r="CF134" s="49"/>
      <c r="CG134" s="49"/>
      <c r="CH134" s="49"/>
      <c r="CI134" s="49"/>
      <c r="CJ134" s="49"/>
      <c r="CK134" s="49"/>
      <c r="CL134" s="49"/>
      <c r="CM134" s="49"/>
      <c r="CN134" s="49"/>
      <c r="CO134" s="49"/>
      <c r="CP134" s="49"/>
      <c r="CQ134" s="49"/>
      <c r="CR134" s="49"/>
      <c r="CS134" s="49"/>
      <c r="CT134" s="49"/>
      <c r="CU134" s="49"/>
      <c r="CV134" s="49"/>
      <c r="CW134" s="49"/>
      <c r="CX134" s="49"/>
      <c r="CY134" s="49"/>
      <c r="CZ134" s="49"/>
      <c r="DA134" s="49"/>
      <c r="DB134" s="111"/>
    </row>
    <row r="135" spans="1:106" hidden="1" x14ac:dyDescent="0.35">
      <c r="A135" s="109">
        <v>7</v>
      </c>
      <c r="B135" s="12" t="str" cm="1">
        <f t="array" aca="1" ref="B135" ca="1">IF(INDIRECT("Storages!" &amp; ADDRESS(5, A135+3))="District level", IF(COUNTA(INDIRECT("Storages!" &amp; ADDRESS(3, A135+3)))&gt;0, INDIRECT("Storages!" &amp; ADDRESS(3, A135+3)), ""), "")</f>
        <v/>
      </c>
      <c r="C135" s="98"/>
      <c r="D135" s="98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111"/>
      <c r="AC135" s="114"/>
      <c r="AD135" s="98"/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49"/>
      <c r="AP135" s="49"/>
      <c r="AQ135" s="49"/>
      <c r="AR135" s="49"/>
      <c r="AS135" s="49"/>
      <c r="AT135" s="49"/>
      <c r="AU135" s="49"/>
      <c r="AV135" s="49"/>
      <c r="AW135" s="49"/>
      <c r="AX135" s="49"/>
      <c r="AY135" s="49"/>
      <c r="AZ135" s="49"/>
      <c r="BA135" s="49"/>
      <c r="BB135" s="111"/>
      <c r="BC135" s="114"/>
      <c r="BD135" s="98"/>
      <c r="BE135" s="49"/>
      <c r="BF135" s="49"/>
      <c r="BG135" s="49"/>
      <c r="BH135" s="49"/>
      <c r="BI135" s="49"/>
      <c r="BJ135" s="49"/>
      <c r="BK135" s="49"/>
      <c r="BL135" s="49"/>
      <c r="BM135" s="49"/>
      <c r="BN135" s="49"/>
      <c r="BO135" s="49"/>
      <c r="BP135" s="49"/>
      <c r="BQ135" s="49"/>
      <c r="BR135" s="49"/>
      <c r="BS135" s="49"/>
      <c r="BT135" s="49"/>
      <c r="BU135" s="49"/>
      <c r="BV135" s="49"/>
      <c r="BW135" s="49"/>
      <c r="BX135" s="49"/>
      <c r="BY135" s="49"/>
      <c r="BZ135" s="49"/>
      <c r="CA135" s="49"/>
      <c r="CB135" s="111"/>
      <c r="CC135" s="114"/>
      <c r="CD135" s="98"/>
      <c r="CE135" s="49"/>
      <c r="CF135" s="49"/>
      <c r="CG135" s="49"/>
      <c r="CH135" s="49"/>
      <c r="CI135" s="49"/>
      <c r="CJ135" s="49"/>
      <c r="CK135" s="49"/>
      <c r="CL135" s="49"/>
      <c r="CM135" s="49"/>
      <c r="CN135" s="49"/>
      <c r="CO135" s="49"/>
      <c r="CP135" s="49"/>
      <c r="CQ135" s="49"/>
      <c r="CR135" s="49"/>
      <c r="CS135" s="49"/>
      <c r="CT135" s="49"/>
      <c r="CU135" s="49"/>
      <c r="CV135" s="49"/>
      <c r="CW135" s="49"/>
      <c r="CX135" s="49"/>
      <c r="CY135" s="49"/>
      <c r="CZ135" s="49"/>
      <c r="DA135" s="49"/>
      <c r="DB135" s="111"/>
    </row>
    <row r="136" spans="1:106" x14ac:dyDescent="0.35">
      <c r="A136" s="109">
        <v>8</v>
      </c>
      <c r="B136" s="12" t="str" cm="1">
        <f t="array" aca="1" ref="B136" ca="1">IF(INDIRECT("Storages!" &amp; ADDRESS(5, A136+3))="District level", IF(COUNTA(INDIRECT("Storages!" &amp; ADDRESS(3, A136+3)))&gt;0, INDIRECT("Storages!" &amp; ADDRESS(3, A136+3)), ""), "")</f>
        <v>H2 Tank 16.7MWh</v>
      </c>
      <c r="C136" s="98"/>
      <c r="D136" s="98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111"/>
      <c r="AC136" s="114"/>
      <c r="AD136" s="98"/>
      <c r="AE136" s="49"/>
      <c r="AF136" s="49"/>
      <c r="AG136" s="49"/>
      <c r="AH136" s="49"/>
      <c r="AI136" s="49"/>
      <c r="AJ136" s="49"/>
      <c r="AK136" s="49"/>
      <c r="AL136" s="49"/>
      <c r="AM136" s="49"/>
      <c r="AN136" s="49"/>
      <c r="AO136" s="49"/>
      <c r="AP136" s="49"/>
      <c r="AQ136" s="49"/>
      <c r="AR136" s="49"/>
      <c r="AS136" s="49"/>
      <c r="AT136" s="49"/>
      <c r="AU136" s="49"/>
      <c r="AV136" s="49"/>
      <c r="AW136" s="49"/>
      <c r="AX136" s="49"/>
      <c r="AY136" s="49"/>
      <c r="AZ136" s="49"/>
      <c r="BA136" s="49"/>
      <c r="BB136" s="111"/>
      <c r="BC136" s="114"/>
      <c r="BD136" s="98"/>
      <c r="BE136" s="49"/>
      <c r="BF136" s="49"/>
      <c r="BG136" s="49"/>
      <c r="BH136" s="49"/>
      <c r="BI136" s="49"/>
      <c r="BJ136" s="49"/>
      <c r="BK136" s="49"/>
      <c r="BL136" s="49"/>
      <c r="BM136" s="49"/>
      <c r="BN136" s="49"/>
      <c r="BO136" s="49"/>
      <c r="BP136" s="49"/>
      <c r="BQ136" s="49"/>
      <c r="BR136" s="49"/>
      <c r="BS136" s="49"/>
      <c r="BT136" s="49"/>
      <c r="BU136" s="49"/>
      <c r="BV136" s="49"/>
      <c r="BW136" s="49"/>
      <c r="BX136" s="49"/>
      <c r="BY136" s="49"/>
      <c r="BZ136" s="49"/>
      <c r="CA136" s="49"/>
      <c r="CB136" s="111"/>
      <c r="CC136" s="114"/>
      <c r="CD136" s="98"/>
      <c r="CE136" s="49"/>
      <c r="CF136" s="49"/>
      <c r="CG136" s="49"/>
      <c r="CH136" s="49"/>
      <c r="CI136" s="49"/>
      <c r="CJ136" s="49"/>
      <c r="CK136" s="49"/>
      <c r="CL136" s="49"/>
      <c r="CM136" s="49"/>
      <c r="CN136" s="49"/>
      <c r="CO136" s="49"/>
      <c r="CP136" s="49"/>
      <c r="CQ136" s="49"/>
      <c r="CR136" s="49"/>
      <c r="CS136" s="49"/>
      <c r="CT136" s="49"/>
      <c r="CU136" s="49"/>
      <c r="CV136" s="49"/>
      <c r="CW136" s="49"/>
      <c r="CX136" s="49"/>
      <c r="CY136" s="49"/>
      <c r="CZ136" s="49"/>
      <c r="DA136" s="49"/>
      <c r="DB136" s="111"/>
    </row>
    <row r="137" spans="1:106" hidden="1" x14ac:dyDescent="0.35">
      <c r="A137" s="109">
        <v>9</v>
      </c>
      <c r="B137" s="12" t="str" cm="1">
        <f t="array" aca="1" ref="B137" ca="1">IF(INDIRECT("Storages!" &amp; ADDRESS(5, A137+3))="District level", IF(COUNTA(INDIRECT("Storages!" &amp; ADDRESS(3, A137+3)))&gt;0, INDIRECT("Storages!" &amp; ADDRESS(3, A137+3)), ""), "")</f>
        <v/>
      </c>
      <c r="C137" s="98"/>
      <c r="D137" s="98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111"/>
      <c r="AC137" s="114"/>
      <c r="AD137" s="98"/>
      <c r="AE137" s="49"/>
      <c r="AF137" s="49"/>
      <c r="AG137" s="49"/>
      <c r="AH137" s="49"/>
      <c r="AI137" s="49"/>
      <c r="AJ137" s="49"/>
      <c r="AK137" s="49"/>
      <c r="AL137" s="49"/>
      <c r="AM137" s="49"/>
      <c r="AN137" s="49"/>
      <c r="AO137" s="49"/>
      <c r="AP137" s="49"/>
      <c r="AQ137" s="49"/>
      <c r="AR137" s="49"/>
      <c r="AS137" s="49"/>
      <c r="AT137" s="49"/>
      <c r="AU137" s="49"/>
      <c r="AV137" s="49"/>
      <c r="AW137" s="49"/>
      <c r="AX137" s="49"/>
      <c r="AY137" s="49"/>
      <c r="AZ137" s="49"/>
      <c r="BA137" s="49"/>
      <c r="BB137" s="111"/>
      <c r="BC137" s="114"/>
      <c r="BD137" s="98"/>
      <c r="BE137" s="49"/>
      <c r="BF137" s="49"/>
      <c r="BG137" s="49"/>
      <c r="BH137" s="49"/>
      <c r="BI137" s="49"/>
      <c r="BJ137" s="49"/>
      <c r="BK137" s="49"/>
      <c r="BL137" s="49"/>
      <c r="BM137" s="49"/>
      <c r="BN137" s="49"/>
      <c r="BO137" s="49"/>
      <c r="BP137" s="49"/>
      <c r="BQ137" s="49"/>
      <c r="BR137" s="49"/>
      <c r="BS137" s="49"/>
      <c r="BT137" s="49"/>
      <c r="BU137" s="49"/>
      <c r="BV137" s="49"/>
      <c r="BW137" s="49"/>
      <c r="BX137" s="49"/>
      <c r="BY137" s="49"/>
      <c r="BZ137" s="49"/>
      <c r="CA137" s="49"/>
      <c r="CB137" s="111"/>
      <c r="CC137" s="114"/>
      <c r="CD137" s="98"/>
      <c r="CE137" s="49"/>
      <c r="CF137" s="49"/>
      <c r="CG137" s="49"/>
      <c r="CH137" s="49"/>
      <c r="CI137" s="49"/>
      <c r="CJ137" s="49"/>
      <c r="CK137" s="49"/>
      <c r="CL137" s="49"/>
      <c r="CM137" s="49"/>
      <c r="CN137" s="49"/>
      <c r="CO137" s="49"/>
      <c r="CP137" s="49"/>
      <c r="CQ137" s="49"/>
      <c r="CR137" s="49"/>
      <c r="CS137" s="49"/>
      <c r="CT137" s="49"/>
      <c r="CU137" s="49"/>
      <c r="CV137" s="49"/>
      <c r="CW137" s="49"/>
      <c r="CX137" s="49"/>
      <c r="CY137" s="49"/>
      <c r="CZ137" s="49"/>
      <c r="DA137" s="49"/>
      <c r="DB137" s="111"/>
    </row>
    <row r="138" spans="1:106" ht="18.600000000000001" thickBot="1" x14ac:dyDescent="0.4">
      <c r="A138" s="109">
        <v>10</v>
      </c>
      <c r="B138" s="12" t="str" cm="1">
        <f t="array" aca="1" ref="B138" ca="1">IF(INDIRECT("Storages!" &amp; ADDRESS(5, A138+3))="District level", IF(COUNTA(INDIRECT("Storages!" &amp; ADDRESS(3, A138+3)))&gt;0, INDIRECT("Storages!" &amp; ADDRESS(3, A138+3)), ""), "")</f>
        <v>H2 Cavern 150GWh</v>
      </c>
      <c r="C138" s="98"/>
      <c r="D138" s="98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111"/>
      <c r="AC138" s="114"/>
      <c r="AD138" s="98"/>
      <c r="AE138" s="49"/>
      <c r="AF138" s="49"/>
      <c r="AG138" s="49"/>
      <c r="AH138" s="49"/>
      <c r="AI138" s="49"/>
      <c r="AJ138" s="49"/>
      <c r="AK138" s="49"/>
      <c r="AL138" s="49"/>
      <c r="AM138" s="49"/>
      <c r="AN138" s="49"/>
      <c r="AO138" s="49"/>
      <c r="AP138" s="49"/>
      <c r="AQ138" s="49"/>
      <c r="AR138" s="49"/>
      <c r="AS138" s="49"/>
      <c r="AT138" s="49"/>
      <c r="AU138" s="49"/>
      <c r="AV138" s="49"/>
      <c r="AW138" s="49"/>
      <c r="AX138" s="49"/>
      <c r="AY138" s="49"/>
      <c r="AZ138" s="49"/>
      <c r="BA138" s="49"/>
      <c r="BB138" s="111"/>
      <c r="BC138" s="114"/>
      <c r="BD138" s="98"/>
      <c r="BE138" s="49"/>
      <c r="BF138" s="49"/>
      <c r="BG138" s="49"/>
      <c r="BH138" s="49"/>
      <c r="BI138" s="49"/>
      <c r="BJ138" s="49"/>
      <c r="BK138" s="49"/>
      <c r="BL138" s="49"/>
      <c r="BM138" s="49"/>
      <c r="BN138" s="49"/>
      <c r="BO138" s="49"/>
      <c r="BP138" s="49"/>
      <c r="BQ138" s="49"/>
      <c r="BR138" s="49"/>
      <c r="BS138" s="49"/>
      <c r="BT138" s="49"/>
      <c r="BU138" s="49"/>
      <c r="BV138" s="49"/>
      <c r="BW138" s="49"/>
      <c r="BX138" s="49"/>
      <c r="BY138" s="49"/>
      <c r="BZ138" s="49"/>
      <c r="CA138" s="49"/>
      <c r="CB138" s="111"/>
      <c r="CC138" s="114"/>
      <c r="CD138" s="98"/>
      <c r="CE138" s="49"/>
      <c r="CF138" s="49"/>
      <c r="CG138" s="49"/>
      <c r="CH138" s="49"/>
      <c r="CI138" s="49"/>
      <c r="CJ138" s="49"/>
      <c r="CK138" s="49"/>
      <c r="CL138" s="49"/>
      <c r="CM138" s="49"/>
      <c r="CN138" s="49"/>
      <c r="CO138" s="49"/>
      <c r="CP138" s="49"/>
      <c r="CQ138" s="49"/>
      <c r="CR138" s="49"/>
      <c r="CS138" s="49"/>
      <c r="CT138" s="49"/>
      <c r="CU138" s="49"/>
      <c r="CV138" s="49"/>
      <c r="CW138" s="49"/>
      <c r="CX138" s="49"/>
      <c r="CY138" s="49"/>
      <c r="CZ138" s="49"/>
      <c r="DA138" s="49"/>
      <c r="DB138" s="111"/>
    </row>
    <row r="139" spans="1:106" ht="18.600000000000001" hidden="1" thickBot="1" x14ac:dyDescent="0.4">
      <c r="A139" s="110">
        <v>11</v>
      </c>
      <c r="B139" s="12" t="str" cm="1">
        <f t="array" aca="1" ref="B139" ca="1">IF(INDIRECT("Storages!" &amp; ADDRESS(5, A139+3))="District level", IF(COUNTA(INDIRECT("Storages!" &amp; ADDRESS(3, A139+3)))&gt;0, INDIRECT("Storages!" &amp; ADDRESS(3, A139+3)), ""), "")</f>
        <v/>
      </c>
      <c r="C139" s="98"/>
      <c r="D139" s="98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111"/>
      <c r="AC139" s="114"/>
      <c r="AD139" s="98"/>
      <c r="AE139" s="49"/>
      <c r="AF139" s="49"/>
      <c r="AG139" s="49"/>
      <c r="AH139" s="49"/>
      <c r="AI139" s="49"/>
      <c r="AJ139" s="49"/>
      <c r="AK139" s="49"/>
      <c r="AL139" s="49"/>
      <c r="AM139" s="49"/>
      <c r="AN139" s="49"/>
      <c r="AO139" s="49"/>
      <c r="AP139" s="49"/>
      <c r="AQ139" s="49"/>
      <c r="AR139" s="49"/>
      <c r="AS139" s="49"/>
      <c r="AT139" s="49"/>
      <c r="AU139" s="49"/>
      <c r="AV139" s="49"/>
      <c r="AW139" s="49"/>
      <c r="AX139" s="49"/>
      <c r="AY139" s="49"/>
      <c r="AZ139" s="49"/>
      <c r="BA139" s="49"/>
      <c r="BB139" s="111"/>
      <c r="BC139" s="114"/>
      <c r="BD139" s="98"/>
      <c r="BE139" s="49"/>
      <c r="BF139" s="49"/>
      <c r="BG139" s="49"/>
      <c r="BH139" s="49"/>
      <c r="BI139" s="49"/>
      <c r="BJ139" s="49"/>
      <c r="BK139" s="49"/>
      <c r="BL139" s="49"/>
      <c r="BM139" s="49"/>
      <c r="BN139" s="49"/>
      <c r="BO139" s="49"/>
      <c r="BP139" s="49"/>
      <c r="BQ139" s="49"/>
      <c r="BR139" s="49"/>
      <c r="BS139" s="49"/>
      <c r="BT139" s="49"/>
      <c r="BU139" s="49"/>
      <c r="BV139" s="49"/>
      <c r="BW139" s="49"/>
      <c r="BX139" s="49"/>
      <c r="BY139" s="49"/>
      <c r="BZ139" s="49"/>
      <c r="CA139" s="49"/>
      <c r="CB139" s="111"/>
      <c r="CC139" s="114"/>
      <c r="CD139" s="98"/>
      <c r="CE139" s="49"/>
      <c r="CF139" s="49"/>
      <c r="CG139" s="49"/>
      <c r="CH139" s="49"/>
      <c r="CI139" s="49"/>
      <c r="CJ139" s="49"/>
      <c r="CK139" s="49"/>
      <c r="CL139" s="49"/>
      <c r="CM139" s="49"/>
      <c r="CN139" s="49"/>
      <c r="CO139" s="49"/>
      <c r="CP139" s="49"/>
      <c r="CQ139" s="49"/>
      <c r="CR139" s="49"/>
      <c r="CS139" s="49"/>
      <c r="CT139" s="49"/>
      <c r="CU139" s="49"/>
      <c r="CV139" s="49"/>
      <c r="CW139" s="49"/>
      <c r="CX139" s="49"/>
      <c r="CY139" s="49"/>
      <c r="CZ139" s="49"/>
      <c r="DA139" s="49"/>
      <c r="DB139" s="111"/>
    </row>
    <row r="140" spans="1:106" ht="18.600000000000001" hidden="1" thickBot="1" x14ac:dyDescent="0.4">
      <c r="A140" s="109">
        <v>12</v>
      </c>
      <c r="B140" s="12" t="str" cm="1">
        <f t="array" aca="1" ref="B140" ca="1">IF(INDIRECT("Storages!" &amp; ADDRESS(5, A140+3))="District level", IF(COUNTA(INDIRECT("Storages!" &amp; ADDRESS(3, A140+3)))&gt;0, INDIRECT("Storages!" &amp; ADDRESS(3, A140+3)), ""), "")</f>
        <v/>
      </c>
      <c r="C140" s="98"/>
      <c r="D140" s="98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111"/>
      <c r="AC140" s="114"/>
      <c r="AD140" s="98"/>
      <c r="AE140" s="49"/>
      <c r="AF140" s="49"/>
      <c r="AG140" s="49"/>
      <c r="AH140" s="49"/>
      <c r="AI140" s="49"/>
      <c r="AJ140" s="49"/>
      <c r="AK140" s="49"/>
      <c r="AL140" s="49"/>
      <c r="AM140" s="49"/>
      <c r="AN140" s="49"/>
      <c r="AO140" s="49"/>
      <c r="AP140" s="49"/>
      <c r="AQ140" s="49"/>
      <c r="AR140" s="49"/>
      <c r="AS140" s="49"/>
      <c r="AT140" s="49"/>
      <c r="AU140" s="49"/>
      <c r="AV140" s="49"/>
      <c r="AW140" s="49"/>
      <c r="AX140" s="49"/>
      <c r="AY140" s="49"/>
      <c r="AZ140" s="49"/>
      <c r="BA140" s="49"/>
      <c r="BB140" s="111"/>
      <c r="BC140" s="114"/>
      <c r="BD140" s="98"/>
      <c r="BE140" s="49"/>
      <c r="BF140" s="49"/>
      <c r="BG140" s="49"/>
      <c r="BH140" s="49"/>
      <c r="BI140" s="49"/>
      <c r="BJ140" s="49"/>
      <c r="BK140" s="49"/>
      <c r="BL140" s="49"/>
      <c r="BM140" s="49"/>
      <c r="BN140" s="49"/>
      <c r="BO140" s="49"/>
      <c r="BP140" s="49"/>
      <c r="BQ140" s="49"/>
      <c r="BR140" s="49"/>
      <c r="BS140" s="49"/>
      <c r="BT140" s="49"/>
      <c r="BU140" s="49"/>
      <c r="BV140" s="49"/>
      <c r="BW140" s="49"/>
      <c r="BX140" s="49"/>
      <c r="BY140" s="49"/>
      <c r="BZ140" s="49"/>
      <c r="CA140" s="49"/>
      <c r="CB140" s="111"/>
      <c r="CC140" s="114"/>
      <c r="CD140" s="98"/>
      <c r="CE140" s="49"/>
      <c r="CF140" s="49"/>
      <c r="CG140" s="49"/>
      <c r="CH140" s="49"/>
      <c r="CI140" s="49"/>
      <c r="CJ140" s="49"/>
      <c r="CK140" s="49"/>
      <c r="CL140" s="49"/>
      <c r="CM140" s="49"/>
      <c r="CN140" s="49"/>
      <c r="CO140" s="49"/>
      <c r="CP140" s="49"/>
      <c r="CQ140" s="49"/>
      <c r="CR140" s="49"/>
      <c r="CS140" s="49"/>
      <c r="CT140" s="49"/>
      <c r="CU140" s="49"/>
      <c r="CV140" s="49"/>
      <c r="CW140" s="49"/>
      <c r="CX140" s="49"/>
      <c r="CY140" s="49"/>
      <c r="CZ140" s="49"/>
      <c r="DA140" s="49"/>
      <c r="DB140" s="111"/>
    </row>
    <row r="141" spans="1:106" ht="18.600000000000001" hidden="1" thickBot="1" x14ac:dyDescent="0.4">
      <c r="A141" s="109">
        <v>13</v>
      </c>
      <c r="B141" s="12" t="str" cm="1">
        <f t="array" aca="1" ref="B141" ca="1">IF(INDIRECT("Storages!" &amp; ADDRESS(5, A141+3))="District level", IF(COUNTA(INDIRECT("Storages!" &amp; ADDRESS(3, A141+3)))&gt;0, INDIRECT("Storages!" &amp; ADDRESS(3, A141+3)), ""), "")</f>
        <v/>
      </c>
      <c r="C141" s="98"/>
      <c r="D141" s="98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111"/>
      <c r="AC141" s="114"/>
      <c r="AD141" s="98"/>
      <c r="AE141" s="49"/>
      <c r="AF141" s="49"/>
      <c r="AG141" s="49"/>
      <c r="AH141" s="49"/>
      <c r="AI141" s="49"/>
      <c r="AJ141" s="49"/>
      <c r="AK141" s="49"/>
      <c r="AL141" s="49"/>
      <c r="AM141" s="49"/>
      <c r="AN141" s="49"/>
      <c r="AO141" s="49"/>
      <c r="AP141" s="49"/>
      <c r="AQ141" s="49"/>
      <c r="AR141" s="49"/>
      <c r="AS141" s="49"/>
      <c r="AT141" s="49"/>
      <c r="AU141" s="49"/>
      <c r="AV141" s="49"/>
      <c r="AW141" s="49"/>
      <c r="AX141" s="49"/>
      <c r="AY141" s="49"/>
      <c r="AZ141" s="49"/>
      <c r="BA141" s="49"/>
      <c r="BB141" s="111"/>
      <c r="BC141" s="114"/>
      <c r="BD141" s="98"/>
      <c r="BE141" s="49"/>
      <c r="BF141" s="49"/>
      <c r="BG141" s="49"/>
      <c r="BH141" s="49"/>
      <c r="BI141" s="49"/>
      <c r="BJ141" s="49"/>
      <c r="BK141" s="49"/>
      <c r="BL141" s="49"/>
      <c r="BM141" s="49"/>
      <c r="BN141" s="49"/>
      <c r="BO141" s="49"/>
      <c r="BP141" s="49"/>
      <c r="BQ141" s="49"/>
      <c r="BR141" s="49"/>
      <c r="BS141" s="49"/>
      <c r="BT141" s="49"/>
      <c r="BU141" s="49"/>
      <c r="BV141" s="49"/>
      <c r="BW141" s="49"/>
      <c r="BX141" s="49"/>
      <c r="BY141" s="49"/>
      <c r="BZ141" s="49"/>
      <c r="CA141" s="49"/>
      <c r="CB141" s="111"/>
      <c r="CC141" s="114"/>
      <c r="CD141" s="98"/>
      <c r="CE141" s="49"/>
      <c r="CF141" s="49"/>
      <c r="CG141" s="49"/>
      <c r="CH141" s="49"/>
      <c r="CI141" s="49"/>
      <c r="CJ141" s="49"/>
      <c r="CK141" s="49"/>
      <c r="CL141" s="49"/>
      <c r="CM141" s="49"/>
      <c r="CN141" s="49"/>
      <c r="CO141" s="49"/>
      <c r="CP141" s="49"/>
      <c r="CQ141" s="49"/>
      <c r="CR141" s="49"/>
      <c r="CS141" s="49"/>
      <c r="CT141" s="49"/>
      <c r="CU141" s="49"/>
      <c r="CV141" s="49"/>
      <c r="CW141" s="49"/>
      <c r="CX141" s="49"/>
      <c r="CY141" s="49"/>
      <c r="CZ141" s="49"/>
      <c r="DA141" s="49"/>
      <c r="DB141" s="111"/>
    </row>
    <row r="142" spans="1:106" ht="18.600000000000001" hidden="1" thickBot="1" x14ac:dyDescent="0.4">
      <c r="A142" s="109">
        <v>14</v>
      </c>
      <c r="B142" s="12" t="str" cm="1">
        <f t="array" aca="1" ref="B142" ca="1">IF(INDIRECT("Storages!" &amp; ADDRESS(5, A142+3))="District level", IF(COUNTA(INDIRECT("Storages!" &amp; ADDRESS(3, A142+3)))&gt;0, INDIRECT("Storages!" &amp; ADDRESS(3, A142+3)), ""), "")</f>
        <v/>
      </c>
      <c r="C142" s="98"/>
      <c r="D142" s="98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111"/>
      <c r="AC142" s="114"/>
      <c r="AD142" s="98"/>
      <c r="AE142" s="49"/>
      <c r="AF142" s="49"/>
      <c r="AG142" s="49"/>
      <c r="AH142" s="49"/>
      <c r="AI142" s="49"/>
      <c r="AJ142" s="49"/>
      <c r="AK142" s="49"/>
      <c r="AL142" s="49"/>
      <c r="AM142" s="49"/>
      <c r="AN142" s="49"/>
      <c r="AO142" s="49"/>
      <c r="AP142" s="49"/>
      <c r="AQ142" s="49"/>
      <c r="AR142" s="49"/>
      <c r="AS142" s="49"/>
      <c r="AT142" s="49"/>
      <c r="AU142" s="49"/>
      <c r="AV142" s="49"/>
      <c r="AW142" s="49"/>
      <c r="AX142" s="49"/>
      <c r="AY142" s="49"/>
      <c r="AZ142" s="49"/>
      <c r="BA142" s="49"/>
      <c r="BB142" s="111"/>
      <c r="BC142" s="114"/>
      <c r="BD142" s="98"/>
      <c r="BE142" s="49"/>
      <c r="BF142" s="49"/>
      <c r="BG142" s="49"/>
      <c r="BH142" s="49"/>
      <c r="BI142" s="49"/>
      <c r="BJ142" s="49"/>
      <c r="BK142" s="49"/>
      <c r="BL142" s="49"/>
      <c r="BM142" s="49"/>
      <c r="BN142" s="49"/>
      <c r="BO142" s="49"/>
      <c r="BP142" s="49"/>
      <c r="BQ142" s="49"/>
      <c r="BR142" s="49"/>
      <c r="BS142" s="49"/>
      <c r="BT142" s="49"/>
      <c r="BU142" s="49"/>
      <c r="BV142" s="49"/>
      <c r="BW142" s="49"/>
      <c r="BX142" s="49"/>
      <c r="BY142" s="49"/>
      <c r="BZ142" s="49"/>
      <c r="CA142" s="49"/>
      <c r="CB142" s="111"/>
      <c r="CC142" s="114"/>
      <c r="CD142" s="98"/>
      <c r="CE142" s="49"/>
      <c r="CF142" s="49"/>
      <c r="CG142" s="49"/>
      <c r="CH142" s="49"/>
      <c r="CI142" s="49"/>
      <c r="CJ142" s="49"/>
      <c r="CK142" s="49"/>
      <c r="CL142" s="49"/>
      <c r="CM142" s="49"/>
      <c r="CN142" s="49"/>
      <c r="CO142" s="49"/>
      <c r="CP142" s="49"/>
      <c r="CQ142" s="49"/>
      <c r="CR142" s="49"/>
      <c r="CS142" s="49"/>
      <c r="CT142" s="49"/>
      <c r="CU142" s="49"/>
      <c r="CV142" s="49"/>
      <c r="CW142" s="49"/>
      <c r="CX142" s="49"/>
      <c r="CY142" s="49"/>
      <c r="CZ142" s="49"/>
      <c r="DA142" s="49"/>
      <c r="DB142" s="111"/>
    </row>
    <row r="143" spans="1:106" ht="18.600000000000001" hidden="1" thickBot="1" x14ac:dyDescent="0.4">
      <c r="A143" s="109">
        <v>15</v>
      </c>
      <c r="B143" s="12" t="str" cm="1">
        <f t="array" aca="1" ref="B143" ca="1">IF(INDIRECT("Storages!" &amp; ADDRESS(5, A143+3))="District level", IF(COUNTA(INDIRECT("Storages!" &amp; ADDRESS(3, A143+3)))&gt;0, INDIRECT("Storages!" &amp; ADDRESS(3, A143+3)), ""), "")</f>
        <v/>
      </c>
      <c r="C143" s="98"/>
      <c r="D143" s="98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111"/>
      <c r="AC143" s="114"/>
      <c r="AD143" s="98"/>
      <c r="AE143" s="49"/>
      <c r="AF143" s="49"/>
      <c r="AG143" s="49"/>
      <c r="AH143" s="49"/>
      <c r="AI143" s="49"/>
      <c r="AJ143" s="49"/>
      <c r="AK143" s="49"/>
      <c r="AL143" s="49"/>
      <c r="AM143" s="49"/>
      <c r="AN143" s="49"/>
      <c r="AO143" s="49"/>
      <c r="AP143" s="49"/>
      <c r="AQ143" s="49"/>
      <c r="AR143" s="49"/>
      <c r="AS143" s="49"/>
      <c r="AT143" s="49"/>
      <c r="AU143" s="49"/>
      <c r="AV143" s="49"/>
      <c r="AW143" s="49"/>
      <c r="AX143" s="49"/>
      <c r="AY143" s="49"/>
      <c r="AZ143" s="49"/>
      <c r="BA143" s="49"/>
      <c r="BB143" s="111"/>
      <c r="BC143" s="114"/>
      <c r="BD143" s="98"/>
      <c r="BE143" s="49"/>
      <c r="BF143" s="49"/>
      <c r="BG143" s="49"/>
      <c r="BH143" s="49"/>
      <c r="BI143" s="49"/>
      <c r="BJ143" s="49"/>
      <c r="BK143" s="49"/>
      <c r="BL143" s="49"/>
      <c r="BM143" s="49"/>
      <c r="BN143" s="49"/>
      <c r="BO143" s="49"/>
      <c r="BP143" s="49"/>
      <c r="BQ143" s="49"/>
      <c r="BR143" s="49"/>
      <c r="BS143" s="49"/>
      <c r="BT143" s="49"/>
      <c r="BU143" s="49"/>
      <c r="BV143" s="49"/>
      <c r="BW143" s="49"/>
      <c r="BX143" s="49"/>
      <c r="BY143" s="49"/>
      <c r="BZ143" s="49"/>
      <c r="CA143" s="49"/>
      <c r="CB143" s="111"/>
      <c r="CC143" s="114"/>
      <c r="CD143" s="98"/>
      <c r="CE143" s="49"/>
      <c r="CF143" s="49"/>
      <c r="CG143" s="49"/>
      <c r="CH143" s="49"/>
      <c r="CI143" s="49"/>
      <c r="CJ143" s="49"/>
      <c r="CK143" s="49"/>
      <c r="CL143" s="49"/>
      <c r="CM143" s="49"/>
      <c r="CN143" s="49"/>
      <c r="CO143" s="49"/>
      <c r="CP143" s="49"/>
      <c r="CQ143" s="49"/>
      <c r="CR143" s="49"/>
      <c r="CS143" s="49"/>
      <c r="CT143" s="49"/>
      <c r="CU143" s="49"/>
      <c r="CV143" s="49"/>
      <c r="CW143" s="49"/>
      <c r="CX143" s="49"/>
      <c r="CY143" s="49"/>
      <c r="CZ143" s="49"/>
      <c r="DA143" s="49"/>
      <c r="DB143" s="111"/>
    </row>
    <row r="144" spans="1:106" ht="18.600000000000001" hidden="1" thickBot="1" x14ac:dyDescent="0.4">
      <c r="A144" s="109">
        <v>16</v>
      </c>
      <c r="B144" s="12" t="str" cm="1">
        <f t="array" aca="1" ref="B144" ca="1">IF(INDIRECT("Storages!" &amp; ADDRESS(5, A144+3))="District level", IF(COUNTA(INDIRECT("Storages!" &amp; ADDRESS(3, A144+3)))&gt;0, INDIRECT("Storages!" &amp; ADDRESS(3, A144+3)), ""), "")</f>
        <v/>
      </c>
      <c r="C144" s="98"/>
      <c r="D144" s="98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111"/>
      <c r="AC144" s="114"/>
      <c r="AD144" s="98"/>
      <c r="AE144" s="49"/>
      <c r="AF144" s="49"/>
      <c r="AG144" s="49"/>
      <c r="AH144" s="49"/>
      <c r="AI144" s="49"/>
      <c r="AJ144" s="49"/>
      <c r="AK144" s="49"/>
      <c r="AL144" s="49"/>
      <c r="AM144" s="49"/>
      <c r="AN144" s="49"/>
      <c r="AO144" s="49"/>
      <c r="AP144" s="49"/>
      <c r="AQ144" s="49"/>
      <c r="AR144" s="49"/>
      <c r="AS144" s="49"/>
      <c r="AT144" s="49"/>
      <c r="AU144" s="49"/>
      <c r="AV144" s="49"/>
      <c r="AW144" s="49"/>
      <c r="AX144" s="49"/>
      <c r="AY144" s="49"/>
      <c r="AZ144" s="49"/>
      <c r="BA144" s="49"/>
      <c r="BB144" s="111"/>
      <c r="BC144" s="114"/>
      <c r="BD144" s="98"/>
      <c r="BE144" s="49"/>
      <c r="BF144" s="49"/>
      <c r="BG144" s="49"/>
      <c r="BH144" s="49"/>
      <c r="BI144" s="49"/>
      <c r="BJ144" s="49"/>
      <c r="BK144" s="49"/>
      <c r="BL144" s="49"/>
      <c r="BM144" s="49"/>
      <c r="BN144" s="49"/>
      <c r="BO144" s="49"/>
      <c r="BP144" s="49"/>
      <c r="BQ144" s="49"/>
      <c r="BR144" s="49"/>
      <c r="BS144" s="49"/>
      <c r="BT144" s="49"/>
      <c r="BU144" s="49"/>
      <c r="BV144" s="49"/>
      <c r="BW144" s="49"/>
      <c r="BX144" s="49"/>
      <c r="BY144" s="49"/>
      <c r="BZ144" s="49"/>
      <c r="CA144" s="49"/>
      <c r="CB144" s="111"/>
      <c r="CC144" s="114"/>
      <c r="CD144" s="98"/>
      <c r="CE144" s="49"/>
      <c r="CF144" s="49"/>
      <c r="CG144" s="49"/>
      <c r="CH144" s="49"/>
      <c r="CI144" s="49"/>
      <c r="CJ144" s="49"/>
      <c r="CK144" s="49"/>
      <c r="CL144" s="49"/>
      <c r="CM144" s="49"/>
      <c r="CN144" s="49"/>
      <c r="CO144" s="49"/>
      <c r="CP144" s="49"/>
      <c r="CQ144" s="49"/>
      <c r="CR144" s="49"/>
      <c r="CS144" s="49"/>
      <c r="CT144" s="49"/>
      <c r="CU144" s="49"/>
      <c r="CV144" s="49"/>
      <c r="CW144" s="49"/>
      <c r="CX144" s="49"/>
      <c r="CY144" s="49"/>
      <c r="CZ144" s="49"/>
      <c r="DA144" s="49"/>
      <c r="DB144" s="111"/>
    </row>
    <row r="145" spans="1:106" ht="18.600000000000001" hidden="1" thickBot="1" x14ac:dyDescent="0.4">
      <c r="A145" s="109">
        <v>17</v>
      </c>
      <c r="B145" s="12" t="str" cm="1">
        <f t="array" aca="1" ref="B145" ca="1">IF(INDIRECT("Storages!" &amp; ADDRESS(5, A145+3))="District level", IF(COUNTA(INDIRECT("Storages!" &amp; ADDRESS(3, A145+3)))&gt;0, INDIRECT("Storages!" &amp; ADDRESS(3, A145+3)), ""), "")</f>
        <v/>
      </c>
      <c r="C145" s="98"/>
      <c r="D145" s="98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111"/>
      <c r="AC145" s="114"/>
      <c r="AD145" s="98"/>
      <c r="AE145" s="49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P145" s="49"/>
      <c r="AQ145" s="49"/>
      <c r="AR145" s="49"/>
      <c r="AS145" s="49"/>
      <c r="AT145" s="49"/>
      <c r="AU145" s="49"/>
      <c r="AV145" s="49"/>
      <c r="AW145" s="49"/>
      <c r="AX145" s="49"/>
      <c r="AY145" s="49"/>
      <c r="AZ145" s="49"/>
      <c r="BA145" s="49"/>
      <c r="BB145" s="111"/>
      <c r="BC145" s="114"/>
      <c r="BD145" s="98"/>
      <c r="BE145" s="49"/>
      <c r="BF145" s="49"/>
      <c r="BG145" s="49"/>
      <c r="BH145" s="49"/>
      <c r="BI145" s="49"/>
      <c r="BJ145" s="49"/>
      <c r="BK145" s="49"/>
      <c r="BL145" s="49"/>
      <c r="BM145" s="49"/>
      <c r="BN145" s="49"/>
      <c r="BO145" s="49"/>
      <c r="BP145" s="49"/>
      <c r="BQ145" s="49"/>
      <c r="BR145" s="49"/>
      <c r="BS145" s="49"/>
      <c r="BT145" s="49"/>
      <c r="BU145" s="49"/>
      <c r="BV145" s="49"/>
      <c r="BW145" s="49"/>
      <c r="BX145" s="49"/>
      <c r="BY145" s="49"/>
      <c r="BZ145" s="49"/>
      <c r="CA145" s="49"/>
      <c r="CB145" s="111"/>
      <c r="CC145" s="114"/>
      <c r="CD145" s="98"/>
      <c r="CE145" s="49"/>
      <c r="CF145" s="49"/>
      <c r="CG145" s="49"/>
      <c r="CH145" s="49"/>
      <c r="CI145" s="49"/>
      <c r="CJ145" s="49"/>
      <c r="CK145" s="49"/>
      <c r="CL145" s="49"/>
      <c r="CM145" s="49"/>
      <c r="CN145" s="49"/>
      <c r="CO145" s="49"/>
      <c r="CP145" s="49"/>
      <c r="CQ145" s="49"/>
      <c r="CR145" s="49"/>
      <c r="CS145" s="49"/>
      <c r="CT145" s="49"/>
      <c r="CU145" s="49"/>
      <c r="CV145" s="49"/>
      <c r="CW145" s="49"/>
      <c r="CX145" s="49"/>
      <c r="CY145" s="49"/>
      <c r="CZ145" s="49"/>
      <c r="DA145" s="49"/>
      <c r="DB145" s="111"/>
    </row>
    <row r="146" spans="1:106" ht="18.600000000000001" hidden="1" thickBot="1" x14ac:dyDescent="0.4">
      <c r="A146" s="109">
        <v>18</v>
      </c>
      <c r="B146" s="12" t="str" cm="1">
        <f t="array" aca="1" ref="B146" ca="1">IF(INDIRECT("Storages!" &amp; ADDRESS(5, A146+3))="District level", IF(COUNTA(INDIRECT("Storages!" &amp; ADDRESS(3, A146+3)))&gt;0, INDIRECT("Storages!" &amp; ADDRESS(3, A146+3)), ""), "")</f>
        <v/>
      </c>
      <c r="C146" s="98"/>
      <c r="D146" s="98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111"/>
      <c r="AC146" s="114"/>
      <c r="AD146" s="98"/>
      <c r="AE146" s="49"/>
      <c r="AF146" s="49"/>
      <c r="AG146" s="49"/>
      <c r="AH146" s="49"/>
      <c r="AI146" s="49"/>
      <c r="AJ146" s="49"/>
      <c r="AK146" s="49"/>
      <c r="AL146" s="49"/>
      <c r="AM146" s="49"/>
      <c r="AN146" s="49"/>
      <c r="AO146" s="49"/>
      <c r="AP146" s="49"/>
      <c r="AQ146" s="49"/>
      <c r="AR146" s="49"/>
      <c r="AS146" s="49"/>
      <c r="AT146" s="49"/>
      <c r="AU146" s="49"/>
      <c r="AV146" s="49"/>
      <c r="AW146" s="49"/>
      <c r="AX146" s="49"/>
      <c r="AY146" s="49"/>
      <c r="AZ146" s="49"/>
      <c r="BA146" s="49"/>
      <c r="BB146" s="111"/>
      <c r="BC146" s="114"/>
      <c r="BD146" s="98"/>
      <c r="BE146" s="49"/>
      <c r="BF146" s="49"/>
      <c r="BG146" s="49"/>
      <c r="BH146" s="49"/>
      <c r="BI146" s="49"/>
      <c r="BJ146" s="49"/>
      <c r="BK146" s="49"/>
      <c r="BL146" s="49"/>
      <c r="BM146" s="49"/>
      <c r="BN146" s="49"/>
      <c r="BO146" s="49"/>
      <c r="BP146" s="49"/>
      <c r="BQ146" s="49"/>
      <c r="BR146" s="49"/>
      <c r="BS146" s="49"/>
      <c r="BT146" s="49"/>
      <c r="BU146" s="49"/>
      <c r="BV146" s="49"/>
      <c r="BW146" s="49"/>
      <c r="BX146" s="49"/>
      <c r="BY146" s="49"/>
      <c r="BZ146" s="49"/>
      <c r="CA146" s="49"/>
      <c r="CB146" s="111"/>
      <c r="CC146" s="114"/>
      <c r="CD146" s="98"/>
      <c r="CE146" s="49"/>
      <c r="CF146" s="49"/>
      <c r="CG146" s="49"/>
      <c r="CH146" s="49"/>
      <c r="CI146" s="49"/>
      <c r="CJ146" s="49"/>
      <c r="CK146" s="49"/>
      <c r="CL146" s="49"/>
      <c r="CM146" s="49"/>
      <c r="CN146" s="49"/>
      <c r="CO146" s="49"/>
      <c r="CP146" s="49"/>
      <c r="CQ146" s="49"/>
      <c r="CR146" s="49"/>
      <c r="CS146" s="49"/>
      <c r="CT146" s="49"/>
      <c r="CU146" s="49"/>
      <c r="CV146" s="49"/>
      <c r="CW146" s="49"/>
      <c r="CX146" s="49"/>
      <c r="CY146" s="49"/>
      <c r="CZ146" s="49"/>
      <c r="DA146" s="49"/>
      <c r="DB146" s="111"/>
    </row>
    <row r="147" spans="1:106" ht="18.600000000000001" hidden="1" thickBot="1" x14ac:dyDescent="0.4">
      <c r="A147" s="109">
        <v>19</v>
      </c>
      <c r="B147" s="12" t="str" cm="1">
        <f t="array" aca="1" ref="B147" ca="1">IF(INDIRECT("Storages!" &amp; ADDRESS(5, A147+3))="District level", IF(COUNTA(INDIRECT("Storages!" &amp; ADDRESS(3, A147+3)))&gt;0, INDIRECT("Storages!" &amp; ADDRESS(3, A147+3)), ""), "")</f>
        <v/>
      </c>
      <c r="C147" s="98"/>
      <c r="D147" s="98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111"/>
      <c r="AC147" s="114"/>
      <c r="AD147" s="98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  <c r="AQ147" s="49"/>
      <c r="AR147" s="49"/>
      <c r="AS147" s="49"/>
      <c r="AT147" s="49"/>
      <c r="AU147" s="49"/>
      <c r="AV147" s="49"/>
      <c r="AW147" s="49"/>
      <c r="AX147" s="49"/>
      <c r="AY147" s="49"/>
      <c r="AZ147" s="49"/>
      <c r="BA147" s="49"/>
      <c r="BB147" s="111"/>
      <c r="BC147" s="114"/>
      <c r="BD147" s="98"/>
      <c r="BE147" s="49"/>
      <c r="BF147" s="49"/>
      <c r="BG147" s="49"/>
      <c r="BH147" s="49"/>
      <c r="BI147" s="49"/>
      <c r="BJ147" s="49"/>
      <c r="BK147" s="49"/>
      <c r="BL147" s="49"/>
      <c r="BM147" s="49"/>
      <c r="BN147" s="49"/>
      <c r="BO147" s="49"/>
      <c r="BP147" s="49"/>
      <c r="BQ147" s="49"/>
      <c r="BR147" s="49"/>
      <c r="BS147" s="49"/>
      <c r="BT147" s="49"/>
      <c r="BU147" s="49"/>
      <c r="BV147" s="49"/>
      <c r="BW147" s="49"/>
      <c r="BX147" s="49"/>
      <c r="BY147" s="49"/>
      <c r="BZ147" s="49"/>
      <c r="CA147" s="49"/>
      <c r="CB147" s="111"/>
      <c r="CC147" s="114"/>
      <c r="CD147" s="98"/>
      <c r="CE147" s="49"/>
      <c r="CF147" s="49"/>
      <c r="CG147" s="49"/>
      <c r="CH147" s="49"/>
      <c r="CI147" s="49"/>
      <c r="CJ147" s="49"/>
      <c r="CK147" s="49"/>
      <c r="CL147" s="49"/>
      <c r="CM147" s="49"/>
      <c r="CN147" s="49"/>
      <c r="CO147" s="49"/>
      <c r="CP147" s="49"/>
      <c r="CQ147" s="49"/>
      <c r="CR147" s="49"/>
      <c r="CS147" s="49"/>
      <c r="CT147" s="49"/>
      <c r="CU147" s="49"/>
      <c r="CV147" s="49"/>
      <c r="CW147" s="49"/>
      <c r="CX147" s="49"/>
      <c r="CY147" s="49"/>
      <c r="CZ147" s="49"/>
      <c r="DA147" s="49"/>
      <c r="DB147" s="111"/>
    </row>
    <row r="148" spans="1:106" ht="18.600000000000001" hidden="1" thickBot="1" x14ac:dyDescent="0.4">
      <c r="A148" s="109">
        <v>20</v>
      </c>
      <c r="B148" s="12" t="str" cm="1">
        <f t="array" aca="1" ref="B148" ca="1">IF(INDIRECT("Storages!" &amp; ADDRESS(5, A148+3))="District level", IF(COUNTA(INDIRECT("Storages!" &amp; ADDRESS(3, A148+3)))&gt;0, INDIRECT("Storages!" &amp; ADDRESS(3, A148+3)), ""), "")</f>
        <v/>
      </c>
      <c r="C148" s="98"/>
      <c r="D148" s="98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111"/>
      <c r="AC148" s="114"/>
      <c r="AD148" s="98"/>
      <c r="AE148" s="49"/>
      <c r="AF148" s="49"/>
      <c r="AG148" s="49"/>
      <c r="AH148" s="49"/>
      <c r="AI148" s="49"/>
      <c r="AJ148" s="49"/>
      <c r="AK148" s="49"/>
      <c r="AL148" s="49"/>
      <c r="AM148" s="49"/>
      <c r="AN148" s="49"/>
      <c r="AO148" s="49"/>
      <c r="AP148" s="49"/>
      <c r="AQ148" s="49"/>
      <c r="AR148" s="49"/>
      <c r="AS148" s="49"/>
      <c r="AT148" s="49"/>
      <c r="AU148" s="49"/>
      <c r="AV148" s="49"/>
      <c r="AW148" s="49"/>
      <c r="AX148" s="49"/>
      <c r="AY148" s="49"/>
      <c r="AZ148" s="49"/>
      <c r="BA148" s="49"/>
      <c r="BB148" s="111"/>
      <c r="BC148" s="114"/>
      <c r="BD148" s="98"/>
      <c r="BE148" s="49"/>
      <c r="BF148" s="49"/>
      <c r="BG148" s="49"/>
      <c r="BH148" s="49"/>
      <c r="BI148" s="49"/>
      <c r="BJ148" s="49"/>
      <c r="BK148" s="49"/>
      <c r="BL148" s="49"/>
      <c r="BM148" s="49"/>
      <c r="BN148" s="49"/>
      <c r="BO148" s="49"/>
      <c r="BP148" s="49"/>
      <c r="BQ148" s="49"/>
      <c r="BR148" s="49"/>
      <c r="BS148" s="49"/>
      <c r="BT148" s="49"/>
      <c r="BU148" s="49"/>
      <c r="BV148" s="49"/>
      <c r="BW148" s="49"/>
      <c r="BX148" s="49"/>
      <c r="BY148" s="49"/>
      <c r="BZ148" s="49"/>
      <c r="CA148" s="49"/>
      <c r="CB148" s="111"/>
      <c r="CC148" s="114"/>
      <c r="CD148" s="98"/>
      <c r="CE148" s="49"/>
      <c r="CF148" s="49"/>
      <c r="CG148" s="49"/>
      <c r="CH148" s="49"/>
      <c r="CI148" s="49"/>
      <c r="CJ148" s="49"/>
      <c r="CK148" s="49"/>
      <c r="CL148" s="49"/>
      <c r="CM148" s="49"/>
      <c r="CN148" s="49"/>
      <c r="CO148" s="49"/>
      <c r="CP148" s="49"/>
      <c r="CQ148" s="49"/>
      <c r="CR148" s="49"/>
      <c r="CS148" s="49"/>
      <c r="CT148" s="49"/>
      <c r="CU148" s="49"/>
      <c r="CV148" s="49"/>
      <c r="CW148" s="49"/>
      <c r="CX148" s="49"/>
      <c r="CY148" s="49"/>
      <c r="CZ148" s="49"/>
      <c r="DA148" s="49"/>
      <c r="DB148" s="111"/>
    </row>
    <row r="149" spans="1:106" ht="18.600000000000001" hidden="1" thickBot="1" x14ac:dyDescent="0.4">
      <c r="A149" s="110">
        <v>21</v>
      </c>
      <c r="B149" s="12" t="str" cm="1">
        <f t="array" aca="1" ref="B149" ca="1">IF(INDIRECT("Storages!" &amp; ADDRESS(5, A149+3))="District level", IF(COUNTA(INDIRECT("Storages!" &amp; ADDRESS(3, A149+3)))&gt;0, INDIRECT("Storages!" &amp; ADDRESS(3, A149+3)), ""), "")</f>
        <v/>
      </c>
      <c r="C149" s="98"/>
      <c r="D149" s="98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111"/>
      <c r="AC149" s="114"/>
      <c r="AD149" s="98"/>
      <c r="AE149" s="49"/>
      <c r="AF149" s="49"/>
      <c r="AG149" s="49"/>
      <c r="AH149" s="49"/>
      <c r="AI149" s="49"/>
      <c r="AJ149" s="49"/>
      <c r="AK149" s="49"/>
      <c r="AL149" s="49"/>
      <c r="AM149" s="49"/>
      <c r="AN149" s="49"/>
      <c r="AO149" s="49"/>
      <c r="AP149" s="49"/>
      <c r="AQ149" s="49"/>
      <c r="AR149" s="49"/>
      <c r="AS149" s="49"/>
      <c r="AT149" s="49"/>
      <c r="AU149" s="49"/>
      <c r="AV149" s="49"/>
      <c r="AW149" s="49"/>
      <c r="AX149" s="49"/>
      <c r="AY149" s="49"/>
      <c r="AZ149" s="49"/>
      <c r="BA149" s="49"/>
      <c r="BB149" s="111"/>
      <c r="BC149" s="114"/>
      <c r="BD149" s="98"/>
      <c r="BE149" s="49"/>
      <c r="BF149" s="49"/>
      <c r="BG149" s="49"/>
      <c r="BH149" s="49"/>
      <c r="BI149" s="49"/>
      <c r="BJ149" s="49"/>
      <c r="BK149" s="49"/>
      <c r="BL149" s="49"/>
      <c r="BM149" s="49"/>
      <c r="BN149" s="49"/>
      <c r="BO149" s="49"/>
      <c r="BP149" s="49"/>
      <c r="BQ149" s="49"/>
      <c r="BR149" s="49"/>
      <c r="BS149" s="49"/>
      <c r="BT149" s="49"/>
      <c r="BU149" s="49"/>
      <c r="BV149" s="49"/>
      <c r="BW149" s="49"/>
      <c r="BX149" s="49"/>
      <c r="BY149" s="49"/>
      <c r="BZ149" s="49"/>
      <c r="CA149" s="49"/>
      <c r="CB149" s="111"/>
      <c r="CC149" s="114"/>
      <c r="CD149" s="98"/>
      <c r="CE149" s="49"/>
      <c r="CF149" s="49"/>
      <c r="CG149" s="49"/>
      <c r="CH149" s="49"/>
      <c r="CI149" s="49"/>
      <c r="CJ149" s="49"/>
      <c r="CK149" s="49"/>
      <c r="CL149" s="49"/>
      <c r="CM149" s="49"/>
      <c r="CN149" s="49"/>
      <c r="CO149" s="49"/>
      <c r="CP149" s="49"/>
      <c r="CQ149" s="49"/>
      <c r="CR149" s="49"/>
      <c r="CS149" s="49"/>
      <c r="CT149" s="49"/>
      <c r="CU149" s="49"/>
      <c r="CV149" s="49"/>
      <c r="CW149" s="49"/>
      <c r="CX149" s="49"/>
      <c r="CY149" s="49"/>
      <c r="CZ149" s="49"/>
      <c r="DA149" s="49"/>
      <c r="DB149" s="111"/>
    </row>
    <row r="150" spans="1:106" ht="18.600000000000001" hidden="1" thickBot="1" x14ac:dyDescent="0.4">
      <c r="A150" s="109">
        <v>22</v>
      </c>
      <c r="B150" s="12" t="str" cm="1">
        <f t="array" aca="1" ref="B150" ca="1">IF(INDIRECT("Storages!" &amp; ADDRESS(5, A150+3))="District level", IF(COUNTA(INDIRECT("Storages!" &amp; ADDRESS(3, A150+3)))&gt;0, INDIRECT("Storages!" &amp; ADDRESS(3, A150+3)), ""), "")</f>
        <v/>
      </c>
      <c r="C150" s="98"/>
      <c r="D150" s="98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111"/>
      <c r="AC150" s="114"/>
      <c r="AD150" s="98"/>
      <c r="AE150" s="49"/>
      <c r="AF150" s="49"/>
      <c r="AG150" s="49"/>
      <c r="AH150" s="49"/>
      <c r="AI150" s="49"/>
      <c r="AJ150" s="49"/>
      <c r="AK150" s="49"/>
      <c r="AL150" s="49"/>
      <c r="AM150" s="49"/>
      <c r="AN150" s="49"/>
      <c r="AO150" s="49"/>
      <c r="AP150" s="49"/>
      <c r="AQ150" s="49"/>
      <c r="AR150" s="49"/>
      <c r="AS150" s="49"/>
      <c r="AT150" s="49"/>
      <c r="AU150" s="49"/>
      <c r="AV150" s="49"/>
      <c r="AW150" s="49"/>
      <c r="AX150" s="49"/>
      <c r="AY150" s="49"/>
      <c r="AZ150" s="49"/>
      <c r="BA150" s="49"/>
      <c r="BB150" s="111"/>
      <c r="BC150" s="114"/>
      <c r="BD150" s="98"/>
      <c r="BE150" s="49"/>
      <c r="BF150" s="49"/>
      <c r="BG150" s="49"/>
      <c r="BH150" s="49"/>
      <c r="BI150" s="49"/>
      <c r="BJ150" s="49"/>
      <c r="BK150" s="49"/>
      <c r="BL150" s="49"/>
      <c r="BM150" s="49"/>
      <c r="BN150" s="49"/>
      <c r="BO150" s="49"/>
      <c r="BP150" s="49"/>
      <c r="BQ150" s="49"/>
      <c r="BR150" s="49"/>
      <c r="BS150" s="49"/>
      <c r="BT150" s="49"/>
      <c r="BU150" s="49"/>
      <c r="BV150" s="49"/>
      <c r="BW150" s="49"/>
      <c r="BX150" s="49"/>
      <c r="BY150" s="49"/>
      <c r="BZ150" s="49"/>
      <c r="CA150" s="49"/>
      <c r="CB150" s="111"/>
      <c r="CC150" s="114"/>
      <c r="CD150" s="98"/>
      <c r="CE150" s="49"/>
      <c r="CF150" s="49"/>
      <c r="CG150" s="49"/>
      <c r="CH150" s="49"/>
      <c r="CI150" s="49"/>
      <c r="CJ150" s="49"/>
      <c r="CK150" s="49"/>
      <c r="CL150" s="49"/>
      <c r="CM150" s="49"/>
      <c r="CN150" s="49"/>
      <c r="CO150" s="49"/>
      <c r="CP150" s="49"/>
      <c r="CQ150" s="49"/>
      <c r="CR150" s="49"/>
      <c r="CS150" s="49"/>
      <c r="CT150" s="49"/>
      <c r="CU150" s="49"/>
      <c r="CV150" s="49"/>
      <c r="CW150" s="49"/>
      <c r="CX150" s="49"/>
      <c r="CY150" s="49"/>
      <c r="CZ150" s="49"/>
      <c r="DA150" s="49"/>
      <c r="DB150" s="111"/>
    </row>
    <row r="151" spans="1:106" ht="18.600000000000001" hidden="1" thickBot="1" x14ac:dyDescent="0.4">
      <c r="A151" s="109">
        <v>23</v>
      </c>
      <c r="B151" s="12" t="str" cm="1">
        <f t="array" aca="1" ref="B151" ca="1">IF(INDIRECT("Storages!" &amp; ADDRESS(5, A151+3))="District level", IF(COUNTA(INDIRECT("Storages!" &amp; ADDRESS(3, A151+3)))&gt;0, INDIRECT("Storages!" &amp; ADDRESS(3, A151+3)), ""), "")</f>
        <v/>
      </c>
      <c r="C151" s="98"/>
      <c r="D151" s="98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111"/>
      <c r="AC151" s="114"/>
      <c r="AD151" s="98"/>
      <c r="AE151" s="49"/>
      <c r="AF151" s="49"/>
      <c r="AG151" s="49"/>
      <c r="AH151" s="49"/>
      <c r="AI151" s="49"/>
      <c r="AJ151" s="49"/>
      <c r="AK151" s="49"/>
      <c r="AL151" s="49"/>
      <c r="AM151" s="49"/>
      <c r="AN151" s="49"/>
      <c r="AO151" s="49"/>
      <c r="AP151" s="49"/>
      <c r="AQ151" s="49"/>
      <c r="AR151" s="49"/>
      <c r="AS151" s="49"/>
      <c r="AT151" s="49"/>
      <c r="AU151" s="49"/>
      <c r="AV151" s="49"/>
      <c r="AW151" s="49"/>
      <c r="AX151" s="49"/>
      <c r="AY151" s="49"/>
      <c r="AZ151" s="49"/>
      <c r="BA151" s="49"/>
      <c r="BB151" s="111"/>
      <c r="BC151" s="114"/>
      <c r="BD151" s="98"/>
      <c r="BE151" s="49"/>
      <c r="BF151" s="49"/>
      <c r="BG151" s="49"/>
      <c r="BH151" s="49"/>
      <c r="BI151" s="49"/>
      <c r="BJ151" s="49"/>
      <c r="BK151" s="49"/>
      <c r="BL151" s="49"/>
      <c r="BM151" s="49"/>
      <c r="BN151" s="49"/>
      <c r="BO151" s="49"/>
      <c r="BP151" s="49"/>
      <c r="BQ151" s="49"/>
      <c r="BR151" s="49"/>
      <c r="BS151" s="49"/>
      <c r="BT151" s="49"/>
      <c r="BU151" s="49"/>
      <c r="BV151" s="49"/>
      <c r="BW151" s="49"/>
      <c r="BX151" s="49"/>
      <c r="BY151" s="49"/>
      <c r="BZ151" s="49"/>
      <c r="CA151" s="49"/>
      <c r="CB151" s="111"/>
      <c r="CC151" s="114"/>
      <c r="CD151" s="98"/>
      <c r="CE151" s="49"/>
      <c r="CF151" s="49"/>
      <c r="CG151" s="49"/>
      <c r="CH151" s="49"/>
      <c r="CI151" s="49"/>
      <c r="CJ151" s="49"/>
      <c r="CK151" s="49"/>
      <c r="CL151" s="49"/>
      <c r="CM151" s="49"/>
      <c r="CN151" s="49"/>
      <c r="CO151" s="49"/>
      <c r="CP151" s="49"/>
      <c r="CQ151" s="49"/>
      <c r="CR151" s="49"/>
      <c r="CS151" s="49"/>
      <c r="CT151" s="49"/>
      <c r="CU151" s="49"/>
      <c r="CV151" s="49"/>
      <c r="CW151" s="49"/>
      <c r="CX151" s="49"/>
      <c r="CY151" s="49"/>
      <c r="CZ151" s="49"/>
      <c r="DA151" s="49"/>
      <c r="DB151" s="111"/>
    </row>
    <row r="152" spans="1:106" ht="18.600000000000001" hidden="1" thickBot="1" x14ac:dyDescent="0.4">
      <c r="A152" s="109">
        <v>24</v>
      </c>
      <c r="B152" s="12" t="str" cm="1">
        <f t="array" aca="1" ref="B152" ca="1">IF(INDIRECT("Storages!" &amp; ADDRESS(5, A152+3))="District level", IF(COUNTA(INDIRECT("Storages!" &amp; ADDRESS(3, A152+3)))&gt;0, INDIRECT("Storages!" &amp; ADDRESS(3, A152+3)), ""), "")</f>
        <v/>
      </c>
      <c r="C152" s="98"/>
      <c r="D152" s="98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111"/>
      <c r="AC152" s="114"/>
      <c r="AD152" s="98"/>
      <c r="AE152" s="49"/>
      <c r="AF152" s="49"/>
      <c r="AG152" s="49"/>
      <c r="AH152" s="49"/>
      <c r="AI152" s="49"/>
      <c r="AJ152" s="49"/>
      <c r="AK152" s="49"/>
      <c r="AL152" s="49"/>
      <c r="AM152" s="49"/>
      <c r="AN152" s="49"/>
      <c r="AO152" s="49"/>
      <c r="AP152" s="49"/>
      <c r="AQ152" s="49"/>
      <c r="AR152" s="49"/>
      <c r="AS152" s="49"/>
      <c r="AT152" s="49"/>
      <c r="AU152" s="49"/>
      <c r="AV152" s="49"/>
      <c r="AW152" s="49"/>
      <c r="AX152" s="49"/>
      <c r="AY152" s="49"/>
      <c r="AZ152" s="49"/>
      <c r="BA152" s="49"/>
      <c r="BB152" s="111"/>
      <c r="BC152" s="114"/>
      <c r="BD152" s="98"/>
      <c r="BE152" s="49"/>
      <c r="BF152" s="49"/>
      <c r="BG152" s="49"/>
      <c r="BH152" s="49"/>
      <c r="BI152" s="49"/>
      <c r="BJ152" s="49"/>
      <c r="BK152" s="49"/>
      <c r="BL152" s="49"/>
      <c r="BM152" s="49"/>
      <c r="BN152" s="49"/>
      <c r="BO152" s="49"/>
      <c r="BP152" s="49"/>
      <c r="BQ152" s="49"/>
      <c r="BR152" s="49"/>
      <c r="BS152" s="49"/>
      <c r="BT152" s="49"/>
      <c r="BU152" s="49"/>
      <c r="BV152" s="49"/>
      <c r="BW152" s="49"/>
      <c r="BX152" s="49"/>
      <c r="BY152" s="49"/>
      <c r="BZ152" s="49"/>
      <c r="CA152" s="49"/>
      <c r="CB152" s="111"/>
      <c r="CC152" s="114"/>
      <c r="CD152" s="98"/>
      <c r="CE152" s="49"/>
      <c r="CF152" s="49"/>
      <c r="CG152" s="49"/>
      <c r="CH152" s="49"/>
      <c r="CI152" s="49"/>
      <c r="CJ152" s="49"/>
      <c r="CK152" s="49"/>
      <c r="CL152" s="49"/>
      <c r="CM152" s="49"/>
      <c r="CN152" s="49"/>
      <c r="CO152" s="49"/>
      <c r="CP152" s="49"/>
      <c r="CQ152" s="49"/>
      <c r="CR152" s="49"/>
      <c r="CS152" s="49"/>
      <c r="CT152" s="49"/>
      <c r="CU152" s="49"/>
      <c r="CV152" s="49"/>
      <c r="CW152" s="49"/>
      <c r="CX152" s="49"/>
      <c r="CY152" s="49"/>
      <c r="CZ152" s="49"/>
      <c r="DA152" s="49"/>
      <c r="DB152" s="111"/>
    </row>
    <row r="153" spans="1:106" ht="18.600000000000001" hidden="1" thickBot="1" x14ac:dyDescent="0.4">
      <c r="A153" s="109">
        <v>25</v>
      </c>
      <c r="B153" s="12" t="str" cm="1">
        <f t="array" aca="1" ref="B153" ca="1">IF(INDIRECT("Storages!" &amp; ADDRESS(5, A153+3))="District level", IF(COUNTA(INDIRECT("Storages!" &amp; ADDRESS(3, A153+3)))&gt;0, INDIRECT("Storages!" &amp; ADDRESS(3, A153+3)), ""), "")</f>
        <v/>
      </c>
      <c r="C153" s="98"/>
      <c r="D153" s="98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111"/>
      <c r="AC153" s="114"/>
      <c r="AD153" s="98"/>
      <c r="AE153" s="49"/>
      <c r="AF153" s="49"/>
      <c r="AG153" s="49"/>
      <c r="AH153" s="49"/>
      <c r="AI153" s="49"/>
      <c r="AJ153" s="49"/>
      <c r="AK153" s="49"/>
      <c r="AL153" s="49"/>
      <c r="AM153" s="49"/>
      <c r="AN153" s="49"/>
      <c r="AO153" s="49"/>
      <c r="AP153" s="49"/>
      <c r="AQ153" s="49"/>
      <c r="AR153" s="49"/>
      <c r="AS153" s="49"/>
      <c r="AT153" s="49"/>
      <c r="AU153" s="49"/>
      <c r="AV153" s="49"/>
      <c r="AW153" s="49"/>
      <c r="AX153" s="49"/>
      <c r="AY153" s="49"/>
      <c r="AZ153" s="49"/>
      <c r="BA153" s="49"/>
      <c r="BB153" s="111"/>
      <c r="BC153" s="114"/>
      <c r="BD153" s="98"/>
      <c r="BE153" s="49"/>
      <c r="BF153" s="49"/>
      <c r="BG153" s="49"/>
      <c r="BH153" s="49"/>
      <c r="BI153" s="49"/>
      <c r="BJ153" s="49"/>
      <c r="BK153" s="49"/>
      <c r="BL153" s="49"/>
      <c r="BM153" s="49"/>
      <c r="BN153" s="49"/>
      <c r="BO153" s="49"/>
      <c r="BP153" s="49"/>
      <c r="BQ153" s="49"/>
      <c r="BR153" s="49"/>
      <c r="BS153" s="49"/>
      <c r="BT153" s="49"/>
      <c r="BU153" s="49"/>
      <c r="BV153" s="49"/>
      <c r="BW153" s="49"/>
      <c r="BX153" s="49"/>
      <c r="BY153" s="49"/>
      <c r="BZ153" s="49"/>
      <c r="CA153" s="49"/>
      <c r="CB153" s="111"/>
      <c r="CC153" s="114"/>
      <c r="CD153" s="98"/>
      <c r="CE153" s="49"/>
      <c r="CF153" s="49"/>
      <c r="CG153" s="49"/>
      <c r="CH153" s="49"/>
      <c r="CI153" s="49"/>
      <c r="CJ153" s="49"/>
      <c r="CK153" s="49"/>
      <c r="CL153" s="49"/>
      <c r="CM153" s="49"/>
      <c r="CN153" s="49"/>
      <c r="CO153" s="49"/>
      <c r="CP153" s="49"/>
      <c r="CQ153" s="49"/>
      <c r="CR153" s="49"/>
      <c r="CS153" s="49"/>
      <c r="CT153" s="49"/>
      <c r="CU153" s="49"/>
      <c r="CV153" s="49"/>
      <c r="CW153" s="49"/>
      <c r="CX153" s="49"/>
      <c r="CY153" s="49"/>
      <c r="CZ153" s="49"/>
      <c r="DA153" s="49"/>
      <c r="DB153" s="111"/>
    </row>
    <row r="154" spans="1:106" ht="18.600000000000001" hidden="1" thickBot="1" x14ac:dyDescent="0.4">
      <c r="A154" s="109">
        <v>26</v>
      </c>
      <c r="B154" s="12" t="str" cm="1">
        <f t="array" aca="1" ref="B154" ca="1">IF(INDIRECT("Storages!" &amp; ADDRESS(5, A154+3))="District level", IF(COUNTA(INDIRECT("Storages!" &amp; ADDRESS(3, A154+3)))&gt;0, INDIRECT("Storages!" &amp; ADDRESS(3, A154+3)), ""), "")</f>
        <v/>
      </c>
      <c r="C154" s="98"/>
      <c r="D154" s="98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111"/>
      <c r="AC154" s="114"/>
      <c r="AD154" s="98"/>
      <c r="AE154" s="49"/>
      <c r="AF154" s="49"/>
      <c r="AG154" s="49"/>
      <c r="AH154" s="49"/>
      <c r="AI154" s="49"/>
      <c r="AJ154" s="49"/>
      <c r="AK154" s="49"/>
      <c r="AL154" s="49"/>
      <c r="AM154" s="49"/>
      <c r="AN154" s="49"/>
      <c r="AO154" s="49"/>
      <c r="AP154" s="49"/>
      <c r="AQ154" s="49"/>
      <c r="AR154" s="49"/>
      <c r="AS154" s="49"/>
      <c r="AT154" s="49"/>
      <c r="AU154" s="49"/>
      <c r="AV154" s="49"/>
      <c r="AW154" s="49"/>
      <c r="AX154" s="49"/>
      <c r="AY154" s="49"/>
      <c r="AZ154" s="49"/>
      <c r="BA154" s="49"/>
      <c r="BB154" s="111"/>
      <c r="BC154" s="114"/>
      <c r="BD154" s="98"/>
      <c r="BE154" s="49"/>
      <c r="BF154" s="49"/>
      <c r="BG154" s="49"/>
      <c r="BH154" s="49"/>
      <c r="BI154" s="49"/>
      <c r="BJ154" s="49"/>
      <c r="BK154" s="49"/>
      <c r="BL154" s="49"/>
      <c r="BM154" s="49"/>
      <c r="BN154" s="49"/>
      <c r="BO154" s="49"/>
      <c r="BP154" s="49"/>
      <c r="BQ154" s="49"/>
      <c r="BR154" s="49"/>
      <c r="BS154" s="49"/>
      <c r="BT154" s="49"/>
      <c r="BU154" s="49"/>
      <c r="BV154" s="49"/>
      <c r="BW154" s="49"/>
      <c r="BX154" s="49"/>
      <c r="BY154" s="49"/>
      <c r="BZ154" s="49"/>
      <c r="CA154" s="49"/>
      <c r="CB154" s="111"/>
      <c r="CC154" s="114"/>
      <c r="CD154" s="98"/>
      <c r="CE154" s="49"/>
      <c r="CF154" s="49"/>
      <c r="CG154" s="49"/>
      <c r="CH154" s="49"/>
      <c r="CI154" s="49"/>
      <c r="CJ154" s="49"/>
      <c r="CK154" s="49"/>
      <c r="CL154" s="49"/>
      <c r="CM154" s="49"/>
      <c r="CN154" s="49"/>
      <c r="CO154" s="49"/>
      <c r="CP154" s="49"/>
      <c r="CQ154" s="49"/>
      <c r="CR154" s="49"/>
      <c r="CS154" s="49"/>
      <c r="CT154" s="49"/>
      <c r="CU154" s="49"/>
      <c r="CV154" s="49"/>
      <c r="CW154" s="49"/>
      <c r="CX154" s="49"/>
      <c r="CY154" s="49"/>
      <c r="CZ154" s="49"/>
      <c r="DA154" s="49"/>
      <c r="DB154" s="111"/>
    </row>
    <row r="155" spans="1:106" ht="18.600000000000001" hidden="1" thickBot="1" x14ac:dyDescent="0.4">
      <c r="A155" s="109">
        <v>27</v>
      </c>
      <c r="B155" s="12" t="str" cm="1">
        <f t="array" aca="1" ref="B155" ca="1">IF(INDIRECT("Storages!" &amp; ADDRESS(5, A155+3))="District level", IF(COUNTA(INDIRECT("Storages!" &amp; ADDRESS(3, A155+3)))&gt;0, INDIRECT("Storages!" &amp; ADDRESS(3, A155+3)), ""), "")</f>
        <v/>
      </c>
      <c r="C155" s="98"/>
      <c r="D155" s="98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  <c r="AB155" s="111"/>
      <c r="AC155" s="114"/>
      <c r="AD155" s="98"/>
      <c r="AE155" s="49"/>
      <c r="AF155" s="49"/>
      <c r="AG155" s="49"/>
      <c r="AH155" s="49"/>
      <c r="AI155" s="49"/>
      <c r="AJ155" s="49"/>
      <c r="AK155" s="49"/>
      <c r="AL155" s="49"/>
      <c r="AM155" s="49"/>
      <c r="AN155" s="49"/>
      <c r="AO155" s="49"/>
      <c r="AP155" s="49"/>
      <c r="AQ155" s="49"/>
      <c r="AR155" s="49"/>
      <c r="AS155" s="49"/>
      <c r="AT155" s="49"/>
      <c r="AU155" s="49"/>
      <c r="AV155" s="49"/>
      <c r="AW155" s="49"/>
      <c r="AX155" s="49"/>
      <c r="AY155" s="49"/>
      <c r="AZ155" s="49"/>
      <c r="BA155" s="49"/>
      <c r="BB155" s="111"/>
      <c r="BC155" s="114"/>
      <c r="BD155" s="98"/>
      <c r="BE155" s="49"/>
      <c r="BF155" s="49"/>
      <c r="BG155" s="49"/>
      <c r="BH155" s="49"/>
      <c r="BI155" s="49"/>
      <c r="BJ155" s="49"/>
      <c r="BK155" s="49"/>
      <c r="BL155" s="49"/>
      <c r="BM155" s="49"/>
      <c r="BN155" s="49"/>
      <c r="BO155" s="49"/>
      <c r="BP155" s="49"/>
      <c r="BQ155" s="49"/>
      <c r="BR155" s="49"/>
      <c r="BS155" s="49"/>
      <c r="BT155" s="49"/>
      <c r="BU155" s="49"/>
      <c r="BV155" s="49"/>
      <c r="BW155" s="49"/>
      <c r="BX155" s="49"/>
      <c r="BY155" s="49"/>
      <c r="BZ155" s="49"/>
      <c r="CA155" s="49"/>
      <c r="CB155" s="111"/>
      <c r="CC155" s="114"/>
      <c r="CD155" s="98"/>
      <c r="CE155" s="49"/>
      <c r="CF155" s="49"/>
      <c r="CG155" s="49"/>
      <c r="CH155" s="49"/>
      <c r="CI155" s="49"/>
      <c r="CJ155" s="49"/>
      <c r="CK155" s="49"/>
      <c r="CL155" s="49"/>
      <c r="CM155" s="49"/>
      <c r="CN155" s="49"/>
      <c r="CO155" s="49"/>
      <c r="CP155" s="49"/>
      <c r="CQ155" s="49"/>
      <c r="CR155" s="49"/>
      <c r="CS155" s="49"/>
      <c r="CT155" s="49"/>
      <c r="CU155" s="49"/>
      <c r="CV155" s="49"/>
      <c r="CW155" s="49"/>
      <c r="CX155" s="49"/>
      <c r="CY155" s="49"/>
      <c r="CZ155" s="49"/>
      <c r="DA155" s="49"/>
      <c r="DB155" s="111"/>
    </row>
    <row r="156" spans="1:106" ht="18.600000000000001" hidden="1" thickBot="1" x14ac:dyDescent="0.4">
      <c r="A156" s="109">
        <v>28</v>
      </c>
      <c r="B156" s="12" t="str" cm="1">
        <f t="array" aca="1" ref="B156" ca="1">IF(INDIRECT("Storages!" &amp; ADDRESS(5, A156+3))="District level", IF(COUNTA(INDIRECT("Storages!" &amp; ADDRESS(3, A156+3)))&gt;0, INDIRECT("Storages!" &amp; ADDRESS(3, A156+3)), ""), "")</f>
        <v/>
      </c>
      <c r="C156" s="98"/>
      <c r="D156" s="98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111"/>
      <c r="AC156" s="114"/>
      <c r="AD156" s="98"/>
      <c r="AE156" s="49"/>
      <c r="AF156" s="49"/>
      <c r="AG156" s="49"/>
      <c r="AH156" s="49"/>
      <c r="AI156" s="49"/>
      <c r="AJ156" s="49"/>
      <c r="AK156" s="49"/>
      <c r="AL156" s="49"/>
      <c r="AM156" s="49"/>
      <c r="AN156" s="49"/>
      <c r="AO156" s="49"/>
      <c r="AP156" s="49"/>
      <c r="AQ156" s="49"/>
      <c r="AR156" s="49"/>
      <c r="AS156" s="49"/>
      <c r="AT156" s="49"/>
      <c r="AU156" s="49"/>
      <c r="AV156" s="49"/>
      <c r="AW156" s="49"/>
      <c r="AX156" s="49"/>
      <c r="AY156" s="49"/>
      <c r="AZ156" s="49"/>
      <c r="BA156" s="49"/>
      <c r="BB156" s="111"/>
      <c r="BC156" s="114"/>
      <c r="BD156" s="98"/>
      <c r="BE156" s="49"/>
      <c r="BF156" s="49"/>
      <c r="BG156" s="49"/>
      <c r="BH156" s="49"/>
      <c r="BI156" s="49"/>
      <c r="BJ156" s="49"/>
      <c r="BK156" s="49"/>
      <c r="BL156" s="49"/>
      <c r="BM156" s="49"/>
      <c r="BN156" s="49"/>
      <c r="BO156" s="49"/>
      <c r="BP156" s="49"/>
      <c r="BQ156" s="49"/>
      <c r="BR156" s="49"/>
      <c r="BS156" s="49"/>
      <c r="BT156" s="49"/>
      <c r="BU156" s="49"/>
      <c r="BV156" s="49"/>
      <c r="BW156" s="49"/>
      <c r="BX156" s="49"/>
      <c r="BY156" s="49"/>
      <c r="BZ156" s="49"/>
      <c r="CA156" s="49"/>
      <c r="CB156" s="111"/>
      <c r="CC156" s="114"/>
      <c r="CD156" s="98"/>
      <c r="CE156" s="49"/>
      <c r="CF156" s="49"/>
      <c r="CG156" s="49"/>
      <c r="CH156" s="49"/>
      <c r="CI156" s="49"/>
      <c r="CJ156" s="49"/>
      <c r="CK156" s="49"/>
      <c r="CL156" s="49"/>
      <c r="CM156" s="49"/>
      <c r="CN156" s="49"/>
      <c r="CO156" s="49"/>
      <c r="CP156" s="49"/>
      <c r="CQ156" s="49"/>
      <c r="CR156" s="49"/>
      <c r="CS156" s="49"/>
      <c r="CT156" s="49"/>
      <c r="CU156" s="49"/>
      <c r="CV156" s="49"/>
      <c r="CW156" s="49"/>
      <c r="CX156" s="49"/>
      <c r="CY156" s="49"/>
      <c r="CZ156" s="49"/>
      <c r="DA156" s="49"/>
      <c r="DB156" s="111"/>
    </row>
    <row r="157" spans="1:106" ht="18.600000000000001" hidden="1" thickBot="1" x14ac:dyDescent="0.4">
      <c r="A157" s="109">
        <v>29</v>
      </c>
      <c r="B157" s="12" t="str" cm="1">
        <f t="array" aca="1" ref="B157" ca="1">IF(INDIRECT("Storages!" &amp; ADDRESS(5, A157+3))="District level", IF(COUNTA(INDIRECT("Storages!" &amp; ADDRESS(3, A157+3)))&gt;0, INDIRECT("Storages!" &amp; ADDRESS(3, A157+3)), ""), "")</f>
        <v/>
      </c>
      <c r="C157" s="98"/>
      <c r="D157" s="98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111"/>
      <c r="AC157" s="114"/>
      <c r="AD157" s="98"/>
      <c r="AE157" s="49"/>
      <c r="AF157" s="49"/>
      <c r="AG157" s="49"/>
      <c r="AH157" s="49"/>
      <c r="AI157" s="49"/>
      <c r="AJ157" s="49"/>
      <c r="AK157" s="49"/>
      <c r="AL157" s="49"/>
      <c r="AM157" s="49"/>
      <c r="AN157" s="49"/>
      <c r="AO157" s="49"/>
      <c r="AP157" s="49"/>
      <c r="AQ157" s="49"/>
      <c r="AR157" s="49"/>
      <c r="AS157" s="49"/>
      <c r="AT157" s="49"/>
      <c r="AU157" s="49"/>
      <c r="AV157" s="49"/>
      <c r="AW157" s="49"/>
      <c r="AX157" s="49"/>
      <c r="AY157" s="49"/>
      <c r="AZ157" s="49"/>
      <c r="BA157" s="49"/>
      <c r="BB157" s="111"/>
      <c r="BC157" s="114"/>
      <c r="BD157" s="98"/>
      <c r="BE157" s="49"/>
      <c r="BF157" s="49"/>
      <c r="BG157" s="49"/>
      <c r="BH157" s="49"/>
      <c r="BI157" s="49"/>
      <c r="BJ157" s="49"/>
      <c r="BK157" s="49"/>
      <c r="BL157" s="49"/>
      <c r="BM157" s="49"/>
      <c r="BN157" s="49"/>
      <c r="BO157" s="49"/>
      <c r="BP157" s="49"/>
      <c r="BQ157" s="49"/>
      <c r="BR157" s="49"/>
      <c r="BS157" s="49"/>
      <c r="BT157" s="49"/>
      <c r="BU157" s="49"/>
      <c r="BV157" s="49"/>
      <c r="BW157" s="49"/>
      <c r="BX157" s="49"/>
      <c r="BY157" s="49"/>
      <c r="BZ157" s="49"/>
      <c r="CA157" s="49"/>
      <c r="CB157" s="111"/>
      <c r="CC157" s="114"/>
      <c r="CD157" s="98"/>
      <c r="CE157" s="49"/>
      <c r="CF157" s="49"/>
      <c r="CG157" s="49"/>
      <c r="CH157" s="49"/>
      <c r="CI157" s="49"/>
      <c r="CJ157" s="49"/>
      <c r="CK157" s="49"/>
      <c r="CL157" s="49"/>
      <c r="CM157" s="49"/>
      <c r="CN157" s="49"/>
      <c r="CO157" s="49"/>
      <c r="CP157" s="49"/>
      <c r="CQ157" s="49"/>
      <c r="CR157" s="49"/>
      <c r="CS157" s="49"/>
      <c r="CT157" s="49"/>
      <c r="CU157" s="49"/>
      <c r="CV157" s="49"/>
      <c r="CW157" s="49"/>
      <c r="CX157" s="49"/>
      <c r="CY157" s="49"/>
      <c r="CZ157" s="49"/>
      <c r="DA157" s="49"/>
      <c r="DB157" s="111"/>
    </row>
    <row r="158" spans="1:106" ht="18.600000000000001" hidden="1" thickBot="1" x14ac:dyDescent="0.4">
      <c r="A158" s="109">
        <v>30</v>
      </c>
      <c r="B158" s="12" t="str" cm="1">
        <f t="array" aca="1" ref="B158" ca="1">IF(INDIRECT("Storages!" &amp; ADDRESS(5, A158+3))="District level", IF(COUNTA(INDIRECT("Storages!" &amp; ADDRESS(3, A158+3)))&gt;0, INDIRECT("Storages!" &amp; ADDRESS(3, A158+3)), ""), "")</f>
        <v/>
      </c>
      <c r="C158" s="98"/>
      <c r="D158" s="98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111"/>
      <c r="AC158" s="114"/>
      <c r="AD158" s="98"/>
      <c r="AE158" s="49"/>
      <c r="AF158" s="49"/>
      <c r="AG158" s="49"/>
      <c r="AH158" s="49"/>
      <c r="AI158" s="49"/>
      <c r="AJ158" s="49"/>
      <c r="AK158" s="49"/>
      <c r="AL158" s="49"/>
      <c r="AM158" s="49"/>
      <c r="AN158" s="49"/>
      <c r="AO158" s="49"/>
      <c r="AP158" s="49"/>
      <c r="AQ158" s="49"/>
      <c r="AR158" s="49"/>
      <c r="AS158" s="49"/>
      <c r="AT158" s="49"/>
      <c r="AU158" s="49"/>
      <c r="AV158" s="49"/>
      <c r="AW158" s="49"/>
      <c r="AX158" s="49"/>
      <c r="AY158" s="49"/>
      <c r="AZ158" s="49"/>
      <c r="BA158" s="49"/>
      <c r="BB158" s="111"/>
      <c r="BC158" s="114"/>
      <c r="BD158" s="98"/>
      <c r="BE158" s="49"/>
      <c r="BF158" s="49"/>
      <c r="BG158" s="49"/>
      <c r="BH158" s="49"/>
      <c r="BI158" s="49"/>
      <c r="BJ158" s="49"/>
      <c r="BK158" s="49"/>
      <c r="BL158" s="49"/>
      <c r="BM158" s="49"/>
      <c r="BN158" s="49"/>
      <c r="BO158" s="49"/>
      <c r="BP158" s="49"/>
      <c r="BQ158" s="49"/>
      <c r="BR158" s="49"/>
      <c r="BS158" s="49"/>
      <c r="BT158" s="49"/>
      <c r="BU158" s="49"/>
      <c r="BV158" s="49"/>
      <c r="BW158" s="49"/>
      <c r="BX158" s="49"/>
      <c r="BY158" s="49"/>
      <c r="BZ158" s="49"/>
      <c r="CA158" s="49"/>
      <c r="CB158" s="111"/>
      <c r="CC158" s="114"/>
      <c r="CD158" s="98"/>
      <c r="CE158" s="49"/>
      <c r="CF158" s="49"/>
      <c r="CG158" s="49"/>
      <c r="CH158" s="49"/>
      <c r="CI158" s="49"/>
      <c r="CJ158" s="49"/>
      <c r="CK158" s="49"/>
      <c r="CL158" s="49"/>
      <c r="CM158" s="49"/>
      <c r="CN158" s="49"/>
      <c r="CO158" s="49"/>
      <c r="CP158" s="49"/>
      <c r="CQ158" s="49"/>
      <c r="CR158" s="49"/>
      <c r="CS158" s="49"/>
      <c r="CT158" s="49"/>
      <c r="CU158" s="49"/>
      <c r="CV158" s="49"/>
      <c r="CW158" s="49"/>
      <c r="CX158" s="49"/>
      <c r="CY158" s="49"/>
      <c r="CZ158" s="49"/>
      <c r="DA158" s="49"/>
      <c r="DB158" s="111"/>
    </row>
    <row r="159" spans="1:106" ht="18.600000000000001" hidden="1" thickBot="1" x14ac:dyDescent="0.4">
      <c r="A159" s="110">
        <v>31</v>
      </c>
      <c r="B159" s="12" t="str" cm="1">
        <f t="array" aca="1" ref="B159" ca="1">IF(INDIRECT("Storages!" &amp; ADDRESS(5, A159+3))="District level", IF(COUNTA(INDIRECT("Storages!" &amp; ADDRESS(3, A159+3)))&gt;0, INDIRECT("Storages!" &amp; ADDRESS(3, A159+3)), ""), "")</f>
        <v/>
      </c>
      <c r="C159" s="98"/>
      <c r="D159" s="98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111"/>
      <c r="AC159" s="114"/>
      <c r="AD159" s="98"/>
      <c r="AE159" s="49"/>
      <c r="AF159" s="49"/>
      <c r="AG159" s="49"/>
      <c r="AH159" s="49"/>
      <c r="AI159" s="49"/>
      <c r="AJ159" s="49"/>
      <c r="AK159" s="49"/>
      <c r="AL159" s="49"/>
      <c r="AM159" s="49"/>
      <c r="AN159" s="49"/>
      <c r="AO159" s="49"/>
      <c r="AP159" s="49"/>
      <c r="AQ159" s="49"/>
      <c r="AR159" s="49"/>
      <c r="AS159" s="49"/>
      <c r="AT159" s="49"/>
      <c r="AU159" s="49"/>
      <c r="AV159" s="49"/>
      <c r="AW159" s="49"/>
      <c r="AX159" s="49"/>
      <c r="AY159" s="49"/>
      <c r="AZ159" s="49"/>
      <c r="BA159" s="49"/>
      <c r="BB159" s="111"/>
      <c r="BC159" s="114"/>
      <c r="BD159" s="98"/>
      <c r="BE159" s="49"/>
      <c r="BF159" s="49"/>
      <c r="BG159" s="49"/>
      <c r="BH159" s="49"/>
      <c r="BI159" s="49"/>
      <c r="BJ159" s="49"/>
      <c r="BK159" s="49"/>
      <c r="BL159" s="49"/>
      <c r="BM159" s="49"/>
      <c r="BN159" s="49"/>
      <c r="BO159" s="49"/>
      <c r="BP159" s="49"/>
      <c r="BQ159" s="49"/>
      <c r="BR159" s="49"/>
      <c r="BS159" s="49"/>
      <c r="BT159" s="49"/>
      <c r="BU159" s="49"/>
      <c r="BV159" s="49"/>
      <c r="BW159" s="49"/>
      <c r="BX159" s="49"/>
      <c r="BY159" s="49"/>
      <c r="BZ159" s="49"/>
      <c r="CA159" s="49"/>
      <c r="CB159" s="111"/>
      <c r="CC159" s="114"/>
      <c r="CD159" s="98"/>
      <c r="CE159" s="49"/>
      <c r="CF159" s="49"/>
      <c r="CG159" s="49"/>
      <c r="CH159" s="49"/>
      <c r="CI159" s="49"/>
      <c r="CJ159" s="49"/>
      <c r="CK159" s="49"/>
      <c r="CL159" s="49"/>
      <c r="CM159" s="49"/>
      <c r="CN159" s="49"/>
      <c r="CO159" s="49"/>
      <c r="CP159" s="49"/>
      <c r="CQ159" s="49"/>
      <c r="CR159" s="49"/>
      <c r="CS159" s="49"/>
      <c r="CT159" s="49"/>
      <c r="CU159" s="49"/>
      <c r="CV159" s="49"/>
      <c r="CW159" s="49"/>
      <c r="CX159" s="49"/>
      <c r="CY159" s="49"/>
      <c r="CZ159" s="49"/>
      <c r="DA159" s="49"/>
      <c r="DB159" s="111"/>
    </row>
    <row r="160" spans="1:106" ht="18.600000000000001" hidden="1" thickBot="1" x14ac:dyDescent="0.4">
      <c r="A160" s="109">
        <v>32</v>
      </c>
      <c r="B160" s="12" t="str" cm="1">
        <f t="array" aca="1" ref="B160" ca="1">IF(INDIRECT("Storages!" &amp; ADDRESS(5, A160+3))="District level", IF(COUNTA(INDIRECT("Storages!" &amp; ADDRESS(3, A160+3)))&gt;0, INDIRECT("Storages!" &amp; ADDRESS(3, A160+3)), ""), "")</f>
        <v/>
      </c>
      <c r="C160" s="98"/>
      <c r="D160" s="98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111"/>
      <c r="AC160" s="114"/>
      <c r="AD160" s="98"/>
      <c r="AE160" s="49"/>
      <c r="AF160" s="49"/>
      <c r="AG160" s="49"/>
      <c r="AH160" s="49"/>
      <c r="AI160" s="49"/>
      <c r="AJ160" s="49"/>
      <c r="AK160" s="49"/>
      <c r="AL160" s="49"/>
      <c r="AM160" s="49"/>
      <c r="AN160" s="49"/>
      <c r="AO160" s="49"/>
      <c r="AP160" s="49"/>
      <c r="AQ160" s="49"/>
      <c r="AR160" s="49"/>
      <c r="AS160" s="49"/>
      <c r="AT160" s="49"/>
      <c r="AU160" s="49"/>
      <c r="AV160" s="49"/>
      <c r="AW160" s="49"/>
      <c r="AX160" s="49"/>
      <c r="AY160" s="49"/>
      <c r="AZ160" s="49"/>
      <c r="BA160" s="49"/>
      <c r="BB160" s="111"/>
      <c r="BC160" s="114"/>
      <c r="BD160" s="98"/>
      <c r="BE160" s="49"/>
      <c r="BF160" s="49"/>
      <c r="BG160" s="49"/>
      <c r="BH160" s="49"/>
      <c r="BI160" s="49"/>
      <c r="BJ160" s="49"/>
      <c r="BK160" s="49"/>
      <c r="BL160" s="49"/>
      <c r="BM160" s="49"/>
      <c r="BN160" s="49"/>
      <c r="BO160" s="49"/>
      <c r="BP160" s="49"/>
      <c r="BQ160" s="49"/>
      <c r="BR160" s="49"/>
      <c r="BS160" s="49"/>
      <c r="BT160" s="49"/>
      <c r="BU160" s="49"/>
      <c r="BV160" s="49"/>
      <c r="BW160" s="49"/>
      <c r="BX160" s="49"/>
      <c r="BY160" s="49"/>
      <c r="BZ160" s="49"/>
      <c r="CA160" s="49"/>
      <c r="CB160" s="111"/>
      <c r="CC160" s="114"/>
      <c r="CD160" s="98"/>
      <c r="CE160" s="49"/>
      <c r="CF160" s="49"/>
      <c r="CG160" s="49"/>
      <c r="CH160" s="49"/>
      <c r="CI160" s="49"/>
      <c r="CJ160" s="49"/>
      <c r="CK160" s="49"/>
      <c r="CL160" s="49"/>
      <c r="CM160" s="49"/>
      <c r="CN160" s="49"/>
      <c r="CO160" s="49"/>
      <c r="CP160" s="49"/>
      <c r="CQ160" s="49"/>
      <c r="CR160" s="49"/>
      <c r="CS160" s="49"/>
      <c r="CT160" s="49"/>
      <c r="CU160" s="49"/>
      <c r="CV160" s="49"/>
      <c r="CW160" s="49"/>
      <c r="CX160" s="49"/>
      <c r="CY160" s="49"/>
      <c r="CZ160" s="49"/>
      <c r="DA160" s="49"/>
      <c r="DB160" s="111"/>
    </row>
    <row r="161" spans="1:106" ht="18.600000000000001" hidden="1" thickBot="1" x14ac:dyDescent="0.4">
      <c r="A161" s="109">
        <v>33</v>
      </c>
      <c r="B161" s="12" t="str" cm="1">
        <f t="array" aca="1" ref="B161" ca="1">IF(INDIRECT("Storages!" &amp; ADDRESS(5, A161+3))="District level", IF(COUNTA(INDIRECT("Storages!" &amp; ADDRESS(3, A161+3)))&gt;0, INDIRECT("Storages!" &amp; ADDRESS(3, A161+3)), ""), "")</f>
        <v/>
      </c>
      <c r="C161" s="98"/>
      <c r="D161" s="98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111"/>
      <c r="AC161" s="114"/>
      <c r="AD161" s="98"/>
      <c r="AE161" s="49"/>
      <c r="AF161" s="49"/>
      <c r="AG161" s="49"/>
      <c r="AH161" s="49"/>
      <c r="AI161" s="49"/>
      <c r="AJ161" s="49"/>
      <c r="AK161" s="49"/>
      <c r="AL161" s="49"/>
      <c r="AM161" s="49"/>
      <c r="AN161" s="49"/>
      <c r="AO161" s="49"/>
      <c r="AP161" s="49"/>
      <c r="AQ161" s="49"/>
      <c r="AR161" s="49"/>
      <c r="AS161" s="49"/>
      <c r="AT161" s="49"/>
      <c r="AU161" s="49"/>
      <c r="AV161" s="49"/>
      <c r="AW161" s="49"/>
      <c r="AX161" s="49"/>
      <c r="AY161" s="49"/>
      <c r="AZ161" s="49"/>
      <c r="BA161" s="49"/>
      <c r="BB161" s="111"/>
      <c r="BC161" s="114"/>
      <c r="BD161" s="98"/>
      <c r="BE161" s="49"/>
      <c r="BF161" s="49"/>
      <c r="BG161" s="49"/>
      <c r="BH161" s="49"/>
      <c r="BI161" s="49"/>
      <c r="BJ161" s="49"/>
      <c r="BK161" s="49"/>
      <c r="BL161" s="49"/>
      <c r="BM161" s="49"/>
      <c r="BN161" s="49"/>
      <c r="BO161" s="49"/>
      <c r="BP161" s="49"/>
      <c r="BQ161" s="49"/>
      <c r="BR161" s="49"/>
      <c r="BS161" s="49"/>
      <c r="BT161" s="49"/>
      <c r="BU161" s="49"/>
      <c r="BV161" s="49"/>
      <c r="BW161" s="49"/>
      <c r="BX161" s="49"/>
      <c r="BY161" s="49"/>
      <c r="BZ161" s="49"/>
      <c r="CA161" s="49"/>
      <c r="CB161" s="111"/>
      <c r="CC161" s="114"/>
      <c r="CD161" s="98"/>
      <c r="CE161" s="49"/>
      <c r="CF161" s="49"/>
      <c r="CG161" s="49"/>
      <c r="CH161" s="49"/>
      <c r="CI161" s="49"/>
      <c r="CJ161" s="49"/>
      <c r="CK161" s="49"/>
      <c r="CL161" s="49"/>
      <c r="CM161" s="49"/>
      <c r="CN161" s="49"/>
      <c r="CO161" s="49"/>
      <c r="CP161" s="49"/>
      <c r="CQ161" s="49"/>
      <c r="CR161" s="49"/>
      <c r="CS161" s="49"/>
      <c r="CT161" s="49"/>
      <c r="CU161" s="49"/>
      <c r="CV161" s="49"/>
      <c r="CW161" s="49"/>
      <c r="CX161" s="49"/>
      <c r="CY161" s="49"/>
      <c r="CZ161" s="49"/>
      <c r="DA161" s="49"/>
      <c r="DB161" s="111"/>
    </row>
    <row r="162" spans="1:106" ht="18.600000000000001" hidden="1" thickBot="1" x14ac:dyDescent="0.4">
      <c r="A162" s="109">
        <v>34</v>
      </c>
      <c r="B162" s="12" t="str" cm="1">
        <f t="array" aca="1" ref="B162" ca="1">IF(INDIRECT("Storages!" &amp; ADDRESS(5, A162+3))="District level", IF(COUNTA(INDIRECT("Storages!" &amp; ADDRESS(3, A162+3)))&gt;0, INDIRECT("Storages!" &amp; ADDRESS(3, A162+3)), ""), "")</f>
        <v/>
      </c>
      <c r="C162" s="98"/>
      <c r="D162" s="98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111"/>
      <c r="AC162" s="114"/>
      <c r="AD162" s="98"/>
      <c r="AE162" s="49"/>
      <c r="AF162" s="49"/>
      <c r="AG162" s="49"/>
      <c r="AH162" s="49"/>
      <c r="AI162" s="49"/>
      <c r="AJ162" s="49"/>
      <c r="AK162" s="49"/>
      <c r="AL162" s="49"/>
      <c r="AM162" s="49"/>
      <c r="AN162" s="49"/>
      <c r="AO162" s="49"/>
      <c r="AP162" s="49"/>
      <c r="AQ162" s="49"/>
      <c r="AR162" s="49"/>
      <c r="AS162" s="49"/>
      <c r="AT162" s="49"/>
      <c r="AU162" s="49"/>
      <c r="AV162" s="49"/>
      <c r="AW162" s="49"/>
      <c r="AX162" s="49"/>
      <c r="AY162" s="49"/>
      <c r="AZ162" s="49"/>
      <c r="BA162" s="49"/>
      <c r="BB162" s="111"/>
      <c r="BC162" s="114"/>
      <c r="BD162" s="98"/>
      <c r="BE162" s="49"/>
      <c r="BF162" s="49"/>
      <c r="BG162" s="49"/>
      <c r="BH162" s="49"/>
      <c r="BI162" s="49"/>
      <c r="BJ162" s="49"/>
      <c r="BK162" s="49"/>
      <c r="BL162" s="49"/>
      <c r="BM162" s="49"/>
      <c r="BN162" s="49"/>
      <c r="BO162" s="49"/>
      <c r="BP162" s="49"/>
      <c r="BQ162" s="49"/>
      <c r="BR162" s="49"/>
      <c r="BS162" s="49"/>
      <c r="BT162" s="49"/>
      <c r="BU162" s="49"/>
      <c r="BV162" s="49"/>
      <c r="BW162" s="49"/>
      <c r="BX162" s="49"/>
      <c r="BY162" s="49"/>
      <c r="BZ162" s="49"/>
      <c r="CA162" s="49"/>
      <c r="CB162" s="111"/>
      <c r="CC162" s="114"/>
      <c r="CD162" s="98"/>
      <c r="CE162" s="49"/>
      <c r="CF162" s="49"/>
      <c r="CG162" s="49"/>
      <c r="CH162" s="49"/>
      <c r="CI162" s="49"/>
      <c r="CJ162" s="49"/>
      <c r="CK162" s="49"/>
      <c r="CL162" s="49"/>
      <c r="CM162" s="49"/>
      <c r="CN162" s="49"/>
      <c r="CO162" s="49"/>
      <c r="CP162" s="49"/>
      <c r="CQ162" s="49"/>
      <c r="CR162" s="49"/>
      <c r="CS162" s="49"/>
      <c r="CT162" s="49"/>
      <c r="CU162" s="49"/>
      <c r="CV162" s="49"/>
      <c r="CW162" s="49"/>
      <c r="CX162" s="49"/>
      <c r="CY162" s="49"/>
      <c r="CZ162" s="49"/>
      <c r="DA162" s="49"/>
      <c r="DB162" s="111"/>
    </row>
    <row r="163" spans="1:106" ht="18.600000000000001" hidden="1" thickBot="1" x14ac:dyDescent="0.4">
      <c r="A163" s="109">
        <v>35</v>
      </c>
      <c r="B163" s="12" t="str" cm="1">
        <f t="array" aca="1" ref="B163" ca="1">IF(INDIRECT("Storages!" &amp; ADDRESS(5, A163+3))="District level", IF(COUNTA(INDIRECT("Storages!" &amp; ADDRESS(3, A163+3)))&gt;0, INDIRECT("Storages!" &amp; ADDRESS(3, A163+3)), ""), "")</f>
        <v/>
      </c>
      <c r="C163" s="98"/>
      <c r="D163" s="98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111"/>
      <c r="AC163" s="114"/>
      <c r="AD163" s="98"/>
      <c r="AE163" s="49"/>
      <c r="AF163" s="49"/>
      <c r="AG163" s="49"/>
      <c r="AH163" s="49"/>
      <c r="AI163" s="49"/>
      <c r="AJ163" s="49"/>
      <c r="AK163" s="49"/>
      <c r="AL163" s="49"/>
      <c r="AM163" s="49"/>
      <c r="AN163" s="49"/>
      <c r="AO163" s="49"/>
      <c r="AP163" s="49"/>
      <c r="AQ163" s="49"/>
      <c r="AR163" s="49"/>
      <c r="AS163" s="49"/>
      <c r="AT163" s="49"/>
      <c r="AU163" s="49"/>
      <c r="AV163" s="49"/>
      <c r="AW163" s="49"/>
      <c r="AX163" s="49"/>
      <c r="AY163" s="49"/>
      <c r="AZ163" s="49"/>
      <c r="BA163" s="49"/>
      <c r="BB163" s="111"/>
      <c r="BC163" s="114"/>
      <c r="BD163" s="98"/>
      <c r="BE163" s="49"/>
      <c r="BF163" s="49"/>
      <c r="BG163" s="49"/>
      <c r="BH163" s="49"/>
      <c r="BI163" s="49"/>
      <c r="BJ163" s="49"/>
      <c r="BK163" s="49"/>
      <c r="BL163" s="49"/>
      <c r="BM163" s="49"/>
      <c r="BN163" s="49"/>
      <c r="BO163" s="49"/>
      <c r="BP163" s="49"/>
      <c r="BQ163" s="49"/>
      <c r="BR163" s="49"/>
      <c r="BS163" s="49"/>
      <c r="BT163" s="49"/>
      <c r="BU163" s="49"/>
      <c r="BV163" s="49"/>
      <c r="BW163" s="49"/>
      <c r="BX163" s="49"/>
      <c r="BY163" s="49"/>
      <c r="BZ163" s="49"/>
      <c r="CA163" s="49"/>
      <c r="CB163" s="111"/>
      <c r="CC163" s="114"/>
      <c r="CD163" s="98"/>
      <c r="CE163" s="49"/>
      <c r="CF163" s="49"/>
      <c r="CG163" s="49"/>
      <c r="CH163" s="49"/>
      <c r="CI163" s="49"/>
      <c r="CJ163" s="49"/>
      <c r="CK163" s="49"/>
      <c r="CL163" s="49"/>
      <c r="CM163" s="49"/>
      <c r="CN163" s="49"/>
      <c r="CO163" s="49"/>
      <c r="CP163" s="49"/>
      <c r="CQ163" s="49"/>
      <c r="CR163" s="49"/>
      <c r="CS163" s="49"/>
      <c r="CT163" s="49"/>
      <c r="CU163" s="49"/>
      <c r="CV163" s="49"/>
      <c r="CW163" s="49"/>
      <c r="CX163" s="49"/>
      <c r="CY163" s="49"/>
      <c r="CZ163" s="49"/>
      <c r="DA163" s="49"/>
      <c r="DB163" s="111"/>
    </row>
    <row r="164" spans="1:106" ht="18.600000000000001" hidden="1" thickBot="1" x14ac:dyDescent="0.4">
      <c r="A164" s="109">
        <v>36</v>
      </c>
      <c r="B164" s="12" t="str" cm="1">
        <f t="array" aca="1" ref="B164" ca="1">IF(INDIRECT("Storages!" &amp; ADDRESS(5, A164+3))="District level", IF(COUNTA(INDIRECT("Storages!" &amp; ADDRESS(3, A164+3)))&gt;0, INDIRECT("Storages!" &amp; ADDRESS(3, A164+3)), ""), "")</f>
        <v/>
      </c>
      <c r="C164" s="98"/>
      <c r="D164" s="98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111"/>
      <c r="AC164" s="114"/>
      <c r="AD164" s="98"/>
      <c r="AE164" s="49"/>
      <c r="AF164" s="49"/>
      <c r="AG164" s="49"/>
      <c r="AH164" s="49"/>
      <c r="AI164" s="49"/>
      <c r="AJ164" s="49"/>
      <c r="AK164" s="49"/>
      <c r="AL164" s="49"/>
      <c r="AM164" s="49"/>
      <c r="AN164" s="49"/>
      <c r="AO164" s="49"/>
      <c r="AP164" s="49"/>
      <c r="AQ164" s="49"/>
      <c r="AR164" s="49"/>
      <c r="AS164" s="49"/>
      <c r="AT164" s="49"/>
      <c r="AU164" s="49"/>
      <c r="AV164" s="49"/>
      <c r="AW164" s="49"/>
      <c r="AX164" s="49"/>
      <c r="AY164" s="49"/>
      <c r="AZ164" s="49"/>
      <c r="BA164" s="49"/>
      <c r="BB164" s="111"/>
      <c r="BC164" s="114"/>
      <c r="BD164" s="98"/>
      <c r="BE164" s="49"/>
      <c r="BF164" s="49"/>
      <c r="BG164" s="49"/>
      <c r="BH164" s="49"/>
      <c r="BI164" s="49"/>
      <c r="BJ164" s="49"/>
      <c r="BK164" s="49"/>
      <c r="BL164" s="49"/>
      <c r="BM164" s="49"/>
      <c r="BN164" s="49"/>
      <c r="BO164" s="49"/>
      <c r="BP164" s="49"/>
      <c r="BQ164" s="49"/>
      <c r="BR164" s="49"/>
      <c r="BS164" s="49"/>
      <c r="BT164" s="49"/>
      <c r="BU164" s="49"/>
      <c r="BV164" s="49"/>
      <c r="BW164" s="49"/>
      <c r="BX164" s="49"/>
      <c r="BY164" s="49"/>
      <c r="BZ164" s="49"/>
      <c r="CA164" s="49"/>
      <c r="CB164" s="111"/>
      <c r="CC164" s="114"/>
      <c r="CD164" s="98"/>
      <c r="CE164" s="49"/>
      <c r="CF164" s="49"/>
      <c r="CG164" s="49"/>
      <c r="CH164" s="49"/>
      <c r="CI164" s="49"/>
      <c r="CJ164" s="49"/>
      <c r="CK164" s="49"/>
      <c r="CL164" s="49"/>
      <c r="CM164" s="49"/>
      <c r="CN164" s="49"/>
      <c r="CO164" s="49"/>
      <c r="CP164" s="49"/>
      <c r="CQ164" s="49"/>
      <c r="CR164" s="49"/>
      <c r="CS164" s="49"/>
      <c r="CT164" s="49"/>
      <c r="CU164" s="49"/>
      <c r="CV164" s="49"/>
      <c r="CW164" s="49"/>
      <c r="CX164" s="49"/>
      <c r="CY164" s="49"/>
      <c r="CZ164" s="49"/>
      <c r="DA164" s="49"/>
      <c r="DB164" s="111"/>
    </row>
    <row r="165" spans="1:106" ht="18.600000000000001" hidden="1" thickBot="1" x14ac:dyDescent="0.4">
      <c r="A165" s="109">
        <v>37</v>
      </c>
      <c r="B165" s="12" t="str" cm="1">
        <f t="array" aca="1" ref="B165" ca="1">IF(INDIRECT("Storages!" &amp; ADDRESS(5, A165+3))="District level", IF(COUNTA(INDIRECT("Storages!" &amp; ADDRESS(3, A165+3)))&gt;0, INDIRECT("Storages!" &amp; ADDRESS(3, A165+3)), ""), "")</f>
        <v/>
      </c>
      <c r="C165" s="98"/>
      <c r="D165" s="98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111"/>
      <c r="AC165" s="114"/>
      <c r="AD165" s="98"/>
      <c r="AE165" s="49"/>
      <c r="AF165" s="49"/>
      <c r="AG165" s="49"/>
      <c r="AH165" s="49"/>
      <c r="AI165" s="49"/>
      <c r="AJ165" s="49"/>
      <c r="AK165" s="49"/>
      <c r="AL165" s="49"/>
      <c r="AM165" s="49"/>
      <c r="AN165" s="49"/>
      <c r="AO165" s="49"/>
      <c r="AP165" s="49"/>
      <c r="AQ165" s="49"/>
      <c r="AR165" s="49"/>
      <c r="AS165" s="49"/>
      <c r="AT165" s="49"/>
      <c r="AU165" s="49"/>
      <c r="AV165" s="49"/>
      <c r="AW165" s="49"/>
      <c r="AX165" s="49"/>
      <c r="AY165" s="49"/>
      <c r="AZ165" s="49"/>
      <c r="BA165" s="49"/>
      <c r="BB165" s="111"/>
      <c r="BC165" s="114"/>
      <c r="BD165" s="98"/>
      <c r="BE165" s="49"/>
      <c r="BF165" s="49"/>
      <c r="BG165" s="49"/>
      <c r="BH165" s="49"/>
      <c r="BI165" s="49"/>
      <c r="BJ165" s="49"/>
      <c r="BK165" s="49"/>
      <c r="BL165" s="49"/>
      <c r="BM165" s="49"/>
      <c r="BN165" s="49"/>
      <c r="BO165" s="49"/>
      <c r="BP165" s="49"/>
      <c r="BQ165" s="49"/>
      <c r="BR165" s="49"/>
      <c r="BS165" s="49"/>
      <c r="BT165" s="49"/>
      <c r="BU165" s="49"/>
      <c r="BV165" s="49"/>
      <c r="BW165" s="49"/>
      <c r="BX165" s="49"/>
      <c r="BY165" s="49"/>
      <c r="BZ165" s="49"/>
      <c r="CA165" s="49"/>
      <c r="CB165" s="111"/>
      <c r="CC165" s="114"/>
      <c r="CD165" s="98"/>
      <c r="CE165" s="49"/>
      <c r="CF165" s="49"/>
      <c r="CG165" s="49"/>
      <c r="CH165" s="49"/>
      <c r="CI165" s="49"/>
      <c r="CJ165" s="49"/>
      <c r="CK165" s="49"/>
      <c r="CL165" s="49"/>
      <c r="CM165" s="49"/>
      <c r="CN165" s="49"/>
      <c r="CO165" s="49"/>
      <c r="CP165" s="49"/>
      <c r="CQ165" s="49"/>
      <c r="CR165" s="49"/>
      <c r="CS165" s="49"/>
      <c r="CT165" s="49"/>
      <c r="CU165" s="49"/>
      <c r="CV165" s="49"/>
      <c r="CW165" s="49"/>
      <c r="CX165" s="49"/>
      <c r="CY165" s="49"/>
      <c r="CZ165" s="49"/>
      <c r="DA165" s="49"/>
      <c r="DB165" s="111"/>
    </row>
    <row r="166" spans="1:106" ht="18.600000000000001" hidden="1" thickBot="1" x14ac:dyDescent="0.4">
      <c r="A166" s="109">
        <v>38</v>
      </c>
      <c r="B166" s="12" t="str" cm="1">
        <f t="array" aca="1" ref="B166" ca="1">IF(INDIRECT("Storages!" &amp; ADDRESS(5, A166+3))="District level", IF(COUNTA(INDIRECT("Storages!" &amp; ADDRESS(3, A166+3)))&gt;0, INDIRECT("Storages!" &amp; ADDRESS(3, A166+3)), ""), "")</f>
        <v/>
      </c>
      <c r="C166" s="98"/>
      <c r="D166" s="98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111"/>
      <c r="AC166" s="114"/>
      <c r="AD166" s="98"/>
      <c r="AE166" s="49"/>
      <c r="AF166" s="49"/>
      <c r="AG166" s="49"/>
      <c r="AH166" s="49"/>
      <c r="AI166" s="49"/>
      <c r="AJ166" s="49"/>
      <c r="AK166" s="49"/>
      <c r="AL166" s="49"/>
      <c r="AM166" s="49"/>
      <c r="AN166" s="49"/>
      <c r="AO166" s="49"/>
      <c r="AP166" s="49"/>
      <c r="AQ166" s="49"/>
      <c r="AR166" s="49"/>
      <c r="AS166" s="49"/>
      <c r="AT166" s="49"/>
      <c r="AU166" s="49"/>
      <c r="AV166" s="49"/>
      <c r="AW166" s="49"/>
      <c r="AX166" s="49"/>
      <c r="AY166" s="49"/>
      <c r="AZ166" s="49"/>
      <c r="BA166" s="49"/>
      <c r="BB166" s="111"/>
      <c r="BC166" s="114"/>
      <c r="BD166" s="98"/>
      <c r="BE166" s="49"/>
      <c r="BF166" s="49"/>
      <c r="BG166" s="49"/>
      <c r="BH166" s="49"/>
      <c r="BI166" s="49"/>
      <c r="BJ166" s="49"/>
      <c r="BK166" s="49"/>
      <c r="BL166" s="49"/>
      <c r="BM166" s="49"/>
      <c r="BN166" s="49"/>
      <c r="BO166" s="49"/>
      <c r="BP166" s="49"/>
      <c r="BQ166" s="49"/>
      <c r="BR166" s="49"/>
      <c r="BS166" s="49"/>
      <c r="BT166" s="49"/>
      <c r="BU166" s="49"/>
      <c r="BV166" s="49"/>
      <c r="BW166" s="49"/>
      <c r="BX166" s="49"/>
      <c r="BY166" s="49"/>
      <c r="BZ166" s="49"/>
      <c r="CA166" s="49"/>
      <c r="CB166" s="111"/>
      <c r="CC166" s="114"/>
      <c r="CD166" s="98"/>
      <c r="CE166" s="49"/>
      <c r="CF166" s="49"/>
      <c r="CG166" s="49"/>
      <c r="CH166" s="49"/>
      <c r="CI166" s="49"/>
      <c r="CJ166" s="49"/>
      <c r="CK166" s="49"/>
      <c r="CL166" s="49"/>
      <c r="CM166" s="49"/>
      <c r="CN166" s="49"/>
      <c r="CO166" s="49"/>
      <c r="CP166" s="49"/>
      <c r="CQ166" s="49"/>
      <c r="CR166" s="49"/>
      <c r="CS166" s="49"/>
      <c r="CT166" s="49"/>
      <c r="CU166" s="49"/>
      <c r="CV166" s="49"/>
      <c r="CW166" s="49"/>
      <c r="CX166" s="49"/>
      <c r="CY166" s="49"/>
      <c r="CZ166" s="49"/>
      <c r="DA166" s="49"/>
      <c r="DB166" s="111"/>
    </row>
    <row r="167" spans="1:106" ht="18.600000000000001" hidden="1" thickBot="1" x14ac:dyDescent="0.4">
      <c r="A167" s="109">
        <v>39</v>
      </c>
      <c r="B167" s="12" t="str" cm="1">
        <f t="array" aca="1" ref="B167" ca="1">IF(INDIRECT("Storages!" &amp; ADDRESS(5, A167+3))="District level", IF(COUNTA(INDIRECT("Storages!" &amp; ADDRESS(3, A167+3)))&gt;0, INDIRECT("Storages!" &amp; ADDRESS(3, A167+3)), ""), "")</f>
        <v/>
      </c>
      <c r="C167" s="98"/>
      <c r="D167" s="98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111"/>
      <c r="AC167" s="114"/>
      <c r="AD167" s="98"/>
      <c r="AE167" s="49"/>
      <c r="AF167" s="49"/>
      <c r="AG167" s="49"/>
      <c r="AH167" s="49"/>
      <c r="AI167" s="49"/>
      <c r="AJ167" s="49"/>
      <c r="AK167" s="49"/>
      <c r="AL167" s="49"/>
      <c r="AM167" s="49"/>
      <c r="AN167" s="49"/>
      <c r="AO167" s="49"/>
      <c r="AP167" s="49"/>
      <c r="AQ167" s="49"/>
      <c r="AR167" s="49"/>
      <c r="AS167" s="49"/>
      <c r="AT167" s="49"/>
      <c r="AU167" s="49"/>
      <c r="AV167" s="49"/>
      <c r="AW167" s="49"/>
      <c r="AX167" s="49"/>
      <c r="AY167" s="49"/>
      <c r="AZ167" s="49"/>
      <c r="BA167" s="49"/>
      <c r="BB167" s="111"/>
      <c r="BC167" s="114"/>
      <c r="BD167" s="98"/>
      <c r="BE167" s="49"/>
      <c r="BF167" s="49"/>
      <c r="BG167" s="49"/>
      <c r="BH167" s="49"/>
      <c r="BI167" s="49"/>
      <c r="BJ167" s="49"/>
      <c r="BK167" s="49"/>
      <c r="BL167" s="49"/>
      <c r="BM167" s="49"/>
      <c r="BN167" s="49"/>
      <c r="BO167" s="49"/>
      <c r="BP167" s="49"/>
      <c r="BQ167" s="49"/>
      <c r="BR167" s="49"/>
      <c r="BS167" s="49"/>
      <c r="BT167" s="49"/>
      <c r="BU167" s="49"/>
      <c r="BV167" s="49"/>
      <c r="BW167" s="49"/>
      <c r="BX167" s="49"/>
      <c r="BY167" s="49"/>
      <c r="BZ167" s="49"/>
      <c r="CA167" s="49"/>
      <c r="CB167" s="111"/>
      <c r="CC167" s="114"/>
      <c r="CD167" s="98"/>
      <c r="CE167" s="49"/>
      <c r="CF167" s="49"/>
      <c r="CG167" s="49"/>
      <c r="CH167" s="49"/>
      <c r="CI167" s="49"/>
      <c r="CJ167" s="49"/>
      <c r="CK167" s="49"/>
      <c r="CL167" s="49"/>
      <c r="CM167" s="49"/>
      <c r="CN167" s="49"/>
      <c r="CO167" s="49"/>
      <c r="CP167" s="49"/>
      <c r="CQ167" s="49"/>
      <c r="CR167" s="49"/>
      <c r="CS167" s="49"/>
      <c r="CT167" s="49"/>
      <c r="CU167" s="49"/>
      <c r="CV167" s="49"/>
      <c r="CW167" s="49"/>
      <c r="CX167" s="49"/>
      <c r="CY167" s="49"/>
      <c r="CZ167" s="49"/>
      <c r="DA167" s="49"/>
      <c r="DB167" s="111"/>
    </row>
    <row r="168" spans="1:106" ht="18.600000000000001" hidden="1" thickBot="1" x14ac:dyDescent="0.4">
      <c r="A168" s="109">
        <v>40</v>
      </c>
      <c r="B168" s="12" t="str" cm="1">
        <f t="array" aca="1" ref="B168" ca="1">IF(INDIRECT("Storages!" &amp; ADDRESS(5, A168+3))="District level", IF(COUNTA(INDIRECT("Storages!" &amp; ADDRESS(3, A168+3)))&gt;0, INDIRECT("Storages!" &amp; ADDRESS(3, A168+3)), ""), "")</f>
        <v/>
      </c>
      <c r="C168" s="98"/>
      <c r="D168" s="98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111"/>
      <c r="AC168" s="114"/>
      <c r="AD168" s="98"/>
      <c r="AE168" s="49"/>
      <c r="AF168" s="49"/>
      <c r="AG168" s="49"/>
      <c r="AH168" s="49"/>
      <c r="AI168" s="49"/>
      <c r="AJ168" s="49"/>
      <c r="AK168" s="49"/>
      <c r="AL168" s="49"/>
      <c r="AM168" s="49"/>
      <c r="AN168" s="49"/>
      <c r="AO168" s="49"/>
      <c r="AP168" s="49"/>
      <c r="AQ168" s="49"/>
      <c r="AR168" s="49"/>
      <c r="AS168" s="49"/>
      <c r="AT168" s="49"/>
      <c r="AU168" s="49"/>
      <c r="AV168" s="49"/>
      <c r="AW168" s="49"/>
      <c r="AX168" s="49"/>
      <c r="AY168" s="49"/>
      <c r="AZ168" s="49"/>
      <c r="BA168" s="49"/>
      <c r="BB168" s="111"/>
      <c r="BC168" s="114"/>
      <c r="BD168" s="98"/>
      <c r="BE168" s="49"/>
      <c r="BF168" s="49"/>
      <c r="BG168" s="49"/>
      <c r="BH168" s="49"/>
      <c r="BI168" s="49"/>
      <c r="BJ168" s="49"/>
      <c r="BK168" s="49"/>
      <c r="BL168" s="49"/>
      <c r="BM168" s="49"/>
      <c r="BN168" s="49"/>
      <c r="BO168" s="49"/>
      <c r="BP168" s="49"/>
      <c r="BQ168" s="49"/>
      <c r="BR168" s="49"/>
      <c r="BS168" s="49"/>
      <c r="BT168" s="49"/>
      <c r="BU168" s="49"/>
      <c r="BV168" s="49"/>
      <c r="BW168" s="49"/>
      <c r="BX168" s="49"/>
      <c r="BY168" s="49"/>
      <c r="BZ168" s="49"/>
      <c r="CA168" s="49"/>
      <c r="CB168" s="111"/>
      <c r="CC168" s="114"/>
      <c r="CD168" s="98"/>
      <c r="CE168" s="49"/>
      <c r="CF168" s="49"/>
      <c r="CG168" s="49"/>
      <c r="CH168" s="49"/>
      <c r="CI168" s="49"/>
      <c r="CJ168" s="49"/>
      <c r="CK168" s="49"/>
      <c r="CL168" s="49"/>
      <c r="CM168" s="49"/>
      <c r="CN168" s="49"/>
      <c r="CO168" s="49"/>
      <c r="CP168" s="49"/>
      <c r="CQ168" s="49"/>
      <c r="CR168" s="49"/>
      <c r="CS168" s="49"/>
      <c r="CT168" s="49"/>
      <c r="CU168" s="49"/>
      <c r="CV168" s="49"/>
      <c r="CW168" s="49"/>
      <c r="CX168" s="49"/>
      <c r="CY168" s="49"/>
      <c r="CZ168" s="49"/>
      <c r="DA168" s="49"/>
      <c r="DB168" s="111"/>
    </row>
    <row r="169" spans="1:106" ht="18.600000000000001" hidden="1" thickBot="1" x14ac:dyDescent="0.4">
      <c r="A169" s="110">
        <v>41</v>
      </c>
      <c r="B169" s="12" t="str" cm="1">
        <f t="array" aca="1" ref="B169" ca="1">IF(INDIRECT("Storages!" &amp; ADDRESS(5, A169+3))="District level", IF(COUNTA(INDIRECT("Storages!" &amp; ADDRESS(3, A169+3)))&gt;0, INDIRECT("Storages!" &amp; ADDRESS(3, A169+3)), ""), "")</f>
        <v/>
      </c>
      <c r="C169" s="98"/>
      <c r="D169" s="98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111"/>
      <c r="AC169" s="114"/>
      <c r="AD169" s="98"/>
      <c r="AE169" s="49"/>
      <c r="AF169" s="49"/>
      <c r="AG169" s="49"/>
      <c r="AH169" s="49"/>
      <c r="AI169" s="49"/>
      <c r="AJ169" s="49"/>
      <c r="AK169" s="49"/>
      <c r="AL169" s="49"/>
      <c r="AM169" s="49"/>
      <c r="AN169" s="49"/>
      <c r="AO169" s="49"/>
      <c r="AP169" s="49"/>
      <c r="AQ169" s="49"/>
      <c r="AR169" s="49"/>
      <c r="AS169" s="49"/>
      <c r="AT169" s="49"/>
      <c r="AU169" s="49"/>
      <c r="AV169" s="49"/>
      <c r="AW169" s="49"/>
      <c r="AX169" s="49"/>
      <c r="AY169" s="49"/>
      <c r="AZ169" s="49"/>
      <c r="BA169" s="49"/>
      <c r="BB169" s="111"/>
      <c r="BC169" s="114"/>
      <c r="BD169" s="98"/>
      <c r="BE169" s="49"/>
      <c r="BF169" s="49"/>
      <c r="BG169" s="49"/>
      <c r="BH169" s="49"/>
      <c r="BI169" s="49"/>
      <c r="BJ169" s="49"/>
      <c r="BK169" s="49"/>
      <c r="BL169" s="49"/>
      <c r="BM169" s="49"/>
      <c r="BN169" s="49"/>
      <c r="BO169" s="49"/>
      <c r="BP169" s="49"/>
      <c r="BQ169" s="49"/>
      <c r="BR169" s="49"/>
      <c r="BS169" s="49"/>
      <c r="BT169" s="49"/>
      <c r="BU169" s="49"/>
      <c r="BV169" s="49"/>
      <c r="BW169" s="49"/>
      <c r="BX169" s="49"/>
      <c r="BY169" s="49"/>
      <c r="BZ169" s="49"/>
      <c r="CA169" s="49"/>
      <c r="CB169" s="111"/>
      <c r="CC169" s="114"/>
      <c r="CD169" s="98"/>
      <c r="CE169" s="49"/>
      <c r="CF169" s="49"/>
      <c r="CG169" s="49"/>
      <c r="CH169" s="49"/>
      <c r="CI169" s="49"/>
      <c r="CJ169" s="49"/>
      <c r="CK169" s="49"/>
      <c r="CL169" s="49"/>
      <c r="CM169" s="49"/>
      <c r="CN169" s="49"/>
      <c r="CO169" s="49"/>
      <c r="CP169" s="49"/>
      <c r="CQ169" s="49"/>
      <c r="CR169" s="49"/>
      <c r="CS169" s="49"/>
      <c r="CT169" s="49"/>
      <c r="CU169" s="49"/>
      <c r="CV169" s="49"/>
      <c r="CW169" s="49"/>
      <c r="CX169" s="49"/>
      <c r="CY169" s="49"/>
      <c r="CZ169" s="49"/>
      <c r="DA169" s="49"/>
      <c r="DB169" s="111"/>
    </row>
    <row r="170" spans="1:106" ht="18.600000000000001" hidden="1" thickBot="1" x14ac:dyDescent="0.4">
      <c r="A170" s="109">
        <v>42</v>
      </c>
      <c r="B170" s="12" t="str" cm="1">
        <f t="array" aca="1" ref="B170" ca="1">IF(INDIRECT("Storages!" &amp; ADDRESS(5, A170+3))="District level", IF(COUNTA(INDIRECT("Storages!" &amp; ADDRESS(3, A170+3)))&gt;0, INDIRECT("Storages!" &amp; ADDRESS(3, A170+3)), ""), "")</f>
        <v/>
      </c>
      <c r="C170" s="98"/>
      <c r="D170" s="98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111"/>
      <c r="AC170" s="114"/>
      <c r="AD170" s="98"/>
      <c r="AE170" s="49"/>
      <c r="AF170" s="49"/>
      <c r="AG170" s="49"/>
      <c r="AH170" s="49"/>
      <c r="AI170" s="49"/>
      <c r="AJ170" s="49"/>
      <c r="AK170" s="49"/>
      <c r="AL170" s="49"/>
      <c r="AM170" s="49"/>
      <c r="AN170" s="49"/>
      <c r="AO170" s="49"/>
      <c r="AP170" s="49"/>
      <c r="AQ170" s="49"/>
      <c r="AR170" s="49"/>
      <c r="AS170" s="49"/>
      <c r="AT170" s="49"/>
      <c r="AU170" s="49"/>
      <c r="AV170" s="49"/>
      <c r="AW170" s="49"/>
      <c r="AX170" s="49"/>
      <c r="AY170" s="49"/>
      <c r="AZ170" s="49"/>
      <c r="BA170" s="49"/>
      <c r="BB170" s="111"/>
      <c r="BC170" s="114"/>
      <c r="BD170" s="98"/>
      <c r="BE170" s="49"/>
      <c r="BF170" s="49"/>
      <c r="BG170" s="49"/>
      <c r="BH170" s="49"/>
      <c r="BI170" s="49"/>
      <c r="BJ170" s="49"/>
      <c r="BK170" s="49"/>
      <c r="BL170" s="49"/>
      <c r="BM170" s="49"/>
      <c r="BN170" s="49"/>
      <c r="BO170" s="49"/>
      <c r="BP170" s="49"/>
      <c r="BQ170" s="49"/>
      <c r="BR170" s="49"/>
      <c r="BS170" s="49"/>
      <c r="BT170" s="49"/>
      <c r="BU170" s="49"/>
      <c r="BV170" s="49"/>
      <c r="BW170" s="49"/>
      <c r="BX170" s="49"/>
      <c r="BY170" s="49"/>
      <c r="BZ170" s="49"/>
      <c r="CA170" s="49"/>
      <c r="CB170" s="111"/>
      <c r="CC170" s="114"/>
      <c r="CD170" s="98"/>
      <c r="CE170" s="49"/>
      <c r="CF170" s="49"/>
      <c r="CG170" s="49"/>
      <c r="CH170" s="49"/>
      <c r="CI170" s="49"/>
      <c r="CJ170" s="49"/>
      <c r="CK170" s="49"/>
      <c r="CL170" s="49"/>
      <c r="CM170" s="49"/>
      <c r="CN170" s="49"/>
      <c r="CO170" s="49"/>
      <c r="CP170" s="49"/>
      <c r="CQ170" s="49"/>
      <c r="CR170" s="49"/>
      <c r="CS170" s="49"/>
      <c r="CT170" s="49"/>
      <c r="CU170" s="49"/>
      <c r="CV170" s="49"/>
      <c r="CW170" s="49"/>
      <c r="CX170" s="49"/>
      <c r="CY170" s="49"/>
      <c r="CZ170" s="49"/>
      <c r="DA170" s="49"/>
      <c r="DB170" s="111"/>
    </row>
    <row r="171" spans="1:106" ht="18.600000000000001" hidden="1" thickBot="1" x14ac:dyDescent="0.4">
      <c r="A171" s="109">
        <v>43</v>
      </c>
      <c r="B171" s="12" t="str" cm="1">
        <f t="array" aca="1" ref="B171" ca="1">IF(INDIRECT("Storages!" &amp; ADDRESS(5, A171+3))="District level", IF(COUNTA(INDIRECT("Storages!" &amp; ADDRESS(3, A171+3)))&gt;0, INDIRECT("Storages!" &amp; ADDRESS(3, A171+3)), ""), "")</f>
        <v/>
      </c>
      <c r="C171" s="98"/>
      <c r="D171" s="98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111"/>
      <c r="AC171" s="114"/>
      <c r="AD171" s="98"/>
      <c r="AE171" s="49"/>
      <c r="AF171" s="49"/>
      <c r="AG171" s="49"/>
      <c r="AH171" s="49"/>
      <c r="AI171" s="49"/>
      <c r="AJ171" s="49"/>
      <c r="AK171" s="49"/>
      <c r="AL171" s="49"/>
      <c r="AM171" s="49"/>
      <c r="AN171" s="49"/>
      <c r="AO171" s="49"/>
      <c r="AP171" s="49"/>
      <c r="AQ171" s="49"/>
      <c r="AR171" s="49"/>
      <c r="AS171" s="49"/>
      <c r="AT171" s="49"/>
      <c r="AU171" s="49"/>
      <c r="AV171" s="49"/>
      <c r="AW171" s="49"/>
      <c r="AX171" s="49"/>
      <c r="AY171" s="49"/>
      <c r="AZ171" s="49"/>
      <c r="BA171" s="49"/>
      <c r="BB171" s="111"/>
      <c r="BC171" s="114"/>
      <c r="BD171" s="98"/>
      <c r="BE171" s="49"/>
      <c r="BF171" s="49"/>
      <c r="BG171" s="49"/>
      <c r="BH171" s="49"/>
      <c r="BI171" s="49"/>
      <c r="BJ171" s="49"/>
      <c r="BK171" s="49"/>
      <c r="BL171" s="49"/>
      <c r="BM171" s="49"/>
      <c r="BN171" s="49"/>
      <c r="BO171" s="49"/>
      <c r="BP171" s="49"/>
      <c r="BQ171" s="49"/>
      <c r="BR171" s="49"/>
      <c r="BS171" s="49"/>
      <c r="BT171" s="49"/>
      <c r="BU171" s="49"/>
      <c r="BV171" s="49"/>
      <c r="BW171" s="49"/>
      <c r="BX171" s="49"/>
      <c r="BY171" s="49"/>
      <c r="BZ171" s="49"/>
      <c r="CA171" s="49"/>
      <c r="CB171" s="111"/>
      <c r="CC171" s="114"/>
      <c r="CD171" s="98"/>
      <c r="CE171" s="49"/>
      <c r="CF171" s="49"/>
      <c r="CG171" s="49"/>
      <c r="CH171" s="49"/>
      <c r="CI171" s="49"/>
      <c r="CJ171" s="49"/>
      <c r="CK171" s="49"/>
      <c r="CL171" s="49"/>
      <c r="CM171" s="49"/>
      <c r="CN171" s="49"/>
      <c r="CO171" s="49"/>
      <c r="CP171" s="49"/>
      <c r="CQ171" s="49"/>
      <c r="CR171" s="49"/>
      <c r="CS171" s="49"/>
      <c r="CT171" s="49"/>
      <c r="CU171" s="49"/>
      <c r="CV171" s="49"/>
      <c r="CW171" s="49"/>
      <c r="CX171" s="49"/>
      <c r="CY171" s="49"/>
      <c r="CZ171" s="49"/>
      <c r="DA171" s="49"/>
      <c r="DB171" s="111"/>
    </row>
    <row r="172" spans="1:106" ht="18.600000000000001" hidden="1" thickBot="1" x14ac:dyDescent="0.4">
      <c r="A172" s="109">
        <v>44</v>
      </c>
      <c r="B172" s="12" t="str" cm="1">
        <f t="array" aca="1" ref="B172" ca="1">IF(INDIRECT("Storages!" &amp; ADDRESS(5, A172+3))="District level", IF(COUNTA(INDIRECT("Storages!" &amp; ADDRESS(3, A172+3)))&gt;0, INDIRECT("Storages!" &amp; ADDRESS(3, A172+3)), ""), "")</f>
        <v/>
      </c>
      <c r="C172" s="98"/>
      <c r="D172" s="98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111"/>
      <c r="AC172" s="114"/>
      <c r="AD172" s="98"/>
      <c r="AE172" s="49"/>
      <c r="AF172" s="49"/>
      <c r="AG172" s="49"/>
      <c r="AH172" s="49"/>
      <c r="AI172" s="49"/>
      <c r="AJ172" s="49"/>
      <c r="AK172" s="49"/>
      <c r="AL172" s="49"/>
      <c r="AM172" s="49"/>
      <c r="AN172" s="49"/>
      <c r="AO172" s="49"/>
      <c r="AP172" s="49"/>
      <c r="AQ172" s="49"/>
      <c r="AR172" s="49"/>
      <c r="AS172" s="49"/>
      <c r="AT172" s="49"/>
      <c r="AU172" s="49"/>
      <c r="AV172" s="49"/>
      <c r="AW172" s="49"/>
      <c r="AX172" s="49"/>
      <c r="AY172" s="49"/>
      <c r="AZ172" s="49"/>
      <c r="BA172" s="49"/>
      <c r="BB172" s="111"/>
      <c r="BC172" s="114"/>
      <c r="BD172" s="98"/>
      <c r="BE172" s="49"/>
      <c r="BF172" s="49"/>
      <c r="BG172" s="49"/>
      <c r="BH172" s="49"/>
      <c r="BI172" s="49"/>
      <c r="BJ172" s="49"/>
      <c r="BK172" s="49"/>
      <c r="BL172" s="49"/>
      <c r="BM172" s="49"/>
      <c r="BN172" s="49"/>
      <c r="BO172" s="49"/>
      <c r="BP172" s="49"/>
      <c r="BQ172" s="49"/>
      <c r="BR172" s="49"/>
      <c r="BS172" s="49"/>
      <c r="BT172" s="49"/>
      <c r="BU172" s="49"/>
      <c r="BV172" s="49"/>
      <c r="BW172" s="49"/>
      <c r="BX172" s="49"/>
      <c r="BY172" s="49"/>
      <c r="BZ172" s="49"/>
      <c r="CA172" s="49"/>
      <c r="CB172" s="111"/>
      <c r="CC172" s="114"/>
      <c r="CD172" s="98"/>
      <c r="CE172" s="49"/>
      <c r="CF172" s="49"/>
      <c r="CG172" s="49"/>
      <c r="CH172" s="49"/>
      <c r="CI172" s="49"/>
      <c r="CJ172" s="49"/>
      <c r="CK172" s="49"/>
      <c r="CL172" s="49"/>
      <c r="CM172" s="49"/>
      <c r="CN172" s="49"/>
      <c r="CO172" s="49"/>
      <c r="CP172" s="49"/>
      <c r="CQ172" s="49"/>
      <c r="CR172" s="49"/>
      <c r="CS172" s="49"/>
      <c r="CT172" s="49"/>
      <c r="CU172" s="49"/>
      <c r="CV172" s="49"/>
      <c r="CW172" s="49"/>
      <c r="CX172" s="49"/>
      <c r="CY172" s="49"/>
      <c r="CZ172" s="49"/>
      <c r="DA172" s="49"/>
      <c r="DB172" s="111"/>
    </row>
    <row r="173" spans="1:106" ht="18.600000000000001" hidden="1" thickBot="1" x14ac:dyDescent="0.4">
      <c r="A173" s="109">
        <v>45</v>
      </c>
      <c r="B173" s="12" t="str" cm="1">
        <f t="array" aca="1" ref="B173" ca="1">IF(INDIRECT("Storages!" &amp; ADDRESS(5, A173+3))="District level", IF(COUNTA(INDIRECT("Storages!" &amp; ADDRESS(3, A173+3)))&gt;0, INDIRECT("Storages!" &amp; ADDRESS(3, A173+3)), ""), "")</f>
        <v/>
      </c>
      <c r="C173" s="98"/>
      <c r="D173" s="98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  <c r="AB173" s="111"/>
      <c r="AC173" s="114"/>
      <c r="AD173" s="98"/>
      <c r="AE173" s="49"/>
      <c r="AF173" s="49"/>
      <c r="AG173" s="49"/>
      <c r="AH173" s="49"/>
      <c r="AI173" s="49"/>
      <c r="AJ173" s="49"/>
      <c r="AK173" s="49"/>
      <c r="AL173" s="49"/>
      <c r="AM173" s="49"/>
      <c r="AN173" s="49"/>
      <c r="AO173" s="49"/>
      <c r="AP173" s="49"/>
      <c r="AQ173" s="49"/>
      <c r="AR173" s="49"/>
      <c r="AS173" s="49"/>
      <c r="AT173" s="49"/>
      <c r="AU173" s="49"/>
      <c r="AV173" s="49"/>
      <c r="AW173" s="49"/>
      <c r="AX173" s="49"/>
      <c r="AY173" s="49"/>
      <c r="AZ173" s="49"/>
      <c r="BA173" s="49"/>
      <c r="BB173" s="111"/>
      <c r="BC173" s="114"/>
      <c r="BD173" s="98"/>
      <c r="BE173" s="49"/>
      <c r="BF173" s="49"/>
      <c r="BG173" s="49"/>
      <c r="BH173" s="49"/>
      <c r="BI173" s="49"/>
      <c r="BJ173" s="49"/>
      <c r="BK173" s="49"/>
      <c r="BL173" s="49"/>
      <c r="BM173" s="49"/>
      <c r="BN173" s="49"/>
      <c r="BO173" s="49"/>
      <c r="BP173" s="49"/>
      <c r="BQ173" s="49"/>
      <c r="BR173" s="49"/>
      <c r="BS173" s="49"/>
      <c r="BT173" s="49"/>
      <c r="BU173" s="49"/>
      <c r="BV173" s="49"/>
      <c r="BW173" s="49"/>
      <c r="BX173" s="49"/>
      <c r="BY173" s="49"/>
      <c r="BZ173" s="49"/>
      <c r="CA173" s="49"/>
      <c r="CB173" s="111"/>
      <c r="CC173" s="114"/>
      <c r="CD173" s="98"/>
      <c r="CE173" s="49"/>
      <c r="CF173" s="49"/>
      <c r="CG173" s="49"/>
      <c r="CH173" s="49"/>
      <c r="CI173" s="49"/>
      <c r="CJ173" s="49"/>
      <c r="CK173" s="49"/>
      <c r="CL173" s="49"/>
      <c r="CM173" s="49"/>
      <c r="CN173" s="49"/>
      <c r="CO173" s="49"/>
      <c r="CP173" s="49"/>
      <c r="CQ173" s="49"/>
      <c r="CR173" s="49"/>
      <c r="CS173" s="49"/>
      <c r="CT173" s="49"/>
      <c r="CU173" s="49"/>
      <c r="CV173" s="49"/>
      <c r="CW173" s="49"/>
      <c r="CX173" s="49"/>
      <c r="CY173" s="49"/>
      <c r="CZ173" s="49"/>
      <c r="DA173" s="49"/>
      <c r="DB173" s="111"/>
    </row>
    <row r="174" spans="1:106" ht="18.600000000000001" hidden="1" thickBot="1" x14ac:dyDescent="0.4">
      <c r="A174" s="109">
        <v>46</v>
      </c>
      <c r="B174" s="12" t="str" cm="1">
        <f t="array" aca="1" ref="B174" ca="1">IF(INDIRECT("Storages!" &amp; ADDRESS(5, A174+3))="District level", IF(COUNTA(INDIRECT("Storages!" &amp; ADDRESS(3, A174+3)))&gt;0, INDIRECT("Storages!" &amp; ADDRESS(3, A174+3)), ""), "")</f>
        <v/>
      </c>
      <c r="C174" s="98"/>
      <c r="D174" s="98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111"/>
      <c r="AC174" s="114"/>
      <c r="AD174" s="98"/>
      <c r="AE174" s="49"/>
      <c r="AF174" s="49"/>
      <c r="AG174" s="49"/>
      <c r="AH174" s="49"/>
      <c r="AI174" s="49"/>
      <c r="AJ174" s="49"/>
      <c r="AK174" s="49"/>
      <c r="AL174" s="49"/>
      <c r="AM174" s="49"/>
      <c r="AN174" s="49"/>
      <c r="AO174" s="49"/>
      <c r="AP174" s="49"/>
      <c r="AQ174" s="49"/>
      <c r="AR174" s="49"/>
      <c r="AS174" s="49"/>
      <c r="AT174" s="49"/>
      <c r="AU174" s="49"/>
      <c r="AV174" s="49"/>
      <c r="AW174" s="49"/>
      <c r="AX174" s="49"/>
      <c r="AY174" s="49"/>
      <c r="AZ174" s="49"/>
      <c r="BA174" s="49"/>
      <c r="BB174" s="111"/>
      <c r="BC174" s="114"/>
      <c r="BD174" s="98"/>
      <c r="BE174" s="49"/>
      <c r="BF174" s="49"/>
      <c r="BG174" s="49"/>
      <c r="BH174" s="49"/>
      <c r="BI174" s="49"/>
      <c r="BJ174" s="49"/>
      <c r="BK174" s="49"/>
      <c r="BL174" s="49"/>
      <c r="BM174" s="49"/>
      <c r="BN174" s="49"/>
      <c r="BO174" s="49"/>
      <c r="BP174" s="49"/>
      <c r="BQ174" s="49"/>
      <c r="BR174" s="49"/>
      <c r="BS174" s="49"/>
      <c r="BT174" s="49"/>
      <c r="BU174" s="49"/>
      <c r="BV174" s="49"/>
      <c r="BW174" s="49"/>
      <c r="BX174" s="49"/>
      <c r="BY174" s="49"/>
      <c r="BZ174" s="49"/>
      <c r="CA174" s="49"/>
      <c r="CB174" s="111"/>
      <c r="CC174" s="114"/>
      <c r="CD174" s="98"/>
      <c r="CE174" s="49"/>
      <c r="CF174" s="49"/>
      <c r="CG174" s="49"/>
      <c r="CH174" s="49"/>
      <c r="CI174" s="49"/>
      <c r="CJ174" s="49"/>
      <c r="CK174" s="49"/>
      <c r="CL174" s="49"/>
      <c r="CM174" s="49"/>
      <c r="CN174" s="49"/>
      <c r="CO174" s="49"/>
      <c r="CP174" s="49"/>
      <c r="CQ174" s="49"/>
      <c r="CR174" s="49"/>
      <c r="CS174" s="49"/>
      <c r="CT174" s="49"/>
      <c r="CU174" s="49"/>
      <c r="CV174" s="49"/>
      <c r="CW174" s="49"/>
      <c r="CX174" s="49"/>
      <c r="CY174" s="49"/>
      <c r="CZ174" s="49"/>
      <c r="DA174" s="49"/>
      <c r="DB174" s="111"/>
    </row>
    <row r="175" spans="1:106" ht="18.600000000000001" hidden="1" thickBot="1" x14ac:dyDescent="0.4">
      <c r="A175" s="109">
        <v>47</v>
      </c>
      <c r="B175" s="12" t="str" cm="1">
        <f t="array" aca="1" ref="B175" ca="1">IF(INDIRECT("Storages!" &amp; ADDRESS(5, A175+3))="District level", IF(COUNTA(INDIRECT("Storages!" &amp; ADDRESS(3, A175+3)))&gt;0, INDIRECT("Storages!" &amp; ADDRESS(3, A175+3)), ""), "")</f>
        <v/>
      </c>
      <c r="C175" s="98"/>
      <c r="D175" s="98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  <c r="AB175" s="111"/>
      <c r="AC175" s="114"/>
      <c r="AD175" s="98"/>
      <c r="AE175" s="49"/>
      <c r="AF175" s="49"/>
      <c r="AG175" s="49"/>
      <c r="AH175" s="49"/>
      <c r="AI175" s="49"/>
      <c r="AJ175" s="49"/>
      <c r="AK175" s="49"/>
      <c r="AL175" s="49"/>
      <c r="AM175" s="49"/>
      <c r="AN175" s="49"/>
      <c r="AO175" s="49"/>
      <c r="AP175" s="49"/>
      <c r="AQ175" s="49"/>
      <c r="AR175" s="49"/>
      <c r="AS175" s="49"/>
      <c r="AT175" s="49"/>
      <c r="AU175" s="49"/>
      <c r="AV175" s="49"/>
      <c r="AW175" s="49"/>
      <c r="AX175" s="49"/>
      <c r="AY175" s="49"/>
      <c r="AZ175" s="49"/>
      <c r="BA175" s="49"/>
      <c r="BB175" s="111"/>
      <c r="BC175" s="114"/>
      <c r="BD175" s="98"/>
      <c r="BE175" s="49"/>
      <c r="BF175" s="49"/>
      <c r="BG175" s="49"/>
      <c r="BH175" s="49"/>
      <c r="BI175" s="49"/>
      <c r="BJ175" s="49"/>
      <c r="BK175" s="49"/>
      <c r="BL175" s="49"/>
      <c r="BM175" s="49"/>
      <c r="BN175" s="49"/>
      <c r="BO175" s="49"/>
      <c r="BP175" s="49"/>
      <c r="BQ175" s="49"/>
      <c r="BR175" s="49"/>
      <c r="BS175" s="49"/>
      <c r="BT175" s="49"/>
      <c r="BU175" s="49"/>
      <c r="BV175" s="49"/>
      <c r="BW175" s="49"/>
      <c r="BX175" s="49"/>
      <c r="BY175" s="49"/>
      <c r="BZ175" s="49"/>
      <c r="CA175" s="49"/>
      <c r="CB175" s="111"/>
      <c r="CC175" s="114"/>
      <c r="CD175" s="98"/>
      <c r="CE175" s="49"/>
      <c r="CF175" s="49"/>
      <c r="CG175" s="49"/>
      <c r="CH175" s="49"/>
      <c r="CI175" s="49"/>
      <c r="CJ175" s="49"/>
      <c r="CK175" s="49"/>
      <c r="CL175" s="49"/>
      <c r="CM175" s="49"/>
      <c r="CN175" s="49"/>
      <c r="CO175" s="49"/>
      <c r="CP175" s="49"/>
      <c r="CQ175" s="49"/>
      <c r="CR175" s="49"/>
      <c r="CS175" s="49"/>
      <c r="CT175" s="49"/>
      <c r="CU175" s="49"/>
      <c r="CV175" s="49"/>
      <c r="CW175" s="49"/>
      <c r="CX175" s="49"/>
      <c r="CY175" s="49"/>
      <c r="CZ175" s="49"/>
      <c r="DA175" s="49"/>
      <c r="DB175" s="111"/>
    </row>
    <row r="176" spans="1:106" ht="18.600000000000001" hidden="1" thickBot="1" x14ac:dyDescent="0.4">
      <c r="A176" s="109">
        <v>48</v>
      </c>
      <c r="B176" s="12" t="str" cm="1">
        <f t="array" aca="1" ref="B176" ca="1">IF(INDIRECT("Storages!" &amp; ADDRESS(5, A176+3))="District level", IF(COUNTA(INDIRECT("Storages!" &amp; ADDRESS(3, A176+3)))&gt;0, INDIRECT("Storages!" &amp; ADDRESS(3, A176+3)), ""), "")</f>
        <v/>
      </c>
      <c r="C176" s="98"/>
      <c r="D176" s="98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111"/>
      <c r="AC176" s="114"/>
      <c r="AD176" s="98"/>
      <c r="AE176" s="49"/>
      <c r="AF176" s="49"/>
      <c r="AG176" s="49"/>
      <c r="AH176" s="49"/>
      <c r="AI176" s="49"/>
      <c r="AJ176" s="49"/>
      <c r="AK176" s="49"/>
      <c r="AL176" s="49"/>
      <c r="AM176" s="49"/>
      <c r="AN176" s="49"/>
      <c r="AO176" s="49"/>
      <c r="AP176" s="49"/>
      <c r="AQ176" s="49"/>
      <c r="AR176" s="49"/>
      <c r="AS176" s="49"/>
      <c r="AT176" s="49"/>
      <c r="AU176" s="49"/>
      <c r="AV176" s="49"/>
      <c r="AW176" s="49"/>
      <c r="AX176" s="49"/>
      <c r="AY176" s="49"/>
      <c r="AZ176" s="49"/>
      <c r="BA176" s="49"/>
      <c r="BB176" s="111"/>
      <c r="BC176" s="114"/>
      <c r="BD176" s="98"/>
      <c r="BE176" s="49"/>
      <c r="BF176" s="49"/>
      <c r="BG176" s="49"/>
      <c r="BH176" s="49"/>
      <c r="BI176" s="49"/>
      <c r="BJ176" s="49"/>
      <c r="BK176" s="49"/>
      <c r="BL176" s="49"/>
      <c r="BM176" s="49"/>
      <c r="BN176" s="49"/>
      <c r="BO176" s="49"/>
      <c r="BP176" s="49"/>
      <c r="BQ176" s="49"/>
      <c r="BR176" s="49"/>
      <c r="BS176" s="49"/>
      <c r="BT176" s="49"/>
      <c r="BU176" s="49"/>
      <c r="BV176" s="49"/>
      <c r="BW176" s="49"/>
      <c r="BX176" s="49"/>
      <c r="BY176" s="49"/>
      <c r="BZ176" s="49"/>
      <c r="CA176" s="49"/>
      <c r="CB176" s="111"/>
      <c r="CC176" s="114"/>
      <c r="CD176" s="98"/>
      <c r="CE176" s="49"/>
      <c r="CF176" s="49"/>
      <c r="CG176" s="49"/>
      <c r="CH176" s="49"/>
      <c r="CI176" s="49"/>
      <c r="CJ176" s="49"/>
      <c r="CK176" s="49"/>
      <c r="CL176" s="49"/>
      <c r="CM176" s="49"/>
      <c r="CN176" s="49"/>
      <c r="CO176" s="49"/>
      <c r="CP176" s="49"/>
      <c r="CQ176" s="49"/>
      <c r="CR176" s="49"/>
      <c r="CS176" s="49"/>
      <c r="CT176" s="49"/>
      <c r="CU176" s="49"/>
      <c r="CV176" s="49"/>
      <c r="CW176" s="49"/>
      <c r="CX176" s="49"/>
      <c r="CY176" s="49"/>
      <c r="CZ176" s="49"/>
      <c r="DA176" s="49"/>
      <c r="DB176" s="111"/>
    </row>
    <row r="177" spans="1:106" ht="18.600000000000001" hidden="1" thickBot="1" x14ac:dyDescent="0.4">
      <c r="A177" s="109">
        <v>49</v>
      </c>
      <c r="B177" s="12" t="str" cm="1">
        <f t="array" aca="1" ref="B177" ca="1">IF(INDIRECT("Storages!" &amp; ADDRESS(5, A177+3))="District level", IF(COUNTA(INDIRECT("Storages!" &amp; ADDRESS(3, A177+3)))&gt;0, INDIRECT("Storages!" &amp; ADDRESS(3, A177+3)), ""), "")</f>
        <v/>
      </c>
      <c r="C177" s="98"/>
      <c r="D177" s="98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  <c r="AB177" s="111"/>
      <c r="AC177" s="114"/>
      <c r="AD177" s="98"/>
      <c r="AE177" s="49"/>
      <c r="AF177" s="49"/>
      <c r="AG177" s="49"/>
      <c r="AH177" s="49"/>
      <c r="AI177" s="49"/>
      <c r="AJ177" s="49"/>
      <c r="AK177" s="49"/>
      <c r="AL177" s="49"/>
      <c r="AM177" s="49"/>
      <c r="AN177" s="49"/>
      <c r="AO177" s="49"/>
      <c r="AP177" s="49"/>
      <c r="AQ177" s="49"/>
      <c r="AR177" s="49"/>
      <c r="AS177" s="49"/>
      <c r="AT177" s="49"/>
      <c r="AU177" s="49"/>
      <c r="AV177" s="49"/>
      <c r="AW177" s="49"/>
      <c r="AX177" s="49"/>
      <c r="AY177" s="49"/>
      <c r="AZ177" s="49"/>
      <c r="BA177" s="49"/>
      <c r="BB177" s="111"/>
      <c r="BC177" s="114"/>
      <c r="BD177" s="98"/>
      <c r="BE177" s="49"/>
      <c r="BF177" s="49"/>
      <c r="BG177" s="49"/>
      <c r="BH177" s="49"/>
      <c r="BI177" s="49"/>
      <c r="BJ177" s="49"/>
      <c r="BK177" s="49"/>
      <c r="BL177" s="49"/>
      <c r="BM177" s="49"/>
      <c r="BN177" s="49"/>
      <c r="BO177" s="49"/>
      <c r="BP177" s="49"/>
      <c r="BQ177" s="49"/>
      <c r="BR177" s="49"/>
      <c r="BS177" s="49"/>
      <c r="BT177" s="49"/>
      <c r="BU177" s="49"/>
      <c r="BV177" s="49"/>
      <c r="BW177" s="49"/>
      <c r="BX177" s="49"/>
      <c r="BY177" s="49"/>
      <c r="BZ177" s="49"/>
      <c r="CA177" s="49"/>
      <c r="CB177" s="111"/>
      <c r="CC177" s="114"/>
      <c r="CD177" s="98"/>
      <c r="CE177" s="49"/>
      <c r="CF177" s="49"/>
      <c r="CG177" s="49"/>
      <c r="CH177" s="49"/>
      <c r="CI177" s="49"/>
      <c r="CJ177" s="49"/>
      <c r="CK177" s="49"/>
      <c r="CL177" s="49"/>
      <c r="CM177" s="49"/>
      <c r="CN177" s="49"/>
      <c r="CO177" s="49"/>
      <c r="CP177" s="49"/>
      <c r="CQ177" s="49"/>
      <c r="CR177" s="49"/>
      <c r="CS177" s="49"/>
      <c r="CT177" s="49"/>
      <c r="CU177" s="49"/>
      <c r="CV177" s="49"/>
      <c r="CW177" s="49"/>
      <c r="CX177" s="49"/>
      <c r="CY177" s="49"/>
      <c r="CZ177" s="49"/>
      <c r="DA177" s="49"/>
      <c r="DB177" s="111"/>
    </row>
    <row r="178" spans="1:106" ht="18.600000000000001" hidden="1" thickBot="1" x14ac:dyDescent="0.4">
      <c r="A178" s="109">
        <v>50</v>
      </c>
      <c r="B178" s="12" t="str" cm="1">
        <f t="array" aca="1" ref="B178" ca="1">IF(INDIRECT("Storages!" &amp; ADDRESS(5, A178+3))="District level", IF(COUNTA(INDIRECT("Storages!" &amp; ADDRESS(3, A178+3)))&gt;0, INDIRECT("Storages!" &amp; ADDRESS(3, A178+3)), ""), "")</f>
        <v/>
      </c>
      <c r="C178" s="98"/>
      <c r="D178" s="98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  <c r="AB178" s="111"/>
      <c r="AC178" s="114"/>
      <c r="AD178" s="98"/>
      <c r="AE178" s="49"/>
      <c r="AF178" s="49"/>
      <c r="AG178" s="49"/>
      <c r="AH178" s="49"/>
      <c r="AI178" s="49"/>
      <c r="AJ178" s="49"/>
      <c r="AK178" s="49"/>
      <c r="AL178" s="49"/>
      <c r="AM178" s="49"/>
      <c r="AN178" s="49"/>
      <c r="AO178" s="49"/>
      <c r="AP178" s="49"/>
      <c r="AQ178" s="49"/>
      <c r="AR178" s="49"/>
      <c r="AS178" s="49"/>
      <c r="AT178" s="49"/>
      <c r="AU178" s="49"/>
      <c r="AV178" s="49"/>
      <c r="AW178" s="49"/>
      <c r="AX178" s="49"/>
      <c r="AY178" s="49"/>
      <c r="AZ178" s="49"/>
      <c r="BA178" s="49"/>
      <c r="BB178" s="111"/>
      <c r="BC178" s="114"/>
      <c r="BD178" s="98"/>
      <c r="BE178" s="49"/>
      <c r="BF178" s="49"/>
      <c r="BG178" s="49"/>
      <c r="BH178" s="49"/>
      <c r="BI178" s="49"/>
      <c r="BJ178" s="49"/>
      <c r="BK178" s="49"/>
      <c r="BL178" s="49"/>
      <c r="BM178" s="49"/>
      <c r="BN178" s="49"/>
      <c r="BO178" s="49"/>
      <c r="BP178" s="49"/>
      <c r="BQ178" s="49"/>
      <c r="BR178" s="49"/>
      <c r="BS178" s="49"/>
      <c r="BT178" s="49"/>
      <c r="BU178" s="49"/>
      <c r="BV178" s="49"/>
      <c r="BW178" s="49"/>
      <c r="BX178" s="49"/>
      <c r="BY178" s="49"/>
      <c r="BZ178" s="49"/>
      <c r="CA178" s="49"/>
      <c r="CB178" s="111"/>
      <c r="CC178" s="114"/>
      <c r="CD178" s="98"/>
      <c r="CE178" s="49"/>
      <c r="CF178" s="49"/>
      <c r="CG178" s="49"/>
      <c r="CH178" s="49"/>
      <c r="CI178" s="49"/>
      <c r="CJ178" s="49"/>
      <c r="CK178" s="49"/>
      <c r="CL178" s="49"/>
      <c r="CM178" s="49"/>
      <c r="CN178" s="49"/>
      <c r="CO178" s="49"/>
      <c r="CP178" s="49"/>
      <c r="CQ178" s="49"/>
      <c r="CR178" s="49"/>
      <c r="CS178" s="49"/>
      <c r="CT178" s="49"/>
      <c r="CU178" s="49"/>
      <c r="CV178" s="49"/>
      <c r="CW178" s="49"/>
      <c r="CX178" s="49"/>
      <c r="CY178" s="49"/>
      <c r="CZ178" s="49"/>
      <c r="DA178" s="49"/>
      <c r="DB178" s="111"/>
    </row>
    <row r="179" spans="1:106" ht="18.600000000000001" hidden="1" thickBot="1" x14ac:dyDescent="0.4">
      <c r="A179" s="110">
        <v>51</v>
      </c>
      <c r="B179" s="12" t="str" cm="1">
        <f t="array" aca="1" ref="B179" ca="1">IF(INDIRECT("Storages!" &amp; ADDRESS(5, A179+3))="District level", IF(COUNTA(INDIRECT("Storages!" &amp; ADDRESS(3, A179+3)))&gt;0, INDIRECT("Storages!" &amp; ADDRESS(3, A179+3)), ""), "")</f>
        <v/>
      </c>
      <c r="C179" s="98"/>
      <c r="D179" s="98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  <c r="AB179" s="111"/>
      <c r="AC179" s="114"/>
      <c r="AD179" s="98"/>
      <c r="AE179" s="49"/>
      <c r="AF179" s="49"/>
      <c r="AG179" s="49"/>
      <c r="AH179" s="49"/>
      <c r="AI179" s="49"/>
      <c r="AJ179" s="49"/>
      <c r="AK179" s="49"/>
      <c r="AL179" s="49"/>
      <c r="AM179" s="49"/>
      <c r="AN179" s="49"/>
      <c r="AO179" s="49"/>
      <c r="AP179" s="49"/>
      <c r="AQ179" s="49"/>
      <c r="AR179" s="49"/>
      <c r="AS179" s="49"/>
      <c r="AT179" s="49"/>
      <c r="AU179" s="49"/>
      <c r="AV179" s="49"/>
      <c r="AW179" s="49"/>
      <c r="AX179" s="49"/>
      <c r="AY179" s="49"/>
      <c r="AZ179" s="49"/>
      <c r="BA179" s="49"/>
      <c r="BB179" s="111"/>
      <c r="BC179" s="114"/>
      <c r="BD179" s="98"/>
      <c r="BE179" s="49"/>
      <c r="BF179" s="49"/>
      <c r="BG179" s="49"/>
      <c r="BH179" s="49"/>
      <c r="BI179" s="49"/>
      <c r="BJ179" s="49"/>
      <c r="BK179" s="49"/>
      <c r="BL179" s="49"/>
      <c r="BM179" s="49"/>
      <c r="BN179" s="49"/>
      <c r="BO179" s="49"/>
      <c r="BP179" s="49"/>
      <c r="BQ179" s="49"/>
      <c r="BR179" s="49"/>
      <c r="BS179" s="49"/>
      <c r="BT179" s="49"/>
      <c r="BU179" s="49"/>
      <c r="BV179" s="49"/>
      <c r="BW179" s="49"/>
      <c r="BX179" s="49"/>
      <c r="BY179" s="49"/>
      <c r="BZ179" s="49"/>
      <c r="CA179" s="49"/>
      <c r="CB179" s="111"/>
      <c r="CC179" s="114"/>
      <c r="CD179" s="98"/>
      <c r="CE179" s="49"/>
      <c r="CF179" s="49"/>
      <c r="CG179" s="49"/>
      <c r="CH179" s="49"/>
      <c r="CI179" s="49"/>
      <c r="CJ179" s="49"/>
      <c r="CK179" s="49"/>
      <c r="CL179" s="49"/>
      <c r="CM179" s="49"/>
      <c r="CN179" s="49"/>
      <c r="CO179" s="49"/>
      <c r="CP179" s="49"/>
      <c r="CQ179" s="49"/>
      <c r="CR179" s="49"/>
      <c r="CS179" s="49"/>
      <c r="CT179" s="49"/>
      <c r="CU179" s="49"/>
      <c r="CV179" s="49"/>
      <c r="CW179" s="49"/>
      <c r="CX179" s="49"/>
      <c r="CY179" s="49"/>
      <c r="CZ179" s="49"/>
      <c r="DA179" s="49"/>
      <c r="DB179" s="111"/>
    </row>
    <row r="180" spans="1:106" ht="18.600000000000001" hidden="1" thickBot="1" x14ac:dyDescent="0.4">
      <c r="A180" s="109">
        <v>52</v>
      </c>
      <c r="B180" s="12" t="str" cm="1">
        <f t="array" aca="1" ref="B180" ca="1">IF(INDIRECT("Storages!" &amp; ADDRESS(5, A180+3))="District level", IF(COUNTA(INDIRECT("Storages!" &amp; ADDRESS(3, A180+3)))&gt;0, INDIRECT("Storages!" &amp; ADDRESS(3, A180+3)), ""), "")</f>
        <v/>
      </c>
      <c r="C180" s="98"/>
      <c r="D180" s="98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  <c r="AB180" s="111"/>
      <c r="AC180" s="114"/>
      <c r="AD180" s="98"/>
      <c r="AE180" s="49"/>
      <c r="AF180" s="49"/>
      <c r="AG180" s="49"/>
      <c r="AH180" s="49"/>
      <c r="AI180" s="49"/>
      <c r="AJ180" s="49"/>
      <c r="AK180" s="49"/>
      <c r="AL180" s="49"/>
      <c r="AM180" s="49"/>
      <c r="AN180" s="49"/>
      <c r="AO180" s="49"/>
      <c r="AP180" s="49"/>
      <c r="AQ180" s="49"/>
      <c r="AR180" s="49"/>
      <c r="AS180" s="49"/>
      <c r="AT180" s="49"/>
      <c r="AU180" s="49"/>
      <c r="AV180" s="49"/>
      <c r="AW180" s="49"/>
      <c r="AX180" s="49"/>
      <c r="AY180" s="49"/>
      <c r="AZ180" s="49"/>
      <c r="BA180" s="49"/>
      <c r="BB180" s="111"/>
      <c r="BC180" s="114"/>
      <c r="BD180" s="98"/>
      <c r="BE180" s="49"/>
      <c r="BF180" s="49"/>
      <c r="BG180" s="49"/>
      <c r="BH180" s="49"/>
      <c r="BI180" s="49"/>
      <c r="BJ180" s="49"/>
      <c r="BK180" s="49"/>
      <c r="BL180" s="49"/>
      <c r="BM180" s="49"/>
      <c r="BN180" s="49"/>
      <c r="BO180" s="49"/>
      <c r="BP180" s="49"/>
      <c r="BQ180" s="49"/>
      <c r="BR180" s="49"/>
      <c r="BS180" s="49"/>
      <c r="BT180" s="49"/>
      <c r="BU180" s="49"/>
      <c r="BV180" s="49"/>
      <c r="BW180" s="49"/>
      <c r="BX180" s="49"/>
      <c r="BY180" s="49"/>
      <c r="BZ180" s="49"/>
      <c r="CA180" s="49"/>
      <c r="CB180" s="111"/>
      <c r="CC180" s="114"/>
      <c r="CD180" s="98"/>
      <c r="CE180" s="49"/>
      <c r="CF180" s="49"/>
      <c r="CG180" s="49"/>
      <c r="CH180" s="49"/>
      <c r="CI180" s="49"/>
      <c r="CJ180" s="49"/>
      <c r="CK180" s="49"/>
      <c r="CL180" s="49"/>
      <c r="CM180" s="49"/>
      <c r="CN180" s="49"/>
      <c r="CO180" s="49"/>
      <c r="CP180" s="49"/>
      <c r="CQ180" s="49"/>
      <c r="CR180" s="49"/>
      <c r="CS180" s="49"/>
      <c r="CT180" s="49"/>
      <c r="CU180" s="49"/>
      <c r="CV180" s="49"/>
      <c r="CW180" s="49"/>
      <c r="CX180" s="49"/>
      <c r="CY180" s="49"/>
      <c r="CZ180" s="49"/>
      <c r="DA180" s="49"/>
      <c r="DB180" s="111"/>
    </row>
    <row r="181" spans="1:106" ht="18.600000000000001" hidden="1" thickBot="1" x14ac:dyDescent="0.4">
      <c r="A181" s="109">
        <v>53</v>
      </c>
      <c r="B181" s="12" t="str" cm="1">
        <f t="array" aca="1" ref="B181" ca="1">IF(INDIRECT("Storages!" &amp; ADDRESS(5, A181+3))="District level", IF(COUNTA(INDIRECT("Storages!" &amp; ADDRESS(3, A181+3)))&gt;0, INDIRECT("Storages!" &amp; ADDRESS(3, A181+3)), ""), "")</f>
        <v/>
      </c>
      <c r="C181" s="98"/>
      <c r="D181" s="98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  <c r="AB181" s="111"/>
      <c r="AC181" s="114"/>
      <c r="AD181" s="98"/>
      <c r="AE181" s="49"/>
      <c r="AF181" s="49"/>
      <c r="AG181" s="49"/>
      <c r="AH181" s="49"/>
      <c r="AI181" s="49"/>
      <c r="AJ181" s="49"/>
      <c r="AK181" s="49"/>
      <c r="AL181" s="49"/>
      <c r="AM181" s="49"/>
      <c r="AN181" s="49"/>
      <c r="AO181" s="49"/>
      <c r="AP181" s="49"/>
      <c r="AQ181" s="49"/>
      <c r="AR181" s="49"/>
      <c r="AS181" s="49"/>
      <c r="AT181" s="49"/>
      <c r="AU181" s="49"/>
      <c r="AV181" s="49"/>
      <c r="AW181" s="49"/>
      <c r="AX181" s="49"/>
      <c r="AY181" s="49"/>
      <c r="AZ181" s="49"/>
      <c r="BA181" s="49"/>
      <c r="BB181" s="111"/>
      <c r="BC181" s="114"/>
      <c r="BD181" s="98"/>
      <c r="BE181" s="49"/>
      <c r="BF181" s="49"/>
      <c r="BG181" s="49"/>
      <c r="BH181" s="49"/>
      <c r="BI181" s="49"/>
      <c r="BJ181" s="49"/>
      <c r="BK181" s="49"/>
      <c r="BL181" s="49"/>
      <c r="BM181" s="49"/>
      <c r="BN181" s="49"/>
      <c r="BO181" s="49"/>
      <c r="BP181" s="49"/>
      <c r="BQ181" s="49"/>
      <c r="BR181" s="49"/>
      <c r="BS181" s="49"/>
      <c r="BT181" s="49"/>
      <c r="BU181" s="49"/>
      <c r="BV181" s="49"/>
      <c r="BW181" s="49"/>
      <c r="BX181" s="49"/>
      <c r="BY181" s="49"/>
      <c r="BZ181" s="49"/>
      <c r="CA181" s="49"/>
      <c r="CB181" s="111"/>
      <c r="CC181" s="114"/>
      <c r="CD181" s="98"/>
      <c r="CE181" s="49"/>
      <c r="CF181" s="49"/>
      <c r="CG181" s="49"/>
      <c r="CH181" s="49"/>
      <c r="CI181" s="49"/>
      <c r="CJ181" s="49"/>
      <c r="CK181" s="49"/>
      <c r="CL181" s="49"/>
      <c r="CM181" s="49"/>
      <c r="CN181" s="49"/>
      <c r="CO181" s="49"/>
      <c r="CP181" s="49"/>
      <c r="CQ181" s="49"/>
      <c r="CR181" s="49"/>
      <c r="CS181" s="49"/>
      <c r="CT181" s="49"/>
      <c r="CU181" s="49"/>
      <c r="CV181" s="49"/>
      <c r="CW181" s="49"/>
      <c r="CX181" s="49"/>
      <c r="CY181" s="49"/>
      <c r="CZ181" s="49"/>
      <c r="DA181" s="49"/>
      <c r="DB181" s="111"/>
    </row>
    <row r="182" spans="1:106" ht="18.600000000000001" hidden="1" thickBot="1" x14ac:dyDescent="0.4">
      <c r="A182" s="109">
        <v>54</v>
      </c>
      <c r="B182" s="12" t="str" cm="1">
        <f t="array" aca="1" ref="B182" ca="1">IF(INDIRECT("Storages!" &amp; ADDRESS(5, A182+3))="District level", IF(COUNTA(INDIRECT("Storages!" &amp; ADDRESS(3, A182+3)))&gt;0, INDIRECT("Storages!" &amp; ADDRESS(3, A182+3)), ""), "")</f>
        <v/>
      </c>
      <c r="C182" s="98"/>
      <c r="D182" s="98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B182" s="111"/>
      <c r="AC182" s="114"/>
      <c r="AD182" s="98"/>
      <c r="AE182" s="49"/>
      <c r="AF182" s="49"/>
      <c r="AG182" s="49"/>
      <c r="AH182" s="49"/>
      <c r="AI182" s="49"/>
      <c r="AJ182" s="49"/>
      <c r="AK182" s="49"/>
      <c r="AL182" s="49"/>
      <c r="AM182" s="49"/>
      <c r="AN182" s="49"/>
      <c r="AO182" s="49"/>
      <c r="AP182" s="49"/>
      <c r="AQ182" s="49"/>
      <c r="AR182" s="49"/>
      <c r="AS182" s="49"/>
      <c r="AT182" s="49"/>
      <c r="AU182" s="49"/>
      <c r="AV182" s="49"/>
      <c r="AW182" s="49"/>
      <c r="AX182" s="49"/>
      <c r="AY182" s="49"/>
      <c r="AZ182" s="49"/>
      <c r="BA182" s="49"/>
      <c r="BB182" s="111"/>
      <c r="BC182" s="114"/>
      <c r="BD182" s="98"/>
      <c r="BE182" s="49"/>
      <c r="BF182" s="49"/>
      <c r="BG182" s="49"/>
      <c r="BH182" s="49"/>
      <c r="BI182" s="49"/>
      <c r="BJ182" s="49"/>
      <c r="BK182" s="49"/>
      <c r="BL182" s="49"/>
      <c r="BM182" s="49"/>
      <c r="BN182" s="49"/>
      <c r="BO182" s="49"/>
      <c r="BP182" s="49"/>
      <c r="BQ182" s="49"/>
      <c r="BR182" s="49"/>
      <c r="BS182" s="49"/>
      <c r="BT182" s="49"/>
      <c r="BU182" s="49"/>
      <c r="BV182" s="49"/>
      <c r="BW182" s="49"/>
      <c r="BX182" s="49"/>
      <c r="BY182" s="49"/>
      <c r="BZ182" s="49"/>
      <c r="CA182" s="49"/>
      <c r="CB182" s="111"/>
      <c r="CC182" s="114"/>
      <c r="CD182" s="98"/>
      <c r="CE182" s="49"/>
      <c r="CF182" s="49"/>
      <c r="CG182" s="49"/>
      <c r="CH182" s="49"/>
      <c r="CI182" s="49"/>
      <c r="CJ182" s="49"/>
      <c r="CK182" s="49"/>
      <c r="CL182" s="49"/>
      <c r="CM182" s="49"/>
      <c r="CN182" s="49"/>
      <c r="CO182" s="49"/>
      <c r="CP182" s="49"/>
      <c r="CQ182" s="49"/>
      <c r="CR182" s="49"/>
      <c r="CS182" s="49"/>
      <c r="CT182" s="49"/>
      <c r="CU182" s="49"/>
      <c r="CV182" s="49"/>
      <c r="CW182" s="49"/>
      <c r="CX182" s="49"/>
      <c r="CY182" s="49"/>
      <c r="CZ182" s="49"/>
      <c r="DA182" s="49"/>
      <c r="DB182" s="111"/>
    </row>
    <row r="183" spans="1:106" ht="18.600000000000001" hidden="1" thickBot="1" x14ac:dyDescent="0.4">
      <c r="A183" s="109">
        <v>55</v>
      </c>
      <c r="B183" s="12" t="str" cm="1">
        <f t="array" aca="1" ref="B183" ca="1">IF(INDIRECT("Storages!" &amp; ADDRESS(5, A183+3))="District level", IF(COUNTA(INDIRECT("Storages!" &amp; ADDRESS(3, A183+3)))&gt;0, INDIRECT("Storages!" &amp; ADDRESS(3, A183+3)), ""), "")</f>
        <v/>
      </c>
      <c r="C183" s="98"/>
      <c r="D183" s="98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  <c r="AB183" s="111"/>
      <c r="AC183" s="114"/>
      <c r="AD183" s="98"/>
      <c r="AE183" s="49"/>
      <c r="AF183" s="49"/>
      <c r="AG183" s="49"/>
      <c r="AH183" s="49"/>
      <c r="AI183" s="49"/>
      <c r="AJ183" s="49"/>
      <c r="AK183" s="49"/>
      <c r="AL183" s="49"/>
      <c r="AM183" s="49"/>
      <c r="AN183" s="49"/>
      <c r="AO183" s="49"/>
      <c r="AP183" s="49"/>
      <c r="AQ183" s="49"/>
      <c r="AR183" s="49"/>
      <c r="AS183" s="49"/>
      <c r="AT183" s="49"/>
      <c r="AU183" s="49"/>
      <c r="AV183" s="49"/>
      <c r="AW183" s="49"/>
      <c r="AX183" s="49"/>
      <c r="AY183" s="49"/>
      <c r="AZ183" s="49"/>
      <c r="BA183" s="49"/>
      <c r="BB183" s="111"/>
      <c r="BC183" s="114"/>
      <c r="BD183" s="98"/>
      <c r="BE183" s="49"/>
      <c r="BF183" s="49"/>
      <c r="BG183" s="49"/>
      <c r="BH183" s="49"/>
      <c r="BI183" s="49"/>
      <c r="BJ183" s="49"/>
      <c r="BK183" s="49"/>
      <c r="BL183" s="49"/>
      <c r="BM183" s="49"/>
      <c r="BN183" s="49"/>
      <c r="BO183" s="49"/>
      <c r="BP183" s="49"/>
      <c r="BQ183" s="49"/>
      <c r="BR183" s="49"/>
      <c r="BS183" s="49"/>
      <c r="BT183" s="49"/>
      <c r="BU183" s="49"/>
      <c r="BV183" s="49"/>
      <c r="BW183" s="49"/>
      <c r="BX183" s="49"/>
      <c r="BY183" s="49"/>
      <c r="BZ183" s="49"/>
      <c r="CA183" s="49"/>
      <c r="CB183" s="111"/>
      <c r="CC183" s="114"/>
      <c r="CD183" s="98"/>
      <c r="CE183" s="49"/>
      <c r="CF183" s="49"/>
      <c r="CG183" s="49"/>
      <c r="CH183" s="49"/>
      <c r="CI183" s="49"/>
      <c r="CJ183" s="49"/>
      <c r="CK183" s="49"/>
      <c r="CL183" s="49"/>
      <c r="CM183" s="49"/>
      <c r="CN183" s="49"/>
      <c r="CO183" s="49"/>
      <c r="CP183" s="49"/>
      <c r="CQ183" s="49"/>
      <c r="CR183" s="49"/>
      <c r="CS183" s="49"/>
      <c r="CT183" s="49"/>
      <c r="CU183" s="49"/>
      <c r="CV183" s="49"/>
      <c r="CW183" s="49"/>
      <c r="CX183" s="49"/>
      <c r="CY183" s="49"/>
      <c r="CZ183" s="49"/>
      <c r="DA183" s="49"/>
      <c r="DB183" s="111"/>
    </row>
    <row r="184" spans="1:106" ht="18.600000000000001" hidden="1" thickBot="1" x14ac:dyDescent="0.4">
      <c r="A184" s="109">
        <v>56</v>
      </c>
      <c r="B184" s="12" t="str" cm="1">
        <f t="array" aca="1" ref="B184" ca="1">IF(INDIRECT("Storages!" &amp; ADDRESS(5, A184+3))="District level", IF(COUNTA(INDIRECT("Storages!" &amp; ADDRESS(3, A184+3)))&gt;0, INDIRECT("Storages!" &amp; ADDRESS(3, A184+3)), ""), "")</f>
        <v/>
      </c>
      <c r="C184" s="98"/>
      <c r="D184" s="98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111"/>
      <c r="AC184" s="114"/>
      <c r="AD184" s="98"/>
      <c r="AE184" s="49"/>
      <c r="AF184" s="49"/>
      <c r="AG184" s="49"/>
      <c r="AH184" s="49"/>
      <c r="AI184" s="49"/>
      <c r="AJ184" s="49"/>
      <c r="AK184" s="49"/>
      <c r="AL184" s="49"/>
      <c r="AM184" s="49"/>
      <c r="AN184" s="49"/>
      <c r="AO184" s="49"/>
      <c r="AP184" s="49"/>
      <c r="AQ184" s="49"/>
      <c r="AR184" s="49"/>
      <c r="AS184" s="49"/>
      <c r="AT184" s="49"/>
      <c r="AU184" s="49"/>
      <c r="AV184" s="49"/>
      <c r="AW184" s="49"/>
      <c r="AX184" s="49"/>
      <c r="AY184" s="49"/>
      <c r="AZ184" s="49"/>
      <c r="BA184" s="49"/>
      <c r="BB184" s="111"/>
      <c r="BC184" s="114"/>
      <c r="BD184" s="98"/>
      <c r="BE184" s="49"/>
      <c r="BF184" s="49"/>
      <c r="BG184" s="49"/>
      <c r="BH184" s="49"/>
      <c r="BI184" s="49"/>
      <c r="BJ184" s="49"/>
      <c r="BK184" s="49"/>
      <c r="BL184" s="49"/>
      <c r="BM184" s="49"/>
      <c r="BN184" s="49"/>
      <c r="BO184" s="49"/>
      <c r="BP184" s="49"/>
      <c r="BQ184" s="49"/>
      <c r="BR184" s="49"/>
      <c r="BS184" s="49"/>
      <c r="BT184" s="49"/>
      <c r="BU184" s="49"/>
      <c r="BV184" s="49"/>
      <c r="BW184" s="49"/>
      <c r="BX184" s="49"/>
      <c r="BY184" s="49"/>
      <c r="BZ184" s="49"/>
      <c r="CA184" s="49"/>
      <c r="CB184" s="111"/>
      <c r="CC184" s="114"/>
      <c r="CD184" s="98"/>
      <c r="CE184" s="49"/>
      <c r="CF184" s="49"/>
      <c r="CG184" s="49"/>
      <c r="CH184" s="49"/>
      <c r="CI184" s="49"/>
      <c r="CJ184" s="49"/>
      <c r="CK184" s="49"/>
      <c r="CL184" s="49"/>
      <c r="CM184" s="49"/>
      <c r="CN184" s="49"/>
      <c r="CO184" s="49"/>
      <c r="CP184" s="49"/>
      <c r="CQ184" s="49"/>
      <c r="CR184" s="49"/>
      <c r="CS184" s="49"/>
      <c r="CT184" s="49"/>
      <c r="CU184" s="49"/>
      <c r="CV184" s="49"/>
      <c r="CW184" s="49"/>
      <c r="CX184" s="49"/>
      <c r="CY184" s="49"/>
      <c r="CZ184" s="49"/>
      <c r="DA184" s="49"/>
      <c r="DB184" s="111"/>
    </row>
    <row r="185" spans="1:106" ht="18.600000000000001" hidden="1" thickBot="1" x14ac:dyDescent="0.4">
      <c r="A185" s="109">
        <v>57</v>
      </c>
      <c r="B185" s="12" t="str" cm="1">
        <f t="array" aca="1" ref="B185" ca="1">IF(INDIRECT("Storages!" &amp; ADDRESS(5, A185+3))="District level", IF(COUNTA(INDIRECT("Storages!" &amp; ADDRESS(3, A185+3)))&gt;0, INDIRECT("Storages!" &amp; ADDRESS(3, A185+3)), ""), "")</f>
        <v/>
      </c>
      <c r="C185" s="98"/>
      <c r="D185" s="98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  <c r="AB185" s="111"/>
      <c r="AC185" s="114"/>
      <c r="AD185" s="98"/>
      <c r="AE185" s="49"/>
      <c r="AF185" s="49"/>
      <c r="AG185" s="49"/>
      <c r="AH185" s="49"/>
      <c r="AI185" s="49"/>
      <c r="AJ185" s="49"/>
      <c r="AK185" s="49"/>
      <c r="AL185" s="49"/>
      <c r="AM185" s="49"/>
      <c r="AN185" s="49"/>
      <c r="AO185" s="49"/>
      <c r="AP185" s="49"/>
      <c r="AQ185" s="49"/>
      <c r="AR185" s="49"/>
      <c r="AS185" s="49"/>
      <c r="AT185" s="49"/>
      <c r="AU185" s="49"/>
      <c r="AV185" s="49"/>
      <c r="AW185" s="49"/>
      <c r="AX185" s="49"/>
      <c r="AY185" s="49"/>
      <c r="AZ185" s="49"/>
      <c r="BA185" s="49"/>
      <c r="BB185" s="111"/>
      <c r="BC185" s="114"/>
      <c r="BD185" s="98"/>
      <c r="BE185" s="49"/>
      <c r="BF185" s="49"/>
      <c r="BG185" s="49"/>
      <c r="BH185" s="49"/>
      <c r="BI185" s="49"/>
      <c r="BJ185" s="49"/>
      <c r="BK185" s="49"/>
      <c r="BL185" s="49"/>
      <c r="BM185" s="49"/>
      <c r="BN185" s="49"/>
      <c r="BO185" s="49"/>
      <c r="BP185" s="49"/>
      <c r="BQ185" s="49"/>
      <c r="BR185" s="49"/>
      <c r="BS185" s="49"/>
      <c r="BT185" s="49"/>
      <c r="BU185" s="49"/>
      <c r="BV185" s="49"/>
      <c r="BW185" s="49"/>
      <c r="BX185" s="49"/>
      <c r="BY185" s="49"/>
      <c r="BZ185" s="49"/>
      <c r="CA185" s="49"/>
      <c r="CB185" s="111"/>
      <c r="CC185" s="114"/>
      <c r="CD185" s="98"/>
      <c r="CE185" s="49"/>
      <c r="CF185" s="49"/>
      <c r="CG185" s="49"/>
      <c r="CH185" s="49"/>
      <c r="CI185" s="49"/>
      <c r="CJ185" s="49"/>
      <c r="CK185" s="49"/>
      <c r="CL185" s="49"/>
      <c r="CM185" s="49"/>
      <c r="CN185" s="49"/>
      <c r="CO185" s="49"/>
      <c r="CP185" s="49"/>
      <c r="CQ185" s="49"/>
      <c r="CR185" s="49"/>
      <c r="CS185" s="49"/>
      <c r="CT185" s="49"/>
      <c r="CU185" s="49"/>
      <c r="CV185" s="49"/>
      <c r="CW185" s="49"/>
      <c r="CX185" s="49"/>
      <c r="CY185" s="49"/>
      <c r="CZ185" s="49"/>
      <c r="DA185" s="49"/>
      <c r="DB185" s="111"/>
    </row>
    <row r="186" spans="1:106" ht="18.600000000000001" hidden="1" thickBot="1" x14ac:dyDescent="0.4">
      <c r="A186" s="109">
        <v>58</v>
      </c>
      <c r="B186" s="12" t="str" cm="1">
        <f t="array" aca="1" ref="B186" ca="1">IF(INDIRECT("Storages!" &amp; ADDRESS(5, A186+3))="District level", IF(COUNTA(INDIRECT("Storages!" &amp; ADDRESS(3, A186+3)))&gt;0, INDIRECT("Storages!" &amp; ADDRESS(3, A186+3)), ""), "")</f>
        <v/>
      </c>
      <c r="C186" s="98"/>
      <c r="D186" s="98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  <c r="AB186" s="111"/>
      <c r="AC186" s="114"/>
      <c r="AD186" s="98"/>
      <c r="AE186" s="49"/>
      <c r="AF186" s="49"/>
      <c r="AG186" s="49"/>
      <c r="AH186" s="49"/>
      <c r="AI186" s="49"/>
      <c r="AJ186" s="49"/>
      <c r="AK186" s="49"/>
      <c r="AL186" s="49"/>
      <c r="AM186" s="49"/>
      <c r="AN186" s="49"/>
      <c r="AO186" s="49"/>
      <c r="AP186" s="49"/>
      <c r="AQ186" s="49"/>
      <c r="AR186" s="49"/>
      <c r="AS186" s="49"/>
      <c r="AT186" s="49"/>
      <c r="AU186" s="49"/>
      <c r="AV186" s="49"/>
      <c r="AW186" s="49"/>
      <c r="AX186" s="49"/>
      <c r="AY186" s="49"/>
      <c r="AZ186" s="49"/>
      <c r="BA186" s="49"/>
      <c r="BB186" s="111"/>
      <c r="BC186" s="114"/>
      <c r="BD186" s="98"/>
      <c r="BE186" s="49"/>
      <c r="BF186" s="49"/>
      <c r="BG186" s="49"/>
      <c r="BH186" s="49"/>
      <c r="BI186" s="49"/>
      <c r="BJ186" s="49"/>
      <c r="BK186" s="49"/>
      <c r="BL186" s="49"/>
      <c r="BM186" s="49"/>
      <c r="BN186" s="49"/>
      <c r="BO186" s="49"/>
      <c r="BP186" s="49"/>
      <c r="BQ186" s="49"/>
      <c r="BR186" s="49"/>
      <c r="BS186" s="49"/>
      <c r="BT186" s="49"/>
      <c r="BU186" s="49"/>
      <c r="BV186" s="49"/>
      <c r="BW186" s="49"/>
      <c r="BX186" s="49"/>
      <c r="BY186" s="49"/>
      <c r="BZ186" s="49"/>
      <c r="CA186" s="49"/>
      <c r="CB186" s="111"/>
      <c r="CC186" s="114"/>
      <c r="CD186" s="98"/>
      <c r="CE186" s="49"/>
      <c r="CF186" s="49"/>
      <c r="CG186" s="49"/>
      <c r="CH186" s="49"/>
      <c r="CI186" s="49"/>
      <c r="CJ186" s="49"/>
      <c r="CK186" s="49"/>
      <c r="CL186" s="49"/>
      <c r="CM186" s="49"/>
      <c r="CN186" s="49"/>
      <c r="CO186" s="49"/>
      <c r="CP186" s="49"/>
      <c r="CQ186" s="49"/>
      <c r="CR186" s="49"/>
      <c r="CS186" s="49"/>
      <c r="CT186" s="49"/>
      <c r="CU186" s="49"/>
      <c r="CV186" s="49"/>
      <c r="CW186" s="49"/>
      <c r="CX186" s="49"/>
      <c r="CY186" s="49"/>
      <c r="CZ186" s="49"/>
      <c r="DA186" s="49"/>
      <c r="DB186" s="111"/>
    </row>
    <row r="187" spans="1:106" ht="18.600000000000001" hidden="1" thickBot="1" x14ac:dyDescent="0.4">
      <c r="A187" s="109">
        <v>59</v>
      </c>
      <c r="B187" s="12" t="str" cm="1">
        <f t="array" aca="1" ref="B187" ca="1">IF(INDIRECT("Storages!" &amp; ADDRESS(5, A187+3))="District level", IF(COUNTA(INDIRECT("Storages!" &amp; ADDRESS(3, A187+3)))&gt;0, INDIRECT("Storages!" &amp; ADDRESS(3, A187+3)), ""), "")</f>
        <v/>
      </c>
      <c r="C187" s="98"/>
      <c r="D187" s="98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  <c r="AB187" s="111"/>
      <c r="AC187" s="114"/>
      <c r="AD187" s="98"/>
      <c r="AE187" s="49"/>
      <c r="AF187" s="49"/>
      <c r="AG187" s="49"/>
      <c r="AH187" s="49"/>
      <c r="AI187" s="49"/>
      <c r="AJ187" s="49"/>
      <c r="AK187" s="49"/>
      <c r="AL187" s="49"/>
      <c r="AM187" s="49"/>
      <c r="AN187" s="49"/>
      <c r="AO187" s="49"/>
      <c r="AP187" s="49"/>
      <c r="AQ187" s="49"/>
      <c r="AR187" s="49"/>
      <c r="AS187" s="49"/>
      <c r="AT187" s="49"/>
      <c r="AU187" s="49"/>
      <c r="AV187" s="49"/>
      <c r="AW187" s="49"/>
      <c r="AX187" s="49"/>
      <c r="AY187" s="49"/>
      <c r="AZ187" s="49"/>
      <c r="BA187" s="49"/>
      <c r="BB187" s="111"/>
      <c r="BC187" s="114"/>
      <c r="BD187" s="98"/>
      <c r="BE187" s="49"/>
      <c r="BF187" s="49"/>
      <c r="BG187" s="49"/>
      <c r="BH187" s="49"/>
      <c r="BI187" s="49"/>
      <c r="BJ187" s="49"/>
      <c r="BK187" s="49"/>
      <c r="BL187" s="49"/>
      <c r="BM187" s="49"/>
      <c r="BN187" s="49"/>
      <c r="BO187" s="49"/>
      <c r="BP187" s="49"/>
      <c r="BQ187" s="49"/>
      <c r="BR187" s="49"/>
      <c r="BS187" s="49"/>
      <c r="BT187" s="49"/>
      <c r="BU187" s="49"/>
      <c r="BV187" s="49"/>
      <c r="BW187" s="49"/>
      <c r="BX187" s="49"/>
      <c r="BY187" s="49"/>
      <c r="BZ187" s="49"/>
      <c r="CA187" s="49"/>
      <c r="CB187" s="111"/>
      <c r="CC187" s="114"/>
      <c r="CD187" s="98"/>
      <c r="CE187" s="49"/>
      <c r="CF187" s="49"/>
      <c r="CG187" s="49"/>
      <c r="CH187" s="49"/>
      <c r="CI187" s="49"/>
      <c r="CJ187" s="49"/>
      <c r="CK187" s="49"/>
      <c r="CL187" s="49"/>
      <c r="CM187" s="49"/>
      <c r="CN187" s="49"/>
      <c r="CO187" s="49"/>
      <c r="CP187" s="49"/>
      <c r="CQ187" s="49"/>
      <c r="CR187" s="49"/>
      <c r="CS187" s="49"/>
      <c r="CT187" s="49"/>
      <c r="CU187" s="49"/>
      <c r="CV187" s="49"/>
      <c r="CW187" s="49"/>
      <c r="CX187" s="49"/>
      <c r="CY187" s="49"/>
      <c r="CZ187" s="49"/>
      <c r="DA187" s="49"/>
      <c r="DB187" s="111"/>
    </row>
    <row r="188" spans="1:106" ht="18.600000000000001" hidden="1" thickBot="1" x14ac:dyDescent="0.4">
      <c r="A188" s="109">
        <v>60</v>
      </c>
      <c r="B188" s="12" t="str" cm="1">
        <f t="array" aca="1" ref="B188" ca="1">IF(INDIRECT("Storages!" &amp; ADDRESS(5, A188+3))="District level", IF(COUNTA(INDIRECT("Storages!" &amp; ADDRESS(3, A188+3)))&gt;0, INDIRECT("Storages!" &amp; ADDRESS(3, A188+3)), ""), "")</f>
        <v/>
      </c>
      <c r="C188" s="98"/>
      <c r="D188" s="98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  <c r="AB188" s="111"/>
      <c r="AC188" s="114"/>
      <c r="AD188" s="98"/>
      <c r="AE188" s="49"/>
      <c r="AF188" s="49"/>
      <c r="AG188" s="49"/>
      <c r="AH188" s="49"/>
      <c r="AI188" s="49"/>
      <c r="AJ188" s="49"/>
      <c r="AK188" s="49"/>
      <c r="AL188" s="49"/>
      <c r="AM188" s="49"/>
      <c r="AN188" s="49"/>
      <c r="AO188" s="49"/>
      <c r="AP188" s="49"/>
      <c r="AQ188" s="49"/>
      <c r="AR188" s="49"/>
      <c r="AS188" s="49"/>
      <c r="AT188" s="49"/>
      <c r="AU188" s="49"/>
      <c r="AV188" s="49"/>
      <c r="AW188" s="49"/>
      <c r="AX188" s="49"/>
      <c r="AY188" s="49"/>
      <c r="AZ188" s="49"/>
      <c r="BA188" s="49"/>
      <c r="BB188" s="111"/>
      <c r="BC188" s="114"/>
      <c r="BD188" s="98"/>
      <c r="BE188" s="49"/>
      <c r="BF188" s="49"/>
      <c r="BG188" s="49"/>
      <c r="BH188" s="49"/>
      <c r="BI188" s="49"/>
      <c r="BJ188" s="49"/>
      <c r="BK188" s="49"/>
      <c r="BL188" s="49"/>
      <c r="BM188" s="49"/>
      <c r="BN188" s="49"/>
      <c r="BO188" s="49"/>
      <c r="BP188" s="49"/>
      <c r="BQ188" s="49"/>
      <c r="BR188" s="49"/>
      <c r="BS188" s="49"/>
      <c r="BT188" s="49"/>
      <c r="BU188" s="49"/>
      <c r="BV188" s="49"/>
      <c r="BW188" s="49"/>
      <c r="BX188" s="49"/>
      <c r="BY188" s="49"/>
      <c r="BZ188" s="49"/>
      <c r="CA188" s="49"/>
      <c r="CB188" s="111"/>
      <c r="CC188" s="114"/>
      <c r="CD188" s="98"/>
      <c r="CE188" s="49"/>
      <c r="CF188" s="49"/>
      <c r="CG188" s="49"/>
      <c r="CH188" s="49"/>
      <c r="CI188" s="49"/>
      <c r="CJ188" s="49"/>
      <c r="CK188" s="49"/>
      <c r="CL188" s="49"/>
      <c r="CM188" s="49"/>
      <c r="CN188" s="49"/>
      <c r="CO188" s="49"/>
      <c r="CP188" s="49"/>
      <c r="CQ188" s="49"/>
      <c r="CR188" s="49"/>
      <c r="CS188" s="49"/>
      <c r="CT188" s="49"/>
      <c r="CU188" s="49"/>
      <c r="CV188" s="49"/>
      <c r="CW188" s="49"/>
      <c r="CX188" s="49"/>
      <c r="CY188" s="49"/>
      <c r="CZ188" s="49"/>
      <c r="DA188" s="49"/>
      <c r="DB188" s="111"/>
    </row>
    <row r="189" spans="1:106" s="124" customFormat="1" ht="21.6" thickBot="1" x14ac:dyDescent="0.45">
      <c r="A189" s="119"/>
      <c r="B189" s="120" t="s">
        <v>578</v>
      </c>
      <c r="C189" s="121" t="s">
        <v>86</v>
      </c>
      <c r="D189" s="121" t="s">
        <v>87</v>
      </c>
      <c r="E189" s="121" t="s">
        <v>124</v>
      </c>
      <c r="F189" s="121" t="s">
        <v>125</v>
      </c>
      <c r="G189" s="121" t="s">
        <v>124</v>
      </c>
      <c r="H189" s="121" t="s">
        <v>125</v>
      </c>
      <c r="I189" s="121" t="s">
        <v>124</v>
      </c>
      <c r="J189" s="121" t="s">
        <v>125</v>
      </c>
      <c r="K189" s="121" t="s">
        <v>124</v>
      </c>
      <c r="L189" s="121" t="s">
        <v>125</v>
      </c>
      <c r="M189" s="121" t="s">
        <v>124</v>
      </c>
      <c r="N189" s="121" t="s">
        <v>125</v>
      </c>
      <c r="O189" s="121" t="s">
        <v>124</v>
      </c>
      <c r="P189" s="121" t="s">
        <v>125</v>
      </c>
      <c r="Q189" s="121" t="s">
        <v>124</v>
      </c>
      <c r="R189" s="121" t="s">
        <v>125</v>
      </c>
      <c r="S189" s="121" t="s">
        <v>124</v>
      </c>
      <c r="T189" s="121" t="s">
        <v>125</v>
      </c>
      <c r="U189" s="121" t="s">
        <v>124</v>
      </c>
      <c r="V189" s="121" t="s">
        <v>125</v>
      </c>
      <c r="W189" s="121" t="s">
        <v>124</v>
      </c>
      <c r="X189" s="121" t="s">
        <v>125</v>
      </c>
      <c r="Y189" s="121" t="s">
        <v>124</v>
      </c>
      <c r="Z189" s="121" t="s">
        <v>125</v>
      </c>
      <c r="AA189" s="121" t="s">
        <v>124</v>
      </c>
      <c r="AB189" s="122" t="s">
        <v>125</v>
      </c>
      <c r="AC189" s="123" t="s">
        <v>86</v>
      </c>
      <c r="AD189" s="121" t="s">
        <v>87</v>
      </c>
      <c r="AE189" s="121" t="s">
        <v>124</v>
      </c>
      <c r="AF189" s="121" t="s">
        <v>125</v>
      </c>
      <c r="AG189" s="121" t="s">
        <v>124</v>
      </c>
      <c r="AH189" s="121" t="s">
        <v>125</v>
      </c>
      <c r="AI189" s="121" t="s">
        <v>124</v>
      </c>
      <c r="AJ189" s="121" t="s">
        <v>125</v>
      </c>
      <c r="AK189" s="121" t="s">
        <v>124</v>
      </c>
      <c r="AL189" s="121" t="s">
        <v>125</v>
      </c>
      <c r="AM189" s="121" t="s">
        <v>124</v>
      </c>
      <c r="AN189" s="121" t="s">
        <v>125</v>
      </c>
      <c r="AO189" s="121" t="s">
        <v>124</v>
      </c>
      <c r="AP189" s="121" t="s">
        <v>125</v>
      </c>
      <c r="AQ189" s="121" t="s">
        <v>124</v>
      </c>
      <c r="AR189" s="121" t="s">
        <v>125</v>
      </c>
      <c r="AS189" s="121" t="s">
        <v>124</v>
      </c>
      <c r="AT189" s="121" t="s">
        <v>125</v>
      </c>
      <c r="AU189" s="121" t="s">
        <v>124</v>
      </c>
      <c r="AV189" s="121" t="s">
        <v>125</v>
      </c>
      <c r="AW189" s="121" t="s">
        <v>124</v>
      </c>
      <c r="AX189" s="121" t="s">
        <v>125</v>
      </c>
      <c r="AY189" s="121" t="s">
        <v>124</v>
      </c>
      <c r="AZ189" s="121" t="s">
        <v>125</v>
      </c>
      <c r="BA189" s="121" t="s">
        <v>124</v>
      </c>
      <c r="BB189" s="122" t="s">
        <v>125</v>
      </c>
      <c r="BC189" s="123" t="s">
        <v>86</v>
      </c>
      <c r="BD189" s="121" t="s">
        <v>87</v>
      </c>
      <c r="BE189" s="121" t="s">
        <v>124</v>
      </c>
      <c r="BF189" s="121" t="s">
        <v>125</v>
      </c>
      <c r="BG189" s="121" t="s">
        <v>124</v>
      </c>
      <c r="BH189" s="121" t="s">
        <v>125</v>
      </c>
      <c r="BI189" s="121" t="s">
        <v>124</v>
      </c>
      <c r="BJ189" s="121" t="s">
        <v>125</v>
      </c>
      <c r="BK189" s="121" t="s">
        <v>124</v>
      </c>
      <c r="BL189" s="121" t="s">
        <v>125</v>
      </c>
      <c r="BM189" s="121" t="s">
        <v>124</v>
      </c>
      <c r="BN189" s="121" t="s">
        <v>125</v>
      </c>
      <c r="BO189" s="121" t="s">
        <v>124</v>
      </c>
      <c r="BP189" s="121" t="s">
        <v>125</v>
      </c>
      <c r="BQ189" s="121" t="s">
        <v>124</v>
      </c>
      <c r="BR189" s="121" t="s">
        <v>125</v>
      </c>
      <c r="BS189" s="121" t="s">
        <v>124</v>
      </c>
      <c r="BT189" s="121" t="s">
        <v>125</v>
      </c>
      <c r="BU189" s="121" t="s">
        <v>124</v>
      </c>
      <c r="BV189" s="121" t="s">
        <v>125</v>
      </c>
      <c r="BW189" s="121" t="s">
        <v>124</v>
      </c>
      <c r="BX189" s="121" t="s">
        <v>125</v>
      </c>
      <c r="BY189" s="121" t="s">
        <v>124</v>
      </c>
      <c r="BZ189" s="121" t="s">
        <v>125</v>
      </c>
      <c r="CA189" s="121" t="s">
        <v>124</v>
      </c>
      <c r="CB189" s="122" t="s">
        <v>125</v>
      </c>
      <c r="CC189" s="123" t="s">
        <v>86</v>
      </c>
      <c r="CD189" s="121" t="s">
        <v>87</v>
      </c>
      <c r="CE189" s="121" t="s">
        <v>124</v>
      </c>
      <c r="CF189" s="121" t="s">
        <v>125</v>
      </c>
      <c r="CG189" s="121" t="s">
        <v>124</v>
      </c>
      <c r="CH189" s="121" t="s">
        <v>125</v>
      </c>
      <c r="CI189" s="121" t="s">
        <v>124</v>
      </c>
      <c r="CJ189" s="121" t="s">
        <v>125</v>
      </c>
      <c r="CK189" s="121" t="s">
        <v>124</v>
      </c>
      <c r="CL189" s="121" t="s">
        <v>125</v>
      </c>
      <c r="CM189" s="121" t="s">
        <v>124</v>
      </c>
      <c r="CN189" s="121" t="s">
        <v>125</v>
      </c>
      <c r="CO189" s="121" t="s">
        <v>124</v>
      </c>
      <c r="CP189" s="121" t="s">
        <v>125</v>
      </c>
      <c r="CQ189" s="121" t="s">
        <v>124</v>
      </c>
      <c r="CR189" s="121" t="s">
        <v>125</v>
      </c>
      <c r="CS189" s="121" t="s">
        <v>124</v>
      </c>
      <c r="CT189" s="121" t="s">
        <v>125</v>
      </c>
      <c r="CU189" s="121" t="s">
        <v>124</v>
      </c>
      <c r="CV189" s="121" t="s">
        <v>125</v>
      </c>
      <c r="CW189" s="121" t="s">
        <v>124</v>
      </c>
      <c r="CX189" s="121" t="s">
        <v>125</v>
      </c>
      <c r="CY189" s="121" t="s">
        <v>124</v>
      </c>
      <c r="CZ189" s="121" t="s">
        <v>125</v>
      </c>
      <c r="DA189" s="121" t="s">
        <v>124</v>
      </c>
      <c r="DB189" s="122" t="s">
        <v>125</v>
      </c>
    </row>
    <row r="190" spans="1:106" hidden="1" x14ac:dyDescent="0.35">
      <c r="A190" s="110">
        <v>1</v>
      </c>
      <c r="B190" s="12" t="str" cm="1">
        <f t="array" aca="1" ref="B190" ca="1">IF(INDIRECT("Storages!" &amp; ADDRESS(5, A190+3))="Building level", IF(COUNTA(INDIRECT("Storages!" &amp; ADDRESS(3, A190+3)))&gt;0, INDIRECT("Storages!" &amp; ADDRESS(3, A190+3)), ""), "")</f>
        <v/>
      </c>
      <c r="C190" s="49"/>
      <c r="D190" s="49"/>
      <c r="E190" s="98"/>
      <c r="F190" s="98"/>
      <c r="G190" s="98"/>
      <c r="H190" s="98"/>
      <c r="I190" s="98"/>
      <c r="J190" s="98"/>
      <c r="K190" s="98"/>
      <c r="L190" s="98"/>
      <c r="M190" s="98"/>
      <c r="N190" s="98"/>
      <c r="O190" s="98"/>
      <c r="P190" s="98"/>
      <c r="Q190" s="98"/>
      <c r="R190" s="98"/>
      <c r="S190" s="98"/>
      <c r="T190" s="98"/>
      <c r="U190" s="98"/>
      <c r="V190" s="98"/>
      <c r="W190" s="98"/>
      <c r="X190" s="98"/>
      <c r="Y190" s="98"/>
      <c r="Z190" s="98"/>
      <c r="AA190" s="98"/>
      <c r="AB190" s="112"/>
      <c r="AC190" s="115"/>
      <c r="AD190" s="49"/>
      <c r="AE190" s="98"/>
      <c r="AF190" s="98"/>
      <c r="AG190" s="98"/>
      <c r="AH190" s="98"/>
      <c r="AI190" s="98"/>
      <c r="AJ190" s="98"/>
      <c r="AK190" s="98"/>
      <c r="AL190" s="98"/>
      <c r="AM190" s="98"/>
      <c r="AN190" s="98"/>
      <c r="AO190" s="98"/>
      <c r="AP190" s="98"/>
      <c r="AQ190" s="98"/>
      <c r="AR190" s="98"/>
      <c r="AS190" s="98"/>
      <c r="AT190" s="98"/>
      <c r="AU190" s="98"/>
      <c r="AV190" s="98"/>
      <c r="AW190" s="98"/>
      <c r="AX190" s="98"/>
      <c r="AY190" s="98"/>
      <c r="AZ190" s="98"/>
      <c r="BA190" s="98"/>
      <c r="BB190" s="112"/>
      <c r="BC190" s="115"/>
      <c r="BD190" s="49"/>
      <c r="BE190" s="98"/>
      <c r="BF190" s="98"/>
      <c r="BG190" s="98"/>
      <c r="BH190" s="98"/>
      <c r="BI190" s="98"/>
      <c r="BJ190" s="98"/>
      <c r="BK190" s="98"/>
      <c r="BL190" s="98"/>
      <c r="BM190" s="98"/>
      <c r="BN190" s="98"/>
      <c r="BO190" s="98"/>
      <c r="BP190" s="98"/>
      <c r="BQ190" s="98"/>
      <c r="BR190" s="98"/>
      <c r="BS190" s="98"/>
      <c r="BT190" s="98"/>
      <c r="BU190" s="98"/>
      <c r="BV190" s="98"/>
      <c r="BW190" s="98"/>
      <c r="BX190" s="98"/>
      <c r="BY190" s="98"/>
      <c r="BZ190" s="98"/>
      <c r="CA190" s="98"/>
      <c r="CB190" s="112"/>
      <c r="CC190" s="115"/>
      <c r="CD190" s="49"/>
      <c r="CE190" s="98"/>
      <c r="CF190" s="98"/>
      <c r="CG190" s="98"/>
      <c r="CH190" s="98"/>
      <c r="CI190" s="98"/>
      <c r="CJ190" s="98"/>
      <c r="CK190" s="98"/>
      <c r="CL190" s="98"/>
      <c r="CM190" s="98"/>
      <c r="CN190" s="98"/>
      <c r="CO190" s="98"/>
      <c r="CP190" s="98"/>
      <c r="CQ190" s="98"/>
      <c r="CR190" s="98"/>
      <c r="CS190" s="98"/>
      <c r="CT190" s="98"/>
      <c r="CU190" s="98"/>
      <c r="CV190" s="98"/>
      <c r="CW190" s="98"/>
      <c r="CX190" s="98"/>
      <c r="CY190" s="98"/>
      <c r="CZ190" s="98"/>
      <c r="DA190" s="98"/>
      <c r="DB190" s="112"/>
    </row>
    <row r="191" spans="1:106" hidden="1" x14ac:dyDescent="0.35">
      <c r="A191" s="109">
        <v>2</v>
      </c>
      <c r="B191" s="12" t="str" cm="1">
        <f t="array" aca="1" ref="B191" ca="1">IF(INDIRECT("Storages!" &amp; ADDRESS(5, A191+3))="Building level", IF(COUNTA(INDIRECT("Storages!" &amp; ADDRESS(3, A191+3)))&gt;0, INDIRECT("Storages!" &amp; ADDRESS(3, A191+3)), ""), "")</f>
        <v/>
      </c>
      <c r="C191" s="49"/>
      <c r="D191" s="49"/>
      <c r="E191" s="98"/>
      <c r="F191" s="98"/>
      <c r="G191" s="98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8"/>
      <c r="S191" s="98"/>
      <c r="T191" s="98"/>
      <c r="U191" s="98"/>
      <c r="V191" s="98"/>
      <c r="W191" s="98"/>
      <c r="X191" s="98"/>
      <c r="Y191" s="98"/>
      <c r="Z191" s="98"/>
      <c r="AA191" s="98"/>
      <c r="AB191" s="112"/>
      <c r="AC191" s="115"/>
      <c r="AD191" s="49"/>
      <c r="AE191" s="98"/>
      <c r="AF191" s="98"/>
      <c r="AG191" s="98"/>
      <c r="AH191" s="98"/>
      <c r="AI191" s="98"/>
      <c r="AJ191" s="98"/>
      <c r="AK191" s="98"/>
      <c r="AL191" s="98"/>
      <c r="AM191" s="98"/>
      <c r="AN191" s="98"/>
      <c r="AO191" s="98"/>
      <c r="AP191" s="98"/>
      <c r="AQ191" s="98"/>
      <c r="AR191" s="98"/>
      <c r="AS191" s="98"/>
      <c r="AT191" s="98"/>
      <c r="AU191" s="98"/>
      <c r="AV191" s="98"/>
      <c r="AW191" s="98"/>
      <c r="AX191" s="98"/>
      <c r="AY191" s="98"/>
      <c r="AZ191" s="98"/>
      <c r="BA191" s="98"/>
      <c r="BB191" s="112"/>
      <c r="BC191" s="115"/>
      <c r="BD191" s="49"/>
      <c r="BE191" s="98"/>
      <c r="BF191" s="98"/>
      <c r="BG191" s="98"/>
      <c r="BH191" s="98"/>
      <c r="BI191" s="98"/>
      <c r="BJ191" s="98"/>
      <c r="BK191" s="98"/>
      <c r="BL191" s="98"/>
      <c r="BM191" s="98"/>
      <c r="BN191" s="98"/>
      <c r="BO191" s="98"/>
      <c r="BP191" s="98"/>
      <c r="BQ191" s="98"/>
      <c r="BR191" s="98"/>
      <c r="BS191" s="98"/>
      <c r="BT191" s="98"/>
      <c r="BU191" s="98"/>
      <c r="BV191" s="98"/>
      <c r="BW191" s="98"/>
      <c r="BX191" s="98"/>
      <c r="BY191" s="98"/>
      <c r="BZ191" s="98"/>
      <c r="CA191" s="98"/>
      <c r="CB191" s="112"/>
      <c r="CC191" s="115"/>
      <c r="CD191" s="49"/>
      <c r="CE191" s="98"/>
      <c r="CF191" s="98"/>
      <c r="CG191" s="98"/>
      <c r="CH191" s="98"/>
      <c r="CI191" s="98"/>
      <c r="CJ191" s="98"/>
      <c r="CK191" s="98"/>
      <c r="CL191" s="98"/>
      <c r="CM191" s="98"/>
      <c r="CN191" s="98"/>
      <c r="CO191" s="98"/>
      <c r="CP191" s="98"/>
      <c r="CQ191" s="98"/>
      <c r="CR191" s="98"/>
      <c r="CS191" s="98"/>
      <c r="CT191" s="98"/>
      <c r="CU191" s="98"/>
      <c r="CV191" s="98"/>
      <c r="CW191" s="98"/>
      <c r="CX191" s="98"/>
      <c r="CY191" s="98"/>
      <c r="CZ191" s="98"/>
      <c r="DA191" s="98"/>
      <c r="DB191" s="112"/>
    </row>
    <row r="192" spans="1:106" x14ac:dyDescent="0.35">
      <c r="A192" s="109">
        <v>3</v>
      </c>
      <c r="B192" s="12" t="str" cm="1">
        <f t="array" aca="1" ref="B192" ca="1">IF(INDIRECT("Storages!" &amp; ADDRESS(5, A192+3))="Building level", IF(COUNTA(INDIRECT("Storages!" &amp; ADDRESS(3, A192+3)))&gt;0, INDIRECT("Storages!" &amp; ADDRESS(3, A192+3)), ""), "")</f>
        <v>Hot Water Tank (3kWh)</v>
      </c>
      <c r="C192" s="49"/>
      <c r="D192" s="49"/>
      <c r="E192" s="98"/>
      <c r="F192" s="98">
        <f t="shared" ref="F192" si="1">3*$E$5</f>
        <v>1782</v>
      </c>
      <c r="G192" s="98"/>
      <c r="H192" s="98">
        <f>10*$G$5</f>
        <v>2120</v>
      </c>
      <c r="I192" s="98"/>
      <c r="J192" s="98"/>
      <c r="K192" s="98"/>
      <c r="L192" s="98"/>
      <c r="M192" s="98"/>
      <c r="N192" s="98"/>
      <c r="O192" s="98"/>
      <c r="P192" s="98"/>
      <c r="Q192" s="98"/>
      <c r="R192" s="98"/>
      <c r="S192" s="98"/>
      <c r="T192" s="98"/>
      <c r="U192" s="98"/>
      <c r="V192" s="98"/>
      <c r="W192" s="98"/>
      <c r="X192" s="98"/>
      <c r="Y192" s="98"/>
      <c r="Z192" s="98"/>
      <c r="AA192" s="98"/>
      <c r="AB192" s="98"/>
      <c r="AC192" s="115"/>
      <c r="AD192" s="49"/>
      <c r="AE192" s="98"/>
      <c r="AF192" s="98"/>
      <c r="AG192" s="98"/>
      <c r="AH192" s="98"/>
      <c r="AI192" s="98"/>
      <c r="AJ192" s="98"/>
      <c r="AK192" s="98"/>
      <c r="AL192" s="98"/>
      <c r="AM192" s="98"/>
      <c r="AN192" s="98"/>
      <c r="AO192" s="98"/>
      <c r="AP192" s="98"/>
      <c r="AQ192" s="98"/>
      <c r="AR192" s="98"/>
      <c r="AS192" s="98"/>
      <c r="AT192" s="98"/>
      <c r="AU192" s="98"/>
      <c r="AV192" s="98"/>
      <c r="AW192" s="98"/>
      <c r="AX192" s="98"/>
      <c r="AY192" s="98"/>
      <c r="AZ192" s="98"/>
      <c r="BA192" s="98"/>
      <c r="BB192" s="112"/>
      <c r="BC192" s="115"/>
      <c r="BD192" s="49"/>
      <c r="BE192" s="98"/>
      <c r="BF192" s="98"/>
      <c r="BG192" s="98"/>
      <c r="BH192" s="98"/>
      <c r="BI192" s="98"/>
      <c r="BJ192" s="98"/>
      <c r="BK192" s="98"/>
      <c r="BL192" s="98"/>
      <c r="BM192" s="98"/>
      <c r="BN192" s="98"/>
      <c r="BO192" s="98"/>
      <c r="BP192" s="98"/>
      <c r="BQ192" s="98"/>
      <c r="BR192" s="98"/>
      <c r="BS192" s="98"/>
      <c r="BT192" s="98"/>
      <c r="BU192" s="98"/>
      <c r="BV192" s="98"/>
      <c r="BW192" s="98"/>
      <c r="BX192" s="98"/>
      <c r="BY192" s="98"/>
      <c r="BZ192" s="98"/>
      <c r="CA192" s="98"/>
      <c r="CB192" s="112"/>
      <c r="CC192" s="115"/>
      <c r="CD192" s="49"/>
      <c r="CE192" s="98"/>
      <c r="CF192" s="98"/>
      <c r="CG192" s="98"/>
      <c r="CH192" s="98"/>
      <c r="CI192" s="98"/>
      <c r="CJ192" s="98"/>
      <c r="CK192" s="98"/>
      <c r="CL192" s="98"/>
      <c r="CM192" s="98"/>
      <c r="CN192" s="98"/>
      <c r="CO192" s="98"/>
      <c r="CP192" s="98"/>
      <c r="CQ192" s="98"/>
      <c r="CR192" s="98"/>
      <c r="CS192" s="98"/>
      <c r="CT192" s="98"/>
      <c r="CU192" s="98"/>
      <c r="CV192" s="98"/>
      <c r="CW192" s="98"/>
      <c r="CX192" s="98"/>
      <c r="CY192" s="98"/>
      <c r="CZ192" s="98"/>
      <c r="DA192" s="98"/>
      <c r="DB192" s="112"/>
    </row>
    <row r="193" spans="1:106" hidden="1" x14ac:dyDescent="0.35">
      <c r="A193" s="109">
        <v>4</v>
      </c>
      <c r="B193" s="12" t="str" cm="1">
        <f t="array" aca="1" ref="B193" ca="1">IF(INDIRECT("Storages!" &amp; ADDRESS(5, A193+3))="Building level", IF(COUNTA(INDIRECT("Storages!" &amp; ADDRESS(3, A193+3)))&gt;0, INDIRECT("Storages!" &amp; ADDRESS(3, A193+3)), ""), "")</f>
        <v/>
      </c>
      <c r="C193" s="49"/>
      <c r="D193" s="49"/>
      <c r="E193" s="98"/>
      <c r="F193" s="98"/>
      <c r="G193" s="98"/>
      <c r="H193" s="98"/>
      <c r="I193" s="98"/>
      <c r="J193" s="98"/>
      <c r="K193" s="98"/>
      <c r="L193" s="98"/>
      <c r="M193" s="98"/>
      <c r="N193" s="98"/>
      <c r="O193" s="98"/>
      <c r="P193" s="98"/>
      <c r="Q193" s="98"/>
      <c r="R193" s="98"/>
      <c r="S193" s="98"/>
      <c r="T193" s="98"/>
      <c r="U193" s="98"/>
      <c r="V193" s="98"/>
      <c r="W193" s="98"/>
      <c r="X193" s="98"/>
      <c r="Y193" s="98"/>
      <c r="Z193" s="98"/>
      <c r="AA193" s="98"/>
      <c r="AB193" s="112"/>
      <c r="AC193" s="115"/>
      <c r="AD193" s="49"/>
      <c r="AE193" s="98"/>
      <c r="AF193" s="98"/>
      <c r="AG193" s="98"/>
      <c r="AH193" s="98"/>
      <c r="AI193" s="98"/>
      <c r="AJ193" s="98"/>
      <c r="AK193" s="98"/>
      <c r="AL193" s="98"/>
      <c r="AM193" s="98"/>
      <c r="AN193" s="98"/>
      <c r="AO193" s="98"/>
      <c r="AP193" s="98"/>
      <c r="AQ193" s="98"/>
      <c r="AR193" s="98"/>
      <c r="AS193" s="98"/>
      <c r="AT193" s="98"/>
      <c r="AU193" s="98"/>
      <c r="AV193" s="98"/>
      <c r="AW193" s="98"/>
      <c r="AX193" s="98"/>
      <c r="AY193" s="98"/>
      <c r="AZ193" s="98"/>
      <c r="BA193" s="98"/>
      <c r="BB193" s="112"/>
      <c r="BC193" s="115"/>
      <c r="BD193" s="49"/>
      <c r="BE193" s="98"/>
      <c r="BF193" s="98"/>
      <c r="BG193" s="98"/>
      <c r="BH193" s="98"/>
      <c r="BI193" s="98"/>
      <c r="BJ193" s="98"/>
      <c r="BK193" s="98"/>
      <c r="BL193" s="98"/>
      <c r="BM193" s="98"/>
      <c r="BN193" s="98"/>
      <c r="BO193" s="98"/>
      <c r="BP193" s="98"/>
      <c r="BQ193" s="98"/>
      <c r="BR193" s="98"/>
      <c r="BS193" s="98"/>
      <c r="BT193" s="98"/>
      <c r="BU193" s="98"/>
      <c r="BV193" s="98"/>
      <c r="BW193" s="98"/>
      <c r="BX193" s="98"/>
      <c r="BY193" s="98"/>
      <c r="BZ193" s="98"/>
      <c r="CA193" s="98"/>
      <c r="CB193" s="112"/>
      <c r="CC193" s="115"/>
      <c r="CD193" s="49"/>
      <c r="CE193" s="98"/>
      <c r="CF193" s="98"/>
      <c r="CG193" s="98"/>
      <c r="CH193" s="98"/>
      <c r="CI193" s="98"/>
      <c r="CJ193" s="98"/>
      <c r="CK193" s="98"/>
      <c r="CL193" s="98"/>
      <c r="CM193" s="98"/>
      <c r="CN193" s="98"/>
      <c r="CO193" s="98"/>
      <c r="CP193" s="98"/>
      <c r="CQ193" s="98"/>
      <c r="CR193" s="98"/>
      <c r="CS193" s="98"/>
      <c r="CT193" s="98"/>
      <c r="CU193" s="98"/>
      <c r="CV193" s="98"/>
      <c r="CW193" s="98"/>
      <c r="CX193" s="98"/>
      <c r="CY193" s="98"/>
      <c r="CZ193" s="98"/>
      <c r="DA193" s="98"/>
      <c r="DB193" s="112"/>
    </row>
    <row r="194" spans="1:106" hidden="1" x14ac:dyDescent="0.35">
      <c r="A194" s="109">
        <v>5</v>
      </c>
      <c r="B194" s="12" t="str" cm="1">
        <f t="array" aca="1" ref="B194" ca="1">IF(INDIRECT("Storages!" &amp; ADDRESS(5, A194+3))="Building level", IF(COUNTA(INDIRECT("Storages!" &amp; ADDRESS(3, A194+3)))&gt;0, INDIRECT("Storages!" &amp; ADDRESS(3, A194+3)), ""), "")</f>
        <v/>
      </c>
      <c r="C194" s="49"/>
      <c r="D194" s="49"/>
      <c r="E194" s="98"/>
      <c r="F194" s="98"/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8"/>
      <c r="S194" s="98"/>
      <c r="T194" s="98"/>
      <c r="U194" s="98"/>
      <c r="V194" s="98"/>
      <c r="W194" s="98"/>
      <c r="X194" s="98"/>
      <c r="Y194" s="98"/>
      <c r="Z194" s="98"/>
      <c r="AA194" s="98"/>
      <c r="AB194" s="112"/>
      <c r="AC194" s="115"/>
      <c r="AD194" s="49"/>
      <c r="AE194" s="98"/>
      <c r="AF194" s="98"/>
      <c r="AG194" s="98"/>
      <c r="AH194" s="98"/>
      <c r="AI194" s="98"/>
      <c r="AJ194" s="98"/>
      <c r="AK194" s="98"/>
      <c r="AL194" s="98"/>
      <c r="AM194" s="98"/>
      <c r="AN194" s="98"/>
      <c r="AO194" s="98"/>
      <c r="AP194" s="98"/>
      <c r="AQ194" s="98"/>
      <c r="AR194" s="98"/>
      <c r="AS194" s="98"/>
      <c r="AT194" s="98"/>
      <c r="AU194" s="98"/>
      <c r="AV194" s="98"/>
      <c r="AW194" s="98"/>
      <c r="AX194" s="98"/>
      <c r="AY194" s="98"/>
      <c r="AZ194" s="98"/>
      <c r="BA194" s="98"/>
      <c r="BB194" s="112"/>
      <c r="BC194" s="115"/>
      <c r="BD194" s="49"/>
      <c r="BE194" s="98"/>
      <c r="BF194" s="98"/>
      <c r="BG194" s="98"/>
      <c r="BH194" s="98"/>
      <c r="BI194" s="98"/>
      <c r="BJ194" s="98"/>
      <c r="BK194" s="98"/>
      <c r="BL194" s="98"/>
      <c r="BM194" s="98"/>
      <c r="BN194" s="98"/>
      <c r="BO194" s="98"/>
      <c r="BP194" s="98"/>
      <c r="BQ194" s="98"/>
      <c r="BR194" s="98"/>
      <c r="BS194" s="98"/>
      <c r="BT194" s="98"/>
      <c r="BU194" s="98"/>
      <c r="BV194" s="98"/>
      <c r="BW194" s="98"/>
      <c r="BX194" s="98"/>
      <c r="BY194" s="98"/>
      <c r="BZ194" s="98"/>
      <c r="CA194" s="98"/>
      <c r="CB194" s="112"/>
      <c r="CC194" s="115"/>
      <c r="CD194" s="49"/>
      <c r="CE194" s="98"/>
      <c r="CF194" s="98"/>
      <c r="CG194" s="98"/>
      <c r="CH194" s="98"/>
      <c r="CI194" s="98"/>
      <c r="CJ194" s="98"/>
      <c r="CK194" s="98"/>
      <c r="CL194" s="98"/>
      <c r="CM194" s="98"/>
      <c r="CN194" s="98"/>
      <c r="CO194" s="98"/>
      <c r="CP194" s="98"/>
      <c r="CQ194" s="98"/>
      <c r="CR194" s="98"/>
      <c r="CS194" s="98"/>
      <c r="CT194" s="98"/>
      <c r="CU194" s="98"/>
      <c r="CV194" s="98"/>
      <c r="CW194" s="98"/>
      <c r="CX194" s="98"/>
      <c r="CY194" s="98"/>
      <c r="CZ194" s="98"/>
      <c r="DA194" s="98"/>
      <c r="DB194" s="112"/>
    </row>
    <row r="195" spans="1:106" hidden="1" x14ac:dyDescent="0.35">
      <c r="A195" s="109">
        <v>6</v>
      </c>
      <c r="B195" s="12" t="str" cm="1">
        <f t="array" aca="1" ref="B195" ca="1">IF(INDIRECT("Storages!" &amp; ADDRESS(5, A195+3))="Building level", IF(COUNTA(INDIRECT("Storages!" &amp; ADDRESS(3, A195+3)))&gt;0, INDIRECT("Storages!" &amp; ADDRESS(3, A195+3)), ""), "")</f>
        <v/>
      </c>
      <c r="C195" s="49"/>
      <c r="D195" s="49"/>
      <c r="E195" s="98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8"/>
      <c r="S195" s="98"/>
      <c r="T195" s="98"/>
      <c r="U195" s="98"/>
      <c r="V195" s="98"/>
      <c r="W195" s="98"/>
      <c r="X195" s="98"/>
      <c r="Y195" s="98"/>
      <c r="Z195" s="98"/>
      <c r="AA195" s="98"/>
      <c r="AB195" s="98"/>
      <c r="AC195" s="115"/>
      <c r="AD195" s="49"/>
      <c r="AE195" s="98"/>
      <c r="AF195" s="98"/>
      <c r="AG195" s="98"/>
      <c r="AH195" s="98"/>
      <c r="AI195" s="98"/>
      <c r="AJ195" s="98"/>
      <c r="AK195" s="98"/>
      <c r="AL195" s="98"/>
      <c r="AM195" s="98"/>
      <c r="AN195" s="98"/>
      <c r="AO195" s="98"/>
      <c r="AP195" s="98"/>
      <c r="AQ195" s="98"/>
      <c r="AR195" s="98"/>
      <c r="AS195" s="98"/>
      <c r="AT195" s="98"/>
      <c r="AU195" s="98"/>
      <c r="AV195" s="98"/>
      <c r="AW195" s="98"/>
      <c r="AX195" s="98"/>
      <c r="AY195" s="98"/>
      <c r="AZ195" s="98"/>
      <c r="BA195" s="98"/>
      <c r="BB195" s="112"/>
      <c r="BC195" s="115"/>
      <c r="BD195" s="49"/>
      <c r="BE195" s="98"/>
      <c r="BF195" s="98"/>
      <c r="BG195" s="98"/>
      <c r="BH195" s="98"/>
      <c r="BI195" s="98"/>
      <c r="BJ195" s="98"/>
      <c r="BK195" s="98"/>
      <c r="BL195" s="98"/>
      <c r="BM195" s="98"/>
      <c r="BN195" s="98"/>
      <c r="BO195" s="98"/>
      <c r="BP195" s="98"/>
      <c r="BQ195" s="98"/>
      <c r="BR195" s="98"/>
      <c r="BS195" s="98"/>
      <c r="BT195" s="98"/>
      <c r="BU195" s="98"/>
      <c r="BV195" s="98"/>
      <c r="BW195" s="98"/>
      <c r="BX195" s="98"/>
      <c r="BY195" s="98"/>
      <c r="BZ195" s="98"/>
      <c r="CA195" s="98"/>
      <c r="CB195" s="112"/>
      <c r="CC195" s="115"/>
      <c r="CD195" s="49"/>
      <c r="CE195" s="98"/>
      <c r="CF195" s="98"/>
      <c r="CG195" s="98"/>
      <c r="CH195" s="98"/>
      <c r="CI195" s="98"/>
      <c r="CJ195" s="98"/>
      <c r="CK195" s="98"/>
      <c r="CL195" s="98"/>
      <c r="CM195" s="98"/>
      <c r="CN195" s="98"/>
      <c r="CO195" s="98"/>
      <c r="CP195" s="98"/>
      <c r="CQ195" s="98"/>
      <c r="CR195" s="98"/>
      <c r="CS195" s="98"/>
      <c r="CT195" s="98"/>
      <c r="CU195" s="98"/>
      <c r="CV195" s="98"/>
      <c r="CW195" s="98"/>
      <c r="CX195" s="98"/>
      <c r="CY195" s="98"/>
      <c r="CZ195" s="98"/>
      <c r="DA195" s="98"/>
      <c r="DB195" s="112"/>
    </row>
    <row r="196" spans="1:106" x14ac:dyDescent="0.35">
      <c r="A196" s="109">
        <v>7</v>
      </c>
      <c r="B196" s="12" t="str" cm="1">
        <f t="array" aca="1" ref="B196" ca="1">IF(INDIRECT("Storages!" &amp; ADDRESS(5, A196+3))="Building level", IF(COUNTA(INDIRECT("Storages!" &amp; ADDRESS(3, A196+3)))&gt;0, INDIRECT("Storages!" &amp; ADDRESS(3, A196+3)), ""), "")</f>
        <v>Vanadium Redox Flow Battery 2MWh</v>
      </c>
      <c r="C196" s="49"/>
      <c r="D196" s="49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115"/>
      <c r="AD196" s="49"/>
      <c r="AE196" s="98"/>
      <c r="AF196" s="98"/>
      <c r="AG196" s="98"/>
      <c r="AH196" s="98"/>
      <c r="AI196" s="98"/>
      <c r="AJ196" s="98"/>
      <c r="AK196" s="98"/>
      <c r="AL196" s="98"/>
      <c r="AM196" s="98"/>
      <c r="AN196" s="98"/>
      <c r="AO196" s="98"/>
      <c r="AP196" s="98"/>
      <c r="AQ196" s="98"/>
      <c r="AR196" s="98"/>
      <c r="AS196" s="98"/>
      <c r="AT196" s="98"/>
      <c r="AU196" s="98"/>
      <c r="AV196" s="98"/>
      <c r="AW196" s="98"/>
      <c r="AX196" s="98"/>
      <c r="AY196" s="98"/>
      <c r="AZ196" s="98"/>
      <c r="BA196" s="98"/>
      <c r="BB196" s="112"/>
      <c r="BC196" s="115"/>
      <c r="BD196" s="49"/>
      <c r="BE196" s="98"/>
      <c r="BF196" s="98"/>
      <c r="BG196" s="98"/>
      <c r="BH196" s="98"/>
      <c r="BI196" s="98"/>
      <c r="BJ196" s="98"/>
      <c r="BK196" s="98"/>
      <c r="BL196" s="98"/>
      <c r="BM196" s="98"/>
      <c r="BN196" s="98"/>
      <c r="BO196" s="98"/>
      <c r="BP196" s="98"/>
      <c r="BQ196" s="98"/>
      <c r="BR196" s="98"/>
      <c r="BS196" s="98"/>
      <c r="BT196" s="98"/>
      <c r="BU196" s="98"/>
      <c r="BV196" s="98"/>
      <c r="BW196" s="98"/>
      <c r="BX196" s="98"/>
      <c r="BY196" s="98"/>
      <c r="BZ196" s="98"/>
      <c r="CA196" s="98"/>
      <c r="CB196" s="112"/>
      <c r="CC196" s="115"/>
      <c r="CD196" s="49"/>
      <c r="CE196" s="98"/>
      <c r="CF196" s="98"/>
      <c r="CG196" s="98"/>
      <c r="CH196" s="98"/>
      <c r="CI196" s="98"/>
      <c r="CJ196" s="98"/>
      <c r="CK196" s="98"/>
      <c r="CL196" s="98"/>
      <c r="CM196" s="98"/>
      <c r="CN196" s="98"/>
      <c r="CO196" s="98"/>
      <c r="CP196" s="98"/>
      <c r="CQ196" s="98"/>
      <c r="CR196" s="98"/>
      <c r="CS196" s="98"/>
      <c r="CT196" s="98"/>
      <c r="CU196" s="98"/>
      <c r="CV196" s="98"/>
      <c r="CW196" s="98"/>
      <c r="CX196" s="98"/>
      <c r="CY196" s="98"/>
      <c r="CZ196" s="98"/>
      <c r="DA196" s="98"/>
      <c r="DB196" s="112"/>
    </row>
    <row r="197" spans="1:106" hidden="1" x14ac:dyDescent="0.35">
      <c r="A197" s="109">
        <v>8</v>
      </c>
      <c r="B197" s="12" t="str" cm="1">
        <f t="array" aca="1" ref="B197" ca="1">IF(INDIRECT("Storages!" &amp; ADDRESS(5, A197+3))="Building level", IF(COUNTA(INDIRECT("Storages!" &amp; ADDRESS(3, A197+3)))&gt;0, INDIRECT("Storages!" &amp; ADDRESS(3, A197+3)), ""), "")</f>
        <v/>
      </c>
      <c r="C197" s="49"/>
      <c r="D197" s="49"/>
      <c r="E197" s="98"/>
      <c r="F197" s="98"/>
      <c r="G197" s="98"/>
      <c r="H197" s="98"/>
      <c r="I197" s="98"/>
      <c r="J197" s="98"/>
      <c r="K197" s="98"/>
      <c r="L197" s="98"/>
      <c r="M197" s="98"/>
      <c r="N197" s="98"/>
      <c r="O197" s="98"/>
      <c r="P197" s="98"/>
      <c r="Q197" s="98"/>
      <c r="R197" s="98"/>
      <c r="S197" s="98"/>
      <c r="T197" s="98"/>
      <c r="U197" s="98"/>
      <c r="V197" s="98"/>
      <c r="W197" s="98"/>
      <c r="X197" s="98"/>
      <c r="Y197" s="98"/>
      <c r="Z197" s="98"/>
      <c r="AA197" s="98"/>
      <c r="AB197" s="112"/>
      <c r="AC197" s="115"/>
      <c r="AD197" s="49"/>
      <c r="AE197" s="98"/>
      <c r="AF197" s="98"/>
      <c r="AG197" s="98"/>
      <c r="AH197" s="98"/>
      <c r="AI197" s="98"/>
      <c r="AJ197" s="98"/>
      <c r="AK197" s="98"/>
      <c r="AL197" s="98"/>
      <c r="AM197" s="98"/>
      <c r="AN197" s="98"/>
      <c r="AO197" s="98"/>
      <c r="AP197" s="98"/>
      <c r="AQ197" s="98"/>
      <c r="AR197" s="98"/>
      <c r="AS197" s="98"/>
      <c r="AT197" s="98"/>
      <c r="AU197" s="98"/>
      <c r="AV197" s="98"/>
      <c r="AW197" s="98"/>
      <c r="AX197" s="98"/>
      <c r="AY197" s="98"/>
      <c r="AZ197" s="98"/>
      <c r="BA197" s="98"/>
      <c r="BB197" s="112"/>
      <c r="BC197" s="115"/>
      <c r="BD197" s="49"/>
      <c r="BE197" s="98"/>
      <c r="BF197" s="98"/>
      <c r="BG197" s="98"/>
      <c r="BH197" s="98"/>
      <c r="BI197" s="98"/>
      <c r="BJ197" s="98"/>
      <c r="BK197" s="98"/>
      <c r="BL197" s="98"/>
      <c r="BM197" s="98"/>
      <c r="BN197" s="98"/>
      <c r="BO197" s="98"/>
      <c r="BP197" s="98"/>
      <c r="BQ197" s="98"/>
      <c r="BR197" s="98"/>
      <c r="BS197" s="98"/>
      <c r="BT197" s="98"/>
      <c r="BU197" s="98"/>
      <c r="BV197" s="98"/>
      <c r="BW197" s="98"/>
      <c r="BX197" s="98"/>
      <c r="BY197" s="98"/>
      <c r="BZ197" s="98"/>
      <c r="CA197" s="98"/>
      <c r="CB197" s="112"/>
      <c r="CC197" s="115"/>
      <c r="CD197" s="49"/>
      <c r="CE197" s="98"/>
      <c r="CF197" s="98"/>
      <c r="CG197" s="98"/>
      <c r="CH197" s="98"/>
      <c r="CI197" s="98"/>
      <c r="CJ197" s="98"/>
      <c r="CK197" s="98"/>
      <c r="CL197" s="98"/>
      <c r="CM197" s="98"/>
      <c r="CN197" s="98"/>
      <c r="CO197" s="98"/>
      <c r="CP197" s="98"/>
      <c r="CQ197" s="98"/>
      <c r="CR197" s="98"/>
      <c r="CS197" s="98"/>
      <c r="CT197" s="98"/>
      <c r="CU197" s="98"/>
      <c r="CV197" s="98"/>
      <c r="CW197" s="98"/>
      <c r="CX197" s="98"/>
      <c r="CY197" s="98"/>
      <c r="CZ197" s="98"/>
      <c r="DA197" s="98"/>
      <c r="DB197" s="112"/>
    </row>
    <row r="198" spans="1:106" ht="18.600000000000001" thickBot="1" x14ac:dyDescent="0.4">
      <c r="A198" s="109">
        <v>9</v>
      </c>
      <c r="B198" s="12" t="str" cm="1">
        <f t="array" aca="1" ref="B198" ca="1">IF(INDIRECT("Storages!" &amp; ADDRESS(5, A198+3))="Building level", IF(COUNTA(INDIRECT("Storages!" &amp; ADDRESS(3, A198+3)))&gt;0, INDIRECT("Storages!" &amp; ADDRESS(3, A198+3)), ""), "")</f>
        <v>H2 LOHC 7MWh</v>
      </c>
      <c r="C198" s="49"/>
      <c r="D198" s="49"/>
      <c r="E198" s="98"/>
      <c r="F198" s="98"/>
      <c r="G198" s="98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8"/>
      <c r="S198" s="98"/>
      <c r="T198" s="98"/>
      <c r="U198" s="98"/>
      <c r="V198" s="98"/>
      <c r="W198" s="98"/>
      <c r="X198" s="98"/>
      <c r="Y198" s="98"/>
      <c r="Z198" s="98"/>
      <c r="AA198" s="98"/>
      <c r="AB198" s="98"/>
      <c r="AC198" s="115"/>
      <c r="AD198" s="49"/>
      <c r="AE198" s="98"/>
      <c r="AF198" s="98"/>
      <c r="AG198" s="98"/>
      <c r="AH198" s="98"/>
      <c r="AI198" s="98"/>
      <c r="AJ198" s="98"/>
      <c r="AK198" s="98"/>
      <c r="AL198" s="98"/>
      <c r="AM198" s="98"/>
      <c r="AN198" s="98"/>
      <c r="AO198" s="98"/>
      <c r="AP198" s="98"/>
      <c r="AQ198" s="98"/>
      <c r="AR198" s="98"/>
      <c r="AS198" s="98"/>
      <c r="AT198" s="98"/>
      <c r="AU198" s="98"/>
      <c r="AV198" s="98"/>
      <c r="AW198" s="98"/>
      <c r="AX198" s="98"/>
      <c r="AY198" s="98"/>
      <c r="AZ198" s="98"/>
      <c r="BA198" s="98"/>
      <c r="BB198" s="112"/>
      <c r="BC198" s="115"/>
      <c r="BD198" s="49"/>
      <c r="BE198" s="98"/>
      <c r="BF198" s="98"/>
      <c r="BG198" s="98"/>
      <c r="BH198" s="98"/>
      <c r="BI198" s="98"/>
      <c r="BJ198" s="98"/>
      <c r="BK198" s="98"/>
      <c r="BL198" s="98"/>
      <c r="BM198" s="98"/>
      <c r="BN198" s="98"/>
      <c r="BO198" s="98"/>
      <c r="BP198" s="98"/>
      <c r="BQ198" s="98"/>
      <c r="BR198" s="98"/>
      <c r="BS198" s="98"/>
      <c r="BT198" s="98"/>
      <c r="BU198" s="98"/>
      <c r="BV198" s="98"/>
      <c r="BW198" s="98"/>
      <c r="BX198" s="98"/>
      <c r="BY198" s="98"/>
      <c r="BZ198" s="98"/>
      <c r="CA198" s="98"/>
      <c r="CB198" s="112"/>
      <c r="CC198" s="115"/>
      <c r="CD198" s="49"/>
      <c r="CE198" s="98"/>
      <c r="CF198" s="98"/>
      <c r="CG198" s="98"/>
      <c r="CH198" s="98"/>
      <c r="CI198" s="98"/>
      <c r="CJ198" s="98"/>
      <c r="CK198" s="98"/>
      <c r="CL198" s="98"/>
      <c r="CM198" s="98"/>
      <c r="CN198" s="98"/>
      <c r="CO198" s="98"/>
      <c r="CP198" s="98"/>
      <c r="CQ198" s="98"/>
      <c r="CR198" s="98"/>
      <c r="CS198" s="98"/>
      <c r="CT198" s="98"/>
      <c r="CU198" s="98"/>
      <c r="CV198" s="98"/>
      <c r="CW198" s="98"/>
      <c r="CX198" s="98"/>
      <c r="CY198" s="98"/>
      <c r="CZ198" s="98"/>
      <c r="DA198" s="98"/>
      <c r="DB198" s="112"/>
    </row>
    <row r="199" spans="1:106" hidden="1" x14ac:dyDescent="0.35">
      <c r="A199" s="109">
        <v>10</v>
      </c>
      <c r="B199" s="12" t="str" cm="1">
        <f t="array" aca="1" ref="B199" ca="1">IF(INDIRECT("Storages!" &amp; ADDRESS(5, A199+3))="Building level", IF(COUNTA(INDIRECT("Storages!" &amp; ADDRESS(3, A199+3)))&gt;0, INDIRECT("Storages!" &amp; ADDRESS(3, A199+3)), ""), "")</f>
        <v/>
      </c>
      <c r="C199" s="49"/>
      <c r="D199" s="49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8"/>
      <c r="S199" s="98"/>
      <c r="T199" s="98"/>
      <c r="U199" s="98"/>
      <c r="V199" s="98"/>
      <c r="W199" s="98"/>
      <c r="X199" s="98"/>
      <c r="Y199" s="98"/>
      <c r="Z199" s="98"/>
      <c r="AA199" s="98"/>
      <c r="AB199" s="112"/>
      <c r="AC199" s="115"/>
      <c r="AD199" s="49"/>
      <c r="AE199" s="98"/>
      <c r="AF199" s="98"/>
      <c r="AG199" s="98"/>
      <c r="AH199" s="98"/>
      <c r="AI199" s="98"/>
      <c r="AJ199" s="98"/>
      <c r="AK199" s="98"/>
      <c r="AL199" s="98"/>
      <c r="AM199" s="98"/>
      <c r="AN199" s="98"/>
      <c r="AO199" s="98"/>
      <c r="AP199" s="98"/>
      <c r="AQ199" s="98"/>
      <c r="AR199" s="98"/>
      <c r="AS199" s="98"/>
      <c r="AT199" s="98"/>
      <c r="AU199" s="98"/>
      <c r="AV199" s="98"/>
      <c r="AW199" s="98"/>
      <c r="AX199" s="98"/>
      <c r="AY199" s="98"/>
      <c r="AZ199" s="98"/>
      <c r="BA199" s="98"/>
      <c r="BB199" s="112"/>
      <c r="BC199" s="115"/>
      <c r="BD199" s="49"/>
      <c r="BE199" s="98"/>
      <c r="BF199" s="98"/>
      <c r="BG199" s="98"/>
      <c r="BH199" s="98"/>
      <c r="BI199" s="98"/>
      <c r="BJ199" s="98"/>
      <c r="BK199" s="98"/>
      <c r="BL199" s="98"/>
      <c r="BM199" s="98"/>
      <c r="BN199" s="98"/>
      <c r="BO199" s="98"/>
      <c r="BP199" s="98"/>
      <c r="BQ199" s="98"/>
      <c r="BR199" s="98"/>
      <c r="BS199" s="98"/>
      <c r="BT199" s="98"/>
      <c r="BU199" s="98"/>
      <c r="BV199" s="98"/>
      <c r="BW199" s="98"/>
      <c r="BX199" s="98"/>
      <c r="BY199" s="98"/>
      <c r="BZ199" s="98"/>
      <c r="CA199" s="98"/>
      <c r="CB199" s="112"/>
      <c r="CC199" s="115"/>
      <c r="CD199" s="49"/>
      <c r="CE199" s="98"/>
      <c r="CF199" s="98"/>
      <c r="CG199" s="98"/>
      <c r="CH199" s="98"/>
      <c r="CI199" s="98"/>
      <c r="CJ199" s="98"/>
      <c r="CK199" s="98"/>
      <c r="CL199" s="98"/>
      <c r="CM199" s="98"/>
      <c r="CN199" s="98"/>
      <c r="CO199" s="98"/>
      <c r="CP199" s="98"/>
      <c r="CQ199" s="98"/>
      <c r="CR199" s="98"/>
      <c r="CS199" s="98"/>
      <c r="CT199" s="98"/>
      <c r="CU199" s="98"/>
      <c r="CV199" s="98"/>
      <c r="CW199" s="98"/>
      <c r="CX199" s="98"/>
      <c r="CY199" s="98"/>
      <c r="CZ199" s="98"/>
      <c r="DA199" s="98"/>
      <c r="DB199" s="112"/>
    </row>
    <row r="200" spans="1:106" hidden="1" x14ac:dyDescent="0.35">
      <c r="A200" s="110">
        <v>11</v>
      </c>
      <c r="B200" s="12" t="str" cm="1">
        <f t="array" aca="1" ref="B200" ca="1">IF(INDIRECT("Storages!" &amp; ADDRESS(5, A200+3))="Building level", IF(COUNTA(INDIRECT("Storages!" &amp; ADDRESS(3, A200+3)))&gt;0, INDIRECT("Storages!" &amp; ADDRESS(3, A200+3)), ""), "")</f>
        <v/>
      </c>
      <c r="C200" s="49"/>
      <c r="D200" s="49"/>
      <c r="E200" s="98"/>
      <c r="F200" s="98"/>
      <c r="G200" s="98"/>
      <c r="H200" s="98"/>
      <c r="I200" s="98"/>
      <c r="J200" s="98"/>
      <c r="K200" s="98"/>
      <c r="L200" s="98"/>
      <c r="M200" s="98"/>
      <c r="N200" s="98"/>
      <c r="O200" s="98"/>
      <c r="P200" s="98"/>
      <c r="Q200" s="98"/>
      <c r="R200" s="98"/>
      <c r="S200" s="98"/>
      <c r="T200" s="98"/>
      <c r="U200" s="98"/>
      <c r="V200" s="98"/>
      <c r="W200" s="98"/>
      <c r="X200" s="98"/>
      <c r="Y200" s="98"/>
      <c r="Z200" s="98"/>
      <c r="AA200" s="98"/>
      <c r="AB200" s="112"/>
      <c r="AC200" s="115"/>
      <c r="AD200" s="49"/>
      <c r="AE200" s="98"/>
      <c r="AF200" s="98"/>
      <c r="AG200" s="98"/>
      <c r="AH200" s="98"/>
      <c r="AI200" s="98"/>
      <c r="AJ200" s="98"/>
      <c r="AK200" s="98"/>
      <c r="AL200" s="98"/>
      <c r="AM200" s="98"/>
      <c r="AN200" s="98"/>
      <c r="AO200" s="98"/>
      <c r="AP200" s="98"/>
      <c r="AQ200" s="98"/>
      <c r="AR200" s="98"/>
      <c r="AS200" s="98"/>
      <c r="AT200" s="98"/>
      <c r="AU200" s="98"/>
      <c r="AV200" s="98"/>
      <c r="AW200" s="98"/>
      <c r="AX200" s="98"/>
      <c r="AY200" s="98"/>
      <c r="AZ200" s="98"/>
      <c r="BA200" s="98"/>
      <c r="BB200" s="112"/>
      <c r="BC200" s="115"/>
      <c r="BD200" s="49"/>
      <c r="BE200" s="98"/>
      <c r="BF200" s="98"/>
      <c r="BG200" s="98"/>
      <c r="BH200" s="98"/>
      <c r="BI200" s="98"/>
      <c r="BJ200" s="98"/>
      <c r="BK200" s="98"/>
      <c r="BL200" s="98"/>
      <c r="BM200" s="98"/>
      <c r="BN200" s="98"/>
      <c r="BO200" s="98"/>
      <c r="BP200" s="98"/>
      <c r="BQ200" s="98"/>
      <c r="BR200" s="98"/>
      <c r="BS200" s="98"/>
      <c r="BT200" s="98"/>
      <c r="BU200" s="98"/>
      <c r="BV200" s="98"/>
      <c r="BW200" s="98"/>
      <c r="BX200" s="98"/>
      <c r="BY200" s="98"/>
      <c r="BZ200" s="98"/>
      <c r="CA200" s="98"/>
      <c r="CB200" s="112"/>
      <c r="CC200" s="115"/>
      <c r="CD200" s="49"/>
      <c r="CE200" s="98"/>
      <c r="CF200" s="98"/>
      <c r="CG200" s="98"/>
      <c r="CH200" s="98"/>
      <c r="CI200" s="98"/>
      <c r="CJ200" s="98"/>
      <c r="CK200" s="98"/>
      <c r="CL200" s="98"/>
      <c r="CM200" s="98"/>
      <c r="CN200" s="98"/>
      <c r="CO200" s="98"/>
      <c r="CP200" s="98"/>
      <c r="CQ200" s="98"/>
      <c r="CR200" s="98"/>
      <c r="CS200" s="98"/>
      <c r="CT200" s="98"/>
      <c r="CU200" s="98"/>
      <c r="CV200" s="98"/>
      <c r="CW200" s="98"/>
      <c r="CX200" s="98"/>
      <c r="CY200" s="98"/>
      <c r="CZ200" s="98"/>
      <c r="DA200" s="98"/>
      <c r="DB200" s="112"/>
    </row>
    <row r="201" spans="1:106" hidden="1" x14ac:dyDescent="0.35">
      <c r="A201" s="109">
        <v>12</v>
      </c>
      <c r="B201" s="12" t="str" cm="1">
        <f t="array" aca="1" ref="B201" ca="1">IF(INDIRECT("Storages!" &amp; ADDRESS(5, A201+3))="Building level", IF(COUNTA(INDIRECT("Storages!" &amp; ADDRESS(3, A201+3)))&gt;0, INDIRECT("Storages!" &amp; ADDRESS(3, A201+3)), ""), "")</f>
        <v/>
      </c>
      <c r="C201" s="49"/>
      <c r="D201" s="49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8"/>
      <c r="Q201" s="98"/>
      <c r="R201" s="98"/>
      <c r="S201" s="98"/>
      <c r="T201" s="98"/>
      <c r="U201" s="98"/>
      <c r="V201" s="98"/>
      <c r="W201" s="98"/>
      <c r="X201" s="98"/>
      <c r="Y201" s="98"/>
      <c r="Z201" s="98"/>
      <c r="AA201" s="98"/>
      <c r="AB201" s="112"/>
      <c r="AC201" s="115"/>
      <c r="AD201" s="49"/>
      <c r="AE201" s="98"/>
      <c r="AF201" s="98"/>
      <c r="AG201" s="98"/>
      <c r="AH201" s="98"/>
      <c r="AI201" s="98"/>
      <c r="AJ201" s="98"/>
      <c r="AK201" s="98"/>
      <c r="AL201" s="98"/>
      <c r="AM201" s="98"/>
      <c r="AN201" s="98"/>
      <c r="AO201" s="98"/>
      <c r="AP201" s="98"/>
      <c r="AQ201" s="98"/>
      <c r="AR201" s="98"/>
      <c r="AS201" s="98"/>
      <c r="AT201" s="98"/>
      <c r="AU201" s="98"/>
      <c r="AV201" s="98"/>
      <c r="AW201" s="98"/>
      <c r="AX201" s="98"/>
      <c r="AY201" s="98"/>
      <c r="AZ201" s="98"/>
      <c r="BA201" s="98"/>
      <c r="BB201" s="112"/>
      <c r="BC201" s="115"/>
      <c r="BD201" s="49"/>
      <c r="BE201" s="98"/>
      <c r="BF201" s="98"/>
      <c r="BG201" s="98"/>
      <c r="BH201" s="98"/>
      <c r="BI201" s="98"/>
      <c r="BJ201" s="98"/>
      <c r="BK201" s="98"/>
      <c r="BL201" s="98"/>
      <c r="BM201" s="98"/>
      <c r="BN201" s="98"/>
      <c r="BO201" s="98"/>
      <c r="BP201" s="98"/>
      <c r="BQ201" s="98"/>
      <c r="BR201" s="98"/>
      <c r="BS201" s="98"/>
      <c r="BT201" s="98"/>
      <c r="BU201" s="98"/>
      <c r="BV201" s="98"/>
      <c r="BW201" s="98"/>
      <c r="BX201" s="98"/>
      <c r="BY201" s="98"/>
      <c r="BZ201" s="98"/>
      <c r="CA201" s="98"/>
      <c r="CB201" s="112"/>
      <c r="CC201" s="115"/>
      <c r="CD201" s="49"/>
      <c r="CE201" s="98"/>
      <c r="CF201" s="98"/>
      <c r="CG201" s="98"/>
      <c r="CH201" s="98"/>
      <c r="CI201" s="98"/>
      <c r="CJ201" s="98"/>
      <c r="CK201" s="98"/>
      <c r="CL201" s="98"/>
      <c r="CM201" s="98"/>
      <c r="CN201" s="98"/>
      <c r="CO201" s="98"/>
      <c r="CP201" s="98"/>
      <c r="CQ201" s="98"/>
      <c r="CR201" s="98"/>
      <c r="CS201" s="98"/>
      <c r="CT201" s="98"/>
      <c r="CU201" s="98"/>
      <c r="CV201" s="98"/>
      <c r="CW201" s="98"/>
      <c r="CX201" s="98"/>
      <c r="CY201" s="98"/>
      <c r="CZ201" s="98"/>
      <c r="DA201" s="98"/>
      <c r="DB201" s="112"/>
    </row>
    <row r="202" spans="1:106" hidden="1" x14ac:dyDescent="0.35">
      <c r="A202" s="109">
        <v>13</v>
      </c>
      <c r="B202" s="12" t="str" cm="1">
        <f t="array" aca="1" ref="B202" ca="1">IF(INDIRECT("Storages!" &amp; ADDRESS(5, A202+3))="Building level", IF(COUNTA(INDIRECT("Storages!" &amp; ADDRESS(3, A202+3)))&gt;0, INDIRECT("Storages!" &amp; ADDRESS(3, A202+3)), ""), "")</f>
        <v/>
      </c>
      <c r="C202" s="49"/>
      <c r="D202" s="49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8"/>
      <c r="Q202" s="98"/>
      <c r="R202" s="98"/>
      <c r="S202" s="98"/>
      <c r="T202" s="98"/>
      <c r="U202" s="98"/>
      <c r="V202" s="98"/>
      <c r="W202" s="98"/>
      <c r="X202" s="98"/>
      <c r="Y202" s="98"/>
      <c r="Z202" s="98"/>
      <c r="AA202" s="98"/>
      <c r="AB202" s="112"/>
      <c r="AC202" s="115"/>
      <c r="AD202" s="49"/>
      <c r="AE202" s="98"/>
      <c r="AF202" s="98"/>
      <c r="AG202" s="98"/>
      <c r="AH202" s="98"/>
      <c r="AI202" s="98"/>
      <c r="AJ202" s="98"/>
      <c r="AK202" s="98"/>
      <c r="AL202" s="98"/>
      <c r="AM202" s="98"/>
      <c r="AN202" s="98"/>
      <c r="AO202" s="98"/>
      <c r="AP202" s="98"/>
      <c r="AQ202" s="98"/>
      <c r="AR202" s="98"/>
      <c r="AS202" s="98"/>
      <c r="AT202" s="98"/>
      <c r="AU202" s="98"/>
      <c r="AV202" s="98"/>
      <c r="AW202" s="98"/>
      <c r="AX202" s="98"/>
      <c r="AY202" s="98"/>
      <c r="AZ202" s="98"/>
      <c r="BA202" s="98"/>
      <c r="BB202" s="112"/>
      <c r="BC202" s="115"/>
      <c r="BD202" s="49"/>
      <c r="BE202" s="98"/>
      <c r="BF202" s="98"/>
      <c r="BG202" s="98"/>
      <c r="BH202" s="98"/>
      <c r="BI202" s="98"/>
      <c r="BJ202" s="98"/>
      <c r="BK202" s="98"/>
      <c r="BL202" s="98"/>
      <c r="BM202" s="98"/>
      <c r="BN202" s="98"/>
      <c r="BO202" s="98"/>
      <c r="BP202" s="98"/>
      <c r="BQ202" s="98"/>
      <c r="BR202" s="98"/>
      <c r="BS202" s="98"/>
      <c r="BT202" s="98"/>
      <c r="BU202" s="98"/>
      <c r="BV202" s="98"/>
      <c r="BW202" s="98"/>
      <c r="BX202" s="98"/>
      <c r="BY202" s="98"/>
      <c r="BZ202" s="98"/>
      <c r="CA202" s="98"/>
      <c r="CB202" s="112"/>
      <c r="CC202" s="115"/>
      <c r="CD202" s="49"/>
      <c r="CE202" s="98"/>
      <c r="CF202" s="98"/>
      <c r="CG202" s="98"/>
      <c r="CH202" s="98"/>
      <c r="CI202" s="98"/>
      <c r="CJ202" s="98"/>
      <c r="CK202" s="98"/>
      <c r="CL202" s="98"/>
      <c r="CM202" s="98"/>
      <c r="CN202" s="98"/>
      <c r="CO202" s="98"/>
      <c r="CP202" s="98"/>
      <c r="CQ202" s="98"/>
      <c r="CR202" s="98"/>
      <c r="CS202" s="98"/>
      <c r="CT202" s="98"/>
      <c r="CU202" s="98"/>
      <c r="CV202" s="98"/>
      <c r="CW202" s="98"/>
      <c r="CX202" s="98"/>
      <c r="CY202" s="98"/>
      <c r="CZ202" s="98"/>
      <c r="DA202" s="98"/>
      <c r="DB202" s="112"/>
    </row>
    <row r="203" spans="1:106" hidden="1" x14ac:dyDescent="0.35">
      <c r="A203" s="109">
        <v>14</v>
      </c>
      <c r="B203" s="12" t="str" cm="1">
        <f t="array" aca="1" ref="B203" ca="1">IF(INDIRECT("Storages!" &amp; ADDRESS(5, A203+3))="Building level", IF(COUNTA(INDIRECT("Storages!" &amp; ADDRESS(3, A203+3)))&gt;0, INDIRECT("Storages!" &amp; ADDRESS(3, A203+3)), ""), "")</f>
        <v/>
      </c>
      <c r="C203" s="49"/>
      <c r="D203" s="49"/>
      <c r="E203" s="98"/>
      <c r="F203" s="98"/>
      <c r="G203" s="98"/>
      <c r="H203" s="98"/>
      <c r="I203" s="98"/>
      <c r="J203" s="98"/>
      <c r="K203" s="98"/>
      <c r="L203" s="98"/>
      <c r="M203" s="98"/>
      <c r="N203" s="98"/>
      <c r="O203" s="98"/>
      <c r="P203" s="98"/>
      <c r="Q203" s="98"/>
      <c r="R203" s="98"/>
      <c r="S203" s="98"/>
      <c r="T203" s="98"/>
      <c r="U203" s="98"/>
      <c r="V203" s="98"/>
      <c r="W203" s="98"/>
      <c r="X203" s="98"/>
      <c r="Y203" s="98"/>
      <c r="Z203" s="98"/>
      <c r="AA203" s="98"/>
      <c r="AB203" s="112"/>
      <c r="AC203" s="115"/>
      <c r="AD203" s="49"/>
      <c r="AE203" s="98"/>
      <c r="AF203" s="98"/>
      <c r="AG203" s="98"/>
      <c r="AH203" s="98"/>
      <c r="AI203" s="98"/>
      <c r="AJ203" s="98"/>
      <c r="AK203" s="98"/>
      <c r="AL203" s="98"/>
      <c r="AM203" s="98"/>
      <c r="AN203" s="98"/>
      <c r="AO203" s="98"/>
      <c r="AP203" s="98"/>
      <c r="AQ203" s="98"/>
      <c r="AR203" s="98"/>
      <c r="AS203" s="98"/>
      <c r="AT203" s="98"/>
      <c r="AU203" s="98"/>
      <c r="AV203" s="98"/>
      <c r="AW203" s="98"/>
      <c r="AX203" s="98"/>
      <c r="AY203" s="98"/>
      <c r="AZ203" s="98"/>
      <c r="BA203" s="98"/>
      <c r="BB203" s="112"/>
      <c r="BC203" s="115"/>
      <c r="BD203" s="49"/>
      <c r="BE203" s="98"/>
      <c r="BF203" s="98"/>
      <c r="BG203" s="98"/>
      <c r="BH203" s="98"/>
      <c r="BI203" s="98"/>
      <c r="BJ203" s="98"/>
      <c r="BK203" s="98"/>
      <c r="BL203" s="98"/>
      <c r="BM203" s="98"/>
      <c r="BN203" s="98"/>
      <c r="BO203" s="98"/>
      <c r="BP203" s="98"/>
      <c r="BQ203" s="98"/>
      <c r="BR203" s="98"/>
      <c r="BS203" s="98"/>
      <c r="BT203" s="98"/>
      <c r="BU203" s="98"/>
      <c r="BV203" s="98"/>
      <c r="BW203" s="98"/>
      <c r="BX203" s="98"/>
      <c r="BY203" s="98"/>
      <c r="BZ203" s="98"/>
      <c r="CA203" s="98"/>
      <c r="CB203" s="112"/>
      <c r="CC203" s="115"/>
      <c r="CD203" s="49"/>
      <c r="CE203" s="98"/>
      <c r="CF203" s="98"/>
      <c r="CG203" s="98"/>
      <c r="CH203" s="98"/>
      <c r="CI203" s="98"/>
      <c r="CJ203" s="98"/>
      <c r="CK203" s="98"/>
      <c r="CL203" s="98"/>
      <c r="CM203" s="98"/>
      <c r="CN203" s="98"/>
      <c r="CO203" s="98"/>
      <c r="CP203" s="98"/>
      <c r="CQ203" s="98"/>
      <c r="CR203" s="98"/>
      <c r="CS203" s="98"/>
      <c r="CT203" s="98"/>
      <c r="CU203" s="98"/>
      <c r="CV203" s="98"/>
      <c r="CW203" s="98"/>
      <c r="CX203" s="98"/>
      <c r="CY203" s="98"/>
      <c r="CZ203" s="98"/>
      <c r="DA203" s="98"/>
      <c r="DB203" s="112"/>
    </row>
    <row r="204" spans="1:106" hidden="1" x14ac:dyDescent="0.35">
      <c r="A204" s="109">
        <v>15</v>
      </c>
      <c r="B204" s="12" t="str" cm="1">
        <f t="array" aca="1" ref="B204" ca="1">IF(INDIRECT("Storages!" &amp; ADDRESS(5, A204+3))="Building level", IF(COUNTA(INDIRECT("Storages!" &amp; ADDRESS(3, A204+3)))&gt;0, INDIRECT("Storages!" &amp; ADDRESS(3, A204+3)), ""), "")</f>
        <v/>
      </c>
      <c r="C204" s="49"/>
      <c r="D204" s="49"/>
      <c r="E204" s="98"/>
      <c r="F204" s="98"/>
      <c r="G204" s="98"/>
      <c r="H204" s="98"/>
      <c r="I204" s="98"/>
      <c r="J204" s="98"/>
      <c r="K204" s="98"/>
      <c r="L204" s="98"/>
      <c r="M204" s="98"/>
      <c r="N204" s="98"/>
      <c r="O204" s="98"/>
      <c r="P204" s="98"/>
      <c r="Q204" s="98"/>
      <c r="R204" s="98"/>
      <c r="S204" s="98"/>
      <c r="T204" s="98"/>
      <c r="U204" s="98"/>
      <c r="V204" s="98"/>
      <c r="W204" s="98"/>
      <c r="X204" s="98"/>
      <c r="Y204" s="98"/>
      <c r="Z204" s="98"/>
      <c r="AA204" s="98"/>
      <c r="AB204" s="112"/>
      <c r="AC204" s="115"/>
      <c r="AD204" s="49"/>
      <c r="AE204" s="98"/>
      <c r="AF204" s="98"/>
      <c r="AG204" s="98"/>
      <c r="AH204" s="98"/>
      <c r="AI204" s="98"/>
      <c r="AJ204" s="98"/>
      <c r="AK204" s="98"/>
      <c r="AL204" s="98"/>
      <c r="AM204" s="98"/>
      <c r="AN204" s="98"/>
      <c r="AO204" s="98"/>
      <c r="AP204" s="98"/>
      <c r="AQ204" s="98"/>
      <c r="AR204" s="98"/>
      <c r="AS204" s="98"/>
      <c r="AT204" s="98"/>
      <c r="AU204" s="98"/>
      <c r="AV204" s="98"/>
      <c r="AW204" s="98"/>
      <c r="AX204" s="98"/>
      <c r="AY204" s="98"/>
      <c r="AZ204" s="98"/>
      <c r="BA204" s="98"/>
      <c r="BB204" s="112"/>
      <c r="BC204" s="115"/>
      <c r="BD204" s="49"/>
      <c r="BE204" s="98"/>
      <c r="BF204" s="98"/>
      <c r="BG204" s="98"/>
      <c r="BH204" s="98"/>
      <c r="BI204" s="98"/>
      <c r="BJ204" s="98"/>
      <c r="BK204" s="98"/>
      <c r="BL204" s="98"/>
      <c r="BM204" s="98"/>
      <c r="BN204" s="98"/>
      <c r="BO204" s="98"/>
      <c r="BP204" s="98"/>
      <c r="BQ204" s="98"/>
      <c r="BR204" s="98"/>
      <c r="BS204" s="98"/>
      <c r="BT204" s="98"/>
      <c r="BU204" s="98"/>
      <c r="BV204" s="98"/>
      <c r="BW204" s="98"/>
      <c r="BX204" s="98"/>
      <c r="BY204" s="98"/>
      <c r="BZ204" s="98"/>
      <c r="CA204" s="98"/>
      <c r="CB204" s="112"/>
      <c r="CC204" s="115"/>
      <c r="CD204" s="49"/>
      <c r="CE204" s="98"/>
      <c r="CF204" s="98"/>
      <c r="CG204" s="98"/>
      <c r="CH204" s="98"/>
      <c r="CI204" s="98"/>
      <c r="CJ204" s="98"/>
      <c r="CK204" s="98"/>
      <c r="CL204" s="98"/>
      <c r="CM204" s="98"/>
      <c r="CN204" s="98"/>
      <c r="CO204" s="98"/>
      <c r="CP204" s="98"/>
      <c r="CQ204" s="98"/>
      <c r="CR204" s="98"/>
      <c r="CS204" s="98"/>
      <c r="CT204" s="98"/>
      <c r="CU204" s="98"/>
      <c r="CV204" s="98"/>
      <c r="CW204" s="98"/>
      <c r="CX204" s="98"/>
      <c r="CY204" s="98"/>
      <c r="CZ204" s="98"/>
      <c r="DA204" s="98"/>
      <c r="DB204" s="112"/>
    </row>
    <row r="205" spans="1:106" hidden="1" x14ac:dyDescent="0.35">
      <c r="A205" s="109">
        <v>16</v>
      </c>
      <c r="B205" s="12" t="str" cm="1">
        <f t="array" aca="1" ref="B205" ca="1">IF(INDIRECT("Storages!" &amp; ADDRESS(5, A205+3))="Building level", IF(COUNTA(INDIRECT("Storages!" &amp; ADDRESS(3, A205+3)))&gt;0, INDIRECT("Storages!" &amp; ADDRESS(3, A205+3)), ""), "")</f>
        <v/>
      </c>
      <c r="C205" s="49"/>
      <c r="D205" s="49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8"/>
      <c r="S205" s="98"/>
      <c r="T205" s="98"/>
      <c r="U205" s="98"/>
      <c r="V205" s="98"/>
      <c r="W205" s="98"/>
      <c r="X205" s="98"/>
      <c r="Y205" s="98"/>
      <c r="Z205" s="98"/>
      <c r="AA205" s="98"/>
      <c r="AB205" s="112"/>
      <c r="AC205" s="115"/>
      <c r="AD205" s="49"/>
      <c r="AE205" s="98"/>
      <c r="AF205" s="98"/>
      <c r="AG205" s="98"/>
      <c r="AH205" s="98"/>
      <c r="AI205" s="98"/>
      <c r="AJ205" s="98"/>
      <c r="AK205" s="98"/>
      <c r="AL205" s="98"/>
      <c r="AM205" s="98"/>
      <c r="AN205" s="98"/>
      <c r="AO205" s="98"/>
      <c r="AP205" s="98"/>
      <c r="AQ205" s="98"/>
      <c r="AR205" s="98"/>
      <c r="AS205" s="98"/>
      <c r="AT205" s="98"/>
      <c r="AU205" s="98"/>
      <c r="AV205" s="98"/>
      <c r="AW205" s="98"/>
      <c r="AX205" s="98"/>
      <c r="AY205" s="98"/>
      <c r="AZ205" s="98"/>
      <c r="BA205" s="98"/>
      <c r="BB205" s="112"/>
      <c r="BC205" s="115"/>
      <c r="BD205" s="49"/>
      <c r="BE205" s="98"/>
      <c r="BF205" s="98"/>
      <c r="BG205" s="98"/>
      <c r="BH205" s="98"/>
      <c r="BI205" s="98"/>
      <c r="BJ205" s="98"/>
      <c r="BK205" s="98"/>
      <c r="BL205" s="98"/>
      <c r="BM205" s="98"/>
      <c r="BN205" s="98"/>
      <c r="BO205" s="98"/>
      <c r="BP205" s="98"/>
      <c r="BQ205" s="98"/>
      <c r="BR205" s="98"/>
      <c r="BS205" s="98"/>
      <c r="BT205" s="98"/>
      <c r="BU205" s="98"/>
      <c r="BV205" s="98"/>
      <c r="BW205" s="98"/>
      <c r="BX205" s="98"/>
      <c r="BY205" s="98"/>
      <c r="BZ205" s="98"/>
      <c r="CA205" s="98"/>
      <c r="CB205" s="112"/>
      <c r="CC205" s="115"/>
      <c r="CD205" s="49"/>
      <c r="CE205" s="98"/>
      <c r="CF205" s="98"/>
      <c r="CG205" s="98"/>
      <c r="CH205" s="98"/>
      <c r="CI205" s="98"/>
      <c r="CJ205" s="98"/>
      <c r="CK205" s="98"/>
      <c r="CL205" s="98"/>
      <c r="CM205" s="98"/>
      <c r="CN205" s="98"/>
      <c r="CO205" s="98"/>
      <c r="CP205" s="98"/>
      <c r="CQ205" s="98"/>
      <c r="CR205" s="98"/>
      <c r="CS205" s="98"/>
      <c r="CT205" s="98"/>
      <c r="CU205" s="98"/>
      <c r="CV205" s="98"/>
      <c r="CW205" s="98"/>
      <c r="CX205" s="98"/>
      <c r="CY205" s="98"/>
      <c r="CZ205" s="98"/>
      <c r="DA205" s="98"/>
      <c r="DB205" s="112"/>
    </row>
    <row r="206" spans="1:106" hidden="1" x14ac:dyDescent="0.35">
      <c r="A206" s="109">
        <v>17</v>
      </c>
      <c r="B206" s="12" t="str" cm="1">
        <f t="array" aca="1" ref="B206" ca="1">IF(INDIRECT("Storages!" &amp; ADDRESS(5, A206+3))="Building level", IF(COUNTA(INDIRECT("Storages!" &amp; ADDRESS(3, A206+3)))&gt;0, INDIRECT("Storages!" &amp; ADDRESS(3, A206+3)), ""), "")</f>
        <v/>
      </c>
      <c r="C206" s="49"/>
      <c r="D206" s="49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8"/>
      <c r="S206" s="98"/>
      <c r="T206" s="98"/>
      <c r="U206" s="98"/>
      <c r="V206" s="98"/>
      <c r="W206" s="98"/>
      <c r="X206" s="98"/>
      <c r="Y206" s="98"/>
      <c r="Z206" s="98"/>
      <c r="AA206" s="98"/>
      <c r="AB206" s="112"/>
      <c r="AC206" s="115"/>
      <c r="AD206" s="49"/>
      <c r="AE206" s="98"/>
      <c r="AF206" s="98"/>
      <c r="AG206" s="98"/>
      <c r="AH206" s="98"/>
      <c r="AI206" s="98"/>
      <c r="AJ206" s="98"/>
      <c r="AK206" s="98"/>
      <c r="AL206" s="98"/>
      <c r="AM206" s="98"/>
      <c r="AN206" s="98"/>
      <c r="AO206" s="98"/>
      <c r="AP206" s="98"/>
      <c r="AQ206" s="98"/>
      <c r="AR206" s="98"/>
      <c r="AS206" s="98"/>
      <c r="AT206" s="98"/>
      <c r="AU206" s="98"/>
      <c r="AV206" s="98"/>
      <c r="AW206" s="98"/>
      <c r="AX206" s="98"/>
      <c r="AY206" s="98"/>
      <c r="AZ206" s="98"/>
      <c r="BA206" s="98"/>
      <c r="BB206" s="112"/>
      <c r="BC206" s="115"/>
      <c r="BD206" s="49"/>
      <c r="BE206" s="98"/>
      <c r="BF206" s="98"/>
      <c r="BG206" s="98"/>
      <c r="BH206" s="98"/>
      <c r="BI206" s="98"/>
      <c r="BJ206" s="98"/>
      <c r="BK206" s="98"/>
      <c r="BL206" s="98"/>
      <c r="BM206" s="98"/>
      <c r="BN206" s="98"/>
      <c r="BO206" s="98"/>
      <c r="BP206" s="98"/>
      <c r="BQ206" s="98"/>
      <c r="BR206" s="98"/>
      <c r="BS206" s="98"/>
      <c r="BT206" s="98"/>
      <c r="BU206" s="98"/>
      <c r="BV206" s="98"/>
      <c r="BW206" s="98"/>
      <c r="BX206" s="98"/>
      <c r="BY206" s="98"/>
      <c r="BZ206" s="98"/>
      <c r="CA206" s="98"/>
      <c r="CB206" s="112"/>
      <c r="CC206" s="115"/>
      <c r="CD206" s="49"/>
      <c r="CE206" s="98"/>
      <c r="CF206" s="98"/>
      <c r="CG206" s="98"/>
      <c r="CH206" s="98"/>
      <c r="CI206" s="98"/>
      <c r="CJ206" s="98"/>
      <c r="CK206" s="98"/>
      <c r="CL206" s="98"/>
      <c r="CM206" s="98"/>
      <c r="CN206" s="98"/>
      <c r="CO206" s="98"/>
      <c r="CP206" s="98"/>
      <c r="CQ206" s="98"/>
      <c r="CR206" s="98"/>
      <c r="CS206" s="98"/>
      <c r="CT206" s="98"/>
      <c r="CU206" s="98"/>
      <c r="CV206" s="98"/>
      <c r="CW206" s="98"/>
      <c r="CX206" s="98"/>
      <c r="CY206" s="98"/>
      <c r="CZ206" s="98"/>
      <c r="DA206" s="98"/>
      <c r="DB206" s="112"/>
    </row>
    <row r="207" spans="1:106" hidden="1" x14ac:dyDescent="0.35">
      <c r="A207" s="109">
        <v>18</v>
      </c>
      <c r="B207" s="12" t="str" cm="1">
        <f t="array" aca="1" ref="B207" ca="1">IF(INDIRECT("Storages!" &amp; ADDRESS(5, A207+3))="Building level", IF(COUNTA(INDIRECT("Storages!" &amp; ADDRESS(3, A207+3)))&gt;0, INDIRECT("Storages!" &amp; ADDRESS(3, A207+3)), ""), "")</f>
        <v/>
      </c>
      <c r="C207" s="49"/>
      <c r="D207" s="49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8"/>
      <c r="Q207" s="98"/>
      <c r="R207" s="98"/>
      <c r="S207" s="98"/>
      <c r="T207" s="98"/>
      <c r="U207" s="98"/>
      <c r="V207" s="98"/>
      <c r="W207" s="98"/>
      <c r="X207" s="98"/>
      <c r="Y207" s="98"/>
      <c r="Z207" s="98"/>
      <c r="AA207" s="98"/>
      <c r="AB207" s="112"/>
      <c r="AC207" s="115"/>
      <c r="AD207" s="49"/>
      <c r="AE207" s="98"/>
      <c r="AF207" s="98"/>
      <c r="AG207" s="98"/>
      <c r="AH207" s="98"/>
      <c r="AI207" s="98"/>
      <c r="AJ207" s="98"/>
      <c r="AK207" s="98"/>
      <c r="AL207" s="98"/>
      <c r="AM207" s="98"/>
      <c r="AN207" s="98"/>
      <c r="AO207" s="98"/>
      <c r="AP207" s="98"/>
      <c r="AQ207" s="98"/>
      <c r="AR207" s="98"/>
      <c r="AS207" s="98"/>
      <c r="AT207" s="98"/>
      <c r="AU207" s="98"/>
      <c r="AV207" s="98"/>
      <c r="AW207" s="98"/>
      <c r="AX207" s="98"/>
      <c r="AY207" s="98"/>
      <c r="AZ207" s="98"/>
      <c r="BA207" s="98"/>
      <c r="BB207" s="112"/>
      <c r="BC207" s="115"/>
      <c r="BD207" s="49"/>
      <c r="BE207" s="98"/>
      <c r="BF207" s="98"/>
      <c r="BG207" s="98"/>
      <c r="BH207" s="98"/>
      <c r="BI207" s="98"/>
      <c r="BJ207" s="98"/>
      <c r="BK207" s="98"/>
      <c r="BL207" s="98"/>
      <c r="BM207" s="98"/>
      <c r="BN207" s="98"/>
      <c r="BO207" s="98"/>
      <c r="BP207" s="98"/>
      <c r="BQ207" s="98"/>
      <c r="BR207" s="98"/>
      <c r="BS207" s="98"/>
      <c r="BT207" s="98"/>
      <c r="BU207" s="98"/>
      <c r="BV207" s="98"/>
      <c r="BW207" s="98"/>
      <c r="BX207" s="98"/>
      <c r="BY207" s="98"/>
      <c r="BZ207" s="98"/>
      <c r="CA207" s="98"/>
      <c r="CB207" s="112"/>
      <c r="CC207" s="115"/>
      <c r="CD207" s="49"/>
      <c r="CE207" s="98"/>
      <c r="CF207" s="98"/>
      <c r="CG207" s="98"/>
      <c r="CH207" s="98"/>
      <c r="CI207" s="98"/>
      <c r="CJ207" s="98"/>
      <c r="CK207" s="98"/>
      <c r="CL207" s="98"/>
      <c r="CM207" s="98"/>
      <c r="CN207" s="98"/>
      <c r="CO207" s="98"/>
      <c r="CP207" s="98"/>
      <c r="CQ207" s="98"/>
      <c r="CR207" s="98"/>
      <c r="CS207" s="98"/>
      <c r="CT207" s="98"/>
      <c r="CU207" s="98"/>
      <c r="CV207" s="98"/>
      <c r="CW207" s="98"/>
      <c r="CX207" s="98"/>
      <c r="CY207" s="98"/>
      <c r="CZ207" s="98"/>
      <c r="DA207" s="98"/>
      <c r="DB207" s="112"/>
    </row>
    <row r="208" spans="1:106" hidden="1" x14ac:dyDescent="0.35">
      <c r="A208" s="109">
        <v>19</v>
      </c>
      <c r="B208" s="12" t="str" cm="1">
        <f t="array" aca="1" ref="B208" ca="1">IF(INDIRECT("Storages!" &amp; ADDRESS(5, A208+3))="Building level", IF(COUNTA(INDIRECT("Storages!" &amp; ADDRESS(3, A208+3)))&gt;0, INDIRECT("Storages!" &amp; ADDRESS(3, A208+3)), ""), "")</f>
        <v/>
      </c>
      <c r="C208" s="49"/>
      <c r="D208" s="49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112"/>
      <c r="AC208" s="115"/>
      <c r="AD208" s="49"/>
      <c r="AE208" s="98"/>
      <c r="AF208" s="98"/>
      <c r="AG208" s="98"/>
      <c r="AH208" s="98"/>
      <c r="AI208" s="98"/>
      <c r="AJ208" s="98"/>
      <c r="AK208" s="98"/>
      <c r="AL208" s="98"/>
      <c r="AM208" s="98"/>
      <c r="AN208" s="98"/>
      <c r="AO208" s="98"/>
      <c r="AP208" s="98"/>
      <c r="AQ208" s="98"/>
      <c r="AR208" s="98"/>
      <c r="AS208" s="98"/>
      <c r="AT208" s="98"/>
      <c r="AU208" s="98"/>
      <c r="AV208" s="98"/>
      <c r="AW208" s="98"/>
      <c r="AX208" s="98"/>
      <c r="AY208" s="98"/>
      <c r="AZ208" s="98"/>
      <c r="BA208" s="98"/>
      <c r="BB208" s="112"/>
      <c r="BC208" s="115"/>
      <c r="BD208" s="49"/>
      <c r="BE208" s="98"/>
      <c r="BF208" s="98"/>
      <c r="BG208" s="98"/>
      <c r="BH208" s="98"/>
      <c r="BI208" s="98"/>
      <c r="BJ208" s="98"/>
      <c r="BK208" s="98"/>
      <c r="BL208" s="98"/>
      <c r="BM208" s="98"/>
      <c r="BN208" s="98"/>
      <c r="BO208" s="98"/>
      <c r="BP208" s="98"/>
      <c r="BQ208" s="98"/>
      <c r="BR208" s="98"/>
      <c r="BS208" s="98"/>
      <c r="BT208" s="98"/>
      <c r="BU208" s="98"/>
      <c r="BV208" s="98"/>
      <c r="BW208" s="98"/>
      <c r="BX208" s="98"/>
      <c r="BY208" s="98"/>
      <c r="BZ208" s="98"/>
      <c r="CA208" s="98"/>
      <c r="CB208" s="112"/>
      <c r="CC208" s="115"/>
      <c r="CD208" s="49"/>
      <c r="CE208" s="98"/>
      <c r="CF208" s="98"/>
      <c r="CG208" s="98"/>
      <c r="CH208" s="98"/>
      <c r="CI208" s="98"/>
      <c r="CJ208" s="98"/>
      <c r="CK208" s="98"/>
      <c r="CL208" s="98"/>
      <c r="CM208" s="98"/>
      <c r="CN208" s="98"/>
      <c r="CO208" s="98"/>
      <c r="CP208" s="98"/>
      <c r="CQ208" s="98"/>
      <c r="CR208" s="98"/>
      <c r="CS208" s="98"/>
      <c r="CT208" s="98"/>
      <c r="CU208" s="98"/>
      <c r="CV208" s="98"/>
      <c r="CW208" s="98"/>
      <c r="CX208" s="98"/>
      <c r="CY208" s="98"/>
      <c r="CZ208" s="98"/>
      <c r="DA208" s="98"/>
      <c r="DB208" s="112"/>
    </row>
    <row r="209" spans="1:106" hidden="1" x14ac:dyDescent="0.35">
      <c r="A209" s="109">
        <v>20</v>
      </c>
      <c r="B209" s="12" t="str" cm="1">
        <f t="array" aca="1" ref="B209" ca="1">IF(INDIRECT("Storages!" &amp; ADDRESS(5, A209+3))="Building level", IF(COUNTA(INDIRECT("Storages!" &amp; ADDRESS(3, A209+3)))&gt;0, INDIRECT("Storages!" &amp; ADDRESS(3, A209+3)), ""), "")</f>
        <v/>
      </c>
      <c r="C209" s="49"/>
      <c r="D209" s="49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112"/>
      <c r="AC209" s="115"/>
      <c r="AD209" s="49"/>
      <c r="AE209" s="98"/>
      <c r="AF209" s="98"/>
      <c r="AG209" s="98"/>
      <c r="AH209" s="98"/>
      <c r="AI209" s="98"/>
      <c r="AJ209" s="98"/>
      <c r="AK209" s="98"/>
      <c r="AL209" s="98"/>
      <c r="AM209" s="98"/>
      <c r="AN209" s="98"/>
      <c r="AO209" s="98"/>
      <c r="AP209" s="98"/>
      <c r="AQ209" s="98"/>
      <c r="AR209" s="98"/>
      <c r="AS209" s="98"/>
      <c r="AT209" s="98"/>
      <c r="AU209" s="98"/>
      <c r="AV209" s="98"/>
      <c r="AW209" s="98"/>
      <c r="AX209" s="98"/>
      <c r="AY209" s="98"/>
      <c r="AZ209" s="98"/>
      <c r="BA209" s="98"/>
      <c r="BB209" s="112"/>
      <c r="BC209" s="115"/>
      <c r="BD209" s="49"/>
      <c r="BE209" s="98"/>
      <c r="BF209" s="98"/>
      <c r="BG209" s="98"/>
      <c r="BH209" s="98"/>
      <c r="BI209" s="98"/>
      <c r="BJ209" s="98"/>
      <c r="BK209" s="98"/>
      <c r="BL209" s="98"/>
      <c r="BM209" s="98"/>
      <c r="BN209" s="98"/>
      <c r="BO209" s="98"/>
      <c r="BP209" s="98"/>
      <c r="BQ209" s="98"/>
      <c r="BR209" s="98"/>
      <c r="BS209" s="98"/>
      <c r="BT209" s="98"/>
      <c r="BU209" s="98"/>
      <c r="BV209" s="98"/>
      <c r="BW209" s="98"/>
      <c r="BX209" s="98"/>
      <c r="BY209" s="98"/>
      <c r="BZ209" s="98"/>
      <c r="CA209" s="98"/>
      <c r="CB209" s="112"/>
      <c r="CC209" s="115"/>
      <c r="CD209" s="49"/>
      <c r="CE209" s="98"/>
      <c r="CF209" s="98"/>
      <c r="CG209" s="98"/>
      <c r="CH209" s="98"/>
      <c r="CI209" s="98"/>
      <c r="CJ209" s="98"/>
      <c r="CK209" s="98"/>
      <c r="CL209" s="98"/>
      <c r="CM209" s="98"/>
      <c r="CN209" s="98"/>
      <c r="CO209" s="98"/>
      <c r="CP209" s="98"/>
      <c r="CQ209" s="98"/>
      <c r="CR209" s="98"/>
      <c r="CS209" s="98"/>
      <c r="CT209" s="98"/>
      <c r="CU209" s="98"/>
      <c r="CV209" s="98"/>
      <c r="CW209" s="98"/>
      <c r="CX209" s="98"/>
      <c r="CY209" s="98"/>
      <c r="CZ209" s="98"/>
      <c r="DA209" s="98"/>
      <c r="DB209" s="112"/>
    </row>
    <row r="210" spans="1:106" hidden="1" x14ac:dyDescent="0.35">
      <c r="A210" s="110">
        <v>21</v>
      </c>
      <c r="B210" s="12" t="str" cm="1">
        <f t="array" aca="1" ref="B210" ca="1">IF(INDIRECT("Storages!" &amp; ADDRESS(5, A210+3))="Building level", IF(COUNTA(INDIRECT("Storages!" &amp; ADDRESS(3, A210+3)))&gt;0, INDIRECT("Storages!" &amp; ADDRESS(3, A210+3)), ""), "")</f>
        <v/>
      </c>
      <c r="C210" s="49"/>
      <c r="D210" s="49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112"/>
      <c r="AC210" s="115"/>
      <c r="AD210" s="49"/>
      <c r="AE210" s="98"/>
      <c r="AF210" s="98"/>
      <c r="AG210" s="98"/>
      <c r="AH210" s="98"/>
      <c r="AI210" s="98"/>
      <c r="AJ210" s="98"/>
      <c r="AK210" s="98"/>
      <c r="AL210" s="98"/>
      <c r="AM210" s="98"/>
      <c r="AN210" s="98"/>
      <c r="AO210" s="98"/>
      <c r="AP210" s="98"/>
      <c r="AQ210" s="98"/>
      <c r="AR210" s="98"/>
      <c r="AS210" s="98"/>
      <c r="AT210" s="98"/>
      <c r="AU210" s="98"/>
      <c r="AV210" s="98"/>
      <c r="AW210" s="98"/>
      <c r="AX210" s="98"/>
      <c r="AY210" s="98"/>
      <c r="AZ210" s="98"/>
      <c r="BA210" s="98"/>
      <c r="BB210" s="112"/>
      <c r="BC210" s="115"/>
      <c r="BD210" s="49"/>
      <c r="BE210" s="98"/>
      <c r="BF210" s="98"/>
      <c r="BG210" s="98"/>
      <c r="BH210" s="98"/>
      <c r="BI210" s="98"/>
      <c r="BJ210" s="98"/>
      <c r="BK210" s="98"/>
      <c r="BL210" s="98"/>
      <c r="BM210" s="98"/>
      <c r="BN210" s="98"/>
      <c r="BO210" s="98"/>
      <c r="BP210" s="98"/>
      <c r="BQ210" s="98"/>
      <c r="BR210" s="98"/>
      <c r="BS210" s="98"/>
      <c r="BT210" s="98"/>
      <c r="BU210" s="98"/>
      <c r="BV210" s="98"/>
      <c r="BW210" s="98"/>
      <c r="BX210" s="98"/>
      <c r="BY210" s="98"/>
      <c r="BZ210" s="98"/>
      <c r="CA210" s="98"/>
      <c r="CB210" s="112"/>
      <c r="CC210" s="115"/>
      <c r="CD210" s="49"/>
      <c r="CE210" s="98"/>
      <c r="CF210" s="98"/>
      <c r="CG210" s="98"/>
      <c r="CH210" s="98"/>
      <c r="CI210" s="98"/>
      <c r="CJ210" s="98"/>
      <c r="CK210" s="98"/>
      <c r="CL210" s="98"/>
      <c r="CM210" s="98"/>
      <c r="CN210" s="98"/>
      <c r="CO210" s="98"/>
      <c r="CP210" s="98"/>
      <c r="CQ210" s="98"/>
      <c r="CR210" s="98"/>
      <c r="CS210" s="98"/>
      <c r="CT210" s="98"/>
      <c r="CU210" s="98"/>
      <c r="CV210" s="98"/>
      <c r="CW210" s="98"/>
      <c r="CX210" s="98"/>
      <c r="CY210" s="98"/>
      <c r="CZ210" s="98"/>
      <c r="DA210" s="98"/>
      <c r="DB210" s="112"/>
    </row>
    <row r="211" spans="1:106" hidden="1" x14ac:dyDescent="0.35">
      <c r="A211" s="109">
        <v>22</v>
      </c>
      <c r="B211" s="12" t="str" cm="1">
        <f t="array" aca="1" ref="B211" ca="1">IF(INDIRECT("Storages!" &amp; ADDRESS(5, A211+3))="Building level", IF(COUNTA(INDIRECT("Storages!" &amp; ADDRESS(3, A211+3)))&gt;0, INDIRECT("Storages!" &amp; ADDRESS(3, A211+3)), ""), "")</f>
        <v/>
      </c>
      <c r="C211" s="49"/>
      <c r="D211" s="49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8"/>
      <c r="Q211" s="98"/>
      <c r="R211" s="98"/>
      <c r="S211" s="98"/>
      <c r="T211" s="98"/>
      <c r="U211" s="98"/>
      <c r="V211" s="98"/>
      <c r="W211" s="98"/>
      <c r="X211" s="98"/>
      <c r="Y211" s="98"/>
      <c r="Z211" s="98"/>
      <c r="AA211" s="98"/>
      <c r="AB211" s="112"/>
      <c r="AC211" s="115"/>
      <c r="AD211" s="49"/>
      <c r="AE211" s="98"/>
      <c r="AF211" s="98"/>
      <c r="AG211" s="98"/>
      <c r="AH211" s="98"/>
      <c r="AI211" s="98"/>
      <c r="AJ211" s="98"/>
      <c r="AK211" s="98"/>
      <c r="AL211" s="98"/>
      <c r="AM211" s="98"/>
      <c r="AN211" s="98"/>
      <c r="AO211" s="98"/>
      <c r="AP211" s="98"/>
      <c r="AQ211" s="98"/>
      <c r="AR211" s="98"/>
      <c r="AS211" s="98"/>
      <c r="AT211" s="98"/>
      <c r="AU211" s="98"/>
      <c r="AV211" s="98"/>
      <c r="AW211" s="98"/>
      <c r="AX211" s="98"/>
      <c r="AY211" s="98"/>
      <c r="AZ211" s="98"/>
      <c r="BA211" s="98"/>
      <c r="BB211" s="112"/>
      <c r="BC211" s="115"/>
      <c r="BD211" s="49"/>
      <c r="BE211" s="98"/>
      <c r="BF211" s="98"/>
      <c r="BG211" s="98"/>
      <c r="BH211" s="98"/>
      <c r="BI211" s="98"/>
      <c r="BJ211" s="98"/>
      <c r="BK211" s="98"/>
      <c r="BL211" s="98"/>
      <c r="BM211" s="98"/>
      <c r="BN211" s="98"/>
      <c r="BO211" s="98"/>
      <c r="BP211" s="98"/>
      <c r="BQ211" s="98"/>
      <c r="BR211" s="98"/>
      <c r="BS211" s="98"/>
      <c r="BT211" s="98"/>
      <c r="BU211" s="98"/>
      <c r="BV211" s="98"/>
      <c r="BW211" s="98"/>
      <c r="BX211" s="98"/>
      <c r="BY211" s="98"/>
      <c r="BZ211" s="98"/>
      <c r="CA211" s="98"/>
      <c r="CB211" s="112"/>
      <c r="CC211" s="115"/>
      <c r="CD211" s="49"/>
      <c r="CE211" s="98"/>
      <c r="CF211" s="98"/>
      <c r="CG211" s="98"/>
      <c r="CH211" s="98"/>
      <c r="CI211" s="98"/>
      <c r="CJ211" s="98"/>
      <c r="CK211" s="98"/>
      <c r="CL211" s="98"/>
      <c r="CM211" s="98"/>
      <c r="CN211" s="98"/>
      <c r="CO211" s="98"/>
      <c r="CP211" s="98"/>
      <c r="CQ211" s="98"/>
      <c r="CR211" s="98"/>
      <c r="CS211" s="98"/>
      <c r="CT211" s="98"/>
      <c r="CU211" s="98"/>
      <c r="CV211" s="98"/>
      <c r="CW211" s="98"/>
      <c r="CX211" s="98"/>
      <c r="CY211" s="98"/>
      <c r="CZ211" s="98"/>
      <c r="DA211" s="98"/>
      <c r="DB211" s="112"/>
    </row>
    <row r="212" spans="1:106" hidden="1" x14ac:dyDescent="0.35">
      <c r="A212" s="109">
        <v>23</v>
      </c>
      <c r="B212" s="12" t="str" cm="1">
        <f t="array" aca="1" ref="B212" ca="1">IF(INDIRECT("Storages!" &amp; ADDRESS(5, A212+3))="Building level", IF(COUNTA(INDIRECT("Storages!" &amp; ADDRESS(3, A212+3)))&gt;0, INDIRECT("Storages!" &amp; ADDRESS(3, A212+3)), ""), "")</f>
        <v/>
      </c>
      <c r="C212" s="49"/>
      <c r="D212" s="49"/>
      <c r="E212" s="98"/>
      <c r="F212" s="98"/>
      <c r="G212" s="98"/>
      <c r="H212" s="98"/>
      <c r="I212" s="98"/>
      <c r="J212" s="98"/>
      <c r="K212" s="98"/>
      <c r="L212" s="98"/>
      <c r="M212" s="98"/>
      <c r="N212" s="98"/>
      <c r="O212" s="98"/>
      <c r="P212" s="98"/>
      <c r="Q212" s="98"/>
      <c r="R212" s="98"/>
      <c r="S212" s="98"/>
      <c r="T212" s="98"/>
      <c r="U212" s="98"/>
      <c r="V212" s="98"/>
      <c r="W212" s="98"/>
      <c r="X212" s="98"/>
      <c r="Y212" s="98"/>
      <c r="Z212" s="98"/>
      <c r="AA212" s="98"/>
      <c r="AB212" s="112"/>
      <c r="AC212" s="115"/>
      <c r="AD212" s="49"/>
      <c r="AE212" s="98"/>
      <c r="AF212" s="98"/>
      <c r="AG212" s="98"/>
      <c r="AH212" s="98"/>
      <c r="AI212" s="98"/>
      <c r="AJ212" s="98"/>
      <c r="AK212" s="98"/>
      <c r="AL212" s="98"/>
      <c r="AM212" s="98"/>
      <c r="AN212" s="98"/>
      <c r="AO212" s="98"/>
      <c r="AP212" s="98"/>
      <c r="AQ212" s="98"/>
      <c r="AR212" s="98"/>
      <c r="AS212" s="98"/>
      <c r="AT212" s="98"/>
      <c r="AU212" s="98"/>
      <c r="AV212" s="98"/>
      <c r="AW212" s="98"/>
      <c r="AX212" s="98"/>
      <c r="AY212" s="98"/>
      <c r="AZ212" s="98"/>
      <c r="BA212" s="98"/>
      <c r="BB212" s="112"/>
      <c r="BC212" s="115"/>
      <c r="BD212" s="49"/>
      <c r="BE212" s="98"/>
      <c r="BF212" s="98"/>
      <c r="BG212" s="98"/>
      <c r="BH212" s="98"/>
      <c r="BI212" s="98"/>
      <c r="BJ212" s="98"/>
      <c r="BK212" s="98"/>
      <c r="BL212" s="98"/>
      <c r="BM212" s="98"/>
      <c r="BN212" s="98"/>
      <c r="BO212" s="98"/>
      <c r="BP212" s="98"/>
      <c r="BQ212" s="98"/>
      <c r="BR212" s="98"/>
      <c r="BS212" s="98"/>
      <c r="BT212" s="98"/>
      <c r="BU212" s="98"/>
      <c r="BV212" s="98"/>
      <c r="BW212" s="98"/>
      <c r="BX212" s="98"/>
      <c r="BY212" s="98"/>
      <c r="BZ212" s="98"/>
      <c r="CA212" s="98"/>
      <c r="CB212" s="112"/>
      <c r="CC212" s="115"/>
      <c r="CD212" s="49"/>
      <c r="CE212" s="98"/>
      <c r="CF212" s="98"/>
      <c r="CG212" s="98"/>
      <c r="CH212" s="98"/>
      <c r="CI212" s="98"/>
      <c r="CJ212" s="98"/>
      <c r="CK212" s="98"/>
      <c r="CL212" s="98"/>
      <c r="CM212" s="98"/>
      <c r="CN212" s="98"/>
      <c r="CO212" s="98"/>
      <c r="CP212" s="98"/>
      <c r="CQ212" s="98"/>
      <c r="CR212" s="98"/>
      <c r="CS212" s="98"/>
      <c r="CT212" s="98"/>
      <c r="CU212" s="98"/>
      <c r="CV212" s="98"/>
      <c r="CW212" s="98"/>
      <c r="CX212" s="98"/>
      <c r="CY212" s="98"/>
      <c r="CZ212" s="98"/>
      <c r="DA212" s="98"/>
      <c r="DB212" s="112"/>
    </row>
    <row r="213" spans="1:106" hidden="1" x14ac:dyDescent="0.35">
      <c r="A213" s="109">
        <v>24</v>
      </c>
      <c r="B213" s="12" t="str" cm="1">
        <f t="array" aca="1" ref="B213" ca="1">IF(INDIRECT("Storages!" &amp; ADDRESS(5, A213+3))="Building level", IF(COUNTA(INDIRECT("Storages!" &amp; ADDRESS(3, A213+3)))&gt;0, INDIRECT("Storages!" &amp; ADDRESS(3, A213+3)), ""), "")</f>
        <v/>
      </c>
      <c r="C213" s="49"/>
      <c r="D213" s="49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8"/>
      <c r="Q213" s="98"/>
      <c r="R213" s="98"/>
      <c r="S213" s="98"/>
      <c r="T213" s="98"/>
      <c r="U213" s="98"/>
      <c r="V213" s="98"/>
      <c r="W213" s="98"/>
      <c r="X213" s="98"/>
      <c r="Y213" s="98"/>
      <c r="Z213" s="98"/>
      <c r="AA213" s="98"/>
      <c r="AB213" s="112"/>
      <c r="AC213" s="115"/>
      <c r="AD213" s="49"/>
      <c r="AE213" s="98"/>
      <c r="AF213" s="98"/>
      <c r="AG213" s="98"/>
      <c r="AH213" s="98"/>
      <c r="AI213" s="98"/>
      <c r="AJ213" s="98"/>
      <c r="AK213" s="98"/>
      <c r="AL213" s="98"/>
      <c r="AM213" s="98"/>
      <c r="AN213" s="98"/>
      <c r="AO213" s="98"/>
      <c r="AP213" s="98"/>
      <c r="AQ213" s="98"/>
      <c r="AR213" s="98"/>
      <c r="AS213" s="98"/>
      <c r="AT213" s="98"/>
      <c r="AU213" s="98"/>
      <c r="AV213" s="98"/>
      <c r="AW213" s="98"/>
      <c r="AX213" s="98"/>
      <c r="AY213" s="98"/>
      <c r="AZ213" s="98"/>
      <c r="BA213" s="98"/>
      <c r="BB213" s="112"/>
      <c r="BC213" s="115"/>
      <c r="BD213" s="49"/>
      <c r="BE213" s="98"/>
      <c r="BF213" s="98"/>
      <c r="BG213" s="98"/>
      <c r="BH213" s="98"/>
      <c r="BI213" s="98"/>
      <c r="BJ213" s="98"/>
      <c r="BK213" s="98"/>
      <c r="BL213" s="98"/>
      <c r="BM213" s="98"/>
      <c r="BN213" s="98"/>
      <c r="BO213" s="98"/>
      <c r="BP213" s="98"/>
      <c r="BQ213" s="98"/>
      <c r="BR213" s="98"/>
      <c r="BS213" s="98"/>
      <c r="BT213" s="98"/>
      <c r="BU213" s="98"/>
      <c r="BV213" s="98"/>
      <c r="BW213" s="98"/>
      <c r="BX213" s="98"/>
      <c r="BY213" s="98"/>
      <c r="BZ213" s="98"/>
      <c r="CA213" s="98"/>
      <c r="CB213" s="112"/>
      <c r="CC213" s="115"/>
      <c r="CD213" s="49"/>
      <c r="CE213" s="98"/>
      <c r="CF213" s="98"/>
      <c r="CG213" s="98"/>
      <c r="CH213" s="98"/>
      <c r="CI213" s="98"/>
      <c r="CJ213" s="98"/>
      <c r="CK213" s="98"/>
      <c r="CL213" s="98"/>
      <c r="CM213" s="98"/>
      <c r="CN213" s="98"/>
      <c r="CO213" s="98"/>
      <c r="CP213" s="98"/>
      <c r="CQ213" s="98"/>
      <c r="CR213" s="98"/>
      <c r="CS213" s="98"/>
      <c r="CT213" s="98"/>
      <c r="CU213" s="98"/>
      <c r="CV213" s="98"/>
      <c r="CW213" s="98"/>
      <c r="CX213" s="98"/>
      <c r="CY213" s="98"/>
      <c r="CZ213" s="98"/>
      <c r="DA213" s="98"/>
      <c r="DB213" s="112"/>
    </row>
    <row r="214" spans="1:106" hidden="1" x14ac:dyDescent="0.35">
      <c r="A214" s="109">
        <v>25</v>
      </c>
      <c r="B214" s="12" t="str" cm="1">
        <f t="array" aca="1" ref="B214" ca="1">IF(INDIRECT("Storages!" &amp; ADDRESS(5, A214+3))="Building level", IF(COUNTA(INDIRECT("Storages!" &amp; ADDRESS(3, A214+3)))&gt;0, INDIRECT("Storages!" &amp; ADDRESS(3, A214+3)), ""), "")</f>
        <v/>
      </c>
      <c r="C214" s="49"/>
      <c r="D214" s="49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8"/>
      <c r="Q214" s="98"/>
      <c r="R214" s="98"/>
      <c r="S214" s="98"/>
      <c r="T214" s="98"/>
      <c r="U214" s="98"/>
      <c r="V214" s="98"/>
      <c r="W214" s="98"/>
      <c r="X214" s="98"/>
      <c r="Y214" s="98"/>
      <c r="Z214" s="98"/>
      <c r="AA214" s="98"/>
      <c r="AB214" s="112"/>
      <c r="AC214" s="115"/>
      <c r="AD214" s="49"/>
      <c r="AE214" s="98"/>
      <c r="AF214" s="98"/>
      <c r="AG214" s="98"/>
      <c r="AH214" s="98"/>
      <c r="AI214" s="98"/>
      <c r="AJ214" s="98"/>
      <c r="AK214" s="98"/>
      <c r="AL214" s="98"/>
      <c r="AM214" s="98"/>
      <c r="AN214" s="98"/>
      <c r="AO214" s="98"/>
      <c r="AP214" s="98"/>
      <c r="AQ214" s="98"/>
      <c r="AR214" s="98"/>
      <c r="AS214" s="98"/>
      <c r="AT214" s="98"/>
      <c r="AU214" s="98"/>
      <c r="AV214" s="98"/>
      <c r="AW214" s="98"/>
      <c r="AX214" s="98"/>
      <c r="AY214" s="98"/>
      <c r="AZ214" s="98"/>
      <c r="BA214" s="98"/>
      <c r="BB214" s="112"/>
      <c r="BC214" s="115"/>
      <c r="BD214" s="49"/>
      <c r="BE214" s="98"/>
      <c r="BF214" s="98"/>
      <c r="BG214" s="98"/>
      <c r="BH214" s="98"/>
      <c r="BI214" s="98"/>
      <c r="BJ214" s="98"/>
      <c r="BK214" s="98"/>
      <c r="BL214" s="98"/>
      <c r="BM214" s="98"/>
      <c r="BN214" s="98"/>
      <c r="BO214" s="98"/>
      <c r="BP214" s="98"/>
      <c r="BQ214" s="98"/>
      <c r="BR214" s="98"/>
      <c r="BS214" s="98"/>
      <c r="BT214" s="98"/>
      <c r="BU214" s="98"/>
      <c r="BV214" s="98"/>
      <c r="BW214" s="98"/>
      <c r="BX214" s="98"/>
      <c r="BY214" s="98"/>
      <c r="BZ214" s="98"/>
      <c r="CA214" s="98"/>
      <c r="CB214" s="112"/>
      <c r="CC214" s="115"/>
      <c r="CD214" s="49"/>
      <c r="CE214" s="98"/>
      <c r="CF214" s="98"/>
      <c r="CG214" s="98"/>
      <c r="CH214" s="98"/>
      <c r="CI214" s="98"/>
      <c r="CJ214" s="98"/>
      <c r="CK214" s="98"/>
      <c r="CL214" s="98"/>
      <c r="CM214" s="98"/>
      <c r="CN214" s="98"/>
      <c r="CO214" s="98"/>
      <c r="CP214" s="98"/>
      <c r="CQ214" s="98"/>
      <c r="CR214" s="98"/>
      <c r="CS214" s="98"/>
      <c r="CT214" s="98"/>
      <c r="CU214" s="98"/>
      <c r="CV214" s="98"/>
      <c r="CW214" s="98"/>
      <c r="CX214" s="98"/>
      <c r="CY214" s="98"/>
      <c r="CZ214" s="98"/>
      <c r="DA214" s="98"/>
      <c r="DB214" s="112"/>
    </row>
    <row r="215" spans="1:106" hidden="1" x14ac:dyDescent="0.35">
      <c r="A215" s="109">
        <v>26</v>
      </c>
      <c r="B215" s="12" t="str" cm="1">
        <f t="array" aca="1" ref="B215" ca="1">IF(INDIRECT("Storages!" &amp; ADDRESS(5, A215+3))="Building level", IF(COUNTA(INDIRECT("Storages!" &amp; ADDRESS(3, A215+3)))&gt;0, INDIRECT("Storages!" &amp; ADDRESS(3, A215+3)), ""), "")</f>
        <v/>
      </c>
      <c r="C215" s="49"/>
      <c r="D215" s="49"/>
      <c r="E215" s="98"/>
      <c r="F215" s="98"/>
      <c r="G215" s="98"/>
      <c r="H215" s="98"/>
      <c r="I215" s="98"/>
      <c r="J215" s="98"/>
      <c r="K215" s="98"/>
      <c r="L215" s="98"/>
      <c r="M215" s="98"/>
      <c r="N215" s="98"/>
      <c r="O215" s="98"/>
      <c r="P215" s="98"/>
      <c r="Q215" s="98"/>
      <c r="R215" s="98"/>
      <c r="S215" s="98"/>
      <c r="T215" s="98"/>
      <c r="U215" s="98"/>
      <c r="V215" s="98"/>
      <c r="W215" s="98"/>
      <c r="X215" s="98"/>
      <c r="Y215" s="98"/>
      <c r="Z215" s="98"/>
      <c r="AA215" s="98"/>
      <c r="AB215" s="112"/>
      <c r="AC215" s="115"/>
      <c r="AD215" s="49"/>
      <c r="AE215" s="98"/>
      <c r="AF215" s="98"/>
      <c r="AG215" s="98"/>
      <c r="AH215" s="98"/>
      <c r="AI215" s="98"/>
      <c r="AJ215" s="98"/>
      <c r="AK215" s="98"/>
      <c r="AL215" s="98"/>
      <c r="AM215" s="98"/>
      <c r="AN215" s="98"/>
      <c r="AO215" s="98"/>
      <c r="AP215" s="98"/>
      <c r="AQ215" s="98"/>
      <c r="AR215" s="98"/>
      <c r="AS215" s="98"/>
      <c r="AT215" s="98"/>
      <c r="AU215" s="98"/>
      <c r="AV215" s="98"/>
      <c r="AW215" s="98"/>
      <c r="AX215" s="98"/>
      <c r="AY215" s="98"/>
      <c r="AZ215" s="98"/>
      <c r="BA215" s="98"/>
      <c r="BB215" s="112"/>
      <c r="BC215" s="115"/>
      <c r="BD215" s="49"/>
      <c r="BE215" s="98"/>
      <c r="BF215" s="98"/>
      <c r="BG215" s="98"/>
      <c r="BH215" s="98"/>
      <c r="BI215" s="98"/>
      <c r="BJ215" s="98"/>
      <c r="BK215" s="98"/>
      <c r="BL215" s="98"/>
      <c r="BM215" s="98"/>
      <c r="BN215" s="98"/>
      <c r="BO215" s="98"/>
      <c r="BP215" s="98"/>
      <c r="BQ215" s="98"/>
      <c r="BR215" s="98"/>
      <c r="BS215" s="98"/>
      <c r="BT215" s="98"/>
      <c r="BU215" s="98"/>
      <c r="BV215" s="98"/>
      <c r="BW215" s="98"/>
      <c r="BX215" s="98"/>
      <c r="BY215" s="98"/>
      <c r="BZ215" s="98"/>
      <c r="CA215" s="98"/>
      <c r="CB215" s="112"/>
      <c r="CC215" s="115"/>
      <c r="CD215" s="49"/>
      <c r="CE215" s="98"/>
      <c r="CF215" s="98"/>
      <c r="CG215" s="98"/>
      <c r="CH215" s="98"/>
      <c r="CI215" s="98"/>
      <c r="CJ215" s="98"/>
      <c r="CK215" s="98"/>
      <c r="CL215" s="98"/>
      <c r="CM215" s="98"/>
      <c r="CN215" s="98"/>
      <c r="CO215" s="98"/>
      <c r="CP215" s="98"/>
      <c r="CQ215" s="98"/>
      <c r="CR215" s="98"/>
      <c r="CS215" s="98"/>
      <c r="CT215" s="98"/>
      <c r="CU215" s="98"/>
      <c r="CV215" s="98"/>
      <c r="CW215" s="98"/>
      <c r="CX215" s="98"/>
      <c r="CY215" s="98"/>
      <c r="CZ215" s="98"/>
      <c r="DA215" s="98"/>
      <c r="DB215" s="112"/>
    </row>
    <row r="216" spans="1:106" hidden="1" x14ac:dyDescent="0.35">
      <c r="A216" s="109">
        <v>27</v>
      </c>
      <c r="B216" s="12" t="str" cm="1">
        <f t="array" aca="1" ref="B216" ca="1">IF(INDIRECT("Storages!" &amp; ADDRESS(5, A216+3))="Building level", IF(COUNTA(INDIRECT("Storages!" &amp; ADDRESS(3, A216+3)))&gt;0, INDIRECT("Storages!" &amp; ADDRESS(3, A216+3)), ""), "")</f>
        <v/>
      </c>
      <c r="C216" s="49"/>
      <c r="D216" s="49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8"/>
      <c r="Q216" s="98"/>
      <c r="R216" s="98"/>
      <c r="S216" s="98"/>
      <c r="T216" s="98"/>
      <c r="U216" s="98"/>
      <c r="V216" s="98"/>
      <c r="W216" s="98"/>
      <c r="X216" s="98"/>
      <c r="Y216" s="98"/>
      <c r="Z216" s="98"/>
      <c r="AA216" s="98"/>
      <c r="AB216" s="112"/>
      <c r="AC216" s="115"/>
      <c r="AD216" s="49"/>
      <c r="AE216" s="98"/>
      <c r="AF216" s="98"/>
      <c r="AG216" s="98"/>
      <c r="AH216" s="98"/>
      <c r="AI216" s="98"/>
      <c r="AJ216" s="98"/>
      <c r="AK216" s="98"/>
      <c r="AL216" s="98"/>
      <c r="AM216" s="98"/>
      <c r="AN216" s="98"/>
      <c r="AO216" s="98"/>
      <c r="AP216" s="98"/>
      <c r="AQ216" s="98"/>
      <c r="AR216" s="98"/>
      <c r="AS216" s="98"/>
      <c r="AT216" s="98"/>
      <c r="AU216" s="98"/>
      <c r="AV216" s="98"/>
      <c r="AW216" s="98"/>
      <c r="AX216" s="98"/>
      <c r="AY216" s="98"/>
      <c r="AZ216" s="98"/>
      <c r="BA216" s="98"/>
      <c r="BB216" s="112"/>
      <c r="BC216" s="115"/>
      <c r="BD216" s="49"/>
      <c r="BE216" s="98"/>
      <c r="BF216" s="98"/>
      <c r="BG216" s="98"/>
      <c r="BH216" s="98"/>
      <c r="BI216" s="98"/>
      <c r="BJ216" s="98"/>
      <c r="BK216" s="98"/>
      <c r="BL216" s="98"/>
      <c r="BM216" s="98"/>
      <c r="BN216" s="98"/>
      <c r="BO216" s="98"/>
      <c r="BP216" s="98"/>
      <c r="BQ216" s="98"/>
      <c r="BR216" s="98"/>
      <c r="BS216" s="98"/>
      <c r="BT216" s="98"/>
      <c r="BU216" s="98"/>
      <c r="BV216" s="98"/>
      <c r="BW216" s="98"/>
      <c r="BX216" s="98"/>
      <c r="BY216" s="98"/>
      <c r="BZ216" s="98"/>
      <c r="CA216" s="98"/>
      <c r="CB216" s="112"/>
      <c r="CC216" s="115"/>
      <c r="CD216" s="49"/>
      <c r="CE216" s="98"/>
      <c r="CF216" s="98"/>
      <c r="CG216" s="98"/>
      <c r="CH216" s="98"/>
      <c r="CI216" s="98"/>
      <c r="CJ216" s="98"/>
      <c r="CK216" s="98"/>
      <c r="CL216" s="98"/>
      <c r="CM216" s="98"/>
      <c r="CN216" s="98"/>
      <c r="CO216" s="98"/>
      <c r="CP216" s="98"/>
      <c r="CQ216" s="98"/>
      <c r="CR216" s="98"/>
      <c r="CS216" s="98"/>
      <c r="CT216" s="98"/>
      <c r="CU216" s="98"/>
      <c r="CV216" s="98"/>
      <c r="CW216" s="98"/>
      <c r="CX216" s="98"/>
      <c r="CY216" s="98"/>
      <c r="CZ216" s="98"/>
      <c r="DA216" s="98"/>
      <c r="DB216" s="112"/>
    </row>
    <row r="217" spans="1:106" hidden="1" x14ac:dyDescent="0.35">
      <c r="A217" s="109">
        <v>28</v>
      </c>
      <c r="B217" s="12" t="str" cm="1">
        <f t="array" aca="1" ref="B217" ca="1">IF(INDIRECT("Storages!" &amp; ADDRESS(5, A217+3))="Building level", IF(COUNTA(INDIRECT("Storages!" &amp; ADDRESS(3, A217+3)))&gt;0, INDIRECT("Storages!" &amp; ADDRESS(3, A217+3)), ""), "")</f>
        <v/>
      </c>
      <c r="C217" s="49"/>
      <c r="D217" s="49"/>
      <c r="E217" s="98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8"/>
      <c r="Q217" s="98"/>
      <c r="R217" s="98"/>
      <c r="S217" s="98"/>
      <c r="T217" s="98"/>
      <c r="U217" s="98"/>
      <c r="V217" s="98"/>
      <c r="W217" s="98"/>
      <c r="X217" s="98"/>
      <c r="Y217" s="98"/>
      <c r="Z217" s="98"/>
      <c r="AA217" s="98"/>
      <c r="AB217" s="112"/>
      <c r="AC217" s="115"/>
      <c r="AD217" s="49"/>
      <c r="AE217" s="98"/>
      <c r="AF217" s="98"/>
      <c r="AG217" s="98"/>
      <c r="AH217" s="98"/>
      <c r="AI217" s="98"/>
      <c r="AJ217" s="98"/>
      <c r="AK217" s="98"/>
      <c r="AL217" s="98"/>
      <c r="AM217" s="98"/>
      <c r="AN217" s="98"/>
      <c r="AO217" s="98"/>
      <c r="AP217" s="98"/>
      <c r="AQ217" s="98"/>
      <c r="AR217" s="98"/>
      <c r="AS217" s="98"/>
      <c r="AT217" s="98"/>
      <c r="AU217" s="98"/>
      <c r="AV217" s="98"/>
      <c r="AW217" s="98"/>
      <c r="AX217" s="98"/>
      <c r="AY217" s="98"/>
      <c r="AZ217" s="98"/>
      <c r="BA217" s="98"/>
      <c r="BB217" s="112"/>
      <c r="BC217" s="115"/>
      <c r="BD217" s="49"/>
      <c r="BE217" s="98"/>
      <c r="BF217" s="98"/>
      <c r="BG217" s="98"/>
      <c r="BH217" s="98"/>
      <c r="BI217" s="98"/>
      <c r="BJ217" s="98"/>
      <c r="BK217" s="98"/>
      <c r="BL217" s="98"/>
      <c r="BM217" s="98"/>
      <c r="BN217" s="98"/>
      <c r="BO217" s="98"/>
      <c r="BP217" s="98"/>
      <c r="BQ217" s="98"/>
      <c r="BR217" s="98"/>
      <c r="BS217" s="98"/>
      <c r="BT217" s="98"/>
      <c r="BU217" s="98"/>
      <c r="BV217" s="98"/>
      <c r="BW217" s="98"/>
      <c r="BX217" s="98"/>
      <c r="BY217" s="98"/>
      <c r="BZ217" s="98"/>
      <c r="CA217" s="98"/>
      <c r="CB217" s="112"/>
      <c r="CC217" s="115"/>
      <c r="CD217" s="49"/>
      <c r="CE217" s="98"/>
      <c r="CF217" s="98"/>
      <c r="CG217" s="98"/>
      <c r="CH217" s="98"/>
      <c r="CI217" s="98"/>
      <c r="CJ217" s="98"/>
      <c r="CK217" s="98"/>
      <c r="CL217" s="98"/>
      <c r="CM217" s="98"/>
      <c r="CN217" s="98"/>
      <c r="CO217" s="98"/>
      <c r="CP217" s="98"/>
      <c r="CQ217" s="98"/>
      <c r="CR217" s="98"/>
      <c r="CS217" s="98"/>
      <c r="CT217" s="98"/>
      <c r="CU217" s="98"/>
      <c r="CV217" s="98"/>
      <c r="CW217" s="98"/>
      <c r="CX217" s="98"/>
      <c r="CY217" s="98"/>
      <c r="CZ217" s="98"/>
      <c r="DA217" s="98"/>
      <c r="DB217" s="112"/>
    </row>
    <row r="218" spans="1:106" hidden="1" x14ac:dyDescent="0.35">
      <c r="A218" s="109">
        <v>29</v>
      </c>
      <c r="B218" s="12" t="str" cm="1">
        <f t="array" aca="1" ref="B218" ca="1">IF(INDIRECT("Storages!" &amp; ADDRESS(5, A218+3))="Building level", IF(COUNTA(INDIRECT("Storages!" &amp; ADDRESS(3, A218+3)))&gt;0, INDIRECT("Storages!" &amp; ADDRESS(3, A218+3)), ""), "")</f>
        <v/>
      </c>
      <c r="C218" s="49"/>
      <c r="D218" s="49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8"/>
      <c r="Q218" s="98"/>
      <c r="R218" s="98"/>
      <c r="S218" s="98"/>
      <c r="T218" s="98"/>
      <c r="U218" s="98"/>
      <c r="V218" s="98"/>
      <c r="W218" s="98"/>
      <c r="X218" s="98"/>
      <c r="Y218" s="98"/>
      <c r="Z218" s="98"/>
      <c r="AA218" s="98"/>
      <c r="AB218" s="112"/>
      <c r="AC218" s="115"/>
      <c r="AD218" s="49"/>
      <c r="AE218" s="98"/>
      <c r="AF218" s="98"/>
      <c r="AG218" s="98"/>
      <c r="AH218" s="98"/>
      <c r="AI218" s="98"/>
      <c r="AJ218" s="98"/>
      <c r="AK218" s="98"/>
      <c r="AL218" s="98"/>
      <c r="AM218" s="98"/>
      <c r="AN218" s="98"/>
      <c r="AO218" s="98"/>
      <c r="AP218" s="98"/>
      <c r="AQ218" s="98"/>
      <c r="AR218" s="98"/>
      <c r="AS218" s="98"/>
      <c r="AT218" s="98"/>
      <c r="AU218" s="98"/>
      <c r="AV218" s="98"/>
      <c r="AW218" s="98"/>
      <c r="AX218" s="98"/>
      <c r="AY218" s="98"/>
      <c r="AZ218" s="98"/>
      <c r="BA218" s="98"/>
      <c r="BB218" s="112"/>
      <c r="BC218" s="115"/>
      <c r="BD218" s="49"/>
      <c r="BE218" s="98"/>
      <c r="BF218" s="98"/>
      <c r="BG218" s="98"/>
      <c r="BH218" s="98"/>
      <c r="BI218" s="98"/>
      <c r="BJ218" s="98"/>
      <c r="BK218" s="98"/>
      <c r="BL218" s="98"/>
      <c r="BM218" s="98"/>
      <c r="BN218" s="98"/>
      <c r="BO218" s="98"/>
      <c r="BP218" s="98"/>
      <c r="BQ218" s="98"/>
      <c r="BR218" s="98"/>
      <c r="BS218" s="98"/>
      <c r="BT218" s="98"/>
      <c r="BU218" s="98"/>
      <c r="BV218" s="98"/>
      <c r="BW218" s="98"/>
      <c r="BX218" s="98"/>
      <c r="BY218" s="98"/>
      <c r="BZ218" s="98"/>
      <c r="CA218" s="98"/>
      <c r="CB218" s="112"/>
      <c r="CC218" s="115"/>
      <c r="CD218" s="49"/>
      <c r="CE218" s="98"/>
      <c r="CF218" s="98"/>
      <c r="CG218" s="98"/>
      <c r="CH218" s="98"/>
      <c r="CI218" s="98"/>
      <c r="CJ218" s="98"/>
      <c r="CK218" s="98"/>
      <c r="CL218" s="98"/>
      <c r="CM218" s="98"/>
      <c r="CN218" s="98"/>
      <c r="CO218" s="98"/>
      <c r="CP218" s="98"/>
      <c r="CQ218" s="98"/>
      <c r="CR218" s="98"/>
      <c r="CS218" s="98"/>
      <c r="CT218" s="98"/>
      <c r="CU218" s="98"/>
      <c r="CV218" s="98"/>
      <c r="CW218" s="98"/>
      <c r="CX218" s="98"/>
      <c r="CY218" s="98"/>
      <c r="CZ218" s="98"/>
      <c r="DA218" s="98"/>
      <c r="DB218" s="112"/>
    </row>
    <row r="219" spans="1:106" hidden="1" x14ac:dyDescent="0.35">
      <c r="A219" s="109">
        <v>30</v>
      </c>
      <c r="B219" s="12" t="str" cm="1">
        <f t="array" aca="1" ref="B219" ca="1">IF(INDIRECT("Storages!" &amp; ADDRESS(5, A219+3))="Building level", IF(COUNTA(INDIRECT("Storages!" &amp; ADDRESS(3, A219+3)))&gt;0, INDIRECT("Storages!" &amp; ADDRESS(3, A219+3)), ""), "")</f>
        <v/>
      </c>
      <c r="C219" s="49"/>
      <c r="D219" s="49"/>
      <c r="E219" s="98"/>
      <c r="F219" s="98"/>
      <c r="G219" s="98"/>
      <c r="H219" s="98"/>
      <c r="I219" s="98"/>
      <c r="J219" s="98"/>
      <c r="K219" s="98"/>
      <c r="L219" s="98"/>
      <c r="M219" s="98"/>
      <c r="N219" s="98"/>
      <c r="O219" s="98"/>
      <c r="P219" s="98"/>
      <c r="Q219" s="98"/>
      <c r="R219" s="98"/>
      <c r="S219" s="98"/>
      <c r="T219" s="98"/>
      <c r="U219" s="98"/>
      <c r="V219" s="98"/>
      <c r="W219" s="98"/>
      <c r="X219" s="98"/>
      <c r="Y219" s="98"/>
      <c r="Z219" s="98"/>
      <c r="AA219" s="98"/>
      <c r="AB219" s="112"/>
      <c r="AC219" s="115"/>
      <c r="AD219" s="49"/>
      <c r="AE219" s="98"/>
      <c r="AF219" s="98"/>
      <c r="AG219" s="98"/>
      <c r="AH219" s="98"/>
      <c r="AI219" s="98"/>
      <c r="AJ219" s="98"/>
      <c r="AK219" s="98"/>
      <c r="AL219" s="98"/>
      <c r="AM219" s="98"/>
      <c r="AN219" s="98"/>
      <c r="AO219" s="98"/>
      <c r="AP219" s="98"/>
      <c r="AQ219" s="98"/>
      <c r="AR219" s="98"/>
      <c r="AS219" s="98"/>
      <c r="AT219" s="98"/>
      <c r="AU219" s="98"/>
      <c r="AV219" s="98"/>
      <c r="AW219" s="98"/>
      <c r="AX219" s="98"/>
      <c r="AY219" s="98"/>
      <c r="AZ219" s="98"/>
      <c r="BA219" s="98"/>
      <c r="BB219" s="112"/>
      <c r="BC219" s="115"/>
      <c r="BD219" s="49"/>
      <c r="BE219" s="98"/>
      <c r="BF219" s="98"/>
      <c r="BG219" s="98"/>
      <c r="BH219" s="98"/>
      <c r="BI219" s="98"/>
      <c r="BJ219" s="98"/>
      <c r="BK219" s="98"/>
      <c r="BL219" s="98"/>
      <c r="BM219" s="98"/>
      <c r="BN219" s="98"/>
      <c r="BO219" s="98"/>
      <c r="BP219" s="98"/>
      <c r="BQ219" s="98"/>
      <c r="BR219" s="98"/>
      <c r="BS219" s="98"/>
      <c r="BT219" s="98"/>
      <c r="BU219" s="98"/>
      <c r="BV219" s="98"/>
      <c r="BW219" s="98"/>
      <c r="BX219" s="98"/>
      <c r="BY219" s="98"/>
      <c r="BZ219" s="98"/>
      <c r="CA219" s="98"/>
      <c r="CB219" s="112"/>
      <c r="CC219" s="115"/>
      <c r="CD219" s="49"/>
      <c r="CE219" s="98"/>
      <c r="CF219" s="98"/>
      <c r="CG219" s="98"/>
      <c r="CH219" s="98"/>
      <c r="CI219" s="98"/>
      <c r="CJ219" s="98"/>
      <c r="CK219" s="98"/>
      <c r="CL219" s="98"/>
      <c r="CM219" s="98"/>
      <c r="CN219" s="98"/>
      <c r="CO219" s="98"/>
      <c r="CP219" s="98"/>
      <c r="CQ219" s="98"/>
      <c r="CR219" s="98"/>
      <c r="CS219" s="98"/>
      <c r="CT219" s="98"/>
      <c r="CU219" s="98"/>
      <c r="CV219" s="98"/>
      <c r="CW219" s="98"/>
      <c r="CX219" s="98"/>
      <c r="CY219" s="98"/>
      <c r="CZ219" s="98"/>
      <c r="DA219" s="98"/>
      <c r="DB219" s="112"/>
    </row>
    <row r="220" spans="1:106" hidden="1" x14ac:dyDescent="0.35">
      <c r="A220" s="110">
        <v>31</v>
      </c>
      <c r="B220" s="12" t="str" cm="1">
        <f t="array" aca="1" ref="B220" ca="1">IF(INDIRECT("Storages!" &amp; ADDRESS(5, A220+3))="Building level", IF(COUNTA(INDIRECT("Storages!" &amp; ADDRESS(3, A220+3)))&gt;0, INDIRECT("Storages!" &amp; ADDRESS(3, A220+3)), ""), "")</f>
        <v/>
      </c>
      <c r="C220" s="49"/>
      <c r="D220" s="49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8"/>
      <c r="Q220" s="98"/>
      <c r="R220" s="98"/>
      <c r="S220" s="98"/>
      <c r="T220" s="98"/>
      <c r="U220" s="98"/>
      <c r="V220" s="98"/>
      <c r="W220" s="98"/>
      <c r="X220" s="98"/>
      <c r="Y220" s="98"/>
      <c r="Z220" s="98"/>
      <c r="AA220" s="98"/>
      <c r="AB220" s="112"/>
      <c r="AC220" s="115"/>
      <c r="AD220" s="49"/>
      <c r="AE220" s="98"/>
      <c r="AF220" s="98"/>
      <c r="AG220" s="98"/>
      <c r="AH220" s="98"/>
      <c r="AI220" s="98"/>
      <c r="AJ220" s="98"/>
      <c r="AK220" s="98"/>
      <c r="AL220" s="98"/>
      <c r="AM220" s="98"/>
      <c r="AN220" s="98"/>
      <c r="AO220" s="98"/>
      <c r="AP220" s="98"/>
      <c r="AQ220" s="98"/>
      <c r="AR220" s="98"/>
      <c r="AS220" s="98"/>
      <c r="AT220" s="98"/>
      <c r="AU220" s="98"/>
      <c r="AV220" s="98"/>
      <c r="AW220" s="98"/>
      <c r="AX220" s="98"/>
      <c r="AY220" s="98"/>
      <c r="AZ220" s="98"/>
      <c r="BA220" s="98"/>
      <c r="BB220" s="112"/>
      <c r="BC220" s="115"/>
      <c r="BD220" s="49"/>
      <c r="BE220" s="98"/>
      <c r="BF220" s="98"/>
      <c r="BG220" s="98"/>
      <c r="BH220" s="98"/>
      <c r="BI220" s="98"/>
      <c r="BJ220" s="98"/>
      <c r="BK220" s="98"/>
      <c r="BL220" s="98"/>
      <c r="BM220" s="98"/>
      <c r="BN220" s="98"/>
      <c r="BO220" s="98"/>
      <c r="BP220" s="98"/>
      <c r="BQ220" s="98"/>
      <c r="BR220" s="98"/>
      <c r="BS220" s="98"/>
      <c r="BT220" s="98"/>
      <c r="BU220" s="98"/>
      <c r="BV220" s="98"/>
      <c r="BW220" s="98"/>
      <c r="BX220" s="98"/>
      <c r="BY220" s="98"/>
      <c r="BZ220" s="98"/>
      <c r="CA220" s="98"/>
      <c r="CB220" s="112"/>
      <c r="CC220" s="115"/>
      <c r="CD220" s="49"/>
      <c r="CE220" s="98"/>
      <c r="CF220" s="98"/>
      <c r="CG220" s="98"/>
      <c r="CH220" s="98"/>
      <c r="CI220" s="98"/>
      <c r="CJ220" s="98"/>
      <c r="CK220" s="98"/>
      <c r="CL220" s="98"/>
      <c r="CM220" s="98"/>
      <c r="CN220" s="98"/>
      <c r="CO220" s="98"/>
      <c r="CP220" s="98"/>
      <c r="CQ220" s="98"/>
      <c r="CR220" s="98"/>
      <c r="CS220" s="98"/>
      <c r="CT220" s="98"/>
      <c r="CU220" s="98"/>
      <c r="CV220" s="98"/>
      <c r="CW220" s="98"/>
      <c r="CX220" s="98"/>
      <c r="CY220" s="98"/>
      <c r="CZ220" s="98"/>
      <c r="DA220" s="98"/>
      <c r="DB220" s="112"/>
    </row>
    <row r="221" spans="1:106" hidden="1" x14ac:dyDescent="0.35">
      <c r="A221" s="109">
        <v>32</v>
      </c>
      <c r="B221" s="12" t="str" cm="1">
        <f t="array" aca="1" ref="B221" ca="1">IF(INDIRECT("Storages!" &amp; ADDRESS(5, A221+3))="Building level", IF(COUNTA(INDIRECT("Storages!" &amp; ADDRESS(3, A221+3)))&gt;0, INDIRECT("Storages!" &amp; ADDRESS(3, A221+3)), ""), "")</f>
        <v/>
      </c>
      <c r="C221" s="49"/>
      <c r="D221" s="49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112"/>
      <c r="AC221" s="115"/>
      <c r="AD221" s="49"/>
      <c r="AE221" s="98"/>
      <c r="AF221" s="98"/>
      <c r="AG221" s="98"/>
      <c r="AH221" s="98"/>
      <c r="AI221" s="98"/>
      <c r="AJ221" s="98"/>
      <c r="AK221" s="98"/>
      <c r="AL221" s="98"/>
      <c r="AM221" s="98"/>
      <c r="AN221" s="98"/>
      <c r="AO221" s="98"/>
      <c r="AP221" s="98"/>
      <c r="AQ221" s="98"/>
      <c r="AR221" s="98"/>
      <c r="AS221" s="98"/>
      <c r="AT221" s="98"/>
      <c r="AU221" s="98"/>
      <c r="AV221" s="98"/>
      <c r="AW221" s="98"/>
      <c r="AX221" s="98"/>
      <c r="AY221" s="98"/>
      <c r="AZ221" s="98"/>
      <c r="BA221" s="98"/>
      <c r="BB221" s="112"/>
      <c r="BC221" s="115"/>
      <c r="BD221" s="49"/>
      <c r="BE221" s="98"/>
      <c r="BF221" s="98"/>
      <c r="BG221" s="98"/>
      <c r="BH221" s="98"/>
      <c r="BI221" s="98"/>
      <c r="BJ221" s="98"/>
      <c r="BK221" s="98"/>
      <c r="BL221" s="98"/>
      <c r="BM221" s="98"/>
      <c r="BN221" s="98"/>
      <c r="BO221" s="98"/>
      <c r="BP221" s="98"/>
      <c r="BQ221" s="98"/>
      <c r="BR221" s="98"/>
      <c r="BS221" s="98"/>
      <c r="BT221" s="98"/>
      <c r="BU221" s="98"/>
      <c r="BV221" s="98"/>
      <c r="BW221" s="98"/>
      <c r="BX221" s="98"/>
      <c r="BY221" s="98"/>
      <c r="BZ221" s="98"/>
      <c r="CA221" s="98"/>
      <c r="CB221" s="112"/>
      <c r="CC221" s="115"/>
      <c r="CD221" s="49"/>
      <c r="CE221" s="98"/>
      <c r="CF221" s="98"/>
      <c r="CG221" s="98"/>
      <c r="CH221" s="98"/>
      <c r="CI221" s="98"/>
      <c r="CJ221" s="98"/>
      <c r="CK221" s="98"/>
      <c r="CL221" s="98"/>
      <c r="CM221" s="98"/>
      <c r="CN221" s="98"/>
      <c r="CO221" s="98"/>
      <c r="CP221" s="98"/>
      <c r="CQ221" s="98"/>
      <c r="CR221" s="98"/>
      <c r="CS221" s="98"/>
      <c r="CT221" s="98"/>
      <c r="CU221" s="98"/>
      <c r="CV221" s="98"/>
      <c r="CW221" s="98"/>
      <c r="CX221" s="98"/>
      <c r="CY221" s="98"/>
      <c r="CZ221" s="98"/>
      <c r="DA221" s="98"/>
      <c r="DB221" s="112"/>
    </row>
    <row r="222" spans="1:106" hidden="1" x14ac:dyDescent="0.35">
      <c r="A222" s="109">
        <v>33</v>
      </c>
      <c r="B222" s="12" t="str" cm="1">
        <f t="array" aca="1" ref="B222" ca="1">IF(INDIRECT("Storages!" &amp; ADDRESS(5, A222+3))="Building level", IF(COUNTA(INDIRECT("Storages!" &amp; ADDRESS(3, A222+3)))&gt;0, INDIRECT("Storages!" &amp; ADDRESS(3, A222+3)), ""), "")</f>
        <v/>
      </c>
      <c r="C222" s="49"/>
      <c r="D222" s="49"/>
      <c r="E222" s="98"/>
      <c r="F222" s="98"/>
      <c r="G222" s="98"/>
      <c r="H222" s="98"/>
      <c r="I222" s="98"/>
      <c r="J222" s="98"/>
      <c r="K222" s="98"/>
      <c r="L222" s="98"/>
      <c r="M222" s="98"/>
      <c r="N222" s="98"/>
      <c r="O222" s="98"/>
      <c r="P222" s="98"/>
      <c r="Q222" s="98"/>
      <c r="R222" s="98"/>
      <c r="S222" s="98"/>
      <c r="T222" s="98"/>
      <c r="U222" s="98"/>
      <c r="V222" s="98"/>
      <c r="W222" s="98"/>
      <c r="X222" s="98"/>
      <c r="Y222" s="98"/>
      <c r="Z222" s="98"/>
      <c r="AA222" s="98"/>
      <c r="AB222" s="112"/>
      <c r="AC222" s="115"/>
      <c r="AD222" s="49"/>
      <c r="AE222" s="98"/>
      <c r="AF222" s="98"/>
      <c r="AG222" s="98"/>
      <c r="AH222" s="98"/>
      <c r="AI222" s="98"/>
      <c r="AJ222" s="98"/>
      <c r="AK222" s="98"/>
      <c r="AL222" s="98"/>
      <c r="AM222" s="98"/>
      <c r="AN222" s="98"/>
      <c r="AO222" s="98"/>
      <c r="AP222" s="98"/>
      <c r="AQ222" s="98"/>
      <c r="AR222" s="98"/>
      <c r="AS222" s="98"/>
      <c r="AT222" s="98"/>
      <c r="AU222" s="98"/>
      <c r="AV222" s="98"/>
      <c r="AW222" s="98"/>
      <c r="AX222" s="98"/>
      <c r="AY222" s="98"/>
      <c r="AZ222" s="98"/>
      <c r="BA222" s="98"/>
      <c r="BB222" s="112"/>
      <c r="BC222" s="115"/>
      <c r="BD222" s="49"/>
      <c r="BE222" s="98"/>
      <c r="BF222" s="98"/>
      <c r="BG222" s="98"/>
      <c r="BH222" s="98"/>
      <c r="BI222" s="98"/>
      <c r="BJ222" s="98"/>
      <c r="BK222" s="98"/>
      <c r="BL222" s="98"/>
      <c r="BM222" s="98"/>
      <c r="BN222" s="98"/>
      <c r="BO222" s="98"/>
      <c r="BP222" s="98"/>
      <c r="BQ222" s="98"/>
      <c r="BR222" s="98"/>
      <c r="BS222" s="98"/>
      <c r="BT222" s="98"/>
      <c r="BU222" s="98"/>
      <c r="BV222" s="98"/>
      <c r="BW222" s="98"/>
      <c r="BX222" s="98"/>
      <c r="BY222" s="98"/>
      <c r="BZ222" s="98"/>
      <c r="CA222" s="98"/>
      <c r="CB222" s="112"/>
      <c r="CC222" s="115"/>
      <c r="CD222" s="49"/>
      <c r="CE222" s="98"/>
      <c r="CF222" s="98"/>
      <c r="CG222" s="98"/>
      <c r="CH222" s="98"/>
      <c r="CI222" s="98"/>
      <c r="CJ222" s="98"/>
      <c r="CK222" s="98"/>
      <c r="CL222" s="98"/>
      <c r="CM222" s="98"/>
      <c r="CN222" s="98"/>
      <c r="CO222" s="98"/>
      <c r="CP222" s="98"/>
      <c r="CQ222" s="98"/>
      <c r="CR222" s="98"/>
      <c r="CS222" s="98"/>
      <c r="CT222" s="98"/>
      <c r="CU222" s="98"/>
      <c r="CV222" s="98"/>
      <c r="CW222" s="98"/>
      <c r="CX222" s="98"/>
      <c r="CY222" s="98"/>
      <c r="CZ222" s="98"/>
      <c r="DA222" s="98"/>
      <c r="DB222" s="112"/>
    </row>
    <row r="223" spans="1:106" hidden="1" x14ac:dyDescent="0.35">
      <c r="A223" s="109">
        <v>34</v>
      </c>
      <c r="B223" s="12" t="str" cm="1">
        <f t="array" aca="1" ref="B223" ca="1">IF(INDIRECT("Storages!" &amp; ADDRESS(5, A223+3))="Building level", IF(COUNTA(INDIRECT("Storages!" &amp; ADDRESS(3, A223+3)))&gt;0, INDIRECT("Storages!" &amp; ADDRESS(3, A223+3)), ""), "")</f>
        <v/>
      </c>
      <c r="C223" s="49"/>
      <c r="D223" s="49"/>
      <c r="E223" s="98"/>
      <c r="F223" s="98"/>
      <c r="G223" s="98"/>
      <c r="H223" s="98"/>
      <c r="I223" s="98"/>
      <c r="J223" s="98"/>
      <c r="K223" s="98"/>
      <c r="L223" s="98"/>
      <c r="M223" s="98"/>
      <c r="N223" s="98"/>
      <c r="O223" s="98"/>
      <c r="P223" s="98"/>
      <c r="Q223" s="98"/>
      <c r="R223" s="98"/>
      <c r="S223" s="98"/>
      <c r="T223" s="98"/>
      <c r="U223" s="98"/>
      <c r="V223" s="98"/>
      <c r="W223" s="98"/>
      <c r="X223" s="98"/>
      <c r="Y223" s="98"/>
      <c r="Z223" s="98"/>
      <c r="AA223" s="98"/>
      <c r="AB223" s="112"/>
      <c r="AC223" s="115"/>
      <c r="AD223" s="49"/>
      <c r="AE223" s="98"/>
      <c r="AF223" s="98"/>
      <c r="AG223" s="98"/>
      <c r="AH223" s="98"/>
      <c r="AI223" s="98"/>
      <c r="AJ223" s="98"/>
      <c r="AK223" s="98"/>
      <c r="AL223" s="98"/>
      <c r="AM223" s="98"/>
      <c r="AN223" s="98"/>
      <c r="AO223" s="98"/>
      <c r="AP223" s="98"/>
      <c r="AQ223" s="98"/>
      <c r="AR223" s="98"/>
      <c r="AS223" s="98"/>
      <c r="AT223" s="98"/>
      <c r="AU223" s="98"/>
      <c r="AV223" s="98"/>
      <c r="AW223" s="98"/>
      <c r="AX223" s="98"/>
      <c r="AY223" s="98"/>
      <c r="AZ223" s="98"/>
      <c r="BA223" s="98"/>
      <c r="BB223" s="112"/>
      <c r="BC223" s="115"/>
      <c r="BD223" s="49"/>
      <c r="BE223" s="98"/>
      <c r="BF223" s="98"/>
      <c r="BG223" s="98"/>
      <c r="BH223" s="98"/>
      <c r="BI223" s="98"/>
      <c r="BJ223" s="98"/>
      <c r="BK223" s="98"/>
      <c r="BL223" s="98"/>
      <c r="BM223" s="98"/>
      <c r="BN223" s="98"/>
      <c r="BO223" s="98"/>
      <c r="BP223" s="98"/>
      <c r="BQ223" s="98"/>
      <c r="BR223" s="98"/>
      <c r="BS223" s="98"/>
      <c r="BT223" s="98"/>
      <c r="BU223" s="98"/>
      <c r="BV223" s="98"/>
      <c r="BW223" s="98"/>
      <c r="BX223" s="98"/>
      <c r="BY223" s="98"/>
      <c r="BZ223" s="98"/>
      <c r="CA223" s="98"/>
      <c r="CB223" s="112"/>
      <c r="CC223" s="115"/>
      <c r="CD223" s="49"/>
      <c r="CE223" s="98"/>
      <c r="CF223" s="98"/>
      <c r="CG223" s="98"/>
      <c r="CH223" s="98"/>
      <c r="CI223" s="98"/>
      <c r="CJ223" s="98"/>
      <c r="CK223" s="98"/>
      <c r="CL223" s="98"/>
      <c r="CM223" s="98"/>
      <c r="CN223" s="98"/>
      <c r="CO223" s="98"/>
      <c r="CP223" s="98"/>
      <c r="CQ223" s="98"/>
      <c r="CR223" s="98"/>
      <c r="CS223" s="98"/>
      <c r="CT223" s="98"/>
      <c r="CU223" s="98"/>
      <c r="CV223" s="98"/>
      <c r="CW223" s="98"/>
      <c r="CX223" s="98"/>
      <c r="CY223" s="98"/>
      <c r="CZ223" s="98"/>
      <c r="DA223" s="98"/>
      <c r="DB223" s="112"/>
    </row>
    <row r="224" spans="1:106" hidden="1" x14ac:dyDescent="0.35">
      <c r="A224" s="109">
        <v>35</v>
      </c>
      <c r="B224" s="12" t="str" cm="1">
        <f t="array" aca="1" ref="B224" ca="1">IF(INDIRECT("Storages!" &amp; ADDRESS(5, A224+3))="Building level", IF(COUNTA(INDIRECT("Storages!" &amp; ADDRESS(3, A224+3)))&gt;0, INDIRECT("Storages!" &amp; ADDRESS(3, A224+3)), ""), "")</f>
        <v/>
      </c>
      <c r="C224" s="49"/>
      <c r="D224" s="49"/>
      <c r="E224" s="98"/>
      <c r="F224" s="98"/>
      <c r="G224" s="98"/>
      <c r="H224" s="98"/>
      <c r="I224" s="98"/>
      <c r="J224" s="98"/>
      <c r="K224" s="98"/>
      <c r="L224" s="98"/>
      <c r="M224" s="98"/>
      <c r="N224" s="98"/>
      <c r="O224" s="98"/>
      <c r="P224" s="98"/>
      <c r="Q224" s="98"/>
      <c r="R224" s="98"/>
      <c r="S224" s="98"/>
      <c r="T224" s="98"/>
      <c r="U224" s="98"/>
      <c r="V224" s="98"/>
      <c r="W224" s="98"/>
      <c r="X224" s="98"/>
      <c r="Y224" s="98"/>
      <c r="Z224" s="98"/>
      <c r="AA224" s="98"/>
      <c r="AB224" s="112"/>
      <c r="AC224" s="115"/>
      <c r="AD224" s="49"/>
      <c r="AE224" s="98"/>
      <c r="AF224" s="98"/>
      <c r="AG224" s="98"/>
      <c r="AH224" s="98"/>
      <c r="AI224" s="98"/>
      <c r="AJ224" s="98"/>
      <c r="AK224" s="98"/>
      <c r="AL224" s="98"/>
      <c r="AM224" s="98"/>
      <c r="AN224" s="98"/>
      <c r="AO224" s="98"/>
      <c r="AP224" s="98"/>
      <c r="AQ224" s="98"/>
      <c r="AR224" s="98"/>
      <c r="AS224" s="98"/>
      <c r="AT224" s="98"/>
      <c r="AU224" s="98"/>
      <c r="AV224" s="98"/>
      <c r="AW224" s="98"/>
      <c r="AX224" s="98"/>
      <c r="AY224" s="98"/>
      <c r="AZ224" s="98"/>
      <c r="BA224" s="98"/>
      <c r="BB224" s="112"/>
      <c r="BC224" s="115"/>
      <c r="BD224" s="49"/>
      <c r="BE224" s="98"/>
      <c r="BF224" s="98"/>
      <c r="BG224" s="98"/>
      <c r="BH224" s="98"/>
      <c r="BI224" s="98"/>
      <c r="BJ224" s="98"/>
      <c r="BK224" s="98"/>
      <c r="BL224" s="98"/>
      <c r="BM224" s="98"/>
      <c r="BN224" s="98"/>
      <c r="BO224" s="98"/>
      <c r="BP224" s="98"/>
      <c r="BQ224" s="98"/>
      <c r="BR224" s="98"/>
      <c r="BS224" s="98"/>
      <c r="BT224" s="98"/>
      <c r="BU224" s="98"/>
      <c r="BV224" s="98"/>
      <c r="BW224" s="98"/>
      <c r="BX224" s="98"/>
      <c r="BY224" s="98"/>
      <c r="BZ224" s="98"/>
      <c r="CA224" s="98"/>
      <c r="CB224" s="112"/>
      <c r="CC224" s="115"/>
      <c r="CD224" s="49"/>
      <c r="CE224" s="98"/>
      <c r="CF224" s="98"/>
      <c r="CG224" s="98"/>
      <c r="CH224" s="98"/>
      <c r="CI224" s="98"/>
      <c r="CJ224" s="98"/>
      <c r="CK224" s="98"/>
      <c r="CL224" s="98"/>
      <c r="CM224" s="98"/>
      <c r="CN224" s="98"/>
      <c r="CO224" s="98"/>
      <c r="CP224" s="98"/>
      <c r="CQ224" s="98"/>
      <c r="CR224" s="98"/>
      <c r="CS224" s="98"/>
      <c r="CT224" s="98"/>
      <c r="CU224" s="98"/>
      <c r="CV224" s="98"/>
      <c r="CW224" s="98"/>
      <c r="CX224" s="98"/>
      <c r="CY224" s="98"/>
      <c r="CZ224" s="98"/>
      <c r="DA224" s="98"/>
      <c r="DB224" s="112"/>
    </row>
    <row r="225" spans="1:106" hidden="1" x14ac:dyDescent="0.35">
      <c r="A225" s="109">
        <v>36</v>
      </c>
      <c r="B225" s="12" t="str" cm="1">
        <f t="array" aca="1" ref="B225" ca="1">IF(INDIRECT("Storages!" &amp; ADDRESS(5, A225+3))="Building level", IF(COUNTA(INDIRECT("Storages!" &amp; ADDRESS(3, A225+3)))&gt;0, INDIRECT("Storages!" &amp; ADDRESS(3, A225+3)), ""), "")</f>
        <v/>
      </c>
      <c r="C225" s="49"/>
      <c r="D225" s="49"/>
      <c r="E225" s="98"/>
      <c r="F225" s="98"/>
      <c r="G225" s="98"/>
      <c r="H225" s="98"/>
      <c r="I225" s="98"/>
      <c r="J225" s="98"/>
      <c r="K225" s="98"/>
      <c r="L225" s="98"/>
      <c r="M225" s="98"/>
      <c r="N225" s="98"/>
      <c r="O225" s="98"/>
      <c r="P225" s="98"/>
      <c r="Q225" s="98"/>
      <c r="R225" s="98"/>
      <c r="S225" s="98"/>
      <c r="T225" s="98"/>
      <c r="U225" s="98"/>
      <c r="V225" s="98"/>
      <c r="W225" s="98"/>
      <c r="X225" s="98"/>
      <c r="Y225" s="98"/>
      <c r="Z225" s="98"/>
      <c r="AA225" s="98"/>
      <c r="AB225" s="112"/>
      <c r="AC225" s="115"/>
      <c r="AD225" s="49"/>
      <c r="AE225" s="98"/>
      <c r="AF225" s="98"/>
      <c r="AG225" s="98"/>
      <c r="AH225" s="98"/>
      <c r="AI225" s="98"/>
      <c r="AJ225" s="98"/>
      <c r="AK225" s="98"/>
      <c r="AL225" s="98"/>
      <c r="AM225" s="98"/>
      <c r="AN225" s="98"/>
      <c r="AO225" s="98"/>
      <c r="AP225" s="98"/>
      <c r="AQ225" s="98"/>
      <c r="AR225" s="98"/>
      <c r="AS225" s="98"/>
      <c r="AT225" s="98"/>
      <c r="AU225" s="98"/>
      <c r="AV225" s="98"/>
      <c r="AW225" s="98"/>
      <c r="AX225" s="98"/>
      <c r="AY225" s="98"/>
      <c r="AZ225" s="98"/>
      <c r="BA225" s="98"/>
      <c r="BB225" s="112"/>
      <c r="BC225" s="115"/>
      <c r="BD225" s="49"/>
      <c r="BE225" s="98"/>
      <c r="BF225" s="98"/>
      <c r="BG225" s="98"/>
      <c r="BH225" s="98"/>
      <c r="BI225" s="98"/>
      <c r="BJ225" s="98"/>
      <c r="BK225" s="98"/>
      <c r="BL225" s="98"/>
      <c r="BM225" s="98"/>
      <c r="BN225" s="98"/>
      <c r="BO225" s="98"/>
      <c r="BP225" s="98"/>
      <c r="BQ225" s="98"/>
      <c r="BR225" s="98"/>
      <c r="BS225" s="98"/>
      <c r="BT225" s="98"/>
      <c r="BU225" s="98"/>
      <c r="BV225" s="98"/>
      <c r="BW225" s="98"/>
      <c r="BX225" s="98"/>
      <c r="BY225" s="98"/>
      <c r="BZ225" s="98"/>
      <c r="CA225" s="98"/>
      <c r="CB225" s="112"/>
      <c r="CC225" s="115"/>
      <c r="CD225" s="49"/>
      <c r="CE225" s="98"/>
      <c r="CF225" s="98"/>
      <c r="CG225" s="98"/>
      <c r="CH225" s="98"/>
      <c r="CI225" s="98"/>
      <c r="CJ225" s="98"/>
      <c r="CK225" s="98"/>
      <c r="CL225" s="98"/>
      <c r="CM225" s="98"/>
      <c r="CN225" s="98"/>
      <c r="CO225" s="98"/>
      <c r="CP225" s="98"/>
      <c r="CQ225" s="98"/>
      <c r="CR225" s="98"/>
      <c r="CS225" s="98"/>
      <c r="CT225" s="98"/>
      <c r="CU225" s="98"/>
      <c r="CV225" s="98"/>
      <c r="CW225" s="98"/>
      <c r="CX225" s="98"/>
      <c r="CY225" s="98"/>
      <c r="CZ225" s="98"/>
      <c r="DA225" s="98"/>
      <c r="DB225" s="112"/>
    </row>
    <row r="226" spans="1:106" hidden="1" x14ac:dyDescent="0.35">
      <c r="A226" s="109">
        <v>37</v>
      </c>
      <c r="B226" s="12" t="str" cm="1">
        <f t="array" aca="1" ref="B226" ca="1">IF(INDIRECT("Storages!" &amp; ADDRESS(5, A226+3))="Building level", IF(COUNTA(INDIRECT("Storages!" &amp; ADDRESS(3, A226+3)))&gt;0, INDIRECT("Storages!" &amp; ADDRESS(3, A226+3)), ""), "")</f>
        <v/>
      </c>
      <c r="C226" s="49"/>
      <c r="D226" s="49"/>
      <c r="E226" s="98"/>
      <c r="F226" s="98"/>
      <c r="G226" s="98"/>
      <c r="H226" s="98"/>
      <c r="I226" s="98"/>
      <c r="J226" s="98"/>
      <c r="K226" s="98"/>
      <c r="L226" s="98"/>
      <c r="M226" s="98"/>
      <c r="N226" s="98"/>
      <c r="O226" s="98"/>
      <c r="P226" s="98"/>
      <c r="Q226" s="98"/>
      <c r="R226" s="98"/>
      <c r="S226" s="98"/>
      <c r="T226" s="98"/>
      <c r="U226" s="98"/>
      <c r="V226" s="98"/>
      <c r="W226" s="98"/>
      <c r="X226" s="98"/>
      <c r="Y226" s="98"/>
      <c r="Z226" s="98"/>
      <c r="AA226" s="98"/>
      <c r="AB226" s="112"/>
      <c r="AC226" s="115"/>
      <c r="AD226" s="49"/>
      <c r="AE226" s="98"/>
      <c r="AF226" s="98"/>
      <c r="AG226" s="98"/>
      <c r="AH226" s="98"/>
      <c r="AI226" s="98"/>
      <c r="AJ226" s="98"/>
      <c r="AK226" s="98"/>
      <c r="AL226" s="98"/>
      <c r="AM226" s="98"/>
      <c r="AN226" s="98"/>
      <c r="AO226" s="98"/>
      <c r="AP226" s="98"/>
      <c r="AQ226" s="98"/>
      <c r="AR226" s="98"/>
      <c r="AS226" s="98"/>
      <c r="AT226" s="98"/>
      <c r="AU226" s="98"/>
      <c r="AV226" s="98"/>
      <c r="AW226" s="98"/>
      <c r="AX226" s="98"/>
      <c r="AY226" s="98"/>
      <c r="AZ226" s="98"/>
      <c r="BA226" s="98"/>
      <c r="BB226" s="112"/>
      <c r="BC226" s="115"/>
      <c r="BD226" s="49"/>
      <c r="BE226" s="98"/>
      <c r="BF226" s="98"/>
      <c r="BG226" s="98"/>
      <c r="BH226" s="98"/>
      <c r="BI226" s="98"/>
      <c r="BJ226" s="98"/>
      <c r="BK226" s="98"/>
      <c r="BL226" s="98"/>
      <c r="BM226" s="98"/>
      <c r="BN226" s="98"/>
      <c r="BO226" s="98"/>
      <c r="BP226" s="98"/>
      <c r="BQ226" s="98"/>
      <c r="BR226" s="98"/>
      <c r="BS226" s="98"/>
      <c r="BT226" s="98"/>
      <c r="BU226" s="98"/>
      <c r="BV226" s="98"/>
      <c r="BW226" s="98"/>
      <c r="BX226" s="98"/>
      <c r="BY226" s="98"/>
      <c r="BZ226" s="98"/>
      <c r="CA226" s="98"/>
      <c r="CB226" s="112"/>
      <c r="CC226" s="115"/>
      <c r="CD226" s="49"/>
      <c r="CE226" s="98"/>
      <c r="CF226" s="98"/>
      <c r="CG226" s="98"/>
      <c r="CH226" s="98"/>
      <c r="CI226" s="98"/>
      <c r="CJ226" s="98"/>
      <c r="CK226" s="98"/>
      <c r="CL226" s="98"/>
      <c r="CM226" s="98"/>
      <c r="CN226" s="98"/>
      <c r="CO226" s="98"/>
      <c r="CP226" s="98"/>
      <c r="CQ226" s="98"/>
      <c r="CR226" s="98"/>
      <c r="CS226" s="98"/>
      <c r="CT226" s="98"/>
      <c r="CU226" s="98"/>
      <c r="CV226" s="98"/>
      <c r="CW226" s="98"/>
      <c r="CX226" s="98"/>
      <c r="CY226" s="98"/>
      <c r="CZ226" s="98"/>
      <c r="DA226" s="98"/>
      <c r="DB226" s="112"/>
    </row>
    <row r="227" spans="1:106" hidden="1" x14ac:dyDescent="0.35">
      <c r="A227" s="109">
        <v>38</v>
      </c>
      <c r="B227" s="12" t="str" cm="1">
        <f t="array" aca="1" ref="B227" ca="1">IF(INDIRECT("Storages!" &amp; ADDRESS(5, A227+3))="Building level", IF(COUNTA(INDIRECT("Storages!" &amp; ADDRESS(3, A227+3)))&gt;0, INDIRECT("Storages!" &amp; ADDRESS(3, A227+3)), ""), "")</f>
        <v/>
      </c>
      <c r="C227" s="49"/>
      <c r="D227" s="49"/>
      <c r="E227" s="98"/>
      <c r="F227" s="98"/>
      <c r="G227" s="98"/>
      <c r="H227" s="98"/>
      <c r="I227" s="98"/>
      <c r="J227" s="98"/>
      <c r="K227" s="98"/>
      <c r="L227" s="98"/>
      <c r="M227" s="98"/>
      <c r="N227" s="98"/>
      <c r="O227" s="98"/>
      <c r="P227" s="98"/>
      <c r="Q227" s="98"/>
      <c r="R227" s="98"/>
      <c r="S227" s="98"/>
      <c r="T227" s="98"/>
      <c r="U227" s="98"/>
      <c r="V227" s="98"/>
      <c r="W227" s="98"/>
      <c r="X227" s="98"/>
      <c r="Y227" s="98"/>
      <c r="Z227" s="98"/>
      <c r="AA227" s="98"/>
      <c r="AB227" s="112"/>
      <c r="AC227" s="115"/>
      <c r="AD227" s="49"/>
      <c r="AE227" s="98"/>
      <c r="AF227" s="98"/>
      <c r="AG227" s="98"/>
      <c r="AH227" s="98"/>
      <c r="AI227" s="98"/>
      <c r="AJ227" s="98"/>
      <c r="AK227" s="98"/>
      <c r="AL227" s="98"/>
      <c r="AM227" s="98"/>
      <c r="AN227" s="98"/>
      <c r="AO227" s="98"/>
      <c r="AP227" s="98"/>
      <c r="AQ227" s="98"/>
      <c r="AR227" s="98"/>
      <c r="AS227" s="98"/>
      <c r="AT227" s="98"/>
      <c r="AU227" s="98"/>
      <c r="AV227" s="98"/>
      <c r="AW227" s="98"/>
      <c r="AX227" s="98"/>
      <c r="AY227" s="98"/>
      <c r="AZ227" s="98"/>
      <c r="BA227" s="98"/>
      <c r="BB227" s="112"/>
      <c r="BC227" s="115"/>
      <c r="BD227" s="49"/>
      <c r="BE227" s="98"/>
      <c r="BF227" s="98"/>
      <c r="BG227" s="98"/>
      <c r="BH227" s="98"/>
      <c r="BI227" s="98"/>
      <c r="BJ227" s="98"/>
      <c r="BK227" s="98"/>
      <c r="BL227" s="98"/>
      <c r="BM227" s="98"/>
      <c r="BN227" s="98"/>
      <c r="BO227" s="98"/>
      <c r="BP227" s="98"/>
      <c r="BQ227" s="98"/>
      <c r="BR227" s="98"/>
      <c r="BS227" s="98"/>
      <c r="BT227" s="98"/>
      <c r="BU227" s="98"/>
      <c r="BV227" s="98"/>
      <c r="BW227" s="98"/>
      <c r="BX227" s="98"/>
      <c r="BY227" s="98"/>
      <c r="BZ227" s="98"/>
      <c r="CA227" s="98"/>
      <c r="CB227" s="112"/>
      <c r="CC227" s="115"/>
      <c r="CD227" s="49"/>
      <c r="CE227" s="98"/>
      <c r="CF227" s="98"/>
      <c r="CG227" s="98"/>
      <c r="CH227" s="98"/>
      <c r="CI227" s="98"/>
      <c r="CJ227" s="98"/>
      <c r="CK227" s="98"/>
      <c r="CL227" s="98"/>
      <c r="CM227" s="98"/>
      <c r="CN227" s="98"/>
      <c r="CO227" s="98"/>
      <c r="CP227" s="98"/>
      <c r="CQ227" s="98"/>
      <c r="CR227" s="98"/>
      <c r="CS227" s="98"/>
      <c r="CT227" s="98"/>
      <c r="CU227" s="98"/>
      <c r="CV227" s="98"/>
      <c r="CW227" s="98"/>
      <c r="CX227" s="98"/>
      <c r="CY227" s="98"/>
      <c r="CZ227" s="98"/>
      <c r="DA227" s="98"/>
      <c r="DB227" s="112"/>
    </row>
    <row r="228" spans="1:106" hidden="1" x14ac:dyDescent="0.35">
      <c r="A228" s="109">
        <v>39</v>
      </c>
      <c r="B228" s="12" t="str" cm="1">
        <f t="array" aca="1" ref="B228" ca="1">IF(INDIRECT("Storages!" &amp; ADDRESS(5, A228+3))="Building level", IF(COUNTA(INDIRECT("Storages!" &amp; ADDRESS(3, A228+3)))&gt;0, INDIRECT("Storages!" &amp; ADDRESS(3, A228+3)), ""), "")</f>
        <v/>
      </c>
      <c r="C228" s="49"/>
      <c r="D228" s="49"/>
      <c r="E228" s="98"/>
      <c r="F228" s="98"/>
      <c r="G228" s="98"/>
      <c r="H228" s="98"/>
      <c r="I228" s="98"/>
      <c r="J228" s="98"/>
      <c r="K228" s="98"/>
      <c r="L228" s="98"/>
      <c r="M228" s="98"/>
      <c r="N228" s="98"/>
      <c r="O228" s="98"/>
      <c r="P228" s="98"/>
      <c r="Q228" s="98"/>
      <c r="R228" s="98"/>
      <c r="S228" s="98"/>
      <c r="T228" s="98"/>
      <c r="U228" s="98"/>
      <c r="V228" s="98"/>
      <c r="W228" s="98"/>
      <c r="X228" s="98"/>
      <c r="Y228" s="98"/>
      <c r="Z228" s="98"/>
      <c r="AA228" s="98"/>
      <c r="AB228" s="112"/>
      <c r="AC228" s="115"/>
      <c r="AD228" s="49"/>
      <c r="AE228" s="98"/>
      <c r="AF228" s="98"/>
      <c r="AG228" s="98"/>
      <c r="AH228" s="98"/>
      <c r="AI228" s="98"/>
      <c r="AJ228" s="98"/>
      <c r="AK228" s="98"/>
      <c r="AL228" s="98"/>
      <c r="AM228" s="98"/>
      <c r="AN228" s="98"/>
      <c r="AO228" s="98"/>
      <c r="AP228" s="98"/>
      <c r="AQ228" s="98"/>
      <c r="AR228" s="98"/>
      <c r="AS228" s="98"/>
      <c r="AT228" s="98"/>
      <c r="AU228" s="98"/>
      <c r="AV228" s="98"/>
      <c r="AW228" s="98"/>
      <c r="AX228" s="98"/>
      <c r="AY228" s="98"/>
      <c r="AZ228" s="98"/>
      <c r="BA228" s="98"/>
      <c r="BB228" s="112"/>
      <c r="BC228" s="115"/>
      <c r="BD228" s="49"/>
      <c r="BE228" s="98"/>
      <c r="BF228" s="98"/>
      <c r="BG228" s="98"/>
      <c r="BH228" s="98"/>
      <c r="BI228" s="98"/>
      <c r="BJ228" s="98"/>
      <c r="BK228" s="98"/>
      <c r="BL228" s="98"/>
      <c r="BM228" s="98"/>
      <c r="BN228" s="98"/>
      <c r="BO228" s="98"/>
      <c r="BP228" s="98"/>
      <c r="BQ228" s="98"/>
      <c r="BR228" s="98"/>
      <c r="BS228" s="98"/>
      <c r="BT228" s="98"/>
      <c r="BU228" s="98"/>
      <c r="BV228" s="98"/>
      <c r="BW228" s="98"/>
      <c r="BX228" s="98"/>
      <c r="BY228" s="98"/>
      <c r="BZ228" s="98"/>
      <c r="CA228" s="98"/>
      <c r="CB228" s="112"/>
      <c r="CC228" s="115"/>
      <c r="CD228" s="49"/>
      <c r="CE228" s="98"/>
      <c r="CF228" s="98"/>
      <c r="CG228" s="98"/>
      <c r="CH228" s="98"/>
      <c r="CI228" s="98"/>
      <c r="CJ228" s="98"/>
      <c r="CK228" s="98"/>
      <c r="CL228" s="98"/>
      <c r="CM228" s="98"/>
      <c r="CN228" s="98"/>
      <c r="CO228" s="98"/>
      <c r="CP228" s="98"/>
      <c r="CQ228" s="98"/>
      <c r="CR228" s="98"/>
      <c r="CS228" s="98"/>
      <c r="CT228" s="98"/>
      <c r="CU228" s="98"/>
      <c r="CV228" s="98"/>
      <c r="CW228" s="98"/>
      <c r="CX228" s="98"/>
      <c r="CY228" s="98"/>
      <c r="CZ228" s="98"/>
      <c r="DA228" s="98"/>
      <c r="DB228" s="112"/>
    </row>
    <row r="229" spans="1:106" hidden="1" x14ac:dyDescent="0.35">
      <c r="A229" s="109">
        <v>40</v>
      </c>
      <c r="B229" s="12" t="str" cm="1">
        <f t="array" aca="1" ref="B229" ca="1">IF(INDIRECT("Storages!" &amp; ADDRESS(5, A229+3))="Building level", IF(COUNTA(INDIRECT("Storages!" &amp; ADDRESS(3, A229+3)))&gt;0, INDIRECT("Storages!" &amp; ADDRESS(3, A229+3)), ""), "")</f>
        <v/>
      </c>
      <c r="C229" s="49"/>
      <c r="D229" s="49"/>
      <c r="E229" s="98"/>
      <c r="F229" s="98"/>
      <c r="G229" s="98"/>
      <c r="H229" s="98"/>
      <c r="I229" s="98"/>
      <c r="J229" s="98"/>
      <c r="K229" s="98"/>
      <c r="L229" s="98"/>
      <c r="M229" s="98"/>
      <c r="N229" s="98"/>
      <c r="O229" s="98"/>
      <c r="P229" s="98"/>
      <c r="Q229" s="98"/>
      <c r="R229" s="98"/>
      <c r="S229" s="98"/>
      <c r="T229" s="98"/>
      <c r="U229" s="98"/>
      <c r="V229" s="98"/>
      <c r="W229" s="98"/>
      <c r="X229" s="98"/>
      <c r="Y229" s="98"/>
      <c r="Z229" s="98"/>
      <c r="AA229" s="98"/>
      <c r="AB229" s="112"/>
      <c r="AC229" s="115"/>
      <c r="AD229" s="49"/>
      <c r="AE229" s="98"/>
      <c r="AF229" s="98"/>
      <c r="AG229" s="98"/>
      <c r="AH229" s="98"/>
      <c r="AI229" s="98"/>
      <c r="AJ229" s="98"/>
      <c r="AK229" s="98"/>
      <c r="AL229" s="98"/>
      <c r="AM229" s="98"/>
      <c r="AN229" s="98"/>
      <c r="AO229" s="98"/>
      <c r="AP229" s="98"/>
      <c r="AQ229" s="98"/>
      <c r="AR229" s="98"/>
      <c r="AS229" s="98"/>
      <c r="AT229" s="98"/>
      <c r="AU229" s="98"/>
      <c r="AV229" s="98"/>
      <c r="AW229" s="98"/>
      <c r="AX229" s="98"/>
      <c r="AY229" s="98"/>
      <c r="AZ229" s="98"/>
      <c r="BA229" s="98"/>
      <c r="BB229" s="112"/>
      <c r="BC229" s="115"/>
      <c r="BD229" s="49"/>
      <c r="BE229" s="98"/>
      <c r="BF229" s="98"/>
      <c r="BG229" s="98"/>
      <c r="BH229" s="98"/>
      <c r="BI229" s="98"/>
      <c r="BJ229" s="98"/>
      <c r="BK229" s="98"/>
      <c r="BL229" s="98"/>
      <c r="BM229" s="98"/>
      <c r="BN229" s="98"/>
      <c r="BO229" s="98"/>
      <c r="BP229" s="98"/>
      <c r="BQ229" s="98"/>
      <c r="BR229" s="98"/>
      <c r="BS229" s="98"/>
      <c r="BT229" s="98"/>
      <c r="BU229" s="98"/>
      <c r="BV229" s="98"/>
      <c r="BW229" s="98"/>
      <c r="BX229" s="98"/>
      <c r="BY229" s="98"/>
      <c r="BZ229" s="98"/>
      <c r="CA229" s="98"/>
      <c r="CB229" s="112"/>
      <c r="CC229" s="115"/>
      <c r="CD229" s="49"/>
      <c r="CE229" s="98"/>
      <c r="CF229" s="98"/>
      <c r="CG229" s="98"/>
      <c r="CH229" s="98"/>
      <c r="CI229" s="98"/>
      <c r="CJ229" s="98"/>
      <c r="CK229" s="98"/>
      <c r="CL229" s="98"/>
      <c r="CM229" s="98"/>
      <c r="CN229" s="98"/>
      <c r="CO229" s="98"/>
      <c r="CP229" s="98"/>
      <c r="CQ229" s="98"/>
      <c r="CR229" s="98"/>
      <c r="CS229" s="98"/>
      <c r="CT229" s="98"/>
      <c r="CU229" s="98"/>
      <c r="CV229" s="98"/>
      <c r="CW229" s="98"/>
      <c r="CX229" s="98"/>
      <c r="CY229" s="98"/>
      <c r="CZ229" s="98"/>
      <c r="DA229" s="98"/>
      <c r="DB229" s="112"/>
    </row>
    <row r="230" spans="1:106" hidden="1" x14ac:dyDescent="0.35">
      <c r="A230" s="110">
        <v>41</v>
      </c>
      <c r="B230" s="12" t="str" cm="1">
        <f t="array" aca="1" ref="B230" ca="1">IF(INDIRECT("Storages!" &amp; ADDRESS(5, A230+3))="Building level", IF(COUNTA(INDIRECT("Storages!" &amp; ADDRESS(3, A230+3)))&gt;0, INDIRECT("Storages!" &amp; ADDRESS(3, A230+3)), ""), "")</f>
        <v/>
      </c>
      <c r="C230" s="49"/>
      <c r="D230" s="49"/>
      <c r="E230" s="98"/>
      <c r="F230" s="98"/>
      <c r="G230" s="98"/>
      <c r="H230" s="98"/>
      <c r="I230" s="98"/>
      <c r="J230" s="98"/>
      <c r="K230" s="98"/>
      <c r="L230" s="98"/>
      <c r="M230" s="98"/>
      <c r="N230" s="98"/>
      <c r="O230" s="98"/>
      <c r="P230" s="98"/>
      <c r="Q230" s="98"/>
      <c r="R230" s="98"/>
      <c r="S230" s="98"/>
      <c r="T230" s="98"/>
      <c r="U230" s="98"/>
      <c r="V230" s="98"/>
      <c r="W230" s="98"/>
      <c r="X230" s="98"/>
      <c r="Y230" s="98"/>
      <c r="Z230" s="98"/>
      <c r="AA230" s="98"/>
      <c r="AB230" s="112"/>
      <c r="AC230" s="115"/>
      <c r="AD230" s="49"/>
      <c r="AE230" s="98"/>
      <c r="AF230" s="98"/>
      <c r="AG230" s="98"/>
      <c r="AH230" s="98"/>
      <c r="AI230" s="98"/>
      <c r="AJ230" s="98"/>
      <c r="AK230" s="98"/>
      <c r="AL230" s="98"/>
      <c r="AM230" s="98"/>
      <c r="AN230" s="98"/>
      <c r="AO230" s="98"/>
      <c r="AP230" s="98"/>
      <c r="AQ230" s="98"/>
      <c r="AR230" s="98"/>
      <c r="AS230" s="98"/>
      <c r="AT230" s="98"/>
      <c r="AU230" s="98"/>
      <c r="AV230" s="98"/>
      <c r="AW230" s="98"/>
      <c r="AX230" s="98"/>
      <c r="AY230" s="98"/>
      <c r="AZ230" s="98"/>
      <c r="BA230" s="98"/>
      <c r="BB230" s="112"/>
      <c r="BC230" s="115"/>
      <c r="BD230" s="49"/>
      <c r="BE230" s="98"/>
      <c r="BF230" s="98"/>
      <c r="BG230" s="98"/>
      <c r="BH230" s="98"/>
      <c r="BI230" s="98"/>
      <c r="BJ230" s="98"/>
      <c r="BK230" s="98"/>
      <c r="BL230" s="98"/>
      <c r="BM230" s="98"/>
      <c r="BN230" s="98"/>
      <c r="BO230" s="98"/>
      <c r="BP230" s="98"/>
      <c r="BQ230" s="98"/>
      <c r="BR230" s="98"/>
      <c r="BS230" s="98"/>
      <c r="BT230" s="98"/>
      <c r="BU230" s="98"/>
      <c r="BV230" s="98"/>
      <c r="BW230" s="98"/>
      <c r="BX230" s="98"/>
      <c r="BY230" s="98"/>
      <c r="BZ230" s="98"/>
      <c r="CA230" s="98"/>
      <c r="CB230" s="112"/>
      <c r="CC230" s="115"/>
      <c r="CD230" s="49"/>
      <c r="CE230" s="98"/>
      <c r="CF230" s="98"/>
      <c r="CG230" s="98"/>
      <c r="CH230" s="98"/>
      <c r="CI230" s="98"/>
      <c r="CJ230" s="98"/>
      <c r="CK230" s="98"/>
      <c r="CL230" s="98"/>
      <c r="CM230" s="98"/>
      <c r="CN230" s="98"/>
      <c r="CO230" s="98"/>
      <c r="CP230" s="98"/>
      <c r="CQ230" s="98"/>
      <c r="CR230" s="98"/>
      <c r="CS230" s="98"/>
      <c r="CT230" s="98"/>
      <c r="CU230" s="98"/>
      <c r="CV230" s="98"/>
      <c r="CW230" s="98"/>
      <c r="CX230" s="98"/>
      <c r="CY230" s="98"/>
      <c r="CZ230" s="98"/>
      <c r="DA230" s="98"/>
      <c r="DB230" s="112"/>
    </row>
    <row r="231" spans="1:106" hidden="1" x14ac:dyDescent="0.35">
      <c r="A231" s="109">
        <v>42</v>
      </c>
      <c r="B231" s="12" t="str" cm="1">
        <f t="array" aca="1" ref="B231" ca="1">IF(INDIRECT("Storages!" &amp; ADDRESS(5, A231+3))="Building level", IF(COUNTA(INDIRECT("Storages!" &amp; ADDRESS(3, A231+3)))&gt;0, INDIRECT("Storages!" &amp; ADDRESS(3, A231+3)), ""), "")</f>
        <v/>
      </c>
      <c r="C231" s="49"/>
      <c r="D231" s="49"/>
      <c r="E231" s="98"/>
      <c r="F231" s="98"/>
      <c r="G231" s="98"/>
      <c r="H231" s="98"/>
      <c r="I231" s="98"/>
      <c r="J231" s="98"/>
      <c r="K231" s="98"/>
      <c r="L231" s="98"/>
      <c r="M231" s="98"/>
      <c r="N231" s="98"/>
      <c r="O231" s="98"/>
      <c r="P231" s="98"/>
      <c r="Q231" s="98"/>
      <c r="R231" s="98"/>
      <c r="S231" s="98"/>
      <c r="T231" s="98"/>
      <c r="U231" s="98"/>
      <c r="V231" s="98"/>
      <c r="W231" s="98"/>
      <c r="X231" s="98"/>
      <c r="Y231" s="98"/>
      <c r="Z231" s="98"/>
      <c r="AA231" s="98"/>
      <c r="AB231" s="112"/>
      <c r="AC231" s="115"/>
      <c r="AD231" s="49"/>
      <c r="AE231" s="98"/>
      <c r="AF231" s="98"/>
      <c r="AG231" s="98"/>
      <c r="AH231" s="98"/>
      <c r="AI231" s="98"/>
      <c r="AJ231" s="98"/>
      <c r="AK231" s="98"/>
      <c r="AL231" s="98"/>
      <c r="AM231" s="98"/>
      <c r="AN231" s="98"/>
      <c r="AO231" s="98"/>
      <c r="AP231" s="98"/>
      <c r="AQ231" s="98"/>
      <c r="AR231" s="98"/>
      <c r="AS231" s="98"/>
      <c r="AT231" s="98"/>
      <c r="AU231" s="98"/>
      <c r="AV231" s="98"/>
      <c r="AW231" s="98"/>
      <c r="AX231" s="98"/>
      <c r="AY231" s="98"/>
      <c r="AZ231" s="98"/>
      <c r="BA231" s="98"/>
      <c r="BB231" s="112"/>
      <c r="BC231" s="115"/>
      <c r="BD231" s="49"/>
      <c r="BE231" s="98"/>
      <c r="BF231" s="98"/>
      <c r="BG231" s="98"/>
      <c r="BH231" s="98"/>
      <c r="BI231" s="98"/>
      <c r="BJ231" s="98"/>
      <c r="BK231" s="98"/>
      <c r="BL231" s="98"/>
      <c r="BM231" s="98"/>
      <c r="BN231" s="98"/>
      <c r="BO231" s="98"/>
      <c r="BP231" s="98"/>
      <c r="BQ231" s="98"/>
      <c r="BR231" s="98"/>
      <c r="BS231" s="98"/>
      <c r="BT231" s="98"/>
      <c r="BU231" s="98"/>
      <c r="BV231" s="98"/>
      <c r="BW231" s="98"/>
      <c r="BX231" s="98"/>
      <c r="BY231" s="98"/>
      <c r="BZ231" s="98"/>
      <c r="CA231" s="98"/>
      <c r="CB231" s="112"/>
      <c r="CC231" s="115"/>
      <c r="CD231" s="49"/>
      <c r="CE231" s="98"/>
      <c r="CF231" s="98"/>
      <c r="CG231" s="98"/>
      <c r="CH231" s="98"/>
      <c r="CI231" s="98"/>
      <c r="CJ231" s="98"/>
      <c r="CK231" s="98"/>
      <c r="CL231" s="98"/>
      <c r="CM231" s="98"/>
      <c r="CN231" s="98"/>
      <c r="CO231" s="98"/>
      <c r="CP231" s="98"/>
      <c r="CQ231" s="98"/>
      <c r="CR231" s="98"/>
      <c r="CS231" s="98"/>
      <c r="CT231" s="98"/>
      <c r="CU231" s="98"/>
      <c r="CV231" s="98"/>
      <c r="CW231" s="98"/>
      <c r="CX231" s="98"/>
      <c r="CY231" s="98"/>
      <c r="CZ231" s="98"/>
      <c r="DA231" s="98"/>
      <c r="DB231" s="112"/>
    </row>
    <row r="232" spans="1:106" hidden="1" x14ac:dyDescent="0.35">
      <c r="A232" s="109">
        <v>43</v>
      </c>
      <c r="B232" s="12" t="str" cm="1">
        <f t="array" aca="1" ref="B232" ca="1">IF(INDIRECT("Storages!" &amp; ADDRESS(5, A232+3))="Building level", IF(COUNTA(INDIRECT("Storages!" &amp; ADDRESS(3, A232+3)))&gt;0, INDIRECT("Storages!" &amp; ADDRESS(3, A232+3)), ""), "")</f>
        <v/>
      </c>
      <c r="C232" s="49"/>
      <c r="D232" s="49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112"/>
      <c r="AC232" s="115"/>
      <c r="AD232" s="49"/>
      <c r="AE232" s="98"/>
      <c r="AF232" s="98"/>
      <c r="AG232" s="98"/>
      <c r="AH232" s="98"/>
      <c r="AI232" s="98"/>
      <c r="AJ232" s="98"/>
      <c r="AK232" s="98"/>
      <c r="AL232" s="98"/>
      <c r="AM232" s="98"/>
      <c r="AN232" s="98"/>
      <c r="AO232" s="98"/>
      <c r="AP232" s="98"/>
      <c r="AQ232" s="98"/>
      <c r="AR232" s="98"/>
      <c r="AS232" s="98"/>
      <c r="AT232" s="98"/>
      <c r="AU232" s="98"/>
      <c r="AV232" s="98"/>
      <c r="AW232" s="98"/>
      <c r="AX232" s="98"/>
      <c r="AY232" s="98"/>
      <c r="AZ232" s="98"/>
      <c r="BA232" s="98"/>
      <c r="BB232" s="112"/>
      <c r="BC232" s="115"/>
      <c r="BD232" s="49"/>
      <c r="BE232" s="98"/>
      <c r="BF232" s="98"/>
      <c r="BG232" s="98"/>
      <c r="BH232" s="98"/>
      <c r="BI232" s="98"/>
      <c r="BJ232" s="98"/>
      <c r="BK232" s="98"/>
      <c r="BL232" s="98"/>
      <c r="BM232" s="98"/>
      <c r="BN232" s="98"/>
      <c r="BO232" s="98"/>
      <c r="BP232" s="98"/>
      <c r="BQ232" s="98"/>
      <c r="BR232" s="98"/>
      <c r="BS232" s="98"/>
      <c r="BT232" s="98"/>
      <c r="BU232" s="98"/>
      <c r="BV232" s="98"/>
      <c r="BW232" s="98"/>
      <c r="BX232" s="98"/>
      <c r="BY232" s="98"/>
      <c r="BZ232" s="98"/>
      <c r="CA232" s="98"/>
      <c r="CB232" s="112"/>
      <c r="CC232" s="115"/>
      <c r="CD232" s="49"/>
      <c r="CE232" s="98"/>
      <c r="CF232" s="98"/>
      <c r="CG232" s="98"/>
      <c r="CH232" s="98"/>
      <c r="CI232" s="98"/>
      <c r="CJ232" s="98"/>
      <c r="CK232" s="98"/>
      <c r="CL232" s="98"/>
      <c r="CM232" s="98"/>
      <c r="CN232" s="98"/>
      <c r="CO232" s="98"/>
      <c r="CP232" s="98"/>
      <c r="CQ232" s="98"/>
      <c r="CR232" s="98"/>
      <c r="CS232" s="98"/>
      <c r="CT232" s="98"/>
      <c r="CU232" s="98"/>
      <c r="CV232" s="98"/>
      <c r="CW232" s="98"/>
      <c r="CX232" s="98"/>
      <c r="CY232" s="98"/>
      <c r="CZ232" s="98"/>
      <c r="DA232" s="98"/>
      <c r="DB232" s="112"/>
    </row>
    <row r="233" spans="1:106" hidden="1" x14ac:dyDescent="0.35">
      <c r="A233" s="109">
        <v>44</v>
      </c>
      <c r="B233" s="12" t="str" cm="1">
        <f t="array" aca="1" ref="B233" ca="1">IF(INDIRECT("Storages!" &amp; ADDRESS(5, A233+3))="Building level", IF(COUNTA(INDIRECT("Storages!" &amp; ADDRESS(3, A233+3)))&gt;0, INDIRECT("Storages!" &amp; ADDRESS(3, A233+3)), ""), "")</f>
        <v/>
      </c>
      <c r="C233" s="49"/>
      <c r="D233" s="49"/>
      <c r="E233" s="98"/>
      <c r="F233" s="98"/>
      <c r="G233" s="98"/>
      <c r="H233" s="98"/>
      <c r="I233" s="98"/>
      <c r="J233" s="98"/>
      <c r="K233" s="98"/>
      <c r="L233" s="98"/>
      <c r="M233" s="98"/>
      <c r="N233" s="98"/>
      <c r="O233" s="98"/>
      <c r="P233" s="98"/>
      <c r="Q233" s="98"/>
      <c r="R233" s="98"/>
      <c r="S233" s="98"/>
      <c r="T233" s="98"/>
      <c r="U233" s="98"/>
      <c r="V233" s="98"/>
      <c r="W233" s="98"/>
      <c r="X233" s="98"/>
      <c r="Y233" s="98"/>
      <c r="Z233" s="98"/>
      <c r="AA233" s="98"/>
      <c r="AB233" s="112"/>
      <c r="AC233" s="115"/>
      <c r="AD233" s="49"/>
      <c r="AE233" s="98"/>
      <c r="AF233" s="98"/>
      <c r="AG233" s="98"/>
      <c r="AH233" s="98"/>
      <c r="AI233" s="98"/>
      <c r="AJ233" s="98"/>
      <c r="AK233" s="98"/>
      <c r="AL233" s="98"/>
      <c r="AM233" s="98"/>
      <c r="AN233" s="98"/>
      <c r="AO233" s="98"/>
      <c r="AP233" s="98"/>
      <c r="AQ233" s="98"/>
      <c r="AR233" s="98"/>
      <c r="AS233" s="98"/>
      <c r="AT233" s="98"/>
      <c r="AU233" s="98"/>
      <c r="AV233" s="98"/>
      <c r="AW233" s="98"/>
      <c r="AX233" s="98"/>
      <c r="AY233" s="98"/>
      <c r="AZ233" s="98"/>
      <c r="BA233" s="98"/>
      <c r="BB233" s="112"/>
      <c r="BC233" s="115"/>
      <c r="BD233" s="49"/>
      <c r="BE233" s="98"/>
      <c r="BF233" s="98"/>
      <c r="BG233" s="98"/>
      <c r="BH233" s="98"/>
      <c r="BI233" s="98"/>
      <c r="BJ233" s="98"/>
      <c r="BK233" s="98"/>
      <c r="BL233" s="98"/>
      <c r="BM233" s="98"/>
      <c r="BN233" s="98"/>
      <c r="BO233" s="98"/>
      <c r="BP233" s="98"/>
      <c r="BQ233" s="98"/>
      <c r="BR233" s="98"/>
      <c r="BS233" s="98"/>
      <c r="BT233" s="98"/>
      <c r="BU233" s="98"/>
      <c r="BV233" s="98"/>
      <c r="BW233" s="98"/>
      <c r="BX233" s="98"/>
      <c r="BY233" s="98"/>
      <c r="BZ233" s="98"/>
      <c r="CA233" s="98"/>
      <c r="CB233" s="112"/>
      <c r="CC233" s="115"/>
      <c r="CD233" s="49"/>
      <c r="CE233" s="98"/>
      <c r="CF233" s="98"/>
      <c r="CG233" s="98"/>
      <c r="CH233" s="98"/>
      <c r="CI233" s="98"/>
      <c r="CJ233" s="98"/>
      <c r="CK233" s="98"/>
      <c r="CL233" s="98"/>
      <c r="CM233" s="98"/>
      <c r="CN233" s="98"/>
      <c r="CO233" s="98"/>
      <c r="CP233" s="98"/>
      <c r="CQ233" s="98"/>
      <c r="CR233" s="98"/>
      <c r="CS233" s="98"/>
      <c r="CT233" s="98"/>
      <c r="CU233" s="98"/>
      <c r="CV233" s="98"/>
      <c r="CW233" s="98"/>
      <c r="CX233" s="98"/>
      <c r="CY233" s="98"/>
      <c r="CZ233" s="98"/>
      <c r="DA233" s="98"/>
      <c r="DB233" s="112"/>
    </row>
    <row r="234" spans="1:106" hidden="1" x14ac:dyDescent="0.35">
      <c r="A234" s="109">
        <v>45</v>
      </c>
      <c r="B234" s="12" t="str" cm="1">
        <f t="array" aca="1" ref="B234" ca="1">IF(INDIRECT("Storages!" &amp; ADDRESS(5, A234+3))="Building level", IF(COUNTA(INDIRECT("Storages!" &amp; ADDRESS(3, A234+3)))&gt;0, INDIRECT("Storages!" &amp; ADDRESS(3, A234+3)), ""), "")</f>
        <v/>
      </c>
      <c r="C234" s="49"/>
      <c r="D234" s="49"/>
      <c r="E234" s="98"/>
      <c r="F234" s="98"/>
      <c r="G234" s="98"/>
      <c r="H234" s="98"/>
      <c r="I234" s="98"/>
      <c r="J234" s="98"/>
      <c r="K234" s="98"/>
      <c r="L234" s="98"/>
      <c r="M234" s="98"/>
      <c r="N234" s="98"/>
      <c r="O234" s="98"/>
      <c r="P234" s="98"/>
      <c r="Q234" s="98"/>
      <c r="R234" s="98"/>
      <c r="S234" s="98"/>
      <c r="T234" s="98"/>
      <c r="U234" s="98"/>
      <c r="V234" s="98"/>
      <c r="W234" s="98"/>
      <c r="X234" s="98"/>
      <c r="Y234" s="98"/>
      <c r="Z234" s="98"/>
      <c r="AA234" s="98"/>
      <c r="AB234" s="112"/>
      <c r="AC234" s="115"/>
      <c r="AD234" s="49"/>
      <c r="AE234" s="98"/>
      <c r="AF234" s="98"/>
      <c r="AG234" s="98"/>
      <c r="AH234" s="98"/>
      <c r="AI234" s="98"/>
      <c r="AJ234" s="98"/>
      <c r="AK234" s="98"/>
      <c r="AL234" s="98"/>
      <c r="AM234" s="98"/>
      <c r="AN234" s="98"/>
      <c r="AO234" s="98"/>
      <c r="AP234" s="98"/>
      <c r="AQ234" s="98"/>
      <c r="AR234" s="98"/>
      <c r="AS234" s="98"/>
      <c r="AT234" s="98"/>
      <c r="AU234" s="98"/>
      <c r="AV234" s="98"/>
      <c r="AW234" s="98"/>
      <c r="AX234" s="98"/>
      <c r="AY234" s="98"/>
      <c r="AZ234" s="98"/>
      <c r="BA234" s="98"/>
      <c r="BB234" s="112"/>
      <c r="BC234" s="115"/>
      <c r="BD234" s="49"/>
      <c r="BE234" s="98"/>
      <c r="BF234" s="98"/>
      <c r="BG234" s="98"/>
      <c r="BH234" s="98"/>
      <c r="BI234" s="98"/>
      <c r="BJ234" s="98"/>
      <c r="BK234" s="98"/>
      <c r="BL234" s="98"/>
      <c r="BM234" s="98"/>
      <c r="BN234" s="98"/>
      <c r="BO234" s="98"/>
      <c r="BP234" s="98"/>
      <c r="BQ234" s="98"/>
      <c r="BR234" s="98"/>
      <c r="BS234" s="98"/>
      <c r="BT234" s="98"/>
      <c r="BU234" s="98"/>
      <c r="BV234" s="98"/>
      <c r="BW234" s="98"/>
      <c r="BX234" s="98"/>
      <c r="BY234" s="98"/>
      <c r="BZ234" s="98"/>
      <c r="CA234" s="98"/>
      <c r="CB234" s="112"/>
      <c r="CC234" s="115"/>
      <c r="CD234" s="49"/>
      <c r="CE234" s="98"/>
      <c r="CF234" s="98"/>
      <c r="CG234" s="98"/>
      <c r="CH234" s="98"/>
      <c r="CI234" s="98"/>
      <c r="CJ234" s="98"/>
      <c r="CK234" s="98"/>
      <c r="CL234" s="98"/>
      <c r="CM234" s="98"/>
      <c r="CN234" s="98"/>
      <c r="CO234" s="98"/>
      <c r="CP234" s="98"/>
      <c r="CQ234" s="98"/>
      <c r="CR234" s="98"/>
      <c r="CS234" s="98"/>
      <c r="CT234" s="98"/>
      <c r="CU234" s="98"/>
      <c r="CV234" s="98"/>
      <c r="CW234" s="98"/>
      <c r="CX234" s="98"/>
      <c r="CY234" s="98"/>
      <c r="CZ234" s="98"/>
      <c r="DA234" s="98"/>
      <c r="DB234" s="112"/>
    </row>
    <row r="235" spans="1:106" hidden="1" x14ac:dyDescent="0.35">
      <c r="A235" s="109">
        <v>46</v>
      </c>
      <c r="B235" s="12" t="str" cm="1">
        <f t="array" aca="1" ref="B235" ca="1">IF(INDIRECT("Storages!" &amp; ADDRESS(5, A235+3))="Building level", IF(COUNTA(INDIRECT("Storages!" &amp; ADDRESS(3, A235+3)))&gt;0, INDIRECT("Storages!" &amp; ADDRESS(3, A235+3)), ""), "")</f>
        <v/>
      </c>
      <c r="C235" s="49"/>
      <c r="D235" s="49"/>
      <c r="E235" s="98"/>
      <c r="F235" s="98"/>
      <c r="G235" s="98"/>
      <c r="H235" s="98"/>
      <c r="I235" s="98"/>
      <c r="J235" s="98"/>
      <c r="K235" s="98"/>
      <c r="L235" s="98"/>
      <c r="M235" s="98"/>
      <c r="N235" s="98"/>
      <c r="O235" s="98"/>
      <c r="P235" s="98"/>
      <c r="Q235" s="98"/>
      <c r="R235" s="98"/>
      <c r="S235" s="98"/>
      <c r="T235" s="98"/>
      <c r="U235" s="98"/>
      <c r="V235" s="98"/>
      <c r="W235" s="98"/>
      <c r="X235" s="98"/>
      <c r="Y235" s="98"/>
      <c r="Z235" s="98"/>
      <c r="AA235" s="98"/>
      <c r="AB235" s="112"/>
      <c r="AC235" s="115"/>
      <c r="AD235" s="49"/>
      <c r="AE235" s="98"/>
      <c r="AF235" s="98"/>
      <c r="AG235" s="98"/>
      <c r="AH235" s="98"/>
      <c r="AI235" s="98"/>
      <c r="AJ235" s="98"/>
      <c r="AK235" s="98"/>
      <c r="AL235" s="98"/>
      <c r="AM235" s="98"/>
      <c r="AN235" s="98"/>
      <c r="AO235" s="98"/>
      <c r="AP235" s="98"/>
      <c r="AQ235" s="98"/>
      <c r="AR235" s="98"/>
      <c r="AS235" s="98"/>
      <c r="AT235" s="98"/>
      <c r="AU235" s="98"/>
      <c r="AV235" s="98"/>
      <c r="AW235" s="98"/>
      <c r="AX235" s="98"/>
      <c r="AY235" s="98"/>
      <c r="AZ235" s="98"/>
      <c r="BA235" s="98"/>
      <c r="BB235" s="112"/>
      <c r="BC235" s="115"/>
      <c r="BD235" s="49"/>
      <c r="BE235" s="98"/>
      <c r="BF235" s="98"/>
      <c r="BG235" s="98"/>
      <c r="BH235" s="98"/>
      <c r="BI235" s="98"/>
      <c r="BJ235" s="98"/>
      <c r="BK235" s="98"/>
      <c r="BL235" s="98"/>
      <c r="BM235" s="98"/>
      <c r="BN235" s="98"/>
      <c r="BO235" s="98"/>
      <c r="BP235" s="98"/>
      <c r="BQ235" s="98"/>
      <c r="BR235" s="98"/>
      <c r="BS235" s="98"/>
      <c r="BT235" s="98"/>
      <c r="BU235" s="98"/>
      <c r="BV235" s="98"/>
      <c r="BW235" s="98"/>
      <c r="BX235" s="98"/>
      <c r="BY235" s="98"/>
      <c r="BZ235" s="98"/>
      <c r="CA235" s="98"/>
      <c r="CB235" s="112"/>
      <c r="CC235" s="115"/>
      <c r="CD235" s="49"/>
      <c r="CE235" s="98"/>
      <c r="CF235" s="98"/>
      <c r="CG235" s="98"/>
      <c r="CH235" s="98"/>
      <c r="CI235" s="98"/>
      <c r="CJ235" s="98"/>
      <c r="CK235" s="98"/>
      <c r="CL235" s="98"/>
      <c r="CM235" s="98"/>
      <c r="CN235" s="98"/>
      <c r="CO235" s="98"/>
      <c r="CP235" s="98"/>
      <c r="CQ235" s="98"/>
      <c r="CR235" s="98"/>
      <c r="CS235" s="98"/>
      <c r="CT235" s="98"/>
      <c r="CU235" s="98"/>
      <c r="CV235" s="98"/>
      <c r="CW235" s="98"/>
      <c r="CX235" s="98"/>
      <c r="CY235" s="98"/>
      <c r="CZ235" s="98"/>
      <c r="DA235" s="98"/>
      <c r="DB235" s="112"/>
    </row>
    <row r="236" spans="1:106" hidden="1" x14ac:dyDescent="0.35">
      <c r="A236" s="109">
        <v>47</v>
      </c>
      <c r="B236" s="12" t="str" cm="1">
        <f t="array" aca="1" ref="B236" ca="1">IF(INDIRECT("Storages!" &amp; ADDRESS(5, A236+3))="Building level", IF(COUNTA(INDIRECT("Storages!" &amp; ADDRESS(3, A236+3)))&gt;0, INDIRECT("Storages!" &amp; ADDRESS(3, A236+3)), ""), "")</f>
        <v/>
      </c>
      <c r="C236" s="49"/>
      <c r="D236" s="49"/>
      <c r="E236" s="98"/>
      <c r="F236" s="98"/>
      <c r="G236" s="98"/>
      <c r="H236" s="98"/>
      <c r="I236" s="98"/>
      <c r="J236" s="98"/>
      <c r="K236" s="98"/>
      <c r="L236" s="98"/>
      <c r="M236" s="98"/>
      <c r="N236" s="98"/>
      <c r="O236" s="98"/>
      <c r="P236" s="98"/>
      <c r="Q236" s="98"/>
      <c r="R236" s="98"/>
      <c r="S236" s="98"/>
      <c r="T236" s="98"/>
      <c r="U236" s="98"/>
      <c r="V236" s="98"/>
      <c r="W236" s="98"/>
      <c r="X236" s="98"/>
      <c r="Y236" s="98"/>
      <c r="Z236" s="98"/>
      <c r="AA236" s="98"/>
      <c r="AB236" s="112"/>
      <c r="AC236" s="115"/>
      <c r="AD236" s="49"/>
      <c r="AE236" s="98"/>
      <c r="AF236" s="98"/>
      <c r="AG236" s="98"/>
      <c r="AH236" s="98"/>
      <c r="AI236" s="98"/>
      <c r="AJ236" s="98"/>
      <c r="AK236" s="98"/>
      <c r="AL236" s="98"/>
      <c r="AM236" s="98"/>
      <c r="AN236" s="98"/>
      <c r="AO236" s="98"/>
      <c r="AP236" s="98"/>
      <c r="AQ236" s="98"/>
      <c r="AR236" s="98"/>
      <c r="AS236" s="98"/>
      <c r="AT236" s="98"/>
      <c r="AU236" s="98"/>
      <c r="AV236" s="98"/>
      <c r="AW236" s="98"/>
      <c r="AX236" s="98"/>
      <c r="AY236" s="98"/>
      <c r="AZ236" s="98"/>
      <c r="BA236" s="98"/>
      <c r="BB236" s="112"/>
      <c r="BC236" s="115"/>
      <c r="BD236" s="49"/>
      <c r="BE236" s="98"/>
      <c r="BF236" s="98"/>
      <c r="BG236" s="98"/>
      <c r="BH236" s="98"/>
      <c r="BI236" s="98"/>
      <c r="BJ236" s="98"/>
      <c r="BK236" s="98"/>
      <c r="BL236" s="98"/>
      <c r="BM236" s="98"/>
      <c r="BN236" s="98"/>
      <c r="BO236" s="98"/>
      <c r="BP236" s="98"/>
      <c r="BQ236" s="98"/>
      <c r="BR236" s="98"/>
      <c r="BS236" s="98"/>
      <c r="BT236" s="98"/>
      <c r="BU236" s="98"/>
      <c r="BV236" s="98"/>
      <c r="BW236" s="98"/>
      <c r="BX236" s="98"/>
      <c r="BY236" s="98"/>
      <c r="BZ236" s="98"/>
      <c r="CA236" s="98"/>
      <c r="CB236" s="112"/>
      <c r="CC236" s="115"/>
      <c r="CD236" s="49"/>
      <c r="CE236" s="98"/>
      <c r="CF236" s="98"/>
      <c r="CG236" s="98"/>
      <c r="CH236" s="98"/>
      <c r="CI236" s="98"/>
      <c r="CJ236" s="98"/>
      <c r="CK236" s="98"/>
      <c r="CL236" s="98"/>
      <c r="CM236" s="98"/>
      <c r="CN236" s="98"/>
      <c r="CO236" s="98"/>
      <c r="CP236" s="98"/>
      <c r="CQ236" s="98"/>
      <c r="CR236" s="98"/>
      <c r="CS236" s="98"/>
      <c r="CT236" s="98"/>
      <c r="CU236" s="98"/>
      <c r="CV236" s="98"/>
      <c r="CW236" s="98"/>
      <c r="CX236" s="98"/>
      <c r="CY236" s="98"/>
      <c r="CZ236" s="98"/>
      <c r="DA236" s="98"/>
      <c r="DB236" s="112"/>
    </row>
    <row r="237" spans="1:106" hidden="1" x14ac:dyDescent="0.35">
      <c r="A237" s="109">
        <v>48</v>
      </c>
      <c r="B237" s="12" t="str" cm="1">
        <f t="array" aca="1" ref="B237" ca="1">IF(INDIRECT("Storages!" &amp; ADDRESS(5, A237+3))="Building level", IF(COUNTA(INDIRECT("Storages!" &amp; ADDRESS(3, A237+3)))&gt;0, INDIRECT("Storages!" &amp; ADDRESS(3, A237+3)), ""), "")</f>
        <v/>
      </c>
      <c r="C237" s="49"/>
      <c r="D237" s="49"/>
      <c r="E237" s="98"/>
      <c r="F237" s="98"/>
      <c r="G237" s="98"/>
      <c r="H237" s="98"/>
      <c r="I237" s="98"/>
      <c r="J237" s="98"/>
      <c r="K237" s="98"/>
      <c r="L237" s="98"/>
      <c r="M237" s="98"/>
      <c r="N237" s="98"/>
      <c r="O237" s="98"/>
      <c r="P237" s="98"/>
      <c r="Q237" s="98"/>
      <c r="R237" s="98"/>
      <c r="S237" s="98"/>
      <c r="T237" s="98"/>
      <c r="U237" s="98"/>
      <c r="V237" s="98"/>
      <c r="W237" s="98"/>
      <c r="X237" s="98"/>
      <c r="Y237" s="98"/>
      <c r="Z237" s="98"/>
      <c r="AA237" s="98"/>
      <c r="AB237" s="112"/>
      <c r="AC237" s="115"/>
      <c r="AD237" s="49"/>
      <c r="AE237" s="98"/>
      <c r="AF237" s="98"/>
      <c r="AG237" s="98"/>
      <c r="AH237" s="98"/>
      <c r="AI237" s="98"/>
      <c r="AJ237" s="98"/>
      <c r="AK237" s="98"/>
      <c r="AL237" s="98"/>
      <c r="AM237" s="98"/>
      <c r="AN237" s="98"/>
      <c r="AO237" s="98"/>
      <c r="AP237" s="98"/>
      <c r="AQ237" s="98"/>
      <c r="AR237" s="98"/>
      <c r="AS237" s="98"/>
      <c r="AT237" s="98"/>
      <c r="AU237" s="98"/>
      <c r="AV237" s="98"/>
      <c r="AW237" s="98"/>
      <c r="AX237" s="98"/>
      <c r="AY237" s="98"/>
      <c r="AZ237" s="98"/>
      <c r="BA237" s="98"/>
      <c r="BB237" s="112"/>
      <c r="BC237" s="115"/>
      <c r="BD237" s="49"/>
      <c r="BE237" s="98"/>
      <c r="BF237" s="98"/>
      <c r="BG237" s="98"/>
      <c r="BH237" s="98"/>
      <c r="BI237" s="98"/>
      <c r="BJ237" s="98"/>
      <c r="BK237" s="98"/>
      <c r="BL237" s="98"/>
      <c r="BM237" s="98"/>
      <c r="BN237" s="98"/>
      <c r="BO237" s="98"/>
      <c r="BP237" s="98"/>
      <c r="BQ237" s="98"/>
      <c r="BR237" s="98"/>
      <c r="BS237" s="98"/>
      <c r="BT237" s="98"/>
      <c r="BU237" s="98"/>
      <c r="BV237" s="98"/>
      <c r="BW237" s="98"/>
      <c r="BX237" s="98"/>
      <c r="BY237" s="98"/>
      <c r="BZ237" s="98"/>
      <c r="CA237" s="98"/>
      <c r="CB237" s="112"/>
      <c r="CC237" s="115"/>
      <c r="CD237" s="49"/>
      <c r="CE237" s="98"/>
      <c r="CF237" s="98"/>
      <c r="CG237" s="98"/>
      <c r="CH237" s="98"/>
      <c r="CI237" s="98"/>
      <c r="CJ237" s="98"/>
      <c r="CK237" s="98"/>
      <c r="CL237" s="98"/>
      <c r="CM237" s="98"/>
      <c r="CN237" s="98"/>
      <c r="CO237" s="98"/>
      <c r="CP237" s="98"/>
      <c r="CQ237" s="98"/>
      <c r="CR237" s="98"/>
      <c r="CS237" s="98"/>
      <c r="CT237" s="98"/>
      <c r="CU237" s="98"/>
      <c r="CV237" s="98"/>
      <c r="CW237" s="98"/>
      <c r="CX237" s="98"/>
      <c r="CY237" s="98"/>
      <c r="CZ237" s="98"/>
      <c r="DA237" s="98"/>
      <c r="DB237" s="112"/>
    </row>
    <row r="238" spans="1:106" hidden="1" x14ac:dyDescent="0.35">
      <c r="A238" s="109">
        <v>49</v>
      </c>
      <c r="B238" s="12" t="str" cm="1">
        <f t="array" aca="1" ref="B238" ca="1">IF(INDIRECT("Storages!" &amp; ADDRESS(5, A238+3))="Building level", IF(COUNTA(INDIRECT("Storages!" &amp; ADDRESS(3, A238+3)))&gt;0, INDIRECT("Storages!" &amp; ADDRESS(3, A238+3)), ""), "")</f>
        <v/>
      </c>
      <c r="C238" s="49"/>
      <c r="D238" s="49"/>
      <c r="E238" s="98"/>
      <c r="F238" s="98"/>
      <c r="G238" s="98"/>
      <c r="H238" s="98"/>
      <c r="I238" s="98"/>
      <c r="J238" s="98"/>
      <c r="K238" s="98"/>
      <c r="L238" s="98"/>
      <c r="M238" s="98"/>
      <c r="N238" s="98"/>
      <c r="O238" s="98"/>
      <c r="P238" s="98"/>
      <c r="Q238" s="98"/>
      <c r="R238" s="98"/>
      <c r="S238" s="98"/>
      <c r="T238" s="98"/>
      <c r="U238" s="98"/>
      <c r="V238" s="98"/>
      <c r="W238" s="98"/>
      <c r="X238" s="98"/>
      <c r="Y238" s="98"/>
      <c r="Z238" s="98"/>
      <c r="AA238" s="98"/>
      <c r="AB238" s="112"/>
      <c r="AC238" s="115"/>
      <c r="AD238" s="49"/>
      <c r="AE238" s="98"/>
      <c r="AF238" s="98"/>
      <c r="AG238" s="98"/>
      <c r="AH238" s="98"/>
      <c r="AI238" s="98"/>
      <c r="AJ238" s="98"/>
      <c r="AK238" s="98"/>
      <c r="AL238" s="98"/>
      <c r="AM238" s="98"/>
      <c r="AN238" s="98"/>
      <c r="AO238" s="98"/>
      <c r="AP238" s="98"/>
      <c r="AQ238" s="98"/>
      <c r="AR238" s="98"/>
      <c r="AS238" s="98"/>
      <c r="AT238" s="98"/>
      <c r="AU238" s="98"/>
      <c r="AV238" s="98"/>
      <c r="AW238" s="98"/>
      <c r="AX238" s="98"/>
      <c r="AY238" s="98"/>
      <c r="AZ238" s="98"/>
      <c r="BA238" s="98"/>
      <c r="BB238" s="112"/>
      <c r="BC238" s="115"/>
      <c r="BD238" s="49"/>
      <c r="BE238" s="98"/>
      <c r="BF238" s="98"/>
      <c r="BG238" s="98"/>
      <c r="BH238" s="98"/>
      <c r="BI238" s="98"/>
      <c r="BJ238" s="98"/>
      <c r="BK238" s="98"/>
      <c r="BL238" s="98"/>
      <c r="BM238" s="98"/>
      <c r="BN238" s="98"/>
      <c r="BO238" s="98"/>
      <c r="BP238" s="98"/>
      <c r="BQ238" s="98"/>
      <c r="BR238" s="98"/>
      <c r="BS238" s="98"/>
      <c r="BT238" s="98"/>
      <c r="BU238" s="98"/>
      <c r="BV238" s="98"/>
      <c r="BW238" s="98"/>
      <c r="BX238" s="98"/>
      <c r="BY238" s="98"/>
      <c r="BZ238" s="98"/>
      <c r="CA238" s="98"/>
      <c r="CB238" s="112"/>
      <c r="CC238" s="115"/>
      <c r="CD238" s="49"/>
      <c r="CE238" s="98"/>
      <c r="CF238" s="98"/>
      <c r="CG238" s="98"/>
      <c r="CH238" s="98"/>
      <c r="CI238" s="98"/>
      <c r="CJ238" s="98"/>
      <c r="CK238" s="98"/>
      <c r="CL238" s="98"/>
      <c r="CM238" s="98"/>
      <c r="CN238" s="98"/>
      <c r="CO238" s="98"/>
      <c r="CP238" s="98"/>
      <c r="CQ238" s="98"/>
      <c r="CR238" s="98"/>
      <c r="CS238" s="98"/>
      <c r="CT238" s="98"/>
      <c r="CU238" s="98"/>
      <c r="CV238" s="98"/>
      <c r="CW238" s="98"/>
      <c r="CX238" s="98"/>
      <c r="CY238" s="98"/>
      <c r="CZ238" s="98"/>
      <c r="DA238" s="98"/>
      <c r="DB238" s="112"/>
    </row>
    <row r="239" spans="1:106" hidden="1" x14ac:dyDescent="0.35">
      <c r="A239" s="109">
        <v>50</v>
      </c>
      <c r="B239" s="12" t="str" cm="1">
        <f t="array" aca="1" ref="B239" ca="1">IF(INDIRECT("Storages!" &amp; ADDRESS(5, A239+3))="Building level", IF(COUNTA(INDIRECT("Storages!" &amp; ADDRESS(3, A239+3)))&gt;0, INDIRECT("Storages!" &amp; ADDRESS(3, A239+3)), ""), "")</f>
        <v/>
      </c>
      <c r="C239" s="49"/>
      <c r="D239" s="49"/>
      <c r="E239" s="98"/>
      <c r="F239" s="98"/>
      <c r="G239" s="98"/>
      <c r="H239" s="98"/>
      <c r="I239" s="98"/>
      <c r="J239" s="98"/>
      <c r="K239" s="98"/>
      <c r="L239" s="98"/>
      <c r="M239" s="98"/>
      <c r="N239" s="98"/>
      <c r="O239" s="98"/>
      <c r="P239" s="98"/>
      <c r="Q239" s="98"/>
      <c r="R239" s="98"/>
      <c r="S239" s="98"/>
      <c r="T239" s="98"/>
      <c r="U239" s="98"/>
      <c r="V239" s="98"/>
      <c r="W239" s="98"/>
      <c r="X239" s="98"/>
      <c r="Y239" s="98"/>
      <c r="Z239" s="98"/>
      <c r="AA239" s="98"/>
      <c r="AB239" s="112"/>
      <c r="AC239" s="115"/>
      <c r="AD239" s="49"/>
      <c r="AE239" s="98"/>
      <c r="AF239" s="98"/>
      <c r="AG239" s="98"/>
      <c r="AH239" s="98"/>
      <c r="AI239" s="98"/>
      <c r="AJ239" s="98"/>
      <c r="AK239" s="98"/>
      <c r="AL239" s="98"/>
      <c r="AM239" s="98"/>
      <c r="AN239" s="98"/>
      <c r="AO239" s="98"/>
      <c r="AP239" s="98"/>
      <c r="AQ239" s="98"/>
      <c r="AR239" s="98"/>
      <c r="AS239" s="98"/>
      <c r="AT239" s="98"/>
      <c r="AU239" s="98"/>
      <c r="AV239" s="98"/>
      <c r="AW239" s="98"/>
      <c r="AX239" s="98"/>
      <c r="AY239" s="98"/>
      <c r="AZ239" s="98"/>
      <c r="BA239" s="98"/>
      <c r="BB239" s="112"/>
      <c r="BC239" s="115"/>
      <c r="BD239" s="49"/>
      <c r="BE239" s="98"/>
      <c r="BF239" s="98"/>
      <c r="BG239" s="98"/>
      <c r="BH239" s="98"/>
      <c r="BI239" s="98"/>
      <c r="BJ239" s="98"/>
      <c r="BK239" s="98"/>
      <c r="BL239" s="98"/>
      <c r="BM239" s="98"/>
      <c r="BN239" s="98"/>
      <c r="BO239" s="98"/>
      <c r="BP239" s="98"/>
      <c r="BQ239" s="98"/>
      <c r="BR239" s="98"/>
      <c r="BS239" s="98"/>
      <c r="BT239" s="98"/>
      <c r="BU239" s="98"/>
      <c r="BV239" s="98"/>
      <c r="BW239" s="98"/>
      <c r="BX239" s="98"/>
      <c r="BY239" s="98"/>
      <c r="BZ239" s="98"/>
      <c r="CA239" s="98"/>
      <c r="CB239" s="112"/>
      <c r="CC239" s="115"/>
      <c r="CD239" s="49"/>
      <c r="CE239" s="98"/>
      <c r="CF239" s="98"/>
      <c r="CG239" s="98"/>
      <c r="CH239" s="98"/>
      <c r="CI239" s="98"/>
      <c r="CJ239" s="98"/>
      <c r="CK239" s="98"/>
      <c r="CL239" s="98"/>
      <c r="CM239" s="98"/>
      <c r="CN239" s="98"/>
      <c r="CO239" s="98"/>
      <c r="CP239" s="98"/>
      <c r="CQ239" s="98"/>
      <c r="CR239" s="98"/>
      <c r="CS239" s="98"/>
      <c r="CT239" s="98"/>
      <c r="CU239" s="98"/>
      <c r="CV239" s="98"/>
      <c r="CW239" s="98"/>
      <c r="CX239" s="98"/>
      <c r="CY239" s="98"/>
      <c r="CZ239" s="98"/>
      <c r="DA239" s="98"/>
      <c r="DB239" s="112"/>
    </row>
    <row r="240" spans="1:106" hidden="1" x14ac:dyDescent="0.35">
      <c r="A240" s="110">
        <v>51</v>
      </c>
      <c r="B240" s="12" t="str" cm="1">
        <f t="array" aca="1" ref="B240" ca="1">IF(INDIRECT("Storages!" &amp; ADDRESS(5, A240+3))="Building level", IF(COUNTA(INDIRECT("Storages!" &amp; ADDRESS(3, A240+3)))&gt;0, INDIRECT("Storages!" &amp; ADDRESS(3, A240+3)), ""), "")</f>
        <v/>
      </c>
      <c r="C240" s="49"/>
      <c r="D240" s="49"/>
      <c r="E240" s="98"/>
      <c r="F240" s="98"/>
      <c r="G240" s="98"/>
      <c r="H240" s="98"/>
      <c r="I240" s="98"/>
      <c r="J240" s="98"/>
      <c r="K240" s="98"/>
      <c r="L240" s="98"/>
      <c r="M240" s="98"/>
      <c r="N240" s="98"/>
      <c r="O240" s="98"/>
      <c r="P240" s="98"/>
      <c r="Q240" s="98"/>
      <c r="R240" s="98"/>
      <c r="S240" s="98"/>
      <c r="T240" s="98"/>
      <c r="U240" s="98"/>
      <c r="V240" s="98"/>
      <c r="W240" s="98"/>
      <c r="X240" s="98"/>
      <c r="Y240" s="98"/>
      <c r="Z240" s="98"/>
      <c r="AA240" s="98"/>
      <c r="AB240" s="112"/>
      <c r="AC240" s="115"/>
      <c r="AD240" s="49"/>
      <c r="AE240" s="98"/>
      <c r="AF240" s="98"/>
      <c r="AG240" s="98"/>
      <c r="AH240" s="98"/>
      <c r="AI240" s="98"/>
      <c r="AJ240" s="98"/>
      <c r="AK240" s="98"/>
      <c r="AL240" s="98"/>
      <c r="AM240" s="98"/>
      <c r="AN240" s="98"/>
      <c r="AO240" s="98"/>
      <c r="AP240" s="98"/>
      <c r="AQ240" s="98"/>
      <c r="AR240" s="98"/>
      <c r="AS240" s="98"/>
      <c r="AT240" s="98"/>
      <c r="AU240" s="98"/>
      <c r="AV240" s="98"/>
      <c r="AW240" s="98"/>
      <c r="AX240" s="98"/>
      <c r="AY240" s="98"/>
      <c r="AZ240" s="98"/>
      <c r="BA240" s="98"/>
      <c r="BB240" s="112"/>
      <c r="BC240" s="115"/>
      <c r="BD240" s="49"/>
      <c r="BE240" s="98"/>
      <c r="BF240" s="98"/>
      <c r="BG240" s="98"/>
      <c r="BH240" s="98"/>
      <c r="BI240" s="98"/>
      <c r="BJ240" s="98"/>
      <c r="BK240" s="98"/>
      <c r="BL240" s="98"/>
      <c r="BM240" s="98"/>
      <c r="BN240" s="98"/>
      <c r="BO240" s="98"/>
      <c r="BP240" s="98"/>
      <c r="BQ240" s="98"/>
      <c r="BR240" s="98"/>
      <c r="BS240" s="98"/>
      <c r="BT240" s="98"/>
      <c r="BU240" s="98"/>
      <c r="BV240" s="98"/>
      <c r="BW240" s="98"/>
      <c r="BX240" s="98"/>
      <c r="BY240" s="98"/>
      <c r="BZ240" s="98"/>
      <c r="CA240" s="98"/>
      <c r="CB240" s="112"/>
      <c r="CC240" s="115"/>
      <c r="CD240" s="49"/>
      <c r="CE240" s="98"/>
      <c r="CF240" s="98"/>
      <c r="CG240" s="98"/>
      <c r="CH240" s="98"/>
      <c r="CI240" s="98"/>
      <c r="CJ240" s="98"/>
      <c r="CK240" s="98"/>
      <c r="CL240" s="98"/>
      <c r="CM240" s="98"/>
      <c r="CN240" s="98"/>
      <c r="CO240" s="98"/>
      <c r="CP240" s="98"/>
      <c r="CQ240" s="98"/>
      <c r="CR240" s="98"/>
      <c r="CS240" s="98"/>
      <c r="CT240" s="98"/>
      <c r="CU240" s="98"/>
      <c r="CV240" s="98"/>
      <c r="CW240" s="98"/>
      <c r="CX240" s="98"/>
      <c r="CY240" s="98"/>
      <c r="CZ240" s="98"/>
      <c r="DA240" s="98"/>
      <c r="DB240" s="112"/>
    </row>
    <row r="241" spans="1:106" hidden="1" x14ac:dyDescent="0.35">
      <c r="A241" s="109">
        <v>52</v>
      </c>
      <c r="B241" s="12" t="str" cm="1">
        <f t="array" aca="1" ref="B241" ca="1">IF(INDIRECT("Storages!" &amp; ADDRESS(5, A241+3))="Building level", IF(COUNTA(INDIRECT("Storages!" &amp; ADDRESS(3, A241+3)))&gt;0, INDIRECT("Storages!" &amp; ADDRESS(3, A241+3)), ""), "")</f>
        <v/>
      </c>
      <c r="C241" s="49"/>
      <c r="D241" s="49"/>
      <c r="E241" s="98"/>
      <c r="F241" s="98"/>
      <c r="G241" s="98"/>
      <c r="H241" s="98"/>
      <c r="I241" s="98"/>
      <c r="J241" s="98"/>
      <c r="K241" s="98"/>
      <c r="L241" s="98"/>
      <c r="M241" s="98"/>
      <c r="N241" s="98"/>
      <c r="O241" s="98"/>
      <c r="P241" s="98"/>
      <c r="Q241" s="98"/>
      <c r="R241" s="98"/>
      <c r="S241" s="98"/>
      <c r="T241" s="98"/>
      <c r="U241" s="98"/>
      <c r="V241" s="98"/>
      <c r="W241" s="98"/>
      <c r="X241" s="98"/>
      <c r="Y241" s="98"/>
      <c r="Z241" s="98"/>
      <c r="AA241" s="98"/>
      <c r="AB241" s="112"/>
      <c r="AC241" s="115"/>
      <c r="AD241" s="49"/>
      <c r="AE241" s="98"/>
      <c r="AF241" s="98"/>
      <c r="AG241" s="98"/>
      <c r="AH241" s="98"/>
      <c r="AI241" s="98"/>
      <c r="AJ241" s="98"/>
      <c r="AK241" s="98"/>
      <c r="AL241" s="98"/>
      <c r="AM241" s="98"/>
      <c r="AN241" s="98"/>
      <c r="AO241" s="98"/>
      <c r="AP241" s="98"/>
      <c r="AQ241" s="98"/>
      <c r="AR241" s="98"/>
      <c r="AS241" s="98"/>
      <c r="AT241" s="98"/>
      <c r="AU241" s="98"/>
      <c r="AV241" s="98"/>
      <c r="AW241" s="98"/>
      <c r="AX241" s="98"/>
      <c r="AY241" s="98"/>
      <c r="AZ241" s="98"/>
      <c r="BA241" s="98"/>
      <c r="BB241" s="112"/>
      <c r="BC241" s="115"/>
      <c r="BD241" s="49"/>
      <c r="BE241" s="98"/>
      <c r="BF241" s="98"/>
      <c r="BG241" s="98"/>
      <c r="BH241" s="98"/>
      <c r="BI241" s="98"/>
      <c r="BJ241" s="98"/>
      <c r="BK241" s="98"/>
      <c r="BL241" s="98"/>
      <c r="BM241" s="98"/>
      <c r="BN241" s="98"/>
      <c r="BO241" s="98"/>
      <c r="BP241" s="98"/>
      <c r="BQ241" s="98"/>
      <c r="BR241" s="98"/>
      <c r="BS241" s="98"/>
      <c r="BT241" s="98"/>
      <c r="BU241" s="98"/>
      <c r="BV241" s="98"/>
      <c r="BW241" s="98"/>
      <c r="BX241" s="98"/>
      <c r="BY241" s="98"/>
      <c r="BZ241" s="98"/>
      <c r="CA241" s="98"/>
      <c r="CB241" s="112"/>
      <c r="CC241" s="115"/>
      <c r="CD241" s="49"/>
      <c r="CE241" s="98"/>
      <c r="CF241" s="98"/>
      <c r="CG241" s="98"/>
      <c r="CH241" s="98"/>
      <c r="CI241" s="98"/>
      <c r="CJ241" s="98"/>
      <c r="CK241" s="98"/>
      <c r="CL241" s="98"/>
      <c r="CM241" s="98"/>
      <c r="CN241" s="98"/>
      <c r="CO241" s="98"/>
      <c r="CP241" s="98"/>
      <c r="CQ241" s="98"/>
      <c r="CR241" s="98"/>
      <c r="CS241" s="98"/>
      <c r="CT241" s="98"/>
      <c r="CU241" s="98"/>
      <c r="CV241" s="98"/>
      <c r="CW241" s="98"/>
      <c r="CX241" s="98"/>
      <c r="CY241" s="98"/>
      <c r="CZ241" s="98"/>
      <c r="DA241" s="98"/>
      <c r="DB241" s="112"/>
    </row>
    <row r="242" spans="1:106" hidden="1" x14ac:dyDescent="0.35">
      <c r="A242" s="109">
        <v>53</v>
      </c>
      <c r="B242" s="12" t="str" cm="1">
        <f t="array" aca="1" ref="B242" ca="1">IF(INDIRECT("Storages!" &amp; ADDRESS(5, A242+3))="Building level", IF(COUNTA(INDIRECT("Storages!" &amp; ADDRESS(3, A242+3)))&gt;0, INDIRECT("Storages!" &amp; ADDRESS(3, A242+3)), ""), "")</f>
        <v/>
      </c>
      <c r="C242" s="49"/>
      <c r="D242" s="49"/>
      <c r="E242" s="98"/>
      <c r="F242" s="98"/>
      <c r="G242" s="98"/>
      <c r="H242" s="98"/>
      <c r="I242" s="98"/>
      <c r="J242" s="98"/>
      <c r="K242" s="98"/>
      <c r="L242" s="98"/>
      <c r="M242" s="98"/>
      <c r="N242" s="98"/>
      <c r="O242" s="98"/>
      <c r="P242" s="98"/>
      <c r="Q242" s="98"/>
      <c r="R242" s="98"/>
      <c r="S242" s="98"/>
      <c r="T242" s="98"/>
      <c r="U242" s="98"/>
      <c r="V242" s="98"/>
      <c r="W242" s="98"/>
      <c r="X242" s="98"/>
      <c r="Y242" s="98"/>
      <c r="Z242" s="98"/>
      <c r="AA242" s="98"/>
      <c r="AB242" s="112"/>
      <c r="AC242" s="115"/>
      <c r="AD242" s="49"/>
      <c r="AE242" s="98"/>
      <c r="AF242" s="98"/>
      <c r="AG242" s="98"/>
      <c r="AH242" s="98"/>
      <c r="AI242" s="98"/>
      <c r="AJ242" s="98"/>
      <c r="AK242" s="98"/>
      <c r="AL242" s="98"/>
      <c r="AM242" s="98"/>
      <c r="AN242" s="98"/>
      <c r="AO242" s="98"/>
      <c r="AP242" s="98"/>
      <c r="AQ242" s="98"/>
      <c r="AR242" s="98"/>
      <c r="AS242" s="98"/>
      <c r="AT242" s="98"/>
      <c r="AU242" s="98"/>
      <c r="AV242" s="98"/>
      <c r="AW242" s="98"/>
      <c r="AX242" s="98"/>
      <c r="AY242" s="98"/>
      <c r="AZ242" s="98"/>
      <c r="BA242" s="98"/>
      <c r="BB242" s="112"/>
      <c r="BC242" s="115"/>
      <c r="BD242" s="49"/>
      <c r="BE242" s="98"/>
      <c r="BF242" s="98"/>
      <c r="BG242" s="98"/>
      <c r="BH242" s="98"/>
      <c r="BI242" s="98"/>
      <c r="BJ242" s="98"/>
      <c r="BK242" s="98"/>
      <c r="BL242" s="98"/>
      <c r="BM242" s="98"/>
      <c r="BN242" s="98"/>
      <c r="BO242" s="98"/>
      <c r="BP242" s="98"/>
      <c r="BQ242" s="98"/>
      <c r="BR242" s="98"/>
      <c r="BS242" s="98"/>
      <c r="BT242" s="98"/>
      <c r="BU242" s="98"/>
      <c r="BV242" s="98"/>
      <c r="BW242" s="98"/>
      <c r="BX242" s="98"/>
      <c r="BY242" s="98"/>
      <c r="BZ242" s="98"/>
      <c r="CA242" s="98"/>
      <c r="CB242" s="112"/>
      <c r="CC242" s="115"/>
      <c r="CD242" s="49"/>
      <c r="CE242" s="98"/>
      <c r="CF242" s="98"/>
      <c r="CG242" s="98"/>
      <c r="CH242" s="98"/>
      <c r="CI242" s="98"/>
      <c r="CJ242" s="98"/>
      <c r="CK242" s="98"/>
      <c r="CL242" s="98"/>
      <c r="CM242" s="98"/>
      <c r="CN242" s="98"/>
      <c r="CO242" s="98"/>
      <c r="CP242" s="98"/>
      <c r="CQ242" s="98"/>
      <c r="CR242" s="98"/>
      <c r="CS242" s="98"/>
      <c r="CT242" s="98"/>
      <c r="CU242" s="98"/>
      <c r="CV242" s="98"/>
      <c r="CW242" s="98"/>
      <c r="CX242" s="98"/>
      <c r="CY242" s="98"/>
      <c r="CZ242" s="98"/>
      <c r="DA242" s="98"/>
      <c r="DB242" s="112"/>
    </row>
    <row r="243" spans="1:106" hidden="1" x14ac:dyDescent="0.35">
      <c r="A243" s="109">
        <v>54</v>
      </c>
      <c r="B243" s="12" t="str" cm="1">
        <f t="array" aca="1" ref="B243" ca="1">IF(INDIRECT("Storages!" &amp; ADDRESS(5, A243+3))="Building level", IF(COUNTA(INDIRECT("Storages!" &amp; ADDRESS(3, A243+3)))&gt;0, INDIRECT("Storages!" &amp; ADDRESS(3, A243+3)), ""), "")</f>
        <v/>
      </c>
      <c r="C243" s="49"/>
      <c r="D243" s="49"/>
      <c r="E243" s="98"/>
      <c r="F243" s="98"/>
      <c r="G243" s="98"/>
      <c r="H243" s="98"/>
      <c r="I243" s="98"/>
      <c r="J243" s="98"/>
      <c r="K243" s="98"/>
      <c r="L243" s="98"/>
      <c r="M243" s="98"/>
      <c r="N243" s="98"/>
      <c r="O243" s="98"/>
      <c r="P243" s="98"/>
      <c r="Q243" s="98"/>
      <c r="R243" s="98"/>
      <c r="S243" s="98"/>
      <c r="T243" s="98"/>
      <c r="U243" s="98"/>
      <c r="V243" s="98"/>
      <c r="W243" s="98"/>
      <c r="X243" s="98"/>
      <c r="Y243" s="98"/>
      <c r="Z243" s="98"/>
      <c r="AA243" s="98"/>
      <c r="AB243" s="112"/>
      <c r="AC243" s="115"/>
      <c r="AD243" s="49"/>
      <c r="AE243" s="98"/>
      <c r="AF243" s="98"/>
      <c r="AG243" s="98"/>
      <c r="AH243" s="98"/>
      <c r="AI243" s="98"/>
      <c r="AJ243" s="98"/>
      <c r="AK243" s="98"/>
      <c r="AL243" s="98"/>
      <c r="AM243" s="98"/>
      <c r="AN243" s="98"/>
      <c r="AO243" s="98"/>
      <c r="AP243" s="98"/>
      <c r="AQ243" s="98"/>
      <c r="AR243" s="98"/>
      <c r="AS243" s="98"/>
      <c r="AT243" s="98"/>
      <c r="AU243" s="98"/>
      <c r="AV243" s="98"/>
      <c r="AW243" s="98"/>
      <c r="AX243" s="98"/>
      <c r="AY243" s="98"/>
      <c r="AZ243" s="98"/>
      <c r="BA243" s="98"/>
      <c r="BB243" s="112"/>
      <c r="BC243" s="115"/>
      <c r="BD243" s="49"/>
      <c r="BE243" s="98"/>
      <c r="BF243" s="98"/>
      <c r="BG243" s="98"/>
      <c r="BH243" s="98"/>
      <c r="BI243" s="98"/>
      <c r="BJ243" s="98"/>
      <c r="BK243" s="98"/>
      <c r="BL243" s="98"/>
      <c r="BM243" s="98"/>
      <c r="BN243" s="98"/>
      <c r="BO243" s="98"/>
      <c r="BP243" s="98"/>
      <c r="BQ243" s="98"/>
      <c r="BR243" s="98"/>
      <c r="BS243" s="98"/>
      <c r="BT243" s="98"/>
      <c r="BU243" s="98"/>
      <c r="BV243" s="98"/>
      <c r="BW243" s="98"/>
      <c r="BX243" s="98"/>
      <c r="BY243" s="98"/>
      <c r="BZ243" s="98"/>
      <c r="CA243" s="98"/>
      <c r="CB243" s="112"/>
      <c r="CC243" s="115"/>
      <c r="CD243" s="49"/>
      <c r="CE243" s="98"/>
      <c r="CF243" s="98"/>
      <c r="CG243" s="98"/>
      <c r="CH243" s="98"/>
      <c r="CI243" s="98"/>
      <c r="CJ243" s="98"/>
      <c r="CK243" s="98"/>
      <c r="CL243" s="98"/>
      <c r="CM243" s="98"/>
      <c r="CN243" s="98"/>
      <c r="CO243" s="98"/>
      <c r="CP243" s="98"/>
      <c r="CQ243" s="98"/>
      <c r="CR243" s="98"/>
      <c r="CS243" s="98"/>
      <c r="CT243" s="98"/>
      <c r="CU243" s="98"/>
      <c r="CV243" s="98"/>
      <c r="CW243" s="98"/>
      <c r="CX243" s="98"/>
      <c r="CY243" s="98"/>
      <c r="CZ243" s="98"/>
      <c r="DA243" s="98"/>
      <c r="DB243" s="112"/>
    </row>
    <row r="244" spans="1:106" hidden="1" x14ac:dyDescent="0.35">
      <c r="A244" s="109">
        <v>55</v>
      </c>
      <c r="B244" s="12" t="str" cm="1">
        <f t="array" aca="1" ref="B244" ca="1">IF(INDIRECT("Storages!" &amp; ADDRESS(5, A244+3))="Building level", IF(COUNTA(INDIRECT("Storages!" &amp; ADDRESS(3, A244+3)))&gt;0, INDIRECT("Storages!" &amp; ADDRESS(3, A244+3)), ""), "")</f>
        <v/>
      </c>
      <c r="C244" s="49"/>
      <c r="D244" s="49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112"/>
      <c r="AC244" s="115"/>
      <c r="AD244" s="49"/>
      <c r="AE244" s="98"/>
      <c r="AF244" s="98"/>
      <c r="AG244" s="98"/>
      <c r="AH244" s="98"/>
      <c r="AI244" s="98"/>
      <c r="AJ244" s="98"/>
      <c r="AK244" s="98"/>
      <c r="AL244" s="98"/>
      <c r="AM244" s="98"/>
      <c r="AN244" s="98"/>
      <c r="AO244" s="98"/>
      <c r="AP244" s="98"/>
      <c r="AQ244" s="98"/>
      <c r="AR244" s="98"/>
      <c r="AS244" s="98"/>
      <c r="AT244" s="98"/>
      <c r="AU244" s="98"/>
      <c r="AV244" s="98"/>
      <c r="AW244" s="98"/>
      <c r="AX244" s="98"/>
      <c r="AY244" s="98"/>
      <c r="AZ244" s="98"/>
      <c r="BA244" s="98"/>
      <c r="BB244" s="112"/>
      <c r="BC244" s="115"/>
      <c r="BD244" s="49"/>
      <c r="BE244" s="98"/>
      <c r="BF244" s="98"/>
      <c r="BG244" s="98"/>
      <c r="BH244" s="98"/>
      <c r="BI244" s="98"/>
      <c r="BJ244" s="98"/>
      <c r="BK244" s="98"/>
      <c r="BL244" s="98"/>
      <c r="BM244" s="98"/>
      <c r="BN244" s="98"/>
      <c r="BO244" s="98"/>
      <c r="BP244" s="98"/>
      <c r="BQ244" s="98"/>
      <c r="BR244" s="98"/>
      <c r="BS244" s="98"/>
      <c r="BT244" s="98"/>
      <c r="BU244" s="98"/>
      <c r="BV244" s="98"/>
      <c r="BW244" s="98"/>
      <c r="BX244" s="98"/>
      <c r="BY244" s="98"/>
      <c r="BZ244" s="98"/>
      <c r="CA244" s="98"/>
      <c r="CB244" s="112"/>
      <c r="CC244" s="115"/>
      <c r="CD244" s="49"/>
      <c r="CE244" s="98"/>
      <c r="CF244" s="98"/>
      <c r="CG244" s="98"/>
      <c r="CH244" s="98"/>
      <c r="CI244" s="98"/>
      <c r="CJ244" s="98"/>
      <c r="CK244" s="98"/>
      <c r="CL244" s="98"/>
      <c r="CM244" s="98"/>
      <c r="CN244" s="98"/>
      <c r="CO244" s="98"/>
      <c r="CP244" s="98"/>
      <c r="CQ244" s="98"/>
      <c r="CR244" s="98"/>
      <c r="CS244" s="98"/>
      <c r="CT244" s="98"/>
      <c r="CU244" s="98"/>
      <c r="CV244" s="98"/>
      <c r="CW244" s="98"/>
      <c r="CX244" s="98"/>
      <c r="CY244" s="98"/>
      <c r="CZ244" s="98"/>
      <c r="DA244" s="98"/>
      <c r="DB244" s="112"/>
    </row>
    <row r="245" spans="1:106" hidden="1" x14ac:dyDescent="0.35">
      <c r="A245" s="109">
        <v>56</v>
      </c>
      <c r="B245" s="12" t="str" cm="1">
        <f t="array" aca="1" ref="B245" ca="1">IF(INDIRECT("Storages!" &amp; ADDRESS(5, A245+3))="Building level", IF(COUNTA(INDIRECT("Storages!" &amp; ADDRESS(3, A245+3)))&gt;0, INDIRECT("Storages!" &amp; ADDRESS(3, A245+3)), ""), "")</f>
        <v/>
      </c>
      <c r="C245" s="49"/>
      <c r="D245" s="49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112"/>
      <c r="AC245" s="115"/>
      <c r="AD245" s="49"/>
      <c r="AE245" s="98"/>
      <c r="AF245" s="98"/>
      <c r="AG245" s="98"/>
      <c r="AH245" s="98"/>
      <c r="AI245" s="98"/>
      <c r="AJ245" s="98"/>
      <c r="AK245" s="98"/>
      <c r="AL245" s="98"/>
      <c r="AM245" s="98"/>
      <c r="AN245" s="98"/>
      <c r="AO245" s="98"/>
      <c r="AP245" s="98"/>
      <c r="AQ245" s="98"/>
      <c r="AR245" s="98"/>
      <c r="AS245" s="98"/>
      <c r="AT245" s="98"/>
      <c r="AU245" s="98"/>
      <c r="AV245" s="98"/>
      <c r="AW245" s="98"/>
      <c r="AX245" s="98"/>
      <c r="AY245" s="98"/>
      <c r="AZ245" s="98"/>
      <c r="BA245" s="98"/>
      <c r="BB245" s="112"/>
      <c r="BC245" s="115"/>
      <c r="BD245" s="49"/>
      <c r="BE245" s="98"/>
      <c r="BF245" s="98"/>
      <c r="BG245" s="98"/>
      <c r="BH245" s="98"/>
      <c r="BI245" s="98"/>
      <c r="BJ245" s="98"/>
      <c r="BK245" s="98"/>
      <c r="BL245" s="98"/>
      <c r="BM245" s="98"/>
      <c r="BN245" s="98"/>
      <c r="BO245" s="98"/>
      <c r="BP245" s="98"/>
      <c r="BQ245" s="98"/>
      <c r="BR245" s="98"/>
      <c r="BS245" s="98"/>
      <c r="BT245" s="98"/>
      <c r="BU245" s="98"/>
      <c r="BV245" s="98"/>
      <c r="BW245" s="98"/>
      <c r="BX245" s="98"/>
      <c r="BY245" s="98"/>
      <c r="BZ245" s="98"/>
      <c r="CA245" s="98"/>
      <c r="CB245" s="112"/>
      <c r="CC245" s="115"/>
      <c r="CD245" s="49"/>
      <c r="CE245" s="98"/>
      <c r="CF245" s="98"/>
      <c r="CG245" s="98"/>
      <c r="CH245" s="98"/>
      <c r="CI245" s="98"/>
      <c r="CJ245" s="98"/>
      <c r="CK245" s="98"/>
      <c r="CL245" s="98"/>
      <c r="CM245" s="98"/>
      <c r="CN245" s="98"/>
      <c r="CO245" s="98"/>
      <c r="CP245" s="98"/>
      <c r="CQ245" s="98"/>
      <c r="CR245" s="98"/>
      <c r="CS245" s="98"/>
      <c r="CT245" s="98"/>
      <c r="CU245" s="98"/>
      <c r="CV245" s="98"/>
      <c r="CW245" s="98"/>
      <c r="CX245" s="98"/>
      <c r="CY245" s="98"/>
      <c r="CZ245" s="98"/>
      <c r="DA245" s="98"/>
      <c r="DB245" s="112"/>
    </row>
    <row r="246" spans="1:106" hidden="1" x14ac:dyDescent="0.35">
      <c r="A246" s="109">
        <v>57</v>
      </c>
      <c r="B246" s="12" t="str" cm="1">
        <f t="array" aca="1" ref="B246" ca="1">IF(INDIRECT("Storages!" &amp; ADDRESS(5, A246+3))="Building level", IF(COUNTA(INDIRECT("Storages!" &amp; ADDRESS(3, A246+3)))&gt;0, INDIRECT("Storages!" &amp; ADDRESS(3, A246+3)), ""), "")</f>
        <v/>
      </c>
      <c r="C246" s="49"/>
      <c r="D246" s="49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112"/>
      <c r="AC246" s="115"/>
      <c r="AD246" s="49"/>
      <c r="AE246" s="98"/>
      <c r="AF246" s="98"/>
      <c r="AG246" s="98"/>
      <c r="AH246" s="98"/>
      <c r="AI246" s="98"/>
      <c r="AJ246" s="98"/>
      <c r="AK246" s="98"/>
      <c r="AL246" s="98"/>
      <c r="AM246" s="98"/>
      <c r="AN246" s="98"/>
      <c r="AO246" s="98"/>
      <c r="AP246" s="98"/>
      <c r="AQ246" s="98"/>
      <c r="AR246" s="98"/>
      <c r="AS246" s="98"/>
      <c r="AT246" s="98"/>
      <c r="AU246" s="98"/>
      <c r="AV246" s="98"/>
      <c r="AW246" s="98"/>
      <c r="AX246" s="98"/>
      <c r="AY246" s="98"/>
      <c r="AZ246" s="98"/>
      <c r="BA246" s="98"/>
      <c r="BB246" s="112"/>
      <c r="BC246" s="115"/>
      <c r="BD246" s="49"/>
      <c r="BE246" s="98"/>
      <c r="BF246" s="98"/>
      <c r="BG246" s="98"/>
      <c r="BH246" s="98"/>
      <c r="BI246" s="98"/>
      <c r="BJ246" s="98"/>
      <c r="BK246" s="98"/>
      <c r="BL246" s="98"/>
      <c r="BM246" s="98"/>
      <c r="BN246" s="98"/>
      <c r="BO246" s="98"/>
      <c r="BP246" s="98"/>
      <c r="BQ246" s="98"/>
      <c r="BR246" s="98"/>
      <c r="BS246" s="98"/>
      <c r="BT246" s="98"/>
      <c r="BU246" s="98"/>
      <c r="BV246" s="98"/>
      <c r="BW246" s="98"/>
      <c r="BX246" s="98"/>
      <c r="BY246" s="98"/>
      <c r="BZ246" s="98"/>
      <c r="CA246" s="98"/>
      <c r="CB246" s="112"/>
      <c r="CC246" s="115"/>
      <c r="CD246" s="49"/>
      <c r="CE246" s="98"/>
      <c r="CF246" s="98"/>
      <c r="CG246" s="98"/>
      <c r="CH246" s="98"/>
      <c r="CI246" s="98"/>
      <c r="CJ246" s="98"/>
      <c r="CK246" s="98"/>
      <c r="CL246" s="98"/>
      <c r="CM246" s="98"/>
      <c r="CN246" s="98"/>
      <c r="CO246" s="98"/>
      <c r="CP246" s="98"/>
      <c r="CQ246" s="98"/>
      <c r="CR246" s="98"/>
      <c r="CS246" s="98"/>
      <c r="CT246" s="98"/>
      <c r="CU246" s="98"/>
      <c r="CV246" s="98"/>
      <c r="CW246" s="98"/>
      <c r="CX246" s="98"/>
      <c r="CY246" s="98"/>
      <c r="CZ246" s="98"/>
      <c r="DA246" s="98"/>
      <c r="DB246" s="112"/>
    </row>
    <row r="247" spans="1:106" hidden="1" x14ac:dyDescent="0.35">
      <c r="A247" s="109">
        <v>58</v>
      </c>
      <c r="B247" s="12" t="str" cm="1">
        <f t="array" aca="1" ref="B247" ca="1">IF(INDIRECT("Storages!" &amp; ADDRESS(5, A247+3))="Building level", IF(COUNTA(INDIRECT("Storages!" &amp; ADDRESS(3, A247+3)))&gt;0, INDIRECT("Storages!" &amp; ADDRESS(3, A247+3)), ""), "")</f>
        <v/>
      </c>
      <c r="C247" s="49"/>
      <c r="D247" s="49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112"/>
      <c r="AC247" s="115"/>
      <c r="AD247" s="49"/>
      <c r="AE247" s="98"/>
      <c r="AF247" s="98"/>
      <c r="AG247" s="98"/>
      <c r="AH247" s="98"/>
      <c r="AI247" s="98"/>
      <c r="AJ247" s="98"/>
      <c r="AK247" s="98"/>
      <c r="AL247" s="98"/>
      <c r="AM247" s="98"/>
      <c r="AN247" s="98"/>
      <c r="AO247" s="98"/>
      <c r="AP247" s="98"/>
      <c r="AQ247" s="98"/>
      <c r="AR247" s="98"/>
      <c r="AS247" s="98"/>
      <c r="AT247" s="98"/>
      <c r="AU247" s="98"/>
      <c r="AV247" s="98"/>
      <c r="AW247" s="98"/>
      <c r="AX247" s="98"/>
      <c r="AY247" s="98"/>
      <c r="AZ247" s="98"/>
      <c r="BA247" s="98"/>
      <c r="BB247" s="112"/>
      <c r="BC247" s="115"/>
      <c r="BD247" s="49"/>
      <c r="BE247" s="98"/>
      <c r="BF247" s="98"/>
      <c r="BG247" s="98"/>
      <c r="BH247" s="98"/>
      <c r="BI247" s="98"/>
      <c r="BJ247" s="98"/>
      <c r="BK247" s="98"/>
      <c r="BL247" s="98"/>
      <c r="BM247" s="98"/>
      <c r="BN247" s="98"/>
      <c r="BO247" s="98"/>
      <c r="BP247" s="98"/>
      <c r="BQ247" s="98"/>
      <c r="BR247" s="98"/>
      <c r="BS247" s="98"/>
      <c r="BT247" s="98"/>
      <c r="BU247" s="98"/>
      <c r="BV247" s="98"/>
      <c r="BW247" s="98"/>
      <c r="BX247" s="98"/>
      <c r="BY247" s="98"/>
      <c r="BZ247" s="98"/>
      <c r="CA247" s="98"/>
      <c r="CB247" s="112"/>
      <c r="CC247" s="115"/>
      <c r="CD247" s="49"/>
      <c r="CE247" s="98"/>
      <c r="CF247" s="98"/>
      <c r="CG247" s="98"/>
      <c r="CH247" s="98"/>
      <c r="CI247" s="98"/>
      <c r="CJ247" s="98"/>
      <c r="CK247" s="98"/>
      <c r="CL247" s="98"/>
      <c r="CM247" s="98"/>
      <c r="CN247" s="98"/>
      <c r="CO247" s="98"/>
      <c r="CP247" s="98"/>
      <c r="CQ247" s="98"/>
      <c r="CR247" s="98"/>
      <c r="CS247" s="98"/>
      <c r="CT247" s="98"/>
      <c r="CU247" s="98"/>
      <c r="CV247" s="98"/>
      <c r="CW247" s="98"/>
      <c r="CX247" s="98"/>
      <c r="CY247" s="98"/>
      <c r="CZ247" s="98"/>
      <c r="DA247" s="98"/>
      <c r="DB247" s="112"/>
    </row>
    <row r="248" spans="1:106" hidden="1" x14ac:dyDescent="0.35">
      <c r="A248" s="109">
        <v>59</v>
      </c>
      <c r="B248" s="12" t="str" cm="1">
        <f t="array" aca="1" ref="B248" ca="1">IF(INDIRECT("Storages!" &amp; ADDRESS(5, A248+3))="Building level", IF(COUNTA(INDIRECT("Storages!" &amp; ADDRESS(3, A248+3)))&gt;0, INDIRECT("Storages!" &amp; ADDRESS(3, A248+3)), ""), "")</f>
        <v/>
      </c>
      <c r="C248" s="49"/>
      <c r="D248" s="49"/>
      <c r="E248" s="98"/>
      <c r="F248" s="98"/>
      <c r="G248" s="98"/>
      <c r="H248" s="98"/>
      <c r="I248" s="98"/>
      <c r="J248" s="98"/>
      <c r="K248" s="98"/>
      <c r="L248" s="98"/>
      <c r="M248" s="98"/>
      <c r="N248" s="98"/>
      <c r="O248" s="98"/>
      <c r="P248" s="98"/>
      <c r="Q248" s="98"/>
      <c r="R248" s="98"/>
      <c r="S248" s="98"/>
      <c r="T248" s="98"/>
      <c r="U248" s="98"/>
      <c r="V248" s="98"/>
      <c r="W248" s="98"/>
      <c r="X248" s="98"/>
      <c r="Y248" s="98"/>
      <c r="Z248" s="98"/>
      <c r="AA248" s="98"/>
      <c r="AB248" s="112"/>
      <c r="AC248" s="115"/>
      <c r="AD248" s="49"/>
      <c r="AE248" s="98"/>
      <c r="AF248" s="98"/>
      <c r="AG248" s="98"/>
      <c r="AH248" s="98"/>
      <c r="AI248" s="98"/>
      <c r="AJ248" s="98"/>
      <c r="AK248" s="98"/>
      <c r="AL248" s="98"/>
      <c r="AM248" s="98"/>
      <c r="AN248" s="98"/>
      <c r="AO248" s="98"/>
      <c r="AP248" s="98"/>
      <c r="AQ248" s="98"/>
      <c r="AR248" s="98"/>
      <c r="AS248" s="98"/>
      <c r="AT248" s="98"/>
      <c r="AU248" s="98"/>
      <c r="AV248" s="98"/>
      <c r="AW248" s="98"/>
      <c r="AX248" s="98"/>
      <c r="AY248" s="98"/>
      <c r="AZ248" s="98"/>
      <c r="BA248" s="98"/>
      <c r="BB248" s="112"/>
      <c r="BC248" s="115"/>
      <c r="BD248" s="49"/>
      <c r="BE248" s="98"/>
      <c r="BF248" s="98"/>
      <c r="BG248" s="98"/>
      <c r="BH248" s="98"/>
      <c r="BI248" s="98"/>
      <c r="BJ248" s="98"/>
      <c r="BK248" s="98"/>
      <c r="BL248" s="98"/>
      <c r="BM248" s="98"/>
      <c r="BN248" s="98"/>
      <c r="BO248" s="98"/>
      <c r="BP248" s="98"/>
      <c r="BQ248" s="98"/>
      <c r="BR248" s="98"/>
      <c r="BS248" s="98"/>
      <c r="BT248" s="98"/>
      <c r="BU248" s="98"/>
      <c r="BV248" s="98"/>
      <c r="BW248" s="98"/>
      <c r="BX248" s="98"/>
      <c r="BY248" s="98"/>
      <c r="BZ248" s="98"/>
      <c r="CA248" s="98"/>
      <c r="CB248" s="112"/>
      <c r="CC248" s="115"/>
      <c r="CD248" s="49"/>
      <c r="CE248" s="98"/>
      <c r="CF248" s="98"/>
      <c r="CG248" s="98"/>
      <c r="CH248" s="98"/>
      <c r="CI248" s="98"/>
      <c r="CJ248" s="98"/>
      <c r="CK248" s="98"/>
      <c r="CL248" s="98"/>
      <c r="CM248" s="98"/>
      <c r="CN248" s="98"/>
      <c r="CO248" s="98"/>
      <c r="CP248" s="98"/>
      <c r="CQ248" s="98"/>
      <c r="CR248" s="98"/>
      <c r="CS248" s="98"/>
      <c r="CT248" s="98"/>
      <c r="CU248" s="98"/>
      <c r="CV248" s="98"/>
      <c r="CW248" s="98"/>
      <c r="CX248" s="98"/>
      <c r="CY248" s="98"/>
      <c r="CZ248" s="98"/>
      <c r="DA248" s="98"/>
      <c r="DB248" s="112"/>
    </row>
    <row r="249" spans="1:106" ht="18.600000000000001" hidden="1" thickBot="1" x14ac:dyDescent="0.4">
      <c r="A249" s="109">
        <v>60</v>
      </c>
      <c r="B249" s="12" t="str" cm="1">
        <f t="array" aca="1" ref="B249" ca="1">IF(INDIRECT("Storages!" &amp; ADDRESS(5, A249+3))="Building level", IF(COUNTA(INDIRECT("Storages!" &amp; ADDRESS(3, A249+3)))&gt;0, INDIRECT("Storages!" &amp; ADDRESS(3, A249+3)), ""), "")</f>
        <v/>
      </c>
      <c r="C249" s="49"/>
      <c r="D249" s="49"/>
      <c r="E249" s="98"/>
      <c r="F249" s="98"/>
      <c r="G249" s="98"/>
      <c r="H249" s="98"/>
      <c r="I249" s="98"/>
      <c r="J249" s="98"/>
      <c r="K249" s="98"/>
      <c r="L249" s="98"/>
      <c r="M249" s="98"/>
      <c r="N249" s="98"/>
      <c r="O249" s="98"/>
      <c r="P249" s="98"/>
      <c r="Q249" s="98"/>
      <c r="R249" s="98"/>
      <c r="S249" s="98"/>
      <c r="T249" s="98"/>
      <c r="U249" s="98"/>
      <c r="V249" s="98"/>
      <c r="W249" s="98"/>
      <c r="X249" s="98"/>
      <c r="Y249" s="98"/>
      <c r="Z249" s="98"/>
      <c r="AA249" s="98"/>
      <c r="AB249" s="112"/>
      <c r="AC249" s="115"/>
      <c r="AD249" s="49"/>
      <c r="AE249" s="98"/>
      <c r="AF249" s="98"/>
      <c r="AG249" s="98"/>
      <c r="AH249" s="98"/>
      <c r="AI249" s="98"/>
      <c r="AJ249" s="98"/>
      <c r="AK249" s="98"/>
      <c r="AL249" s="98"/>
      <c r="AM249" s="98"/>
      <c r="AN249" s="98"/>
      <c r="AO249" s="98"/>
      <c r="AP249" s="98"/>
      <c r="AQ249" s="98"/>
      <c r="AR249" s="98"/>
      <c r="AS249" s="98"/>
      <c r="AT249" s="98"/>
      <c r="AU249" s="98"/>
      <c r="AV249" s="98"/>
      <c r="AW249" s="98"/>
      <c r="AX249" s="98"/>
      <c r="AY249" s="98"/>
      <c r="AZ249" s="98"/>
      <c r="BA249" s="98"/>
      <c r="BB249" s="112"/>
      <c r="BC249" s="115"/>
      <c r="BD249" s="49"/>
      <c r="BE249" s="98"/>
      <c r="BF249" s="98"/>
      <c r="BG249" s="98"/>
      <c r="BH249" s="98"/>
      <c r="BI249" s="98"/>
      <c r="BJ249" s="98"/>
      <c r="BK249" s="98"/>
      <c r="BL249" s="98"/>
      <c r="BM249" s="98"/>
      <c r="BN249" s="98"/>
      <c r="BO249" s="98"/>
      <c r="BP249" s="98"/>
      <c r="BQ249" s="98"/>
      <c r="BR249" s="98"/>
      <c r="BS249" s="98"/>
      <c r="BT249" s="98"/>
      <c r="BU249" s="98"/>
      <c r="BV249" s="98"/>
      <c r="BW249" s="98"/>
      <c r="BX249" s="98"/>
      <c r="BY249" s="98"/>
      <c r="BZ249" s="98"/>
      <c r="CA249" s="98"/>
      <c r="CB249" s="112"/>
      <c r="CC249" s="115"/>
      <c r="CD249" s="49"/>
      <c r="CE249" s="98"/>
      <c r="CF249" s="98"/>
      <c r="CG249" s="98"/>
      <c r="CH249" s="98"/>
      <c r="CI249" s="98"/>
      <c r="CJ249" s="98"/>
      <c r="CK249" s="98"/>
      <c r="CL249" s="98"/>
      <c r="CM249" s="98"/>
      <c r="CN249" s="98"/>
      <c r="CO249" s="98"/>
      <c r="CP249" s="98"/>
      <c r="CQ249" s="98"/>
      <c r="CR249" s="98"/>
      <c r="CS249" s="98"/>
      <c r="CT249" s="98"/>
      <c r="CU249" s="98"/>
      <c r="CV249" s="98"/>
      <c r="CW249" s="98"/>
      <c r="CX249" s="98"/>
      <c r="CY249" s="98"/>
      <c r="CZ249" s="98"/>
      <c r="DA249" s="98"/>
      <c r="DB249" s="112"/>
    </row>
    <row r="250" spans="1:106" s="117" customFormat="1" ht="18.600000000000001" thickTop="1" x14ac:dyDescent="0.35">
      <c r="A250" s="116"/>
      <c r="C250" s="118"/>
      <c r="D250" s="118"/>
      <c r="E250" s="118"/>
      <c r="F250" s="118"/>
      <c r="G250" s="118"/>
      <c r="H250" s="118"/>
      <c r="I250" s="118"/>
      <c r="J250" s="118"/>
      <c r="K250" s="118"/>
      <c r="L250" s="118"/>
      <c r="M250" s="118"/>
      <c r="N250" s="118"/>
      <c r="O250" s="118"/>
      <c r="P250" s="118"/>
      <c r="Q250" s="118"/>
      <c r="R250" s="118"/>
      <c r="S250" s="118"/>
      <c r="T250" s="118"/>
      <c r="U250" s="118"/>
      <c r="V250" s="118"/>
      <c r="W250" s="118"/>
      <c r="X250" s="118"/>
      <c r="Y250" s="118"/>
      <c r="Z250" s="118"/>
      <c r="AA250" s="118"/>
      <c r="AB250" s="118"/>
      <c r="AC250" s="118"/>
      <c r="AD250" s="79"/>
      <c r="AE250" s="118"/>
      <c r="AF250" s="118"/>
      <c r="AG250" s="118"/>
      <c r="AH250" s="118"/>
      <c r="AI250" s="118"/>
      <c r="AJ250" s="118"/>
      <c r="AK250" s="118"/>
      <c r="AL250" s="118"/>
      <c r="AM250" s="118"/>
      <c r="AN250" s="118"/>
      <c r="AO250" s="118"/>
      <c r="AP250" s="118"/>
      <c r="AQ250" s="118"/>
      <c r="AR250" s="118"/>
      <c r="AS250" s="118"/>
      <c r="AT250" s="118"/>
      <c r="AU250" s="118"/>
      <c r="AV250" s="118"/>
      <c r="AW250" s="118"/>
      <c r="AX250" s="118"/>
      <c r="AY250" s="118"/>
      <c r="AZ250" s="118"/>
      <c r="BA250" s="118"/>
      <c r="BB250" s="118"/>
      <c r="BC250" s="118"/>
      <c r="BD250" s="118"/>
      <c r="BE250" s="118"/>
      <c r="BF250" s="118"/>
      <c r="BG250" s="118"/>
      <c r="BH250" s="118"/>
      <c r="BI250" s="118"/>
      <c r="BJ250" s="118"/>
      <c r="BK250" s="118"/>
      <c r="BL250" s="118"/>
      <c r="BM250" s="118"/>
      <c r="BN250" s="118"/>
      <c r="BO250" s="118"/>
      <c r="BP250" s="118"/>
      <c r="BQ250" s="118"/>
      <c r="BR250" s="118"/>
      <c r="BS250" s="118"/>
      <c r="BT250" s="118"/>
      <c r="BU250" s="118"/>
      <c r="BV250" s="118"/>
      <c r="BW250" s="118"/>
      <c r="BX250" s="118"/>
      <c r="BY250" s="118"/>
      <c r="BZ250" s="118"/>
      <c r="CA250" s="118"/>
      <c r="CB250" s="118"/>
      <c r="CC250" s="118"/>
      <c r="CD250" s="118"/>
      <c r="CE250" s="118"/>
      <c r="CF250" s="118"/>
      <c r="CG250" s="118"/>
      <c r="CH250" s="118"/>
      <c r="CI250" s="118"/>
      <c r="CJ250" s="118"/>
      <c r="CK250" s="118"/>
      <c r="CL250" s="118"/>
      <c r="CM250" s="118"/>
      <c r="CN250" s="118"/>
      <c r="CO250" s="118"/>
      <c r="CP250" s="118"/>
      <c r="CQ250" s="118"/>
      <c r="CR250" s="118"/>
      <c r="CS250" s="118"/>
      <c r="CT250" s="118"/>
      <c r="CU250" s="118"/>
      <c r="CV250" s="118"/>
      <c r="CW250" s="118"/>
      <c r="CX250" s="118"/>
      <c r="CY250" s="118"/>
      <c r="CZ250" s="118"/>
      <c r="DA250" s="118"/>
      <c r="DB250" s="118"/>
    </row>
  </sheetData>
  <mergeCells count="156">
    <mergeCell ref="C1:AB1"/>
    <mergeCell ref="AC1:BB1"/>
    <mergeCell ref="BC1:CB1"/>
    <mergeCell ref="CC1:DB1"/>
    <mergeCell ref="C2:AB2"/>
    <mergeCell ref="AC2:BB2"/>
    <mergeCell ref="BC2:CB2"/>
    <mergeCell ref="CC2:DB2"/>
    <mergeCell ref="Q3:R3"/>
    <mergeCell ref="S3:T3"/>
    <mergeCell ref="U3:V3"/>
    <mergeCell ref="W3:X3"/>
    <mergeCell ref="Y3:Z3"/>
    <mergeCell ref="AA3:AB3"/>
    <mergeCell ref="E3:F3"/>
    <mergeCell ref="G3:H3"/>
    <mergeCell ref="I3:J3"/>
    <mergeCell ref="K3:L3"/>
    <mergeCell ref="M3:N3"/>
    <mergeCell ref="O3:P3"/>
    <mergeCell ref="AQ3:AR3"/>
    <mergeCell ref="AS3:AT3"/>
    <mergeCell ref="AU3:AV3"/>
    <mergeCell ref="AW3:AX3"/>
    <mergeCell ref="AY3:AZ3"/>
    <mergeCell ref="BA3:BB3"/>
    <mergeCell ref="AE3:AF3"/>
    <mergeCell ref="AG3:AH3"/>
    <mergeCell ref="AI3:AJ3"/>
    <mergeCell ref="AK3:AL3"/>
    <mergeCell ref="AM3:AN3"/>
    <mergeCell ref="AO3:AP3"/>
    <mergeCell ref="BQ3:BR3"/>
    <mergeCell ref="BS3:BT3"/>
    <mergeCell ref="BU3:BV3"/>
    <mergeCell ref="BW3:BX3"/>
    <mergeCell ref="BY3:BZ3"/>
    <mergeCell ref="CA3:CB3"/>
    <mergeCell ref="BE3:BF3"/>
    <mergeCell ref="BG3:BH3"/>
    <mergeCell ref="BI3:BJ3"/>
    <mergeCell ref="BK3:BL3"/>
    <mergeCell ref="BM3:BN3"/>
    <mergeCell ref="BO3:BP3"/>
    <mergeCell ref="CQ3:CR3"/>
    <mergeCell ref="CS3:CT3"/>
    <mergeCell ref="CU3:CV3"/>
    <mergeCell ref="CW3:CX3"/>
    <mergeCell ref="CY3:CZ3"/>
    <mergeCell ref="DA3:DB3"/>
    <mergeCell ref="CE3:CF3"/>
    <mergeCell ref="CG3:CH3"/>
    <mergeCell ref="CI3:CJ3"/>
    <mergeCell ref="CK3:CL3"/>
    <mergeCell ref="CM3:CN3"/>
    <mergeCell ref="CO3:CP3"/>
    <mergeCell ref="O4:P4"/>
    <mergeCell ref="Q4:R4"/>
    <mergeCell ref="S4:T4"/>
    <mergeCell ref="U4:V4"/>
    <mergeCell ref="W4:X4"/>
    <mergeCell ref="Y4:Z4"/>
    <mergeCell ref="C4:D5"/>
    <mergeCell ref="E4:F4"/>
    <mergeCell ref="G4:H4"/>
    <mergeCell ref="I4:J4"/>
    <mergeCell ref="K4:L4"/>
    <mergeCell ref="M4:N4"/>
    <mergeCell ref="Q5:R5"/>
    <mergeCell ref="S5:T5"/>
    <mergeCell ref="U5:V5"/>
    <mergeCell ref="W5:X5"/>
    <mergeCell ref="Y5:Z5"/>
    <mergeCell ref="AM4:AN4"/>
    <mergeCell ref="AO4:AP4"/>
    <mergeCell ref="AQ4:AR4"/>
    <mergeCell ref="AS4:AT4"/>
    <mergeCell ref="AU4:AV4"/>
    <mergeCell ref="AW4:AX4"/>
    <mergeCell ref="AA4:AB4"/>
    <mergeCell ref="AC4:AD5"/>
    <mergeCell ref="AE4:AF4"/>
    <mergeCell ref="AG4:AH4"/>
    <mergeCell ref="AI4:AJ4"/>
    <mergeCell ref="AK4:AL4"/>
    <mergeCell ref="AE5:AF5"/>
    <mergeCell ref="AG5:AH5"/>
    <mergeCell ref="AI5:AJ5"/>
    <mergeCell ref="AK5:AL5"/>
    <mergeCell ref="AM5:AN5"/>
    <mergeCell ref="AO5:AP5"/>
    <mergeCell ref="AQ5:AR5"/>
    <mergeCell ref="AS5:AT5"/>
    <mergeCell ref="AU5:AV5"/>
    <mergeCell ref="AW5:AX5"/>
    <mergeCell ref="AA5:AB5"/>
    <mergeCell ref="BO4:BP4"/>
    <mergeCell ref="BQ4:BR4"/>
    <mergeCell ref="BS4:BT4"/>
    <mergeCell ref="BU4:BV4"/>
    <mergeCell ref="AY4:AZ4"/>
    <mergeCell ref="BA4:BB4"/>
    <mergeCell ref="BC4:BD5"/>
    <mergeCell ref="BE4:BF4"/>
    <mergeCell ref="BG4:BH4"/>
    <mergeCell ref="BI4:BJ4"/>
    <mergeCell ref="AY5:AZ5"/>
    <mergeCell ref="BA5:BB5"/>
    <mergeCell ref="BE5:BF5"/>
    <mergeCell ref="BG5:BH5"/>
    <mergeCell ref="BU5:BV5"/>
    <mergeCell ref="CU4:CV4"/>
    <mergeCell ref="CW4:CX4"/>
    <mergeCell ref="CY4:CZ4"/>
    <mergeCell ref="DA4:DB4"/>
    <mergeCell ref="E5:F5"/>
    <mergeCell ref="G5:H5"/>
    <mergeCell ref="I5:J5"/>
    <mergeCell ref="K5:L5"/>
    <mergeCell ref="M5:N5"/>
    <mergeCell ref="O5:P5"/>
    <mergeCell ref="CI4:CJ4"/>
    <mergeCell ref="CK4:CL4"/>
    <mergeCell ref="CM4:CN4"/>
    <mergeCell ref="CO4:CP4"/>
    <mergeCell ref="CQ4:CR4"/>
    <mergeCell ref="CS4:CT4"/>
    <mergeCell ref="BW4:BX4"/>
    <mergeCell ref="BY4:BZ4"/>
    <mergeCell ref="CA4:CB4"/>
    <mergeCell ref="CC4:CD5"/>
    <mergeCell ref="CE4:CF4"/>
    <mergeCell ref="CG4:CH4"/>
    <mergeCell ref="BK4:BL4"/>
    <mergeCell ref="BM4:BN4"/>
    <mergeCell ref="BW5:BX5"/>
    <mergeCell ref="BY5:BZ5"/>
    <mergeCell ref="CA5:CB5"/>
    <mergeCell ref="CE5:CF5"/>
    <mergeCell ref="CG5:CH5"/>
    <mergeCell ref="BI5:BJ5"/>
    <mergeCell ref="BK5:BL5"/>
    <mergeCell ref="BM5:BN5"/>
    <mergeCell ref="BO5:BP5"/>
    <mergeCell ref="BQ5:BR5"/>
    <mergeCell ref="BS5:BT5"/>
    <mergeCell ref="CU5:CV5"/>
    <mergeCell ref="CW5:CX5"/>
    <mergeCell ref="CY5:CZ5"/>
    <mergeCell ref="DA5:DB5"/>
    <mergeCell ref="CI5:CJ5"/>
    <mergeCell ref="CK5:CL5"/>
    <mergeCell ref="CM5:CN5"/>
    <mergeCell ref="CO5:CP5"/>
    <mergeCell ref="CQ5:CR5"/>
    <mergeCell ref="CS5:CT5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6A88-5422-43E5-BC01-909B78B786FF}">
  <dimension ref="A1:L435"/>
  <sheetViews>
    <sheetView topLeftCell="A51" zoomScale="130" zoomScaleNormal="130" workbookViewId="0"/>
  </sheetViews>
  <sheetFormatPr defaultRowHeight="14.4" x14ac:dyDescent="0.3"/>
  <cols>
    <col min="1" max="1" width="27.33203125" bestFit="1" customWidth="1"/>
    <col min="2" max="2" width="34.109375" bestFit="1" customWidth="1"/>
    <col min="3" max="3" width="12" customWidth="1"/>
    <col min="4" max="4" width="10.44140625" bestFit="1" customWidth="1"/>
    <col min="5" max="5" width="21.109375" bestFit="1" customWidth="1"/>
    <col min="8" max="8" width="16" customWidth="1"/>
    <col min="9" max="9" width="11.5546875" customWidth="1"/>
    <col min="10" max="10" width="12.5546875" customWidth="1"/>
    <col min="11" max="11" width="18.44140625" bestFit="1" customWidth="1"/>
  </cols>
  <sheetData>
    <row r="1" spans="1:12" ht="21" x14ac:dyDescent="0.4">
      <c r="A1" s="61" t="s">
        <v>160</v>
      </c>
      <c r="B1" s="1"/>
      <c r="C1" s="1"/>
      <c r="D1" s="1"/>
      <c r="E1" s="1"/>
      <c r="L1" s="1"/>
    </row>
    <row r="2" spans="1:12" ht="21.6" thickBot="1" x14ac:dyDescent="0.45">
      <c r="A2" s="61"/>
      <c r="B2" s="1" t="s">
        <v>1</v>
      </c>
      <c r="C2" s="1" t="s">
        <v>2</v>
      </c>
      <c r="D2" s="1" t="s">
        <v>152</v>
      </c>
      <c r="E2" s="1" t="s">
        <v>3</v>
      </c>
    </row>
    <row r="3" spans="1:12" ht="18.600000000000001" thickBot="1" x14ac:dyDescent="0.35">
      <c r="A3" s="267" t="s">
        <v>161</v>
      </c>
      <c r="B3" s="268"/>
      <c r="C3" s="268"/>
      <c r="D3" s="268"/>
      <c r="E3" s="269"/>
    </row>
    <row r="4" spans="1:12" x14ac:dyDescent="0.3">
      <c r="A4" s="62"/>
      <c r="B4" s="6" t="s">
        <v>22</v>
      </c>
      <c r="C4" s="54" t="s">
        <v>5</v>
      </c>
      <c r="D4" s="54" t="s">
        <v>101</v>
      </c>
      <c r="E4" s="58" t="s">
        <v>166</v>
      </c>
    </row>
    <row r="5" spans="1:12" x14ac:dyDescent="0.3">
      <c r="A5" s="62"/>
      <c r="B5" s="7" t="s">
        <v>10</v>
      </c>
      <c r="C5" s="55" t="s">
        <v>11</v>
      </c>
      <c r="D5" s="55" t="s">
        <v>106</v>
      </c>
      <c r="E5" s="50" t="s">
        <v>12</v>
      </c>
    </row>
    <row r="6" spans="1:12" x14ac:dyDescent="0.3">
      <c r="A6" s="62"/>
      <c r="B6" s="7" t="s">
        <v>13</v>
      </c>
      <c r="C6" s="55" t="s">
        <v>7</v>
      </c>
      <c r="D6" s="55" t="s">
        <v>107</v>
      </c>
      <c r="E6" s="51">
        <v>45678</v>
      </c>
    </row>
    <row r="7" spans="1:12" ht="15" thickBot="1" x14ac:dyDescent="0.35">
      <c r="A7" s="62"/>
      <c r="B7" s="8" t="s">
        <v>14</v>
      </c>
      <c r="C7" s="56" t="s">
        <v>7</v>
      </c>
      <c r="D7" s="56" t="s">
        <v>108</v>
      </c>
      <c r="E7" s="52">
        <v>45685</v>
      </c>
    </row>
    <row r="8" spans="1:12" ht="15" thickBot="1" x14ac:dyDescent="0.35">
      <c r="A8" s="63"/>
      <c r="B8" s="59" t="s">
        <v>163</v>
      </c>
      <c r="C8" s="60" t="s">
        <v>11</v>
      </c>
      <c r="D8" s="60" t="s">
        <v>162</v>
      </c>
      <c r="E8" s="64" t="s">
        <v>19</v>
      </c>
    </row>
    <row r="9" spans="1:12" ht="15" thickBot="1" x14ac:dyDescent="0.35"/>
    <row r="10" spans="1:12" ht="18.600000000000001" thickBot="1" x14ac:dyDescent="0.35">
      <c r="A10" s="267" t="s">
        <v>164</v>
      </c>
      <c r="B10" s="268"/>
      <c r="C10" s="268"/>
      <c r="D10" s="268"/>
      <c r="E10" s="269"/>
    </row>
    <row r="11" spans="1:12" x14ac:dyDescent="0.3">
      <c r="A11" s="62"/>
      <c r="B11" s="6" t="s">
        <v>22</v>
      </c>
      <c r="C11" s="54" t="s">
        <v>5</v>
      </c>
      <c r="D11" s="54" t="s">
        <v>101</v>
      </c>
      <c r="E11" s="58" t="s">
        <v>167</v>
      </c>
    </row>
    <row r="12" spans="1:12" x14ac:dyDescent="0.3">
      <c r="A12" s="62"/>
      <c r="B12" s="7" t="s">
        <v>10</v>
      </c>
      <c r="C12" s="55" t="s">
        <v>11</v>
      </c>
      <c r="D12" s="55" t="s">
        <v>106</v>
      </c>
      <c r="E12" s="50" t="s">
        <v>242</v>
      </c>
    </row>
    <row r="13" spans="1:12" x14ac:dyDescent="0.3">
      <c r="A13" s="62"/>
      <c r="B13" s="7" t="s">
        <v>13</v>
      </c>
      <c r="C13" s="55" t="s">
        <v>7</v>
      </c>
      <c r="D13" s="55" t="s">
        <v>107</v>
      </c>
      <c r="E13" s="51">
        <v>45710</v>
      </c>
    </row>
    <row r="14" spans="1:12" ht="15" thickBot="1" x14ac:dyDescent="0.35">
      <c r="A14" s="62"/>
      <c r="B14" s="8" t="s">
        <v>14</v>
      </c>
      <c r="C14" s="56" t="s">
        <v>7</v>
      </c>
      <c r="D14" s="56" t="s">
        <v>108</v>
      </c>
      <c r="E14" s="52">
        <v>45711</v>
      </c>
    </row>
    <row r="15" spans="1:12" ht="15" thickBot="1" x14ac:dyDescent="0.35">
      <c r="A15" s="63"/>
      <c r="B15" s="59" t="s">
        <v>163</v>
      </c>
      <c r="C15" s="60" t="s">
        <v>11</v>
      </c>
      <c r="D15" s="60" t="s">
        <v>162</v>
      </c>
      <c r="E15" s="64" t="s">
        <v>241</v>
      </c>
    </row>
    <row r="16" spans="1:12" ht="15" thickBot="1" x14ac:dyDescent="0.35"/>
    <row r="17" spans="1:5" ht="18.600000000000001" thickBot="1" x14ac:dyDescent="0.35">
      <c r="A17" s="267" t="s">
        <v>165</v>
      </c>
      <c r="B17" s="268"/>
      <c r="C17" s="268"/>
      <c r="D17" s="268"/>
      <c r="E17" s="269"/>
    </row>
    <row r="18" spans="1:5" x14ac:dyDescent="0.3">
      <c r="A18" s="62"/>
      <c r="B18" s="6" t="s">
        <v>22</v>
      </c>
      <c r="C18" s="54" t="s">
        <v>5</v>
      </c>
      <c r="D18" s="54" t="s">
        <v>101</v>
      </c>
      <c r="E18" s="58" t="s">
        <v>168</v>
      </c>
    </row>
    <row r="19" spans="1:5" x14ac:dyDescent="0.3">
      <c r="A19" s="62"/>
      <c r="B19" s="7" t="s">
        <v>10</v>
      </c>
      <c r="C19" s="55" t="s">
        <v>11</v>
      </c>
      <c r="D19" s="55" t="s">
        <v>106</v>
      </c>
      <c r="E19" s="50" t="s">
        <v>12</v>
      </c>
    </row>
    <row r="20" spans="1:5" x14ac:dyDescent="0.3">
      <c r="A20" s="62"/>
      <c r="B20" s="7" t="s">
        <v>13</v>
      </c>
      <c r="C20" s="55" t="s">
        <v>7</v>
      </c>
      <c r="D20" s="55" t="s">
        <v>107</v>
      </c>
      <c r="E20" s="51">
        <v>45809</v>
      </c>
    </row>
    <row r="21" spans="1:5" ht="15" thickBot="1" x14ac:dyDescent="0.35">
      <c r="A21" s="62"/>
      <c r="B21" s="8" t="s">
        <v>14</v>
      </c>
      <c r="C21" s="56" t="s">
        <v>7</v>
      </c>
      <c r="D21" s="56" t="s">
        <v>108</v>
      </c>
      <c r="E21" s="52">
        <v>45838</v>
      </c>
    </row>
    <row r="22" spans="1:5" ht="15" thickBot="1" x14ac:dyDescent="0.35">
      <c r="A22" s="63"/>
      <c r="B22" s="59" t="s">
        <v>163</v>
      </c>
      <c r="C22" s="60" t="s">
        <v>11</v>
      </c>
      <c r="D22" s="60" t="s">
        <v>162</v>
      </c>
      <c r="E22" s="64"/>
    </row>
    <row r="23" spans="1:5" ht="15" thickBot="1" x14ac:dyDescent="0.35"/>
    <row r="24" spans="1:5" ht="18.600000000000001" thickBot="1" x14ac:dyDescent="0.35">
      <c r="A24" s="267" t="s">
        <v>238</v>
      </c>
      <c r="B24" s="268"/>
      <c r="C24" s="268"/>
      <c r="D24" s="268"/>
      <c r="E24" s="269"/>
    </row>
    <row r="25" spans="1:5" x14ac:dyDescent="0.3">
      <c r="A25" s="62"/>
      <c r="B25" s="6" t="s">
        <v>22</v>
      </c>
      <c r="C25" s="54" t="s">
        <v>5</v>
      </c>
      <c r="D25" s="54" t="s">
        <v>101</v>
      </c>
      <c r="E25" s="58"/>
    </row>
    <row r="26" spans="1:5" x14ac:dyDescent="0.3">
      <c r="A26" s="62"/>
      <c r="B26" s="7" t="s">
        <v>10</v>
      </c>
      <c r="C26" s="55" t="s">
        <v>11</v>
      </c>
      <c r="D26" s="55" t="s">
        <v>106</v>
      </c>
      <c r="E26" s="50"/>
    </row>
    <row r="27" spans="1:5" x14ac:dyDescent="0.3">
      <c r="A27" s="62"/>
      <c r="B27" s="7" t="s">
        <v>13</v>
      </c>
      <c r="C27" s="55" t="s">
        <v>7</v>
      </c>
      <c r="D27" s="55" t="s">
        <v>107</v>
      </c>
      <c r="E27" s="51"/>
    </row>
    <row r="28" spans="1:5" ht="15" thickBot="1" x14ac:dyDescent="0.35">
      <c r="A28" s="62"/>
      <c r="B28" s="8" t="s">
        <v>14</v>
      </c>
      <c r="C28" s="56" t="s">
        <v>7</v>
      </c>
      <c r="D28" s="56" t="s">
        <v>108</v>
      </c>
      <c r="E28" s="52"/>
    </row>
    <row r="29" spans="1:5" ht="15" thickBot="1" x14ac:dyDescent="0.35">
      <c r="A29" s="63"/>
      <c r="B29" s="59" t="s">
        <v>163</v>
      </c>
      <c r="C29" s="60" t="s">
        <v>11</v>
      </c>
      <c r="D29" s="60" t="s">
        <v>162</v>
      </c>
      <c r="E29" s="64"/>
    </row>
    <row r="30" spans="1:5" ht="15" thickBot="1" x14ac:dyDescent="0.35"/>
    <row r="31" spans="1:5" ht="18.600000000000001" thickBot="1" x14ac:dyDescent="0.35">
      <c r="A31" s="267" t="s">
        <v>239</v>
      </c>
      <c r="B31" s="268"/>
      <c r="C31" s="268"/>
      <c r="D31" s="268"/>
      <c r="E31" s="269"/>
    </row>
    <row r="32" spans="1:5" x14ac:dyDescent="0.3">
      <c r="A32" s="62"/>
      <c r="B32" s="6" t="s">
        <v>22</v>
      </c>
      <c r="C32" s="54" t="s">
        <v>5</v>
      </c>
      <c r="D32" s="54" t="s">
        <v>101</v>
      </c>
      <c r="E32" s="58"/>
    </row>
    <row r="33" spans="1:5" x14ac:dyDescent="0.3">
      <c r="A33" s="62"/>
      <c r="B33" s="7" t="s">
        <v>10</v>
      </c>
      <c r="C33" s="55" t="s">
        <v>11</v>
      </c>
      <c r="D33" s="55" t="s">
        <v>106</v>
      </c>
      <c r="E33" s="50"/>
    </row>
    <row r="34" spans="1:5" x14ac:dyDescent="0.3">
      <c r="A34" s="62"/>
      <c r="B34" s="7" t="s">
        <v>13</v>
      </c>
      <c r="C34" s="55" t="s">
        <v>7</v>
      </c>
      <c r="D34" s="55" t="s">
        <v>107</v>
      </c>
      <c r="E34" s="51"/>
    </row>
    <row r="35" spans="1:5" ht="15" thickBot="1" x14ac:dyDescent="0.35">
      <c r="A35" s="62"/>
      <c r="B35" s="8" t="s">
        <v>14</v>
      </c>
      <c r="C35" s="56" t="s">
        <v>7</v>
      </c>
      <c r="D35" s="56" t="s">
        <v>108</v>
      </c>
      <c r="E35" s="52"/>
    </row>
    <row r="36" spans="1:5" ht="15" thickBot="1" x14ac:dyDescent="0.35">
      <c r="A36" s="63"/>
      <c r="B36" s="59" t="s">
        <v>163</v>
      </c>
      <c r="C36" s="60" t="s">
        <v>11</v>
      </c>
      <c r="D36" s="60" t="s">
        <v>162</v>
      </c>
      <c r="E36" s="64"/>
    </row>
    <row r="37" spans="1:5" ht="15" thickBot="1" x14ac:dyDescent="0.35"/>
    <row r="38" spans="1:5" ht="18.600000000000001" thickBot="1" x14ac:dyDescent="0.35">
      <c r="A38" s="267" t="s">
        <v>240</v>
      </c>
      <c r="B38" s="268"/>
      <c r="C38" s="268"/>
      <c r="D38" s="268"/>
      <c r="E38" s="269"/>
    </row>
    <row r="39" spans="1:5" x14ac:dyDescent="0.3">
      <c r="A39" s="62"/>
      <c r="B39" s="6" t="s">
        <v>22</v>
      </c>
      <c r="C39" s="54" t="s">
        <v>5</v>
      </c>
      <c r="D39" s="54" t="s">
        <v>101</v>
      </c>
      <c r="E39" s="58"/>
    </row>
    <row r="40" spans="1:5" x14ac:dyDescent="0.3">
      <c r="A40" s="62"/>
      <c r="B40" s="7" t="s">
        <v>10</v>
      </c>
      <c r="C40" s="55" t="s">
        <v>11</v>
      </c>
      <c r="D40" s="55" t="s">
        <v>106</v>
      </c>
      <c r="E40" s="50"/>
    </row>
    <row r="41" spans="1:5" x14ac:dyDescent="0.3">
      <c r="A41" s="62"/>
      <c r="B41" s="7" t="s">
        <v>13</v>
      </c>
      <c r="C41" s="55" t="s">
        <v>7</v>
      </c>
      <c r="D41" s="55" t="s">
        <v>107</v>
      </c>
      <c r="E41" s="51"/>
    </row>
    <row r="42" spans="1:5" ht="15" thickBot="1" x14ac:dyDescent="0.35">
      <c r="A42" s="62"/>
      <c r="B42" s="8" t="s">
        <v>14</v>
      </c>
      <c r="C42" s="56" t="s">
        <v>7</v>
      </c>
      <c r="D42" s="56" t="s">
        <v>108</v>
      </c>
      <c r="E42" s="52"/>
    </row>
    <row r="43" spans="1:5" ht="15" thickBot="1" x14ac:dyDescent="0.35">
      <c r="A43" s="63"/>
      <c r="B43" s="59" t="s">
        <v>163</v>
      </c>
      <c r="C43" s="60" t="s">
        <v>11</v>
      </c>
      <c r="D43" s="60" t="s">
        <v>162</v>
      </c>
      <c r="E43" s="64"/>
    </row>
    <row r="44" spans="1:5" ht="15" thickBot="1" x14ac:dyDescent="0.35"/>
    <row r="45" spans="1:5" ht="18.600000000000001" thickBot="1" x14ac:dyDescent="0.35">
      <c r="A45" s="267" t="s">
        <v>243</v>
      </c>
      <c r="B45" s="268"/>
      <c r="C45" s="268"/>
      <c r="D45" s="268"/>
      <c r="E45" s="269"/>
    </row>
    <row r="46" spans="1:5" x14ac:dyDescent="0.3">
      <c r="A46" s="62"/>
      <c r="B46" s="6" t="s">
        <v>22</v>
      </c>
      <c r="C46" s="54" t="s">
        <v>5</v>
      </c>
      <c r="D46" s="54" t="s">
        <v>101</v>
      </c>
      <c r="E46" s="58"/>
    </row>
    <row r="47" spans="1:5" x14ac:dyDescent="0.3">
      <c r="A47" s="62"/>
      <c r="B47" s="7" t="s">
        <v>10</v>
      </c>
      <c r="C47" s="55" t="s">
        <v>11</v>
      </c>
      <c r="D47" s="55" t="s">
        <v>106</v>
      </c>
      <c r="E47" s="50"/>
    </row>
    <row r="48" spans="1:5" x14ac:dyDescent="0.3">
      <c r="A48" s="62"/>
      <c r="B48" s="7" t="s">
        <v>13</v>
      </c>
      <c r="C48" s="55" t="s">
        <v>7</v>
      </c>
      <c r="D48" s="55" t="s">
        <v>107</v>
      </c>
      <c r="E48" s="51"/>
    </row>
    <row r="49" spans="1:5" ht="15" thickBot="1" x14ac:dyDescent="0.35">
      <c r="A49" s="62"/>
      <c r="B49" s="8" t="s">
        <v>14</v>
      </c>
      <c r="C49" s="56" t="s">
        <v>7</v>
      </c>
      <c r="D49" s="56" t="s">
        <v>108</v>
      </c>
      <c r="E49" s="52"/>
    </row>
    <row r="50" spans="1:5" ht="15" thickBot="1" x14ac:dyDescent="0.35">
      <c r="A50" s="63"/>
      <c r="B50" s="59" t="s">
        <v>163</v>
      </c>
      <c r="C50" s="60" t="s">
        <v>11</v>
      </c>
      <c r="D50" s="60" t="s">
        <v>162</v>
      </c>
      <c r="E50" s="64"/>
    </row>
    <row r="51" spans="1:5" ht="15" thickBot="1" x14ac:dyDescent="0.35"/>
    <row r="52" spans="1:5" ht="18.600000000000001" thickBot="1" x14ac:dyDescent="0.35">
      <c r="A52" s="267" t="s">
        <v>244</v>
      </c>
      <c r="B52" s="268"/>
      <c r="C52" s="268"/>
      <c r="D52" s="268"/>
      <c r="E52" s="269"/>
    </row>
    <row r="53" spans="1:5" x14ac:dyDescent="0.3">
      <c r="A53" s="62"/>
      <c r="B53" s="6" t="s">
        <v>22</v>
      </c>
      <c r="C53" s="54" t="s">
        <v>5</v>
      </c>
      <c r="D53" s="54" t="s">
        <v>101</v>
      </c>
      <c r="E53" s="58"/>
    </row>
    <row r="54" spans="1:5" x14ac:dyDescent="0.3">
      <c r="A54" s="62"/>
      <c r="B54" s="7" t="s">
        <v>10</v>
      </c>
      <c r="C54" s="55" t="s">
        <v>11</v>
      </c>
      <c r="D54" s="55" t="s">
        <v>106</v>
      </c>
      <c r="E54" s="50"/>
    </row>
    <row r="55" spans="1:5" x14ac:dyDescent="0.3">
      <c r="A55" s="62"/>
      <c r="B55" s="7" t="s">
        <v>13</v>
      </c>
      <c r="C55" s="55" t="s">
        <v>7</v>
      </c>
      <c r="D55" s="55" t="s">
        <v>107</v>
      </c>
      <c r="E55" s="51"/>
    </row>
    <row r="56" spans="1:5" ht="15" thickBot="1" x14ac:dyDescent="0.35">
      <c r="A56" s="62"/>
      <c r="B56" s="8" t="s">
        <v>14</v>
      </c>
      <c r="C56" s="56" t="s">
        <v>7</v>
      </c>
      <c r="D56" s="56" t="s">
        <v>108</v>
      </c>
      <c r="E56" s="52"/>
    </row>
    <row r="57" spans="1:5" ht="15" thickBot="1" x14ac:dyDescent="0.35">
      <c r="A57" s="63"/>
      <c r="B57" s="59" t="s">
        <v>163</v>
      </c>
      <c r="C57" s="60" t="s">
        <v>11</v>
      </c>
      <c r="D57" s="60" t="s">
        <v>162</v>
      </c>
      <c r="E57" s="64"/>
    </row>
    <row r="58" spans="1:5" ht="15" thickBot="1" x14ac:dyDescent="0.35"/>
    <row r="59" spans="1:5" ht="18.600000000000001" thickBot="1" x14ac:dyDescent="0.35">
      <c r="A59" s="267" t="s">
        <v>245</v>
      </c>
      <c r="B59" s="268"/>
      <c r="C59" s="268"/>
      <c r="D59" s="268"/>
      <c r="E59" s="269"/>
    </row>
    <row r="60" spans="1:5" x14ac:dyDescent="0.3">
      <c r="A60" s="62"/>
      <c r="B60" s="6" t="s">
        <v>22</v>
      </c>
      <c r="C60" s="54" t="s">
        <v>5</v>
      </c>
      <c r="D60" s="54" t="s">
        <v>101</v>
      </c>
      <c r="E60" s="58"/>
    </row>
    <row r="61" spans="1:5" x14ac:dyDescent="0.3">
      <c r="A61" s="62"/>
      <c r="B61" s="7" t="s">
        <v>10</v>
      </c>
      <c r="C61" s="55" t="s">
        <v>11</v>
      </c>
      <c r="D61" s="55" t="s">
        <v>106</v>
      </c>
      <c r="E61" s="50"/>
    </row>
    <row r="62" spans="1:5" x14ac:dyDescent="0.3">
      <c r="A62" s="62"/>
      <c r="B62" s="7" t="s">
        <v>13</v>
      </c>
      <c r="C62" s="55" t="s">
        <v>7</v>
      </c>
      <c r="D62" s="55" t="s">
        <v>107</v>
      </c>
      <c r="E62" s="51"/>
    </row>
    <row r="63" spans="1:5" ht="15" thickBot="1" x14ac:dyDescent="0.35">
      <c r="A63" s="62"/>
      <c r="B63" s="8" t="s">
        <v>14</v>
      </c>
      <c r="C63" s="56" t="s">
        <v>7</v>
      </c>
      <c r="D63" s="56" t="s">
        <v>108</v>
      </c>
      <c r="E63" s="52"/>
    </row>
    <row r="64" spans="1:5" ht="15" thickBot="1" x14ac:dyDescent="0.35">
      <c r="A64" s="63"/>
      <c r="B64" s="59" t="s">
        <v>163</v>
      </c>
      <c r="C64" s="60" t="s">
        <v>11</v>
      </c>
      <c r="D64" s="60" t="s">
        <v>162</v>
      </c>
      <c r="E64" s="64"/>
    </row>
    <row r="65" spans="1:5" ht="15" thickBot="1" x14ac:dyDescent="0.35"/>
    <row r="66" spans="1:5" ht="18.600000000000001" thickBot="1" x14ac:dyDescent="0.35">
      <c r="A66" s="267" t="s">
        <v>246</v>
      </c>
      <c r="B66" s="268"/>
      <c r="C66" s="268"/>
      <c r="D66" s="268"/>
      <c r="E66" s="269"/>
    </row>
    <row r="67" spans="1:5" x14ac:dyDescent="0.3">
      <c r="A67" s="62"/>
      <c r="B67" s="6" t="s">
        <v>22</v>
      </c>
      <c r="C67" s="54" t="s">
        <v>5</v>
      </c>
      <c r="D67" s="54" t="s">
        <v>101</v>
      </c>
      <c r="E67" s="58"/>
    </row>
    <row r="68" spans="1:5" x14ac:dyDescent="0.3">
      <c r="A68" s="62"/>
      <c r="B68" s="7" t="s">
        <v>10</v>
      </c>
      <c r="C68" s="55" t="s">
        <v>11</v>
      </c>
      <c r="D68" s="55" t="s">
        <v>106</v>
      </c>
      <c r="E68" s="50"/>
    </row>
    <row r="69" spans="1:5" x14ac:dyDescent="0.3">
      <c r="A69" s="62"/>
      <c r="B69" s="7" t="s">
        <v>13</v>
      </c>
      <c r="C69" s="55" t="s">
        <v>7</v>
      </c>
      <c r="D69" s="55" t="s">
        <v>107</v>
      </c>
      <c r="E69" s="51"/>
    </row>
    <row r="70" spans="1:5" ht="15" thickBot="1" x14ac:dyDescent="0.35">
      <c r="A70" s="62"/>
      <c r="B70" s="8" t="s">
        <v>14</v>
      </c>
      <c r="C70" s="56" t="s">
        <v>7</v>
      </c>
      <c r="D70" s="56" t="s">
        <v>108</v>
      </c>
      <c r="E70" s="52"/>
    </row>
    <row r="71" spans="1:5" ht="15" thickBot="1" x14ac:dyDescent="0.35">
      <c r="A71" s="63"/>
      <c r="B71" s="59" t="s">
        <v>163</v>
      </c>
      <c r="C71" s="60" t="s">
        <v>11</v>
      </c>
      <c r="D71" s="60" t="s">
        <v>162</v>
      </c>
      <c r="E71" s="64"/>
    </row>
    <row r="72" spans="1:5" ht="15" thickBot="1" x14ac:dyDescent="0.35"/>
    <row r="73" spans="1:5" ht="18.600000000000001" thickBot="1" x14ac:dyDescent="0.35">
      <c r="A73" s="267" t="s">
        <v>247</v>
      </c>
      <c r="B73" s="268"/>
      <c r="C73" s="268"/>
      <c r="D73" s="268"/>
      <c r="E73" s="269"/>
    </row>
    <row r="74" spans="1:5" x14ac:dyDescent="0.3">
      <c r="A74" s="62"/>
      <c r="B74" s="6" t="s">
        <v>22</v>
      </c>
      <c r="C74" s="54" t="s">
        <v>5</v>
      </c>
      <c r="D74" s="54" t="s">
        <v>101</v>
      </c>
      <c r="E74" s="58"/>
    </row>
    <row r="75" spans="1:5" x14ac:dyDescent="0.3">
      <c r="A75" s="62"/>
      <c r="B75" s="7" t="s">
        <v>10</v>
      </c>
      <c r="C75" s="55" t="s">
        <v>11</v>
      </c>
      <c r="D75" s="55" t="s">
        <v>106</v>
      </c>
      <c r="E75" s="50"/>
    </row>
    <row r="76" spans="1:5" x14ac:dyDescent="0.3">
      <c r="A76" s="62"/>
      <c r="B76" s="7" t="s">
        <v>13</v>
      </c>
      <c r="C76" s="55" t="s">
        <v>7</v>
      </c>
      <c r="D76" s="55" t="s">
        <v>107</v>
      </c>
      <c r="E76" s="51"/>
    </row>
    <row r="77" spans="1:5" ht="15" thickBot="1" x14ac:dyDescent="0.35">
      <c r="A77" s="62"/>
      <c r="B77" s="8" t="s">
        <v>14</v>
      </c>
      <c r="C77" s="56" t="s">
        <v>7</v>
      </c>
      <c r="D77" s="56" t="s">
        <v>108</v>
      </c>
      <c r="E77" s="52"/>
    </row>
    <row r="78" spans="1:5" ht="15" thickBot="1" x14ac:dyDescent="0.35">
      <c r="A78" s="63"/>
      <c r="B78" s="59" t="s">
        <v>163</v>
      </c>
      <c r="C78" s="60" t="s">
        <v>11</v>
      </c>
      <c r="D78" s="60" t="s">
        <v>162</v>
      </c>
      <c r="E78" s="64"/>
    </row>
    <row r="79" spans="1:5" ht="15" thickBot="1" x14ac:dyDescent="0.35"/>
    <row r="80" spans="1:5" ht="18.600000000000001" thickBot="1" x14ac:dyDescent="0.35">
      <c r="A80" s="267" t="s">
        <v>248</v>
      </c>
      <c r="B80" s="268"/>
      <c r="C80" s="268"/>
      <c r="D80" s="268"/>
      <c r="E80" s="269"/>
    </row>
    <row r="81" spans="1:5" x14ac:dyDescent="0.3">
      <c r="A81" s="62"/>
      <c r="B81" s="6" t="s">
        <v>22</v>
      </c>
      <c r="C81" s="54" t="s">
        <v>5</v>
      </c>
      <c r="D81" s="54" t="s">
        <v>101</v>
      </c>
      <c r="E81" s="58"/>
    </row>
    <row r="82" spans="1:5" x14ac:dyDescent="0.3">
      <c r="A82" s="62"/>
      <c r="B82" s="7" t="s">
        <v>10</v>
      </c>
      <c r="C82" s="55" t="s">
        <v>11</v>
      </c>
      <c r="D82" s="55" t="s">
        <v>106</v>
      </c>
      <c r="E82" s="50"/>
    </row>
    <row r="83" spans="1:5" x14ac:dyDescent="0.3">
      <c r="A83" s="62"/>
      <c r="B83" s="7" t="s">
        <v>13</v>
      </c>
      <c r="C83" s="55" t="s">
        <v>7</v>
      </c>
      <c r="D83" s="55" t="s">
        <v>107</v>
      </c>
      <c r="E83" s="51"/>
    </row>
    <row r="84" spans="1:5" ht="15" thickBot="1" x14ac:dyDescent="0.35">
      <c r="A84" s="62"/>
      <c r="B84" s="8" t="s">
        <v>14</v>
      </c>
      <c r="C84" s="56" t="s">
        <v>7</v>
      </c>
      <c r="D84" s="56" t="s">
        <v>108</v>
      </c>
      <c r="E84" s="52"/>
    </row>
    <row r="85" spans="1:5" ht="15" thickBot="1" x14ac:dyDescent="0.35">
      <c r="A85" s="63"/>
      <c r="B85" s="59" t="s">
        <v>163</v>
      </c>
      <c r="C85" s="60" t="s">
        <v>11</v>
      </c>
      <c r="D85" s="60" t="s">
        <v>162</v>
      </c>
      <c r="E85" s="64"/>
    </row>
    <row r="86" spans="1:5" ht="15" thickBot="1" x14ac:dyDescent="0.35"/>
    <row r="87" spans="1:5" ht="18.600000000000001" thickBot="1" x14ac:dyDescent="0.35">
      <c r="A87" s="267" t="s">
        <v>249</v>
      </c>
      <c r="B87" s="268"/>
      <c r="C87" s="268"/>
      <c r="D87" s="268"/>
      <c r="E87" s="269"/>
    </row>
    <row r="88" spans="1:5" x14ac:dyDescent="0.3">
      <c r="A88" s="62"/>
      <c r="B88" s="6" t="s">
        <v>22</v>
      </c>
      <c r="C88" s="54" t="s">
        <v>5</v>
      </c>
      <c r="D88" s="54" t="s">
        <v>101</v>
      </c>
      <c r="E88" s="58"/>
    </row>
    <row r="89" spans="1:5" x14ac:dyDescent="0.3">
      <c r="A89" s="62"/>
      <c r="B89" s="7" t="s">
        <v>10</v>
      </c>
      <c r="C89" s="55" t="s">
        <v>11</v>
      </c>
      <c r="D89" s="55" t="s">
        <v>106</v>
      </c>
      <c r="E89" s="50"/>
    </row>
    <row r="90" spans="1:5" x14ac:dyDescent="0.3">
      <c r="A90" s="62"/>
      <c r="B90" s="7" t="s">
        <v>13</v>
      </c>
      <c r="C90" s="55" t="s">
        <v>7</v>
      </c>
      <c r="D90" s="55" t="s">
        <v>107</v>
      </c>
      <c r="E90" s="51"/>
    </row>
    <row r="91" spans="1:5" ht="15" thickBot="1" x14ac:dyDescent="0.35">
      <c r="A91" s="62"/>
      <c r="B91" s="8" t="s">
        <v>14</v>
      </c>
      <c r="C91" s="56" t="s">
        <v>7</v>
      </c>
      <c r="D91" s="56" t="s">
        <v>108</v>
      </c>
      <c r="E91" s="52"/>
    </row>
    <row r="92" spans="1:5" ht="15" thickBot="1" x14ac:dyDescent="0.35">
      <c r="A92" s="63"/>
      <c r="B92" s="59" t="s">
        <v>163</v>
      </c>
      <c r="C92" s="60" t="s">
        <v>11</v>
      </c>
      <c r="D92" s="60" t="s">
        <v>162</v>
      </c>
      <c r="E92" s="64"/>
    </row>
    <row r="93" spans="1:5" ht="15" thickBot="1" x14ac:dyDescent="0.35"/>
    <row r="94" spans="1:5" ht="18.600000000000001" thickBot="1" x14ac:dyDescent="0.35">
      <c r="A94" s="267" t="s">
        <v>250</v>
      </c>
      <c r="B94" s="268"/>
      <c r="C94" s="268"/>
      <c r="D94" s="268"/>
      <c r="E94" s="269"/>
    </row>
    <row r="95" spans="1:5" x14ac:dyDescent="0.3">
      <c r="A95" s="62"/>
      <c r="B95" s="6" t="s">
        <v>22</v>
      </c>
      <c r="C95" s="54" t="s">
        <v>5</v>
      </c>
      <c r="D95" s="54" t="s">
        <v>101</v>
      </c>
      <c r="E95" s="58"/>
    </row>
    <row r="96" spans="1:5" x14ac:dyDescent="0.3">
      <c r="A96" s="62"/>
      <c r="B96" s="7" t="s">
        <v>10</v>
      </c>
      <c r="C96" s="55" t="s">
        <v>11</v>
      </c>
      <c r="D96" s="55" t="s">
        <v>106</v>
      </c>
      <c r="E96" s="50"/>
    </row>
    <row r="97" spans="1:5" x14ac:dyDescent="0.3">
      <c r="A97" s="62"/>
      <c r="B97" s="7" t="s">
        <v>13</v>
      </c>
      <c r="C97" s="55" t="s">
        <v>7</v>
      </c>
      <c r="D97" s="55" t="s">
        <v>107</v>
      </c>
      <c r="E97" s="51"/>
    </row>
    <row r="98" spans="1:5" ht="15" thickBot="1" x14ac:dyDescent="0.35">
      <c r="A98" s="62"/>
      <c r="B98" s="8" t="s">
        <v>14</v>
      </c>
      <c r="C98" s="56" t="s">
        <v>7</v>
      </c>
      <c r="D98" s="56" t="s">
        <v>108</v>
      </c>
      <c r="E98" s="52"/>
    </row>
    <row r="99" spans="1:5" ht="15" thickBot="1" x14ac:dyDescent="0.35">
      <c r="A99" s="63"/>
      <c r="B99" s="59" t="s">
        <v>163</v>
      </c>
      <c r="C99" s="60" t="s">
        <v>11</v>
      </c>
      <c r="D99" s="60" t="s">
        <v>162</v>
      </c>
      <c r="E99" s="64"/>
    </row>
    <row r="100" spans="1:5" ht="15" thickBot="1" x14ac:dyDescent="0.35"/>
    <row r="101" spans="1:5" ht="18.600000000000001" thickBot="1" x14ac:dyDescent="0.35">
      <c r="A101" s="267" t="s">
        <v>251</v>
      </c>
      <c r="B101" s="268"/>
      <c r="C101" s="268"/>
      <c r="D101" s="268"/>
      <c r="E101" s="269"/>
    </row>
    <row r="102" spans="1:5" x14ac:dyDescent="0.3">
      <c r="A102" s="62"/>
      <c r="B102" s="6" t="s">
        <v>22</v>
      </c>
      <c r="C102" s="54" t="s">
        <v>5</v>
      </c>
      <c r="D102" s="54" t="s">
        <v>101</v>
      </c>
      <c r="E102" s="58"/>
    </row>
    <row r="103" spans="1:5" x14ac:dyDescent="0.3">
      <c r="A103" s="62"/>
      <c r="B103" s="7" t="s">
        <v>10</v>
      </c>
      <c r="C103" s="55" t="s">
        <v>11</v>
      </c>
      <c r="D103" s="55" t="s">
        <v>106</v>
      </c>
      <c r="E103" s="50"/>
    </row>
    <row r="104" spans="1:5" x14ac:dyDescent="0.3">
      <c r="A104" s="62"/>
      <c r="B104" s="7" t="s">
        <v>13</v>
      </c>
      <c r="C104" s="55" t="s">
        <v>7</v>
      </c>
      <c r="D104" s="55" t="s">
        <v>107</v>
      </c>
      <c r="E104" s="51"/>
    </row>
    <row r="105" spans="1:5" ht="15" thickBot="1" x14ac:dyDescent="0.35">
      <c r="A105" s="62"/>
      <c r="B105" s="8" t="s">
        <v>14</v>
      </c>
      <c r="C105" s="56" t="s">
        <v>7</v>
      </c>
      <c r="D105" s="56" t="s">
        <v>108</v>
      </c>
      <c r="E105" s="52"/>
    </row>
    <row r="106" spans="1:5" ht="15" thickBot="1" x14ac:dyDescent="0.35">
      <c r="A106" s="63"/>
      <c r="B106" s="59" t="s">
        <v>163</v>
      </c>
      <c r="C106" s="60" t="s">
        <v>11</v>
      </c>
      <c r="D106" s="60" t="s">
        <v>162</v>
      </c>
      <c r="E106" s="64"/>
    </row>
    <row r="107" spans="1:5" ht="15" thickBot="1" x14ac:dyDescent="0.35"/>
    <row r="108" spans="1:5" ht="18.600000000000001" thickBot="1" x14ac:dyDescent="0.35">
      <c r="A108" s="267" t="s">
        <v>252</v>
      </c>
      <c r="B108" s="268"/>
      <c r="C108" s="268"/>
      <c r="D108" s="268"/>
      <c r="E108" s="269"/>
    </row>
    <row r="109" spans="1:5" x14ac:dyDescent="0.3">
      <c r="A109" s="62"/>
      <c r="B109" s="6" t="s">
        <v>22</v>
      </c>
      <c r="C109" s="54" t="s">
        <v>5</v>
      </c>
      <c r="D109" s="54" t="s">
        <v>101</v>
      </c>
      <c r="E109" s="58"/>
    </row>
    <row r="110" spans="1:5" x14ac:dyDescent="0.3">
      <c r="A110" s="62"/>
      <c r="B110" s="7" t="s">
        <v>10</v>
      </c>
      <c r="C110" s="55" t="s">
        <v>11</v>
      </c>
      <c r="D110" s="55" t="s">
        <v>106</v>
      </c>
      <c r="E110" s="50"/>
    </row>
    <row r="111" spans="1:5" x14ac:dyDescent="0.3">
      <c r="A111" s="62"/>
      <c r="B111" s="7" t="s">
        <v>13</v>
      </c>
      <c r="C111" s="55" t="s">
        <v>7</v>
      </c>
      <c r="D111" s="55" t="s">
        <v>107</v>
      </c>
      <c r="E111" s="51"/>
    </row>
    <row r="112" spans="1:5" ht="15" thickBot="1" x14ac:dyDescent="0.35">
      <c r="A112" s="62"/>
      <c r="B112" s="8" t="s">
        <v>14</v>
      </c>
      <c r="C112" s="56" t="s">
        <v>7</v>
      </c>
      <c r="D112" s="56" t="s">
        <v>108</v>
      </c>
      <c r="E112" s="52"/>
    </row>
    <row r="113" spans="1:5" ht="15" thickBot="1" x14ac:dyDescent="0.35">
      <c r="A113" s="63"/>
      <c r="B113" s="59" t="s">
        <v>163</v>
      </c>
      <c r="C113" s="60" t="s">
        <v>11</v>
      </c>
      <c r="D113" s="60" t="s">
        <v>162</v>
      </c>
      <c r="E113" s="64"/>
    </row>
    <row r="114" spans="1:5" ht="15" thickBot="1" x14ac:dyDescent="0.35"/>
    <row r="115" spans="1:5" ht="18.600000000000001" thickBot="1" x14ac:dyDescent="0.35">
      <c r="A115" s="267" t="s">
        <v>253</v>
      </c>
      <c r="B115" s="268"/>
      <c r="C115" s="268"/>
      <c r="D115" s="268"/>
      <c r="E115" s="269"/>
    </row>
    <row r="116" spans="1:5" x14ac:dyDescent="0.3">
      <c r="A116" s="62"/>
      <c r="B116" s="6" t="s">
        <v>22</v>
      </c>
      <c r="C116" s="54" t="s">
        <v>5</v>
      </c>
      <c r="D116" s="54" t="s">
        <v>101</v>
      </c>
      <c r="E116" s="58"/>
    </row>
    <row r="117" spans="1:5" x14ac:dyDescent="0.3">
      <c r="A117" s="62"/>
      <c r="B117" s="7" t="s">
        <v>10</v>
      </c>
      <c r="C117" s="55" t="s">
        <v>11</v>
      </c>
      <c r="D117" s="55" t="s">
        <v>106</v>
      </c>
      <c r="E117" s="50"/>
    </row>
    <row r="118" spans="1:5" x14ac:dyDescent="0.3">
      <c r="A118" s="62"/>
      <c r="B118" s="7" t="s">
        <v>13</v>
      </c>
      <c r="C118" s="55" t="s">
        <v>7</v>
      </c>
      <c r="D118" s="55" t="s">
        <v>107</v>
      </c>
      <c r="E118" s="51"/>
    </row>
    <row r="119" spans="1:5" ht="15" thickBot="1" x14ac:dyDescent="0.35">
      <c r="A119" s="62"/>
      <c r="B119" s="8" t="s">
        <v>14</v>
      </c>
      <c r="C119" s="56" t="s">
        <v>7</v>
      </c>
      <c r="D119" s="56" t="s">
        <v>108</v>
      </c>
      <c r="E119" s="52"/>
    </row>
    <row r="120" spans="1:5" ht="15" thickBot="1" x14ac:dyDescent="0.35">
      <c r="A120" s="63"/>
      <c r="B120" s="59" t="s">
        <v>163</v>
      </c>
      <c r="C120" s="60" t="s">
        <v>11</v>
      </c>
      <c r="D120" s="60" t="s">
        <v>162</v>
      </c>
      <c r="E120" s="64"/>
    </row>
    <row r="121" spans="1:5" ht="15" thickBot="1" x14ac:dyDescent="0.35"/>
    <row r="122" spans="1:5" ht="18.600000000000001" thickBot="1" x14ac:dyDescent="0.35">
      <c r="A122" s="267" t="s">
        <v>254</v>
      </c>
      <c r="B122" s="268"/>
      <c r="C122" s="268"/>
      <c r="D122" s="268"/>
      <c r="E122" s="269"/>
    </row>
    <row r="123" spans="1:5" x14ac:dyDescent="0.3">
      <c r="A123" s="62"/>
      <c r="B123" s="6" t="s">
        <v>22</v>
      </c>
      <c r="C123" s="54" t="s">
        <v>5</v>
      </c>
      <c r="D123" s="54" t="s">
        <v>101</v>
      </c>
      <c r="E123" s="58"/>
    </row>
    <row r="124" spans="1:5" x14ac:dyDescent="0.3">
      <c r="A124" s="62"/>
      <c r="B124" s="7" t="s">
        <v>10</v>
      </c>
      <c r="C124" s="55" t="s">
        <v>11</v>
      </c>
      <c r="D124" s="55" t="s">
        <v>106</v>
      </c>
      <c r="E124" s="50"/>
    </row>
    <row r="125" spans="1:5" x14ac:dyDescent="0.3">
      <c r="A125" s="62"/>
      <c r="B125" s="7" t="s">
        <v>13</v>
      </c>
      <c r="C125" s="55" t="s">
        <v>7</v>
      </c>
      <c r="D125" s="55" t="s">
        <v>107</v>
      </c>
      <c r="E125" s="51"/>
    </row>
    <row r="126" spans="1:5" ht="15" thickBot="1" x14ac:dyDescent="0.35">
      <c r="A126" s="62"/>
      <c r="B126" s="8" t="s">
        <v>14</v>
      </c>
      <c r="C126" s="56" t="s">
        <v>7</v>
      </c>
      <c r="D126" s="56" t="s">
        <v>108</v>
      </c>
      <c r="E126" s="52"/>
    </row>
    <row r="127" spans="1:5" ht="15" thickBot="1" x14ac:dyDescent="0.35">
      <c r="A127" s="63"/>
      <c r="B127" s="59" t="s">
        <v>163</v>
      </c>
      <c r="C127" s="60" t="s">
        <v>11</v>
      </c>
      <c r="D127" s="60" t="s">
        <v>162</v>
      </c>
      <c r="E127" s="64"/>
    </row>
    <row r="128" spans="1:5" ht="15" thickBot="1" x14ac:dyDescent="0.35"/>
    <row r="129" spans="1:5" ht="18.600000000000001" thickBot="1" x14ac:dyDescent="0.35">
      <c r="A129" s="267" t="s">
        <v>255</v>
      </c>
      <c r="B129" s="268"/>
      <c r="C129" s="268"/>
      <c r="D129" s="268"/>
      <c r="E129" s="269"/>
    </row>
    <row r="130" spans="1:5" x14ac:dyDescent="0.3">
      <c r="A130" s="62"/>
      <c r="B130" s="6" t="s">
        <v>22</v>
      </c>
      <c r="C130" s="54" t="s">
        <v>5</v>
      </c>
      <c r="D130" s="54" t="s">
        <v>101</v>
      </c>
      <c r="E130" s="58"/>
    </row>
    <row r="131" spans="1:5" x14ac:dyDescent="0.3">
      <c r="A131" s="62"/>
      <c r="B131" s="7" t="s">
        <v>10</v>
      </c>
      <c r="C131" s="55" t="s">
        <v>11</v>
      </c>
      <c r="D131" s="55" t="s">
        <v>106</v>
      </c>
      <c r="E131" s="50"/>
    </row>
    <row r="132" spans="1:5" x14ac:dyDescent="0.3">
      <c r="A132" s="62"/>
      <c r="B132" s="7" t="s">
        <v>13</v>
      </c>
      <c r="C132" s="55" t="s">
        <v>7</v>
      </c>
      <c r="D132" s="55" t="s">
        <v>107</v>
      </c>
      <c r="E132" s="51"/>
    </row>
    <row r="133" spans="1:5" ht="15" thickBot="1" x14ac:dyDescent="0.35">
      <c r="A133" s="62"/>
      <c r="B133" s="8" t="s">
        <v>14</v>
      </c>
      <c r="C133" s="56" t="s">
        <v>7</v>
      </c>
      <c r="D133" s="56" t="s">
        <v>108</v>
      </c>
      <c r="E133" s="52"/>
    </row>
    <row r="134" spans="1:5" ht="15" thickBot="1" x14ac:dyDescent="0.35">
      <c r="A134" s="63"/>
      <c r="B134" s="59" t="s">
        <v>163</v>
      </c>
      <c r="C134" s="60" t="s">
        <v>11</v>
      </c>
      <c r="D134" s="60" t="s">
        <v>162</v>
      </c>
      <c r="E134" s="64"/>
    </row>
    <row r="135" spans="1:5" ht="15" thickBot="1" x14ac:dyDescent="0.35"/>
    <row r="136" spans="1:5" ht="18.600000000000001" thickBot="1" x14ac:dyDescent="0.35">
      <c r="A136" s="267" t="s">
        <v>256</v>
      </c>
      <c r="B136" s="268"/>
      <c r="C136" s="268"/>
      <c r="D136" s="268"/>
      <c r="E136" s="269"/>
    </row>
    <row r="137" spans="1:5" x14ac:dyDescent="0.3">
      <c r="A137" s="62"/>
      <c r="B137" s="6" t="s">
        <v>22</v>
      </c>
      <c r="C137" s="54" t="s">
        <v>5</v>
      </c>
      <c r="D137" s="54" t="s">
        <v>101</v>
      </c>
      <c r="E137" s="58"/>
    </row>
    <row r="138" spans="1:5" x14ac:dyDescent="0.3">
      <c r="A138" s="62"/>
      <c r="B138" s="7" t="s">
        <v>10</v>
      </c>
      <c r="C138" s="55" t="s">
        <v>11</v>
      </c>
      <c r="D138" s="55" t="s">
        <v>106</v>
      </c>
      <c r="E138" s="50"/>
    </row>
    <row r="139" spans="1:5" x14ac:dyDescent="0.3">
      <c r="A139" s="62"/>
      <c r="B139" s="7" t="s">
        <v>13</v>
      </c>
      <c r="C139" s="55" t="s">
        <v>7</v>
      </c>
      <c r="D139" s="55" t="s">
        <v>107</v>
      </c>
      <c r="E139" s="51"/>
    </row>
    <row r="140" spans="1:5" ht="15" thickBot="1" x14ac:dyDescent="0.35">
      <c r="A140" s="62"/>
      <c r="B140" s="8" t="s">
        <v>14</v>
      </c>
      <c r="C140" s="56" t="s">
        <v>7</v>
      </c>
      <c r="D140" s="56" t="s">
        <v>108</v>
      </c>
      <c r="E140" s="52"/>
    </row>
    <row r="141" spans="1:5" ht="15" thickBot="1" x14ac:dyDescent="0.35">
      <c r="A141" s="63"/>
      <c r="B141" s="59" t="s">
        <v>163</v>
      </c>
      <c r="C141" s="60" t="s">
        <v>11</v>
      </c>
      <c r="D141" s="60" t="s">
        <v>162</v>
      </c>
      <c r="E141" s="64"/>
    </row>
    <row r="142" spans="1:5" ht="15" thickBot="1" x14ac:dyDescent="0.35"/>
    <row r="143" spans="1:5" ht="18.600000000000001" thickBot="1" x14ac:dyDescent="0.35">
      <c r="A143" s="267" t="s">
        <v>257</v>
      </c>
      <c r="B143" s="268"/>
      <c r="C143" s="268"/>
      <c r="D143" s="268"/>
      <c r="E143" s="269"/>
    </row>
    <row r="144" spans="1:5" x14ac:dyDescent="0.3">
      <c r="A144" s="62"/>
      <c r="B144" s="6" t="s">
        <v>22</v>
      </c>
      <c r="C144" s="54" t="s">
        <v>5</v>
      </c>
      <c r="D144" s="54" t="s">
        <v>101</v>
      </c>
      <c r="E144" s="58"/>
    </row>
    <row r="145" spans="1:5" x14ac:dyDescent="0.3">
      <c r="A145" s="62"/>
      <c r="B145" s="7" t="s">
        <v>10</v>
      </c>
      <c r="C145" s="55" t="s">
        <v>11</v>
      </c>
      <c r="D145" s="55" t="s">
        <v>106</v>
      </c>
      <c r="E145" s="50"/>
    </row>
    <row r="146" spans="1:5" x14ac:dyDescent="0.3">
      <c r="A146" s="62"/>
      <c r="B146" s="7" t="s">
        <v>13</v>
      </c>
      <c r="C146" s="55" t="s">
        <v>7</v>
      </c>
      <c r="D146" s="55" t="s">
        <v>107</v>
      </c>
      <c r="E146" s="51"/>
    </row>
    <row r="147" spans="1:5" ht="15" thickBot="1" x14ac:dyDescent="0.35">
      <c r="A147" s="62"/>
      <c r="B147" s="8" t="s">
        <v>14</v>
      </c>
      <c r="C147" s="56" t="s">
        <v>7</v>
      </c>
      <c r="D147" s="56" t="s">
        <v>108</v>
      </c>
      <c r="E147" s="52"/>
    </row>
    <row r="148" spans="1:5" ht="15" thickBot="1" x14ac:dyDescent="0.35">
      <c r="A148" s="63"/>
      <c r="B148" s="59" t="s">
        <v>163</v>
      </c>
      <c r="C148" s="60" t="s">
        <v>11</v>
      </c>
      <c r="D148" s="60" t="s">
        <v>162</v>
      </c>
      <c r="E148" s="64"/>
    </row>
    <row r="149" spans="1:5" ht="15" thickBot="1" x14ac:dyDescent="0.35"/>
    <row r="150" spans="1:5" ht="18.600000000000001" thickBot="1" x14ac:dyDescent="0.35">
      <c r="A150" s="267" t="s">
        <v>258</v>
      </c>
      <c r="B150" s="268"/>
      <c r="C150" s="268"/>
      <c r="D150" s="268"/>
      <c r="E150" s="269"/>
    </row>
    <row r="151" spans="1:5" x14ac:dyDescent="0.3">
      <c r="A151" s="62"/>
      <c r="B151" s="6" t="s">
        <v>22</v>
      </c>
      <c r="C151" s="54" t="s">
        <v>5</v>
      </c>
      <c r="D151" s="54" t="s">
        <v>101</v>
      </c>
      <c r="E151" s="58"/>
    </row>
    <row r="152" spans="1:5" x14ac:dyDescent="0.3">
      <c r="A152" s="62"/>
      <c r="B152" s="7" t="s">
        <v>10</v>
      </c>
      <c r="C152" s="55" t="s">
        <v>11</v>
      </c>
      <c r="D152" s="55" t="s">
        <v>106</v>
      </c>
      <c r="E152" s="50"/>
    </row>
    <row r="153" spans="1:5" x14ac:dyDescent="0.3">
      <c r="A153" s="62"/>
      <c r="B153" s="7" t="s">
        <v>13</v>
      </c>
      <c r="C153" s="55" t="s">
        <v>7</v>
      </c>
      <c r="D153" s="55" t="s">
        <v>107</v>
      </c>
      <c r="E153" s="51"/>
    </row>
    <row r="154" spans="1:5" ht="15" thickBot="1" x14ac:dyDescent="0.35">
      <c r="A154" s="62"/>
      <c r="B154" s="8" t="s">
        <v>14</v>
      </c>
      <c r="C154" s="56" t="s">
        <v>7</v>
      </c>
      <c r="D154" s="56" t="s">
        <v>108</v>
      </c>
      <c r="E154" s="52"/>
    </row>
    <row r="155" spans="1:5" ht="15" thickBot="1" x14ac:dyDescent="0.35">
      <c r="A155" s="63"/>
      <c r="B155" s="59" t="s">
        <v>163</v>
      </c>
      <c r="C155" s="60" t="s">
        <v>11</v>
      </c>
      <c r="D155" s="60" t="s">
        <v>162</v>
      </c>
      <c r="E155" s="64"/>
    </row>
    <row r="156" spans="1:5" ht="15" thickBot="1" x14ac:dyDescent="0.35"/>
    <row r="157" spans="1:5" ht="18.600000000000001" thickBot="1" x14ac:dyDescent="0.35">
      <c r="A157" s="267" t="s">
        <v>259</v>
      </c>
      <c r="B157" s="268"/>
      <c r="C157" s="268"/>
      <c r="D157" s="268"/>
      <c r="E157" s="269"/>
    </row>
    <row r="158" spans="1:5" x14ac:dyDescent="0.3">
      <c r="A158" s="62"/>
      <c r="B158" s="6" t="s">
        <v>22</v>
      </c>
      <c r="C158" s="54" t="s">
        <v>5</v>
      </c>
      <c r="D158" s="54" t="s">
        <v>101</v>
      </c>
      <c r="E158" s="58"/>
    </row>
    <row r="159" spans="1:5" x14ac:dyDescent="0.3">
      <c r="A159" s="62"/>
      <c r="B159" s="7" t="s">
        <v>10</v>
      </c>
      <c r="C159" s="55" t="s">
        <v>11</v>
      </c>
      <c r="D159" s="55" t="s">
        <v>106</v>
      </c>
      <c r="E159" s="50"/>
    </row>
    <row r="160" spans="1:5" x14ac:dyDescent="0.3">
      <c r="A160" s="62"/>
      <c r="B160" s="7" t="s">
        <v>13</v>
      </c>
      <c r="C160" s="55" t="s">
        <v>7</v>
      </c>
      <c r="D160" s="55" t="s">
        <v>107</v>
      </c>
      <c r="E160" s="51"/>
    </row>
    <row r="161" spans="1:5" ht="15" thickBot="1" x14ac:dyDescent="0.35">
      <c r="A161" s="62"/>
      <c r="B161" s="8" t="s">
        <v>14</v>
      </c>
      <c r="C161" s="56" t="s">
        <v>7</v>
      </c>
      <c r="D161" s="56" t="s">
        <v>108</v>
      </c>
      <c r="E161" s="52"/>
    </row>
    <row r="162" spans="1:5" ht="15" thickBot="1" x14ac:dyDescent="0.35">
      <c r="A162" s="63"/>
      <c r="B162" s="59" t="s">
        <v>163</v>
      </c>
      <c r="C162" s="60" t="s">
        <v>11</v>
      </c>
      <c r="D162" s="60" t="s">
        <v>162</v>
      </c>
      <c r="E162" s="64"/>
    </row>
    <row r="163" spans="1:5" ht="15" thickBot="1" x14ac:dyDescent="0.35"/>
    <row r="164" spans="1:5" ht="18.600000000000001" thickBot="1" x14ac:dyDescent="0.35">
      <c r="A164" s="267" t="s">
        <v>260</v>
      </c>
      <c r="B164" s="268"/>
      <c r="C164" s="268"/>
      <c r="D164" s="268"/>
      <c r="E164" s="269"/>
    </row>
    <row r="165" spans="1:5" x14ac:dyDescent="0.3">
      <c r="A165" s="62"/>
      <c r="B165" s="6" t="s">
        <v>22</v>
      </c>
      <c r="C165" s="54" t="s">
        <v>5</v>
      </c>
      <c r="D165" s="54" t="s">
        <v>101</v>
      </c>
      <c r="E165" s="58"/>
    </row>
    <row r="166" spans="1:5" x14ac:dyDescent="0.3">
      <c r="A166" s="62"/>
      <c r="B166" s="7" t="s">
        <v>10</v>
      </c>
      <c r="C166" s="55" t="s">
        <v>11</v>
      </c>
      <c r="D166" s="55" t="s">
        <v>106</v>
      </c>
      <c r="E166" s="50"/>
    </row>
    <row r="167" spans="1:5" x14ac:dyDescent="0.3">
      <c r="A167" s="62"/>
      <c r="B167" s="7" t="s">
        <v>13</v>
      </c>
      <c r="C167" s="55" t="s">
        <v>7</v>
      </c>
      <c r="D167" s="55" t="s">
        <v>107</v>
      </c>
      <c r="E167" s="51"/>
    </row>
    <row r="168" spans="1:5" ht="15" thickBot="1" x14ac:dyDescent="0.35">
      <c r="A168" s="62"/>
      <c r="B168" s="8" t="s">
        <v>14</v>
      </c>
      <c r="C168" s="56" t="s">
        <v>7</v>
      </c>
      <c r="D168" s="56" t="s">
        <v>108</v>
      </c>
      <c r="E168" s="52"/>
    </row>
    <row r="169" spans="1:5" ht="15" thickBot="1" x14ac:dyDescent="0.35">
      <c r="A169" s="63"/>
      <c r="B169" s="59" t="s">
        <v>163</v>
      </c>
      <c r="C169" s="60" t="s">
        <v>11</v>
      </c>
      <c r="D169" s="60" t="s">
        <v>162</v>
      </c>
      <c r="E169" s="64"/>
    </row>
    <row r="170" spans="1:5" ht="15" thickBot="1" x14ac:dyDescent="0.35"/>
    <row r="171" spans="1:5" ht="18.600000000000001" thickBot="1" x14ac:dyDescent="0.35">
      <c r="A171" s="267" t="s">
        <v>261</v>
      </c>
      <c r="B171" s="268"/>
      <c r="C171" s="268"/>
      <c r="D171" s="268"/>
      <c r="E171" s="269"/>
    </row>
    <row r="172" spans="1:5" x14ac:dyDescent="0.3">
      <c r="A172" s="62"/>
      <c r="B172" s="6" t="s">
        <v>22</v>
      </c>
      <c r="C172" s="54" t="s">
        <v>5</v>
      </c>
      <c r="D172" s="54" t="s">
        <v>101</v>
      </c>
      <c r="E172" s="58"/>
    </row>
    <row r="173" spans="1:5" x14ac:dyDescent="0.3">
      <c r="A173" s="62"/>
      <c r="B173" s="7" t="s">
        <v>10</v>
      </c>
      <c r="C173" s="55" t="s">
        <v>11</v>
      </c>
      <c r="D173" s="55" t="s">
        <v>106</v>
      </c>
      <c r="E173" s="50"/>
    </row>
    <row r="174" spans="1:5" x14ac:dyDescent="0.3">
      <c r="A174" s="62"/>
      <c r="B174" s="7" t="s">
        <v>13</v>
      </c>
      <c r="C174" s="55" t="s">
        <v>7</v>
      </c>
      <c r="D174" s="55" t="s">
        <v>107</v>
      </c>
      <c r="E174" s="51"/>
    </row>
    <row r="175" spans="1:5" ht="15" thickBot="1" x14ac:dyDescent="0.35">
      <c r="A175" s="62"/>
      <c r="B175" s="8" t="s">
        <v>14</v>
      </c>
      <c r="C175" s="56" t="s">
        <v>7</v>
      </c>
      <c r="D175" s="56" t="s">
        <v>108</v>
      </c>
      <c r="E175" s="52"/>
    </row>
    <row r="176" spans="1:5" ht="15" thickBot="1" x14ac:dyDescent="0.35">
      <c r="A176" s="63"/>
      <c r="B176" s="59" t="s">
        <v>163</v>
      </c>
      <c r="C176" s="60" t="s">
        <v>11</v>
      </c>
      <c r="D176" s="60" t="s">
        <v>162</v>
      </c>
      <c r="E176" s="64"/>
    </row>
    <row r="177" spans="1:5" ht="15" thickBot="1" x14ac:dyDescent="0.35"/>
    <row r="178" spans="1:5" ht="18.600000000000001" thickBot="1" x14ac:dyDescent="0.35">
      <c r="A178" s="267" t="s">
        <v>262</v>
      </c>
      <c r="B178" s="268"/>
      <c r="C178" s="268"/>
      <c r="D178" s="268"/>
      <c r="E178" s="269"/>
    </row>
    <row r="179" spans="1:5" x14ac:dyDescent="0.3">
      <c r="A179" s="62"/>
      <c r="B179" s="6" t="s">
        <v>22</v>
      </c>
      <c r="C179" s="54" t="s">
        <v>5</v>
      </c>
      <c r="D179" s="54" t="s">
        <v>101</v>
      </c>
      <c r="E179" s="58"/>
    </row>
    <row r="180" spans="1:5" x14ac:dyDescent="0.3">
      <c r="A180" s="62"/>
      <c r="B180" s="7" t="s">
        <v>10</v>
      </c>
      <c r="C180" s="55" t="s">
        <v>11</v>
      </c>
      <c r="D180" s="55" t="s">
        <v>106</v>
      </c>
      <c r="E180" s="50"/>
    </row>
    <row r="181" spans="1:5" x14ac:dyDescent="0.3">
      <c r="A181" s="62"/>
      <c r="B181" s="7" t="s">
        <v>13</v>
      </c>
      <c r="C181" s="55" t="s">
        <v>7</v>
      </c>
      <c r="D181" s="55" t="s">
        <v>107</v>
      </c>
      <c r="E181" s="51"/>
    </row>
    <row r="182" spans="1:5" ht="15" thickBot="1" x14ac:dyDescent="0.35">
      <c r="A182" s="62"/>
      <c r="B182" s="8" t="s">
        <v>14</v>
      </c>
      <c r="C182" s="56" t="s">
        <v>7</v>
      </c>
      <c r="D182" s="56" t="s">
        <v>108</v>
      </c>
      <c r="E182" s="52"/>
    </row>
    <row r="183" spans="1:5" ht="15" thickBot="1" x14ac:dyDescent="0.35">
      <c r="A183" s="63"/>
      <c r="B183" s="59" t="s">
        <v>163</v>
      </c>
      <c r="C183" s="60" t="s">
        <v>11</v>
      </c>
      <c r="D183" s="60" t="s">
        <v>162</v>
      </c>
      <c r="E183" s="64"/>
    </row>
    <row r="184" spans="1:5" ht="15" thickBot="1" x14ac:dyDescent="0.35"/>
    <row r="185" spans="1:5" ht="18.600000000000001" thickBot="1" x14ac:dyDescent="0.35">
      <c r="A185" s="267" t="s">
        <v>263</v>
      </c>
      <c r="B185" s="268"/>
      <c r="C185" s="268"/>
      <c r="D185" s="268"/>
      <c r="E185" s="269"/>
    </row>
    <row r="186" spans="1:5" x14ac:dyDescent="0.3">
      <c r="A186" s="62"/>
      <c r="B186" s="6" t="s">
        <v>22</v>
      </c>
      <c r="C186" s="54" t="s">
        <v>5</v>
      </c>
      <c r="D186" s="54" t="s">
        <v>101</v>
      </c>
      <c r="E186" s="58"/>
    </row>
    <row r="187" spans="1:5" x14ac:dyDescent="0.3">
      <c r="A187" s="62"/>
      <c r="B187" s="7" t="s">
        <v>10</v>
      </c>
      <c r="C187" s="55" t="s">
        <v>11</v>
      </c>
      <c r="D187" s="55" t="s">
        <v>106</v>
      </c>
      <c r="E187" s="50"/>
    </row>
    <row r="188" spans="1:5" x14ac:dyDescent="0.3">
      <c r="A188" s="62"/>
      <c r="B188" s="7" t="s">
        <v>13</v>
      </c>
      <c r="C188" s="55" t="s">
        <v>7</v>
      </c>
      <c r="D188" s="55" t="s">
        <v>107</v>
      </c>
      <c r="E188" s="51"/>
    </row>
    <row r="189" spans="1:5" ht="15" thickBot="1" x14ac:dyDescent="0.35">
      <c r="A189" s="62"/>
      <c r="B189" s="8" t="s">
        <v>14</v>
      </c>
      <c r="C189" s="56" t="s">
        <v>7</v>
      </c>
      <c r="D189" s="56" t="s">
        <v>108</v>
      </c>
      <c r="E189" s="52"/>
    </row>
    <row r="190" spans="1:5" ht="15" thickBot="1" x14ac:dyDescent="0.35">
      <c r="A190" s="63"/>
      <c r="B190" s="59" t="s">
        <v>163</v>
      </c>
      <c r="C190" s="60" t="s">
        <v>11</v>
      </c>
      <c r="D190" s="60" t="s">
        <v>162</v>
      </c>
      <c r="E190" s="64"/>
    </row>
    <row r="191" spans="1:5" ht="15" thickBot="1" x14ac:dyDescent="0.35"/>
    <row r="192" spans="1:5" ht="18.600000000000001" thickBot="1" x14ac:dyDescent="0.35">
      <c r="A192" s="267" t="s">
        <v>264</v>
      </c>
      <c r="B192" s="268"/>
      <c r="C192" s="268"/>
      <c r="D192" s="268"/>
      <c r="E192" s="269"/>
    </row>
    <row r="193" spans="1:5" x14ac:dyDescent="0.3">
      <c r="A193" s="62"/>
      <c r="B193" s="6" t="s">
        <v>22</v>
      </c>
      <c r="C193" s="54" t="s">
        <v>5</v>
      </c>
      <c r="D193" s="54" t="s">
        <v>101</v>
      </c>
      <c r="E193" s="58"/>
    </row>
    <row r="194" spans="1:5" x14ac:dyDescent="0.3">
      <c r="A194" s="62"/>
      <c r="B194" s="7" t="s">
        <v>10</v>
      </c>
      <c r="C194" s="55" t="s">
        <v>11</v>
      </c>
      <c r="D194" s="55" t="s">
        <v>106</v>
      </c>
      <c r="E194" s="50"/>
    </row>
    <row r="195" spans="1:5" x14ac:dyDescent="0.3">
      <c r="A195" s="62"/>
      <c r="B195" s="7" t="s">
        <v>13</v>
      </c>
      <c r="C195" s="55" t="s">
        <v>7</v>
      </c>
      <c r="D195" s="55" t="s">
        <v>107</v>
      </c>
      <c r="E195" s="51"/>
    </row>
    <row r="196" spans="1:5" ht="15" thickBot="1" x14ac:dyDescent="0.35">
      <c r="A196" s="62"/>
      <c r="B196" s="8" t="s">
        <v>14</v>
      </c>
      <c r="C196" s="56" t="s">
        <v>7</v>
      </c>
      <c r="D196" s="56" t="s">
        <v>108</v>
      </c>
      <c r="E196" s="52"/>
    </row>
    <row r="197" spans="1:5" ht="15" thickBot="1" x14ac:dyDescent="0.35">
      <c r="A197" s="63"/>
      <c r="B197" s="59" t="s">
        <v>163</v>
      </c>
      <c r="C197" s="60" t="s">
        <v>11</v>
      </c>
      <c r="D197" s="60" t="s">
        <v>162</v>
      </c>
      <c r="E197" s="64"/>
    </row>
    <row r="198" spans="1:5" ht="15" thickBot="1" x14ac:dyDescent="0.35"/>
    <row r="199" spans="1:5" ht="18.600000000000001" thickBot="1" x14ac:dyDescent="0.35">
      <c r="A199" s="267" t="s">
        <v>265</v>
      </c>
      <c r="B199" s="268"/>
      <c r="C199" s="268"/>
      <c r="D199" s="268"/>
      <c r="E199" s="269"/>
    </row>
    <row r="200" spans="1:5" x14ac:dyDescent="0.3">
      <c r="A200" s="62"/>
      <c r="B200" s="6" t="s">
        <v>22</v>
      </c>
      <c r="C200" s="54" t="s">
        <v>5</v>
      </c>
      <c r="D200" s="54" t="s">
        <v>101</v>
      </c>
      <c r="E200" s="58"/>
    </row>
    <row r="201" spans="1:5" x14ac:dyDescent="0.3">
      <c r="A201" s="62"/>
      <c r="B201" s="7" t="s">
        <v>10</v>
      </c>
      <c r="C201" s="55" t="s">
        <v>11</v>
      </c>
      <c r="D201" s="55" t="s">
        <v>106</v>
      </c>
      <c r="E201" s="50"/>
    </row>
    <row r="202" spans="1:5" x14ac:dyDescent="0.3">
      <c r="A202" s="62"/>
      <c r="B202" s="7" t="s">
        <v>13</v>
      </c>
      <c r="C202" s="55" t="s">
        <v>7</v>
      </c>
      <c r="D202" s="55" t="s">
        <v>107</v>
      </c>
      <c r="E202" s="51"/>
    </row>
    <row r="203" spans="1:5" ht="15" thickBot="1" x14ac:dyDescent="0.35">
      <c r="A203" s="62"/>
      <c r="B203" s="8" t="s">
        <v>14</v>
      </c>
      <c r="C203" s="56" t="s">
        <v>7</v>
      </c>
      <c r="D203" s="56" t="s">
        <v>108</v>
      </c>
      <c r="E203" s="52"/>
    </row>
    <row r="204" spans="1:5" ht="15" thickBot="1" x14ac:dyDescent="0.35">
      <c r="A204" s="63"/>
      <c r="B204" s="59" t="s">
        <v>163</v>
      </c>
      <c r="C204" s="60" t="s">
        <v>11</v>
      </c>
      <c r="D204" s="60" t="s">
        <v>162</v>
      </c>
      <c r="E204" s="64"/>
    </row>
    <row r="205" spans="1:5" ht="15" thickBot="1" x14ac:dyDescent="0.35"/>
    <row r="206" spans="1:5" ht="18.600000000000001" thickBot="1" x14ac:dyDescent="0.35">
      <c r="A206" s="267" t="s">
        <v>266</v>
      </c>
      <c r="B206" s="268"/>
      <c r="C206" s="268"/>
      <c r="D206" s="268"/>
      <c r="E206" s="269"/>
    </row>
    <row r="207" spans="1:5" x14ac:dyDescent="0.3">
      <c r="A207" s="62"/>
      <c r="B207" s="6" t="s">
        <v>22</v>
      </c>
      <c r="C207" s="54" t="s">
        <v>5</v>
      </c>
      <c r="D207" s="54" t="s">
        <v>101</v>
      </c>
      <c r="E207" s="58"/>
    </row>
    <row r="208" spans="1:5" x14ac:dyDescent="0.3">
      <c r="A208" s="62"/>
      <c r="B208" s="7" t="s">
        <v>10</v>
      </c>
      <c r="C208" s="55" t="s">
        <v>11</v>
      </c>
      <c r="D208" s="55" t="s">
        <v>106</v>
      </c>
      <c r="E208" s="50"/>
    </row>
    <row r="209" spans="1:5" x14ac:dyDescent="0.3">
      <c r="A209" s="62"/>
      <c r="B209" s="7" t="s">
        <v>13</v>
      </c>
      <c r="C209" s="55" t="s">
        <v>7</v>
      </c>
      <c r="D209" s="55" t="s">
        <v>107</v>
      </c>
      <c r="E209" s="51"/>
    </row>
    <row r="210" spans="1:5" ht="15" thickBot="1" x14ac:dyDescent="0.35">
      <c r="A210" s="62"/>
      <c r="B210" s="8" t="s">
        <v>14</v>
      </c>
      <c r="C210" s="56" t="s">
        <v>7</v>
      </c>
      <c r="D210" s="56" t="s">
        <v>108</v>
      </c>
      <c r="E210" s="52"/>
    </row>
    <row r="211" spans="1:5" ht="15" thickBot="1" x14ac:dyDescent="0.35">
      <c r="A211" s="63"/>
      <c r="B211" s="59" t="s">
        <v>163</v>
      </c>
      <c r="C211" s="60" t="s">
        <v>11</v>
      </c>
      <c r="D211" s="60" t="s">
        <v>162</v>
      </c>
      <c r="E211" s="64"/>
    </row>
    <row r="212" spans="1:5" ht="15" thickBot="1" x14ac:dyDescent="0.35"/>
    <row r="213" spans="1:5" ht="18.600000000000001" thickBot="1" x14ac:dyDescent="0.35">
      <c r="A213" s="267" t="s">
        <v>267</v>
      </c>
      <c r="B213" s="268"/>
      <c r="C213" s="268"/>
      <c r="D213" s="268"/>
      <c r="E213" s="269"/>
    </row>
    <row r="214" spans="1:5" x14ac:dyDescent="0.3">
      <c r="A214" s="62"/>
      <c r="B214" s="6" t="s">
        <v>22</v>
      </c>
      <c r="C214" s="54" t="s">
        <v>5</v>
      </c>
      <c r="D214" s="54" t="s">
        <v>101</v>
      </c>
      <c r="E214" s="58"/>
    </row>
    <row r="215" spans="1:5" x14ac:dyDescent="0.3">
      <c r="A215" s="62"/>
      <c r="B215" s="7" t="s">
        <v>10</v>
      </c>
      <c r="C215" s="55" t="s">
        <v>11</v>
      </c>
      <c r="D215" s="55" t="s">
        <v>106</v>
      </c>
      <c r="E215" s="50"/>
    </row>
    <row r="216" spans="1:5" x14ac:dyDescent="0.3">
      <c r="A216" s="62"/>
      <c r="B216" s="7" t="s">
        <v>13</v>
      </c>
      <c r="C216" s="55" t="s">
        <v>7</v>
      </c>
      <c r="D216" s="55" t="s">
        <v>107</v>
      </c>
      <c r="E216" s="51"/>
    </row>
    <row r="217" spans="1:5" ht="15" thickBot="1" x14ac:dyDescent="0.35">
      <c r="A217" s="62"/>
      <c r="B217" s="8" t="s">
        <v>14</v>
      </c>
      <c r="C217" s="56" t="s">
        <v>7</v>
      </c>
      <c r="D217" s="56" t="s">
        <v>108</v>
      </c>
      <c r="E217" s="52"/>
    </row>
    <row r="218" spans="1:5" ht="15" thickBot="1" x14ac:dyDescent="0.35">
      <c r="A218" s="63"/>
      <c r="B218" s="59" t="s">
        <v>163</v>
      </c>
      <c r="C218" s="60" t="s">
        <v>11</v>
      </c>
      <c r="D218" s="60" t="s">
        <v>162</v>
      </c>
      <c r="E218" s="64"/>
    </row>
    <row r="219" spans="1:5" ht="15" thickBot="1" x14ac:dyDescent="0.35"/>
    <row r="220" spans="1:5" ht="18.600000000000001" thickBot="1" x14ac:dyDescent="0.35">
      <c r="A220" s="267" t="s">
        <v>268</v>
      </c>
      <c r="B220" s="268"/>
      <c r="C220" s="268"/>
      <c r="D220" s="268"/>
      <c r="E220" s="269"/>
    </row>
    <row r="221" spans="1:5" x14ac:dyDescent="0.3">
      <c r="A221" s="62"/>
      <c r="B221" s="6" t="s">
        <v>22</v>
      </c>
      <c r="C221" s="54" t="s">
        <v>5</v>
      </c>
      <c r="D221" s="54" t="s">
        <v>101</v>
      </c>
      <c r="E221" s="58"/>
    </row>
    <row r="222" spans="1:5" x14ac:dyDescent="0.3">
      <c r="A222" s="62"/>
      <c r="B222" s="7" t="s">
        <v>10</v>
      </c>
      <c r="C222" s="55" t="s">
        <v>11</v>
      </c>
      <c r="D222" s="55" t="s">
        <v>106</v>
      </c>
      <c r="E222" s="50"/>
    </row>
    <row r="223" spans="1:5" x14ac:dyDescent="0.3">
      <c r="A223" s="62"/>
      <c r="B223" s="7" t="s">
        <v>13</v>
      </c>
      <c r="C223" s="55" t="s">
        <v>7</v>
      </c>
      <c r="D223" s="55" t="s">
        <v>107</v>
      </c>
      <c r="E223" s="51"/>
    </row>
    <row r="224" spans="1:5" ht="15" thickBot="1" x14ac:dyDescent="0.35">
      <c r="A224" s="62"/>
      <c r="B224" s="8" t="s">
        <v>14</v>
      </c>
      <c r="C224" s="56" t="s">
        <v>7</v>
      </c>
      <c r="D224" s="56" t="s">
        <v>108</v>
      </c>
      <c r="E224" s="52"/>
    </row>
    <row r="225" spans="1:5" ht="15" thickBot="1" x14ac:dyDescent="0.35">
      <c r="A225" s="63"/>
      <c r="B225" s="59" t="s">
        <v>163</v>
      </c>
      <c r="C225" s="60" t="s">
        <v>11</v>
      </c>
      <c r="D225" s="60" t="s">
        <v>162</v>
      </c>
      <c r="E225" s="64"/>
    </row>
    <row r="226" spans="1:5" ht="15" thickBot="1" x14ac:dyDescent="0.35"/>
    <row r="227" spans="1:5" ht="18.600000000000001" thickBot="1" x14ac:dyDescent="0.35">
      <c r="A227" s="267" t="s">
        <v>269</v>
      </c>
      <c r="B227" s="268"/>
      <c r="C227" s="268"/>
      <c r="D227" s="268"/>
      <c r="E227" s="269"/>
    </row>
    <row r="228" spans="1:5" x14ac:dyDescent="0.3">
      <c r="A228" s="62"/>
      <c r="B228" s="6" t="s">
        <v>22</v>
      </c>
      <c r="C228" s="54" t="s">
        <v>5</v>
      </c>
      <c r="D228" s="54" t="s">
        <v>101</v>
      </c>
      <c r="E228" s="58"/>
    </row>
    <row r="229" spans="1:5" x14ac:dyDescent="0.3">
      <c r="A229" s="62"/>
      <c r="B229" s="7" t="s">
        <v>10</v>
      </c>
      <c r="C229" s="55" t="s">
        <v>11</v>
      </c>
      <c r="D229" s="55" t="s">
        <v>106</v>
      </c>
      <c r="E229" s="50"/>
    </row>
    <row r="230" spans="1:5" x14ac:dyDescent="0.3">
      <c r="A230" s="62"/>
      <c r="B230" s="7" t="s">
        <v>13</v>
      </c>
      <c r="C230" s="55" t="s">
        <v>7</v>
      </c>
      <c r="D230" s="55" t="s">
        <v>107</v>
      </c>
      <c r="E230" s="51"/>
    </row>
    <row r="231" spans="1:5" ht="15" thickBot="1" x14ac:dyDescent="0.35">
      <c r="A231" s="62"/>
      <c r="B231" s="8" t="s">
        <v>14</v>
      </c>
      <c r="C231" s="56" t="s">
        <v>7</v>
      </c>
      <c r="D231" s="56" t="s">
        <v>108</v>
      </c>
      <c r="E231" s="52"/>
    </row>
    <row r="232" spans="1:5" ht="15" thickBot="1" x14ac:dyDescent="0.35">
      <c r="A232" s="63"/>
      <c r="B232" s="59" t="s">
        <v>163</v>
      </c>
      <c r="C232" s="60" t="s">
        <v>11</v>
      </c>
      <c r="D232" s="60" t="s">
        <v>162</v>
      </c>
      <c r="E232" s="64"/>
    </row>
    <row r="233" spans="1:5" ht="15" thickBot="1" x14ac:dyDescent="0.35"/>
    <row r="234" spans="1:5" ht="18.600000000000001" thickBot="1" x14ac:dyDescent="0.35">
      <c r="A234" s="267" t="s">
        <v>270</v>
      </c>
      <c r="B234" s="268"/>
      <c r="C234" s="268"/>
      <c r="D234" s="268"/>
      <c r="E234" s="269"/>
    </row>
    <row r="235" spans="1:5" x14ac:dyDescent="0.3">
      <c r="A235" s="62"/>
      <c r="B235" s="6" t="s">
        <v>22</v>
      </c>
      <c r="C235" s="54" t="s">
        <v>5</v>
      </c>
      <c r="D235" s="54" t="s">
        <v>101</v>
      </c>
      <c r="E235" s="58"/>
    </row>
    <row r="236" spans="1:5" x14ac:dyDescent="0.3">
      <c r="A236" s="62"/>
      <c r="B236" s="7" t="s">
        <v>10</v>
      </c>
      <c r="C236" s="55" t="s">
        <v>11</v>
      </c>
      <c r="D236" s="55" t="s">
        <v>106</v>
      </c>
      <c r="E236" s="50"/>
    </row>
    <row r="237" spans="1:5" x14ac:dyDescent="0.3">
      <c r="A237" s="62"/>
      <c r="B237" s="7" t="s">
        <v>13</v>
      </c>
      <c r="C237" s="55" t="s">
        <v>7</v>
      </c>
      <c r="D237" s="55" t="s">
        <v>107</v>
      </c>
      <c r="E237" s="51"/>
    </row>
    <row r="238" spans="1:5" ht="15" thickBot="1" x14ac:dyDescent="0.35">
      <c r="A238" s="62"/>
      <c r="B238" s="8" t="s">
        <v>14</v>
      </c>
      <c r="C238" s="56" t="s">
        <v>7</v>
      </c>
      <c r="D238" s="56" t="s">
        <v>108</v>
      </c>
      <c r="E238" s="52"/>
    </row>
    <row r="239" spans="1:5" ht="15" thickBot="1" x14ac:dyDescent="0.35">
      <c r="A239" s="63"/>
      <c r="B239" s="59" t="s">
        <v>163</v>
      </c>
      <c r="C239" s="60" t="s">
        <v>11</v>
      </c>
      <c r="D239" s="60" t="s">
        <v>162</v>
      </c>
      <c r="E239" s="64"/>
    </row>
    <row r="240" spans="1:5" ht="15" thickBot="1" x14ac:dyDescent="0.35"/>
    <row r="241" spans="1:5" ht="18.600000000000001" thickBot="1" x14ac:dyDescent="0.35">
      <c r="A241" s="267" t="s">
        <v>271</v>
      </c>
      <c r="B241" s="268"/>
      <c r="C241" s="268"/>
      <c r="D241" s="268"/>
      <c r="E241" s="269"/>
    </row>
    <row r="242" spans="1:5" x14ac:dyDescent="0.3">
      <c r="A242" s="62"/>
      <c r="B242" s="6" t="s">
        <v>22</v>
      </c>
      <c r="C242" s="54" t="s">
        <v>5</v>
      </c>
      <c r="D242" s="54" t="s">
        <v>101</v>
      </c>
      <c r="E242" s="58"/>
    </row>
    <row r="243" spans="1:5" x14ac:dyDescent="0.3">
      <c r="A243" s="62"/>
      <c r="B243" s="7" t="s">
        <v>10</v>
      </c>
      <c r="C243" s="55" t="s">
        <v>11</v>
      </c>
      <c r="D243" s="55" t="s">
        <v>106</v>
      </c>
      <c r="E243" s="50"/>
    </row>
    <row r="244" spans="1:5" x14ac:dyDescent="0.3">
      <c r="A244" s="62"/>
      <c r="B244" s="7" t="s">
        <v>13</v>
      </c>
      <c r="C244" s="55" t="s">
        <v>7</v>
      </c>
      <c r="D244" s="55" t="s">
        <v>107</v>
      </c>
      <c r="E244" s="51"/>
    </row>
    <row r="245" spans="1:5" ht="15" thickBot="1" x14ac:dyDescent="0.35">
      <c r="A245" s="62"/>
      <c r="B245" s="8" t="s">
        <v>14</v>
      </c>
      <c r="C245" s="56" t="s">
        <v>7</v>
      </c>
      <c r="D245" s="56" t="s">
        <v>108</v>
      </c>
      <c r="E245" s="52"/>
    </row>
    <row r="246" spans="1:5" ht="15" thickBot="1" x14ac:dyDescent="0.35">
      <c r="A246" s="63"/>
      <c r="B246" s="59" t="s">
        <v>163</v>
      </c>
      <c r="C246" s="60" t="s">
        <v>11</v>
      </c>
      <c r="D246" s="60" t="s">
        <v>162</v>
      </c>
      <c r="E246" s="64"/>
    </row>
    <row r="247" spans="1:5" ht="15" thickBot="1" x14ac:dyDescent="0.35"/>
    <row r="248" spans="1:5" ht="18.600000000000001" thickBot="1" x14ac:dyDescent="0.35">
      <c r="A248" s="267" t="s">
        <v>272</v>
      </c>
      <c r="B248" s="268"/>
      <c r="C248" s="268"/>
      <c r="D248" s="268"/>
      <c r="E248" s="269"/>
    </row>
    <row r="249" spans="1:5" x14ac:dyDescent="0.3">
      <c r="A249" s="62"/>
      <c r="B249" s="6" t="s">
        <v>22</v>
      </c>
      <c r="C249" s="54" t="s">
        <v>5</v>
      </c>
      <c r="D249" s="54" t="s">
        <v>101</v>
      </c>
      <c r="E249" s="58"/>
    </row>
    <row r="250" spans="1:5" x14ac:dyDescent="0.3">
      <c r="A250" s="62"/>
      <c r="B250" s="7" t="s">
        <v>10</v>
      </c>
      <c r="C250" s="55" t="s">
        <v>11</v>
      </c>
      <c r="D250" s="55" t="s">
        <v>106</v>
      </c>
      <c r="E250" s="50"/>
    </row>
    <row r="251" spans="1:5" x14ac:dyDescent="0.3">
      <c r="A251" s="62"/>
      <c r="B251" s="7" t="s">
        <v>13</v>
      </c>
      <c r="C251" s="55" t="s">
        <v>7</v>
      </c>
      <c r="D251" s="55" t="s">
        <v>107</v>
      </c>
      <c r="E251" s="51"/>
    </row>
    <row r="252" spans="1:5" ht="15" thickBot="1" x14ac:dyDescent="0.35">
      <c r="A252" s="62"/>
      <c r="B252" s="8" t="s">
        <v>14</v>
      </c>
      <c r="C252" s="56" t="s">
        <v>7</v>
      </c>
      <c r="D252" s="56" t="s">
        <v>108</v>
      </c>
      <c r="E252" s="52"/>
    </row>
    <row r="253" spans="1:5" ht="15" thickBot="1" x14ac:dyDescent="0.35">
      <c r="A253" s="63"/>
      <c r="B253" s="59" t="s">
        <v>163</v>
      </c>
      <c r="C253" s="60" t="s">
        <v>11</v>
      </c>
      <c r="D253" s="60" t="s">
        <v>162</v>
      </c>
      <c r="E253" s="64"/>
    </row>
    <row r="254" spans="1:5" ht="15" thickBot="1" x14ac:dyDescent="0.35"/>
    <row r="255" spans="1:5" ht="18.600000000000001" thickBot="1" x14ac:dyDescent="0.35">
      <c r="A255" s="267" t="s">
        <v>273</v>
      </c>
      <c r="B255" s="268"/>
      <c r="C255" s="268"/>
      <c r="D255" s="268"/>
      <c r="E255" s="269"/>
    </row>
    <row r="256" spans="1:5" x14ac:dyDescent="0.3">
      <c r="A256" s="62"/>
      <c r="B256" s="6" t="s">
        <v>22</v>
      </c>
      <c r="C256" s="54" t="s">
        <v>5</v>
      </c>
      <c r="D256" s="54" t="s">
        <v>101</v>
      </c>
      <c r="E256" s="58"/>
    </row>
    <row r="257" spans="1:5" x14ac:dyDescent="0.3">
      <c r="A257" s="62"/>
      <c r="B257" s="7" t="s">
        <v>10</v>
      </c>
      <c r="C257" s="55" t="s">
        <v>11</v>
      </c>
      <c r="D257" s="55" t="s">
        <v>106</v>
      </c>
      <c r="E257" s="50"/>
    </row>
    <row r="258" spans="1:5" x14ac:dyDescent="0.3">
      <c r="A258" s="62"/>
      <c r="B258" s="7" t="s">
        <v>13</v>
      </c>
      <c r="C258" s="55" t="s">
        <v>7</v>
      </c>
      <c r="D258" s="55" t="s">
        <v>107</v>
      </c>
      <c r="E258" s="51"/>
    </row>
    <row r="259" spans="1:5" ht="15" thickBot="1" x14ac:dyDescent="0.35">
      <c r="A259" s="62"/>
      <c r="B259" s="8" t="s">
        <v>14</v>
      </c>
      <c r="C259" s="56" t="s">
        <v>7</v>
      </c>
      <c r="D259" s="56" t="s">
        <v>108</v>
      </c>
      <c r="E259" s="52"/>
    </row>
    <row r="260" spans="1:5" ht="15" thickBot="1" x14ac:dyDescent="0.35">
      <c r="A260" s="63"/>
      <c r="B260" s="59" t="s">
        <v>163</v>
      </c>
      <c r="C260" s="60" t="s">
        <v>11</v>
      </c>
      <c r="D260" s="60" t="s">
        <v>162</v>
      </c>
      <c r="E260" s="64"/>
    </row>
    <row r="261" spans="1:5" ht="15" thickBot="1" x14ac:dyDescent="0.35"/>
    <row r="262" spans="1:5" ht="18.600000000000001" thickBot="1" x14ac:dyDescent="0.35">
      <c r="A262" s="267" t="s">
        <v>274</v>
      </c>
      <c r="B262" s="268"/>
      <c r="C262" s="268"/>
      <c r="D262" s="268"/>
      <c r="E262" s="269"/>
    </row>
    <row r="263" spans="1:5" x14ac:dyDescent="0.3">
      <c r="A263" s="62"/>
      <c r="B263" s="6" t="s">
        <v>22</v>
      </c>
      <c r="C263" s="54" t="s">
        <v>5</v>
      </c>
      <c r="D263" s="54" t="s">
        <v>101</v>
      </c>
      <c r="E263" s="58"/>
    </row>
    <row r="264" spans="1:5" x14ac:dyDescent="0.3">
      <c r="A264" s="62"/>
      <c r="B264" s="7" t="s">
        <v>10</v>
      </c>
      <c r="C264" s="55" t="s">
        <v>11</v>
      </c>
      <c r="D264" s="55" t="s">
        <v>106</v>
      </c>
      <c r="E264" s="50"/>
    </row>
    <row r="265" spans="1:5" x14ac:dyDescent="0.3">
      <c r="A265" s="62"/>
      <c r="B265" s="7" t="s">
        <v>13</v>
      </c>
      <c r="C265" s="55" t="s">
        <v>7</v>
      </c>
      <c r="D265" s="55" t="s">
        <v>107</v>
      </c>
      <c r="E265" s="51"/>
    </row>
    <row r="266" spans="1:5" ht="15" thickBot="1" x14ac:dyDescent="0.35">
      <c r="A266" s="62"/>
      <c r="B266" s="8" t="s">
        <v>14</v>
      </c>
      <c r="C266" s="56" t="s">
        <v>7</v>
      </c>
      <c r="D266" s="56" t="s">
        <v>108</v>
      </c>
      <c r="E266" s="52"/>
    </row>
    <row r="267" spans="1:5" ht="15" thickBot="1" x14ac:dyDescent="0.35">
      <c r="A267" s="63"/>
      <c r="B267" s="59" t="s">
        <v>163</v>
      </c>
      <c r="C267" s="60" t="s">
        <v>11</v>
      </c>
      <c r="D267" s="60" t="s">
        <v>162</v>
      </c>
      <c r="E267" s="64"/>
    </row>
    <row r="268" spans="1:5" ht="15" thickBot="1" x14ac:dyDescent="0.35"/>
    <row r="269" spans="1:5" ht="18.600000000000001" thickBot="1" x14ac:dyDescent="0.35">
      <c r="A269" s="267" t="s">
        <v>275</v>
      </c>
      <c r="B269" s="268"/>
      <c r="C269" s="268"/>
      <c r="D269" s="268"/>
      <c r="E269" s="269"/>
    </row>
    <row r="270" spans="1:5" x14ac:dyDescent="0.3">
      <c r="A270" s="62"/>
      <c r="B270" s="6" t="s">
        <v>22</v>
      </c>
      <c r="C270" s="54" t="s">
        <v>5</v>
      </c>
      <c r="D270" s="54" t="s">
        <v>101</v>
      </c>
      <c r="E270" s="58"/>
    </row>
    <row r="271" spans="1:5" x14ac:dyDescent="0.3">
      <c r="A271" s="62"/>
      <c r="B271" s="7" t="s">
        <v>10</v>
      </c>
      <c r="C271" s="55" t="s">
        <v>11</v>
      </c>
      <c r="D271" s="55" t="s">
        <v>106</v>
      </c>
      <c r="E271" s="50"/>
    </row>
    <row r="272" spans="1:5" x14ac:dyDescent="0.3">
      <c r="A272" s="62"/>
      <c r="B272" s="7" t="s">
        <v>13</v>
      </c>
      <c r="C272" s="55" t="s">
        <v>7</v>
      </c>
      <c r="D272" s="55" t="s">
        <v>107</v>
      </c>
      <c r="E272" s="51"/>
    </row>
    <row r="273" spans="1:5" ht="15" thickBot="1" x14ac:dyDescent="0.35">
      <c r="A273" s="62"/>
      <c r="B273" s="8" t="s">
        <v>14</v>
      </c>
      <c r="C273" s="56" t="s">
        <v>7</v>
      </c>
      <c r="D273" s="56" t="s">
        <v>108</v>
      </c>
      <c r="E273" s="52"/>
    </row>
    <row r="274" spans="1:5" ht="15" thickBot="1" x14ac:dyDescent="0.35">
      <c r="A274" s="63"/>
      <c r="B274" s="59" t="s">
        <v>163</v>
      </c>
      <c r="C274" s="60" t="s">
        <v>11</v>
      </c>
      <c r="D274" s="60" t="s">
        <v>162</v>
      </c>
      <c r="E274" s="64"/>
    </row>
    <row r="275" spans="1:5" ht="15" thickBot="1" x14ac:dyDescent="0.35"/>
    <row r="276" spans="1:5" ht="18.600000000000001" thickBot="1" x14ac:dyDescent="0.35">
      <c r="A276" s="267" t="s">
        <v>276</v>
      </c>
      <c r="B276" s="268"/>
      <c r="C276" s="268"/>
      <c r="D276" s="268"/>
      <c r="E276" s="269"/>
    </row>
    <row r="277" spans="1:5" x14ac:dyDescent="0.3">
      <c r="A277" s="62"/>
      <c r="B277" s="6" t="s">
        <v>22</v>
      </c>
      <c r="C277" s="54" t="s">
        <v>5</v>
      </c>
      <c r="D277" s="54" t="s">
        <v>101</v>
      </c>
      <c r="E277" s="58"/>
    </row>
    <row r="278" spans="1:5" x14ac:dyDescent="0.3">
      <c r="A278" s="62"/>
      <c r="B278" s="7" t="s">
        <v>10</v>
      </c>
      <c r="C278" s="55" t="s">
        <v>11</v>
      </c>
      <c r="D278" s="55" t="s">
        <v>106</v>
      </c>
      <c r="E278" s="50"/>
    </row>
    <row r="279" spans="1:5" x14ac:dyDescent="0.3">
      <c r="A279" s="62"/>
      <c r="B279" s="7" t="s">
        <v>13</v>
      </c>
      <c r="C279" s="55" t="s">
        <v>7</v>
      </c>
      <c r="D279" s="55" t="s">
        <v>107</v>
      </c>
      <c r="E279" s="51"/>
    </row>
    <row r="280" spans="1:5" ht="15" thickBot="1" x14ac:dyDescent="0.35">
      <c r="A280" s="62"/>
      <c r="B280" s="8" t="s">
        <v>14</v>
      </c>
      <c r="C280" s="56" t="s">
        <v>7</v>
      </c>
      <c r="D280" s="56" t="s">
        <v>108</v>
      </c>
      <c r="E280" s="52"/>
    </row>
    <row r="281" spans="1:5" ht="15" thickBot="1" x14ac:dyDescent="0.35">
      <c r="A281" s="63"/>
      <c r="B281" s="59" t="s">
        <v>163</v>
      </c>
      <c r="C281" s="60" t="s">
        <v>11</v>
      </c>
      <c r="D281" s="60" t="s">
        <v>162</v>
      </c>
      <c r="E281" s="64"/>
    </row>
    <row r="282" spans="1:5" ht="15" thickBot="1" x14ac:dyDescent="0.35"/>
    <row r="283" spans="1:5" ht="18.600000000000001" thickBot="1" x14ac:dyDescent="0.35">
      <c r="A283" s="267" t="s">
        <v>277</v>
      </c>
      <c r="B283" s="268"/>
      <c r="C283" s="268"/>
      <c r="D283" s="268"/>
      <c r="E283" s="269"/>
    </row>
    <row r="284" spans="1:5" x14ac:dyDescent="0.3">
      <c r="A284" s="62"/>
      <c r="B284" s="6" t="s">
        <v>22</v>
      </c>
      <c r="C284" s="54" t="s">
        <v>5</v>
      </c>
      <c r="D284" s="54" t="s">
        <v>101</v>
      </c>
      <c r="E284" s="58"/>
    </row>
    <row r="285" spans="1:5" x14ac:dyDescent="0.3">
      <c r="A285" s="62"/>
      <c r="B285" s="7" t="s">
        <v>10</v>
      </c>
      <c r="C285" s="55" t="s">
        <v>11</v>
      </c>
      <c r="D285" s="55" t="s">
        <v>106</v>
      </c>
      <c r="E285" s="50"/>
    </row>
    <row r="286" spans="1:5" x14ac:dyDescent="0.3">
      <c r="A286" s="62"/>
      <c r="B286" s="7" t="s">
        <v>13</v>
      </c>
      <c r="C286" s="55" t="s">
        <v>7</v>
      </c>
      <c r="D286" s="55" t="s">
        <v>107</v>
      </c>
      <c r="E286" s="51"/>
    </row>
    <row r="287" spans="1:5" ht="15" thickBot="1" x14ac:dyDescent="0.35">
      <c r="A287" s="62"/>
      <c r="B287" s="8" t="s">
        <v>14</v>
      </c>
      <c r="C287" s="56" t="s">
        <v>7</v>
      </c>
      <c r="D287" s="56" t="s">
        <v>108</v>
      </c>
      <c r="E287" s="52"/>
    </row>
    <row r="288" spans="1:5" ht="15" thickBot="1" x14ac:dyDescent="0.35">
      <c r="A288" s="63"/>
      <c r="B288" s="59" t="s">
        <v>163</v>
      </c>
      <c r="C288" s="60" t="s">
        <v>11</v>
      </c>
      <c r="D288" s="60" t="s">
        <v>162</v>
      </c>
      <c r="E288" s="64"/>
    </row>
    <row r="289" spans="1:5" ht="15" thickBot="1" x14ac:dyDescent="0.35"/>
    <row r="290" spans="1:5" ht="18.600000000000001" thickBot="1" x14ac:dyDescent="0.35">
      <c r="A290" s="267" t="s">
        <v>278</v>
      </c>
      <c r="B290" s="268"/>
      <c r="C290" s="268"/>
      <c r="D290" s="268"/>
      <c r="E290" s="269"/>
    </row>
    <row r="291" spans="1:5" x14ac:dyDescent="0.3">
      <c r="A291" s="62"/>
      <c r="B291" s="6" t="s">
        <v>22</v>
      </c>
      <c r="C291" s="54" t="s">
        <v>5</v>
      </c>
      <c r="D291" s="54" t="s">
        <v>101</v>
      </c>
      <c r="E291" s="58"/>
    </row>
    <row r="292" spans="1:5" x14ac:dyDescent="0.3">
      <c r="A292" s="62"/>
      <c r="B292" s="7" t="s">
        <v>10</v>
      </c>
      <c r="C292" s="55" t="s">
        <v>11</v>
      </c>
      <c r="D292" s="55" t="s">
        <v>106</v>
      </c>
      <c r="E292" s="50"/>
    </row>
    <row r="293" spans="1:5" x14ac:dyDescent="0.3">
      <c r="A293" s="62"/>
      <c r="B293" s="7" t="s">
        <v>13</v>
      </c>
      <c r="C293" s="55" t="s">
        <v>7</v>
      </c>
      <c r="D293" s="55" t="s">
        <v>107</v>
      </c>
      <c r="E293" s="51"/>
    </row>
    <row r="294" spans="1:5" ht="15" thickBot="1" x14ac:dyDescent="0.35">
      <c r="A294" s="62"/>
      <c r="B294" s="8" t="s">
        <v>14</v>
      </c>
      <c r="C294" s="56" t="s">
        <v>7</v>
      </c>
      <c r="D294" s="56" t="s">
        <v>108</v>
      </c>
      <c r="E294" s="52"/>
    </row>
    <row r="295" spans="1:5" ht="15" thickBot="1" x14ac:dyDescent="0.35">
      <c r="A295" s="63"/>
      <c r="B295" s="59" t="s">
        <v>163</v>
      </c>
      <c r="C295" s="60" t="s">
        <v>11</v>
      </c>
      <c r="D295" s="60" t="s">
        <v>162</v>
      </c>
      <c r="E295" s="64"/>
    </row>
    <row r="296" spans="1:5" ht="15" thickBot="1" x14ac:dyDescent="0.35"/>
    <row r="297" spans="1:5" ht="18.600000000000001" thickBot="1" x14ac:dyDescent="0.35">
      <c r="A297" s="267" t="s">
        <v>279</v>
      </c>
      <c r="B297" s="268"/>
      <c r="C297" s="268"/>
      <c r="D297" s="268"/>
      <c r="E297" s="269"/>
    </row>
    <row r="298" spans="1:5" x14ac:dyDescent="0.3">
      <c r="A298" s="62"/>
      <c r="B298" s="6" t="s">
        <v>22</v>
      </c>
      <c r="C298" s="54" t="s">
        <v>5</v>
      </c>
      <c r="D298" s="54" t="s">
        <v>101</v>
      </c>
      <c r="E298" s="58"/>
    </row>
    <row r="299" spans="1:5" x14ac:dyDescent="0.3">
      <c r="A299" s="62"/>
      <c r="B299" s="7" t="s">
        <v>10</v>
      </c>
      <c r="C299" s="55" t="s">
        <v>11</v>
      </c>
      <c r="D299" s="55" t="s">
        <v>106</v>
      </c>
      <c r="E299" s="50"/>
    </row>
    <row r="300" spans="1:5" x14ac:dyDescent="0.3">
      <c r="A300" s="62"/>
      <c r="B300" s="7" t="s">
        <v>13</v>
      </c>
      <c r="C300" s="55" t="s">
        <v>7</v>
      </c>
      <c r="D300" s="55" t="s">
        <v>107</v>
      </c>
      <c r="E300" s="51"/>
    </row>
    <row r="301" spans="1:5" ht="15" thickBot="1" x14ac:dyDescent="0.35">
      <c r="A301" s="62"/>
      <c r="B301" s="8" t="s">
        <v>14</v>
      </c>
      <c r="C301" s="56" t="s">
        <v>7</v>
      </c>
      <c r="D301" s="56" t="s">
        <v>108</v>
      </c>
      <c r="E301" s="52"/>
    </row>
    <row r="302" spans="1:5" ht="15" thickBot="1" x14ac:dyDescent="0.35">
      <c r="A302" s="63"/>
      <c r="B302" s="59" t="s">
        <v>163</v>
      </c>
      <c r="C302" s="60" t="s">
        <v>11</v>
      </c>
      <c r="D302" s="60" t="s">
        <v>162</v>
      </c>
      <c r="E302" s="64"/>
    </row>
    <row r="303" spans="1:5" ht="15" thickBot="1" x14ac:dyDescent="0.35"/>
    <row r="304" spans="1:5" ht="18.600000000000001" thickBot="1" x14ac:dyDescent="0.35">
      <c r="A304" s="267" t="s">
        <v>280</v>
      </c>
      <c r="B304" s="268"/>
      <c r="C304" s="268"/>
      <c r="D304" s="268"/>
      <c r="E304" s="269"/>
    </row>
    <row r="305" spans="1:5" x14ac:dyDescent="0.3">
      <c r="A305" s="62"/>
      <c r="B305" s="6" t="s">
        <v>22</v>
      </c>
      <c r="C305" s="54" t="s">
        <v>5</v>
      </c>
      <c r="D305" s="54" t="s">
        <v>101</v>
      </c>
      <c r="E305" s="58"/>
    </row>
    <row r="306" spans="1:5" x14ac:dyDescent="0.3">
      <c r="A306" s="62"/>
      <c r="B306" s="7" t="s">
        <v>10</v>
      </c>
      <c r="C306" s="55" t="s">
        <v>11</v>
      </c>
      <c r="D306" s="55" t="s">
        <v>106</v>
      </c>
      <c r="E306" s="50"/>
    </row>
    <row r="307" spans="1:5" x14ac:dyDescent="0.3">
      <c r="A307" s="62"/>
      <c r="B307" s="7" t="s">
        <v>13</v>
      </c>
      <c r="C307" s="55" t="s">
        <v>7</v>
      </c>
      <c r="D307" s="55" t="s">
        <v>107</v>
      </c>
      <c r="E307" s="51"/>
    </row>
    <row r="308" spans="1:5" ht="15" thickBot="1" x14ac:dyDescent="0.35">
      <c r="A308" s="62"/>
      <c r="B308" s="8" t="s">
        <v>14</v>
      </c>
      <c r="C308" s="56" t="s">
        <v>7</v>
      </c>
      <c r="D308" s="56" t="s">
        <v>108</v>
      </c>
      <c r="E308" s="52"/>
    </row>
    <row r="309" spans="1:5" ht="15" thickBot="1" x14ac:dyDescent="0.35">
      <c r="A309" s="63"/>
      <c r="B309" s="59" t="s">
        <v>163</v>
      </c>
      <c r="C309" s="60" t="s">
        <v>11</v>
      </c>
      <c r="D309" s="60" t="s">
        <v>162</v>
      </c>
      <c r="E309" s="64"/>
    </row>
    <row r="310" spans="1:5" ht="15" thickBot="1" x14ac:dyDescent="0.35"/>
    <row r="311" spans="1:5" ht="18.600000000000001" thickBot="1" x14ac:dyDescent="0.35">
      <c r="A311" s="267" t="s">
        <v>281</v>
      </c>
      <c r="B311" s="268"/>
      <c r="C311" s="268"/>
      <c r="D311" s="268"/>
      <c r="E311" s="269"/>
    </row>
    <row r="312" spans="1:5" x14ac:dyDescent="0.3">
      <c r="A312" s="62"/>
      <c r="B312" s="6" t="s">
        <v>22</v>
      </c>
      <c r="C312" s="54" t="s">
        <v>5</v>
      </c>
      <c r="D312" s="54" t="s">
        <v>101</v>
      </c>
      <c r="E312" s="58"/>
    </row>
    <row r="313" spans="1:5" x14ac:dyDescent="0.3">
      <c r="A313" s="62"/>
      <c r="B313" s="7" t="s">
        <v>10</v>
      </c>
      <c r="C313" s="55" t="s">
        <v>11</v>
      </c>
      <c r="D313" s="55" t="s">
        <v>106</v>
      </c>
      <c r="E313" s="50"/>
    </row>
    <row r="314" spans="1:5" x14ac:dyDescent="0.3">
      <c r="A314" s="62"/>
      <c r="B314" s="7" t="s">
        <v>13</v>
      </c>
      <c r="C314" s="55" t="s">
        <v>7</v>
      </c>
      <c r="D314" s="55" t="s">
        <v>107</v>
      </c>
      <c r="E314" s="51"/>
    </row>
    <row r="315" spans="1:5" ht="15" thickBot="1" x14ac:dyDescent="0.35">
      <c r="A315" s="62"/>
      <c r="B315" s="8" t="s">
        <v>14</v>
      </c>
      <c r="C315" s="56" t="s">
        <v>7</v>
      </c>
      <c r="D315" s="56" t="s">
        <v>108</v>
      </c>
      <c r="E315" s="52"/>
    </row>
    <row r="316" spans="1:5" ht="15" thickBot="1" x14ac:dyDescent="0.35">
      <c r="A316" s="63"/>
      <c r="B316" s="59" t="s">
        <v>163</v>
      </c>
      <c r="C316" s="60" t="s">
        <v>11</v>
      </c>
      <c r="D316" s="60" t="s">
        <v>162</v>
      </c>
      <c r="E316" s="64"/>
    </row>
    <row r="317" spans="1:5" ht="15" thickBot="1" x14ac:dyDescent="0.35"/>
    <row r="318" spans="1:5" ht="18.600000000000001" thickBot="1" x14ac:dyDescent="0.35">
      <c r="A318" s="267" t="s">
        <v>282</v>
      </c>
      <c r="B318" s="268"/>
      <c r="C318" s="268"/>
      <c r="D318" s="268"/>
      <c r="E318" s="269"/>
    </row>
    <row r="319" spans="1:5" x14ac:dyDescent="0.3">
      <c r="A319" s="62"/>
      <c r="B319" s="6" t="s">
        <v>22</v>
      </c>
      <c r="C319" s="54" t="s">
        <v>5</v>
      </c>
      <c r="D319" s="54" t="s">
        <v>101</v>
      </c>
      <c r="E319" s="58"/>
    </row>
    <row r="320" spans="1:5" x14ac:dyDescent="0.3">
      <c r="A320" s="62"/>
      <c r="B320" s="7" t="s">
        <v>10</v>
      </c>
      <c r="C320" s="55" t="s">
        <v>11</v>
      </c>
      <c r="D320" s="55" t="s">
        <v>106</v>
      </c>
      <c r="E320" s="50"/>
    </row>
    <row r="321" spans="1:5" x14ac:dyDescent="0.3">
      <c r="A321" s="62"/>
      <c r="B321" s="7" t="s">
        <v>13</v>
      </c>
      <c r="C321" s="55" t="s">
        <v>7</v>
      </c>
      <c r="D321" s="55" t="s">
        <v>107</v>
      </c>
      <c r="E321" s="51"/>
    </row>
    <row r="322" spans="1:5" ht="15" thickBot="1" x14ac:dyDescent="0.35">
      <c r="A322" s="62"/>
      <c r="B322" s="8" t="s">
        <v>14</v>
      </c>
      <c r="C322" s="56" t="s">
        <v>7</v>
      </c>
      <c r="D322" s="56" t="s">
        <v>108</v>
      </c>
      <c r="E322" s="52"/>
    </row>
    <row r="323" spans="1:5" ht="15" thickBot="1" x14ac:dyDescent="0.35">
      <c r="A323" s="63"/>
      <c r="B323" s="59" t="s">
        <v>163</v>
      </c>
      <c r="C323" s="60" t="s">
        <v>11</v>
      </c>
      <c r="D323" s="60" t="s">
        <v>162</v>
      </c>
      <c r="E323" s="64"/>
    </row>
    <row r="324" spans="1:5" ht="15" thickBot="1" x14ac:dyDescent="0.35"/>
    <row r="325" spans="1:5" ht="18.600000000000001" thickBot="1" x14ac:dyDescent="0.35">
      <c r="A325" s="267" t="s">
        <v>283</v>
      </c>
      <c r="B325" s="268"/>
      <c r="C325" s="268"/>
      <c r="D325" s="268"/>
      <c r="E325" s="269"/>
    </row>
    <row r="326" spans="1:5" x14ac:dyDescent="0.3">
      <c r="A326" s="62"/>
      <c r="B326" s="6" t="s">
        <v>22</v>
      </c>
      <c r="C326" s="54" t="s">
        <v>5</v>
      </c>
      <c r="D326" s="54" t="s">
        <v>101</v>
      </c>
      <c r="E326" s="58"/>
    </row>
    <row r="327" spans="1:5" x14ac:dyDescent="0.3">
      <c r="A327" s="62"/>
      <c r="B327" s="7" t="s">
        <v>10</v>
      </c>
      <c r="C327" s="55" t="s">
        <v>11</v>
      </c>
      <c r="D327" s="55" t="s">
        <v>106</v>
      </c>
      <c r="E327" s="50"/>
    </row>
    <row r="328" spans="1:5" x14ac:dyDescent="0.3">
      <c r="A328" s="62"/>
      <c r="B328" s="7" t="s">
        <v>13</v>
      </c>
      <c r="C328" s="55" t="s">
        <v>7</v>
      </c>
      <c r="D328" s="55" t="s">
        <v>107</v>
      </c>
      <c r="E328" s="51"/>
    </row>
    <row r="329" spans="1:5" ht="15" thickBot="1" x14ac:dyDescent="0.35">
      <c r="A329" s="62"/>
      <c r="B329" s="8" t="s">
        <v>14</v>
      </c>
      <c r="C329" s="56" t="s">
        <v>7</v>
      </c>
      <c r="D329" s="56" t="s">
        <v>108</v>
      </c>
      <c r="E329" s="52"/>
    </row>
    <row r="330" spans="1:5" ht="15" thickBot="1" x14ac:dyDescent="0.35">
      <c r="A330" s="63"/>
      <c r="B330" s="59" t="s">
        <v>163</v>
      </c>
      <c r="C330" s="60" t="s">
        <v>11</v>
      </c>
      <c r="D330" s="60" t="s">
        <v>162</v>
      </c>
      <c r="E330" s="64"/>
    </row>
    <row r="331" spans="1:5" ht="15" thickBot="1" x14ac:dyDescent="0.35"/>
    <row r="332" spans="1:5" ht="18.600000000000001" thickBot="1" x14ac:dyDescent="0.35">
      <c r="A332" s="267" t="s">
        <v>284</v>
      </c>
      <c r="B332" s="268"/>
      <c r="C332" s="268"/>
      <c r="D332" s="268"/>
      <c r="E332" s="269"/>
    </row>
    <row r="333" spans="1:5" x14ac:dyDescent="0.3">
      <c r="A333" s="62"/>
      <c r="B333" s="6" t="s">
        <v>22</v>
      </c>
      <c r="C333" s="54" t="s">
        <v>5</v>
      </c>
      <c r="D333" s="54" t="s">
        <v>101</v>
      </c>
      <c r="E333" s="58"/>
    </row>
    <row r="334" spans="1:5" x14ac:dyDescent="0.3">
      <c r="A334" s="62"/>
      <c r="B334" s="7" t="s">
        <v>10</v>
      </c>
      <c r="C334" s="55" t="s">
        <v>11</v>
      </c>
      <c r="D334" s="55" t="s">
        <v>106</v>
      </c>
      <c r="E334" s="50"/>
    </row>
    <row r="335" spans="1:5" x14ac:dyDescent="0.3">
      <c r="A335" s="62"/>
      <c r="B335" s="7" t="s">
        <v>13</v>
      </c>
      <c r="C335" s="55" t="s">
        <v>7</v>
      </c>
      <c r="D335" s="55" t="s">
        <v>107</v>
      </c>
      <c r="E335" s="51"/>
    </row>
    <row r="336" spans="1:5" ht="15" thickBot="1" x14ac:dyDescent="0.35">
      <c r="A336" s="62"/>
      <c r="B336" s="8" t="s">
        <v>14</v>
      </c>
      <c r="C336" s="56" t="s">
        <v>7</v>
      </c>
      <c r="D336" s="56" t="s">
        <v>108</v>
      </c>
      <c r="E336" s="52"/>
    </row>
    <row r="337" spans="1:5" ht="15" thickBot="1" x14ac:dyDescent="0.35">
      <c r="A337" s="63"/>
      <c r="B337" s="59" t="s">
        <v>163</v>
      </c>
      <c r="C337" s="60" t="s">
        <v>11</v>
      </c>
      <c r="D337" s="60" t="s">
        <v>162</v>
      </c>
      <c r="E337" s="64"/>
    </row>
    <row r="338" spans="1:5" ht="15" thickBot="1" x14ac:dyDescent="0.35"/>
    <row r="339" spans="1:5" ht="18.600000000000001" thickBot="1" x14ac:dyDescent="0.35">
      <c r="A339" s="267" t="s">
        <v>285</v>
      </c>
      <c r="B339" s="268"/>
      <c r="C339" s="268"/>
      <c r="D339" s="268"/>
      <c r="E339" s="269"/>
    </row>
    <row r="340" spans="1:5" x14ac:dyDescent="0.3">
      <c r="A340" s="62"/>
      <c r="B340" s="6" t="s">
        <v>22</v>
      </c>
      <c r="C340" s="54" t="s">
        <v>5</v>
      </c>
      <c r="D340" s="54" t="s">
        <v>101</v>
      </c>
      <c r="E340" s="58"/>
    </row>
    <row r="341" spans="1:5" x14ac:dyDescent="0.3">
      <c r="A341" s="62"/>
      <c r="B341" s="7" t="s">
        <v>10</v>
      </c>
      <c r="C341" s="55" t="s">
        <v>11</v>
      </c>
      <c r="D341" s="55" t="s">
        <v>106</v>
      </c>
      <c r="E341" s="50"/>
    </row>
    <row r="342" spans="1:5" x14ac:dyDescent="0.3">
      <c r="A342" s="62"/>
      <c r="B342" s="7" t="s">
        <v>13</v>
      </c>
      <c r="C342" s="55" t="s">
        <v>7</v>
      </c>
      <c r="D342" s="55" t="s">
        <v>107</v>
      </c>
      <c r="E342" s="51"/>
    </row>
    <row r="343" spans="1:5" ht="15" thickBot="1" x14ac:dyDescent="0.35">
      <c r="A343" s="62"/>
      <c r="B343" s="8" t="s">
        <v>14</v>
      </c>
      <c r="C343" s="56" t="s">
        <v>7</v>
      </c>
      <c r="D343" s="56" t="s">
        <v>108</v>
      </c>
      <c r="E343" s="52"/>
    </row>
    <row r="344" spans="1:5" ht="15" thickBot="1" x14ac:dyDescent="0.35">
      <c r="A344" s="63"/>
      <c r="B344" s="59" t="s">
        <v>163</v>
      </c>
      <c r="C344" s="60" t="s">
        <v>11</v>
      </c>
      <c r="D344" s="60" t="s">
        <v>162</v>
      </c>
      <c r="E344" s="64"/>
    </row>
    <row r="345" spans="1:5" ht="15" thickBot="1" x14ac:dyDescent="0.35"/>
    <row r="346" spans="1:5" ht="18.600000000000001" thickBot="1" x14ac:dyDescent="0.35">
      <c r="A346" s="267" t="s">
        <v>286</v>
      </c>
      <c r="B346" s="268"/>
      <c r="C346" s="268"/>
      <c r="D346" s="268"/>
      <c r="E346" s="269"/>
    </row>
    <row r="347" spans="1:5" x14ac:dyDescent="0.3">
      <c r="A347" s="62"/>
      <c r="B347" s="6" t="s">
        <v>22</v>
      </c>
      <c r="C347" s="54" t="s">
        <v>5</v>
      </c>
      <c r="D347" s="54" t="s">
        <v>101</v>
      </c>
      <c r="E347" s="58"/>
    </row>
    <row r="348" spans="1:5" x14ac:dyDescent="0.3">
      <c r="A348" s="62"/>
      <c r="B348" s="7" t="s">
        <v>10</v>
      </c>
      <c r="C348" s="55" t="s">
        <v>11</v>
      </c>
      <c r="D348" s="55" t="s">
        <v>106</v>
      </c>
      <c r="E348" s="50"/>
    </row>
    <row r="349" spans="1:5" x14ac:dyDescent="0.3">
      <c r="A349" s="62"/>
      <c r="B349" s="7" t="s">
        <v>13</v>
      </c>
      <c r="C349" s="55" t="s">
        <v>7</v>
      </c>
      <c r="D349" s="55" t="s">
        <v>107</v>
      </c>
      <c r="E349" s="51"/>
    </row>
    <row r="350" spans="1:5" ht="15" thickBot="1" x14ac:dyDescent="0.35">
      <c r="A350" s="62"/>
      <c r="B350" s="8" t="s">
        <v>14</v>
      </c>
      <c r="C350" s="56" t="s">
        <v>7</v>
      </c>
      <c r="D350" s="56" t="s">
        <v>108</v>
      </c>
      <c r="E350" s="52"/>
    </row>
    <row r="351" spans="1:5" ht="15" thickBot="1" x14ac:dyDescent="0.35">
      <c r="A351" s="63"/>
      <c r="B351" s="59" t="s">
        <v>163</v>
      </c>
      <c r="C351" s="60" t="s">
        <v>11</v>
      </c>
      <c r="D351" s="60" t="s">
        <v>162</v>
      </c>
      <c r="E351" s="64"/>
    </row>
    <row r="352" spans="1:5" ht="15" thickBot="1" x14ac:dyDescent="0.35"/>
    <row r="353" spans="1:5" ht="18.600000000000001" thickBot="1" x14ac:dyDescent="0.35">
      <c r="A353" s="267" t="s">
        <v>287</v>
      </c>
      <c r="B353" s="268"/>
      <c r="C353" s="268"/>
      <c r="D353" s="268"/>
      <c r="E353" s="269"/>
    </row>
    <row r="354" spans="1:5" x14ac:dyDescent="0.3">
      <c r="A354" s="62"/>
      <c r="B354" s="6" t="s">
        <v>22</v>
      </c>
      <c r="C354" s="54" t="s">
        <v>5</v>
      </c>
      <c r="D354" s="54" t="s">
        <v>101</v>
      </c>
      <c r="E354" s="58"/>
    </row>
    <row r="355" spans="1:5" x14ac:dyDescent="0.3">
      <c r="A355" s="62"/>
      <c r="B355" s="7" t="s">
        <v>10</v>
      </c>
      <c r="C355" s="55" t="s">
        <v>11</v>
      </c>
      <c r="D355" s="55" t="s">
        <v>106</v>
      </c>
      <c r="E355" s="50"/>
    </row>
    <row r="356" spans="1:5" x14ac:dyDescent="0.3">
      <c r="A356" s="62"/>
      <c r="B356" s="7" t="s">
        <v>13</v>
      </c>
      <c r="C356" s="55" t="s">
        <v>7</v>
      </c>
      <c r="D356" s="55" t="s">
        <v>107</v>
      </c>
      <c r="E356" s="51"/>
    </row>
    <row r="357" spans="1:5" ht="15" thickBot="1" x14ac:dyDescent="0.35">
      <c r="A357" s="62"/>
      <c r="B357" s="8" t="s">
        <v>14</v>
      </c>
      <c r="C357" s="56" t="s">
        <v>7</v>
      </c>
      <c r="D357" s="56" t="s">
        <v>108</v>
      </c>
      <c r="E357" s="52"/>
    </row>
    <row r="358" spans="1:5" ht="15" thickBot="1" x14ac:dyDescent="0.35">
      <c r="A358" s="63"/>
      <c r="B358" s="59" t="s">
        <v>163</v>
      </c>
      <c r="C358" s="60" t="s">
        <v>11</v>
      </c>
      <c r="D358" s="60" t="s">
        <v>162</v>
      </c>
      <c r="E358" s="64"/>
    </row>
    <row r="359" spans="1:5" ht="15" thickBot="1" x14ac:dyDescent="0.35"/>
    <row r="360" spans="1:5" ht="18.600000000000001" thickBot="1" x14ac:dyDescent="0.35">
      <c r="A360" s="267" t="s">
        <v>288</v>
      </c>
      <c r="B360" s="268"/>
      <c r="C360" s="268"/>
      <c r="D360" s="268"/>
      <c r="E360" s="269"/>
    </row>
    <row r="361" spans="1:5" x14ac:dyDescent="0.3">
      <c r="A361" s="62"/>
      <c r="B361" s="6" t="s">
        <v>22</v>
      </c>
      <c r="C361" s="54" t="s">
        <v>5</v>
      </c>
      <c r="D361" s="54" t="s">
        <v>101</v>
      </c>
      <c r="E361" s="58"/>
    </row>
    <row r="362" spans="1:5" x14ac:dyDescent="0.3">
      <c r="A362" s="62"/>
      <c r="B362" s="7" t="s">
        <v>10</v>
      </c>
      <c r="C362" s="55" t="s">
        <v>11</v>
      </c>
      <c r="D362" s="55" t="s">
        <v>106</v>
      </c>
      <c r="E362" s="50"/>
    </row>
    <row r="363" spans="1:5" x14ac:dyDescent="0.3">
      <c r="A363" s="62"/>
      <c r="B363" s="7" t="s">
        <v>13</v>
      </c>
      <c r="C363" s="55" t="s">
        <v>7</v>
      </c>
      <c r="D363" s="55" t="s">
        <v>107</v>
      </c>
      <c r="E363" s="51"/>
    </row>
    <row r="364" spans="1:5" ht="15" thickBot="1" x14ac:dyDescent="0.35">
      <c r="A364" s="62"/>
      <c r="B364" s="8" t="s">
        <v>14</v>
      </c>
      <c r="C364" s="56" t="s">
        <v>7</v>
      </c>
      <c r="D364" s="56" t="s">
        <v>108</v>
      </c>
      <c r="E364" s="52"/>
    </row>
    <row r="365" spans="1:5" ht="15" thickBot="1" x14ac:dyDescent="0.35">
      <c r="A365" s="63"/>
      <c r="B365" s="59" t="s">
        <v>163</v>
      </c>
      <c r="C365" s="60" t="s">
        <v>11</v>
      </c>
      <c r="D365" s="60" t="s">
        <v>162</v>
      </c>
      <c r="E365" s="64"/>
    </row>
    <row r="366" spans="1:5" ht="15" thickBot="1" x14ac:dyDescent="0.35"/>
    <row r="367" spans="1:5" ht="18.600000000000001" thickBot="1" x14ac:dyDescent="0.35">
      <c r="A367" s="267" t="s">
        <v>289</v>
      </c>
      <c r="B367" s="268"/>
      <c r="C367" s="268"/>
      <c r="D367" s="268"/>
      <c r="E367" s="269"/>
    </row>
    <row r="368" spans="1:5" x14ac:dyDescent="0.3">
      <c r="A368" s="62"/>
      <c r="B368" s="6" t="s">
        <v>22</v>
      </c>
      <c r="C368" s="54" t="s">
        <v>5</v>
      </c>
      <c r="D368" s="54" t="s">
        <v>101</v>
      </c>
      <c r="E368" s="58"/>
    </row>
    <row r="369" spans="1:5" x14ac:dyDescent="0.3">
      <c r="A369" s="62"/>
      <c r="B369" s="7" t="s">
        <v>10</v>
      </c>
      <c r="C369" s="55" t="s">
        <v>11</v>
      </c>
      <c r="D369" s="55" t="s">
        <v>106</v>
      </c>
      <c r="E369" s="50"/>
    </row>
    <row r="370" spans="1:5" x14ac:dyDescent="0.3">
      <c r="A370" s="62"/>
      <c r="B370" s="7" t="s">
        <v>13</v>
      </c>
      <c r="C370" s="55" t="s">
        <v>7</v>
      </c>
      <c r="D370" s="55" t="s">
        <v>107</v>
      </c>
      <c r="E370" s="51"/>
    </row>
    <row r="371" spans="1:5" ht="15" thickBot="1" x14ac:dyDescent="0.35">
      <c r="A371" s="62"/>
      <c r="B371" s="8" t="s">
        <v>14</v>
      </c>
      <c r="C371" s="56" t="s">
        <v>7</v>
      </c>
      <c r="D371" s="56" t="s">
        <v>108</v>
      </c>
      <c r="E371" s="52"/>
    </row>
    <row r="372" spans="1:5" ht="15" thickBot="1" x14ac:dyDescent="0.35">
      <c r="A372" s="63"/>
      <c r="B372" s="59" t="s">
        <v>163</v>
      </c>
      <c r="C372" s="60" t="s">
        <v>11</v>
      </c>
      <c r="D372" s="60" t="s">
        <v>162</v>
      </c>
      <c r="E372" s="64"/>
    </row>
    <row r="373" spans="1:5" ht="15" thickBot="1" x14ac:dyDescent="0.35"/>
    <row r="374" spans="1:5" ht="18.600000000000001" thickBot="1" x14ac:dyDescent="0.35">
      <c r="A374" s="267" t="s">
        <v>290</v>
      </c>
      <c r="B374" s="268"/>
      <c r="C374" s="268"/>
      <c r="D374" s="268"/>
      <c r="E374" s="269"/>
    </row>
    <row r="375" spans="1:5" x14ac:dyDescent="0.3">
      <c r="A375" s="62"/>
      <c r="B375" s="6" t="s">
        <v>22</v>
      </c>
      <c r="C375" s="54" t="s">
        <v>5</v>
      </c>
      <c r="D375" s="54" t="s">
        <v>101</v>
      </c>
      <c r="E375" s="58"/>
    </row>
    <row r="376" spans="1:5" x14ac:dyDescent="0.3">
      <c r="A376" s="62"/>
      <c r="B376" s="7" t="s">
        <v>10</v>
      </c>
      <c r="C376" s="55" t="s">
        <v>11</v>
      </c>
      <c r="D376" s="55" t="s">
        <v>106</v>
      </c>
      <c r="E376" s="50"/>
    </row>
    <row r="377" spans="1:5" x14ac:dyDescent="0.3">
      <c r="A377" s="62"/>
      <c r="B377" s="7" t="s">
        <v>13</v>
      </c>
      <c r="C377" s="55" t="s">
        <v>7</v>
      </c>
      <c r="D377" s="55" t="s">
        <v>107</v>
      </c>
      <c r="E377" s="51"/>
    </row>
    <row r="378" spans="1:5" ht="15" thickBot="1" x14ac:dyDescent="0.35">
      <c r="A378" s="62"/>
      <c r="B378" s="8" t="s">
        <v>14</v>
      </c>
      <c r="C378" s="56" t="s">
        <v>7</v>
      </c>
      <c r="D378" s="56" t="s">
        <v>108</v>
      </c>
      <c r="E378" s="52"/>
    </row>
    <row r="379" spans="1:5" ht="15" thickBot="1" x14ac:dyDescent="0.35">
      <c r="A379" s="63"/>
      <c r="B379" s="59" t="s">
        <v>163</v>
      </c>
      <c r="C379" s="60" t="s">
        <v>11</v>
      </c>
      <c r="D379" s="60" t="s">
        <v>162</v>
      </c>
      <c r="E379" s="64"/>
    </row>
    <row r="380" spans="1:5" ht="15" thickBot="1" x14ac:dyDescent="0.35"/>
    <row r="381" spans="1:5" ht="18.600000000000001" thickBot="1" x14ac:dyDescent="0.35">
      <c r="A381" s="267" t="s">
        <v>291</v>
      </c>
      <c r="B381" s="268"/>
      <c r="C381" s="268"/>
      <c r="D381" s="268"/>
      <c r="E381" s="269"/>
    </row>
    <row r="382" spans="1:5" x14ac:dyDescent="0.3">
      <c r="A382" s="62"/>
      <c r="B382" s="6" t="s">
        <v>22</v>
      </c>
      <c r="C382" s="54" t="s">
        <v>5</v>
      </c>
      <c r="D382" s="54" t="s">
        <v>101</v>
      </c>
      <c r="E382" s="58"/>
    </row>
    <row r="383" spans="1:5" x14ac:dyDescent="0.3">
      <c r="A383" s="62"/>
      <c r="B383" s="7" t="s">
        <v>10</v>
      </c>
      <c r="C383" s="55" t="s">
        <v>11</v>
      </c>
      <c r="D383" s="55" t="s">
        <v>106</v>
      </c>
      <c r="E383" s="50"/>
    </row>
    <row r="384" spans="1:5" x14ac:dyDescent="0.3">
      <c r="A384" s="62"/>
      <c r="B384" s="7" t="s">
        <v>13</v>
      </c>
      <c r="C384" s="55" t="s">
        <v>7</v>
      </c>
      <c r="D384" s="55" t="s">
        <v>107</v>
      </c>
      <c r="E384" s="51"/>
    </row>
    <row r="385" spans="1:5" ht="15" thickBot="1" x14ac:dyDescent="0.35">
      <c r="A385" s="62"/>
      <c r="B385" s="8" t="s">
        <v>14</v>
      </c>
      <c r="C385" s="56" t="s">
        <v>7</v>
      </c>
      <c r="D385" s="56" t="s">
        <v>108</v>
      </c>
      <c r="E385" s="52"/>
    </row>
    <row r="386" spans="1:5" ht="15" thickBot="1" x14ac:dyDescent="0.35">
      <c r="A386" s="63"/>
      <c r="B386" s="59" t="s">
        <v>163</v>
      </c>
      <c r="C386" s="60" t="s">
        <v>11</v>
      </c>
      <c r="D386" s="60" t="s">
        <v>162</v>
      </c>
      <c r="E386" s="64"/>
    </row>
    <row r="387" spans="1:5" ht="15" thickBot="1" x14ac:dyDescent="0.35"/>
    <row r="388" spans="1:5" ht="18.600000000000001" thickBot="1" x14ac:dyDescent="0.35">
      <c r="A388" s="267" t="s">
        <v>292</v>
      </c>
      <c r="B388" s="268"/>
      <c r="C388" s="268"/>
      <c r="D388" s="268"/>
      <c r="E388" s="269"/>
    </row>
    <row r="389" spans="1:5" x14ac:dyDescent="0.3">
      <c r="A389" s="62"/>
      <c r="B389" s="6" t="s">
        <v>22</v>
      </c>
      <c r="C389" s="54" t="s">
        <v>5</v>
      </c>
      <c r="D389" s="54" t="s">
        <v>101</v>
      </c>
      <c r="E389" s="58"/>
    </row>
    <row r="390" spans="1:5" x14ac:dyDescent="0.3">
      <c r="A390" s="62"/>
      <c r="B390" s="7" t="s">
        <v>10</v>
      </c>
      <c r="C390" s="55" t="s">
        <v>11</v>
      </c>
      <c r="D390" s="55" t="s">
        <v>106</v>
      </c>
      <c r="E390" s="50"/>
    </row>
    <row r="391" spans="1:5" x14ac:dyDescent="0.3">
      <c r="A391" s="62"/>
      <c r="B391" s="7" t="s">
        <v>13</v>
      </c>
      <c r="C391" s="55" t="s">
        <v>7</v>
      </c>
      <c r="D391" s="55" t="s">
        <v>107</v>
      </c>
      <c r="E391" s="51"/>
    </row>
    <row r="392" spans="1:5" ht="15" thickBot="1" x14ac:dyDescent="0.35">
      <c r="A392" s="62"/>
      <c r="B392" s="8" t="s">
        <v>14</v>
      </c>
      <c r="C392" s="56" t="s">
        <v>7</v>
      </c>
      <c r="D392" s="56" t="s">
        <v>108</v>
      </c>
      <c r="E392" s="52"/>
    </row>
    <row r="393" spans="1:5" ht="15" thickBot="1" x14ac:dyDescent="0.35">
      <c r="A393" s="63"/>
      <c r="B393" s="59" t="s">
        <v>163</v>
      </c>
      <c r="C393" s="60" t="s">
        <v>11</v>
      </c>
      <c r="D393" s="60" t="s">
        <v>162</v>
      </c>
      <c r="E393" s="64"/>
    </row>
    <row r="394" spans="1:5" ht="15" thickBot="1" x14ac:dyDescent="0.35"/>
    <row r="395" spans="1:5" ht="18.600000000000001" thickBot="1" x14ac:dyDescent="0.35">
      <c r="A395" s="267" t="s">
        <v>293</v>
      </c>
      <c r="B395" s="268"/>
      <c r="C395" s="268"/>
      <c r="D395" s="268"/>
      <c r="E395" s="269"/>
    </row>
    <row r="396" spans="1:5" x14ac:dyDescent="0.3">
      <c r="A396" s="62"/>
      <c r="B396" s="6" t="s">
        <v>22</v>
      </c>
      <c r="C396" s="54" t="s">
        <v>5</v>
      </c>
      <c r="D396" s="54" t="s">
        <v>101</v>
      </c>
      <c r="E396" s="58"/>
    </row>
    <row r="397" spans="1:5" x14ac:dyDescent="0.3">
      <c r="A397" s="62"/>
      <c r="B397" s="7" t="s">
        <v>10</v>
      </c>
      <c r="C397" s="55" t="s">
        <v>11</v>
      </c>
      <c r="D397" s="55" t="s">
        <v>106</v>
      </c>
      <c r="E397" s="50"/>
    </row>
    <row r="398" spans="1:5" x14ac:dyDescent="0.3">
      <c r="A398" s="62"/>
      <c r="B398" s="7" t="s">
        <v>13</v>
      </c>
      <c r="C398" s="55" t="s">
        <v>7</v>
      </c>
      <c r="D398" s="55" t="s">
        <v>107</v>
      </c>
      <c r="E398" s="51"/>
    </row>
    <row r="399" spans="1:5" ht="15" thickBot="1" x14ac:dyDescent="0.35">
      <c r="A399" s="62"/>
      <c r="B399" s="8" t="s">
        <v>14</v>
      </c>
      <c r="C399" s="56" t="s">
        <v>7</v>
      </c>
      <c r="D399" s="56" t="s">
        <v>108</v>
      </c>
      <c r="E399" s="52"/>
    </row>
    <row r="400" spans="1:5" ht="15" thickBot="1" x14ac:dyDescent="0.35">
      <c r="A400" s="63"/>
      <c r="B400" s="59" t="s">
        <v>163</v>
      </c>
      <c r="C400" s="60" t="s">
        <v>11</v>
      </c>
      <c r="D400" s="60" t="s">
        <v>162</v>
      </c>
      <c r="E400" s="64"/>
    </row>
    <row r="401" spans="1:5" ht="15" thickBot="1" x14ac:dyDescent="0.35"/>
    <row r="402" spans="1:5" ht="18.600000000000001" thickBot="1" x14ac:dyDescent="0.35">
      <c r="A402" s="267" t="s">
        <v>294</v>
      </c>
      <c r="B402" s="268"/>
      <c r="C402" s="268"/>
      <c r="D402" s="268"/>
      <c r="E402" s="269"/>
    </row>
    <row r="403" spans="1:5" x14ac:dyDescent="0.3">
      <c r="A403" s="62"/>
      <c r="B403" s="6" t="s">
        <v>22</v>
      </c>
      <c r="C403" s="54" t="s">
        <v>5</v>
      </c>
      <c r="D403" s="54" t="s">
        <v>101</v>
      </c>
      <c r="E403" s="58"/>
    </row>
    <row r="404" spans="1:5" x14ac:dyDescent="0.3">
      <c r="A404" s="62"/>
      <c r="B404" s="7" t="s">
        <v>10</v>
      </c>
      <c r="C404" s="55" t="s">
        <v>11</v>
      </c>
      <c r="D404" s="55" t="s">
        <v>106</v>
      </c>
      <c r="E404" s="50"/>
    </row>
    <row r="405" spans="1:5" x14ac:dyDescent="0.3">
      <c r="A405" s="62"/>
      <c r="B405" s="7" t="s">
        <v>13</v>
      </c>
      <c r="C405" s="55" t="s">
        <v>7</v>
      </c>
      <c r="D405" s="55" t="s">
        <v>107</v>
      </c>
      <c r="E405" s="51"/>
    </row>
    <row r="406" spans="1:5" ht="15" thickBot="1" x14ac:dyDescent="0.35">
      <c r="A406" s="62"/>
      <c r="B406" s="8" t="s">
        <v>14</v>
      </c>
      <c r="C406" s="56" t="s">
        <v>7</v>
      </c>
      <c r="D406" s="56" t="s">
        <v>108</v>
      </c>
      <c r="E406" s="52"/>
    </row>
    <row r="407" spans="1:5" ht="15" thickBot="1" x14ac:dyDescent="0.35">
      <c r="A407" s="63"/>
      <c r="B407" s="59" t="s">
        <v>163</v>
      </c>
      <c r="C407" s="60" t="s">
        <v>11</v>
      </c>
      <c r="D407" s="60" t="s">
        <v>162</v>
      </c>
      <c r="E407" s="64"/>
    </row>
    <row r="408" spans="1:5" ht="15" thickBot="1" x14ac:dyDescent="0.35"/>
    <row r="409" spans="1:5" ht="18.600000000000001" thickBot="1" x14ac:dyDescent="0.35">
      <c r="A409" s="267" t="s">
        <v>295</v>
      </c>
      <c r="B409" s="268"/>
      <c r="C409" s="268"/>
      <c r="D409" s="268"/>
      <c r="E409" s="269"/>
    </row>
    <row r="410" spans="1:5" x14ac:dyDescent="0.3">
      <c r="A410" s="62"/>
      <c r="B410" s="6" t="s">
        <v>22</v>
      </c>
      <c r="C410" s="54" t="s">
        <v>5</v>
      </c>
      <c r="D410" s="54" t="s">
        <v>101</v>
      </c>
      <c r="E410" s="58"/>
    </row>
    <row r="411" spans="1:5" x14ac:dyDescent="0.3">
      <c r="A411" s="62"/>
      <c r="B411" s="7" t="s">
        <v>10</v>
      </c>
      <c r="C411" s="55" t="s">
        <v>11</v>
      </c>
      <c r="D411" s="55" t="s">
        <v>106</v>
      </c>
      <c r="E411" s="50"/>
    </row>
    <row r="412" spans="1:5" x14ac:dyDescent="0.3">
      <c r="A412" s="62"/>
      <c r="B412" s="7" t="s">
        <v>13</v>
      </c>
      <c r="C412" s="55" t="s">
        <v>7</v>
      </c>
      <c r="D412" s="55" t="s">
        <v>107</v>
      </c>
      <c r="E412" s="51"/>
    </row>
    <row r="413" spans="1:5" ht="15" thickBot="1" x14ac:dyDescent="0.35">
      <c r="A413" s="62"/>
      <c r="B413" s="8" t="s">
        <v>14</v>
      </c>
      <c r="C413" s="56" t="s">
        <v>7</v>
      </c>
      <c r="D413" s="56" t="s">
        <v>108</v>
      </c>
      <c r="E413" s="52"/>
    </row>
    <row r="414" spans="1:5" ht="15" thickBot="1" x14ac:dyDescent="0.35">
      <c r="A414" s="63"/>
      <c r="B414" s="59" t="s">
        <v>163</v>
      </c>
      <c r="C414" s="60" t="s">
        <v>11</v>
      </c>
      <c r="D414" s="60" t="s">
        <v>162</v>
      </c>
      <c r="E414" s="64"/>
    </row>
    <row r="415" spans="1:5" ht="15" thickBot="1" x14ac:dyDescent="0.35"/>
    <row r="416" spans="1:5" ht="18.600000000000001" thickBot="1" x14ac:dyDescent="0.35">
      <c r="A416" s="267" t="s">
        <v>296</v>
      </c>
      <c r="B416" s="268"/>
      <c r="C416" s="268"/>
      <c r="D416" s="268"/>
      <c r="E416" s="269"/>
    </row>
    <row r="417" spans="1:5" x14ac:dyDescent="0.3">
      <c r="A417" s="62"/>
      <c r="B417" s="6" t="s">
        <v>22</v>
      </c>
      <c r="C417" s="54" t="s">
        <v>5</v>
      </c>
      <c r="D417" s="54" t="s">
        <v>101</v>
      </c>
      <c r="E417" s="58"/>
    </row>
    <row r="418" spans="1:5" x14ac:dyDescent="0.3">
      <c r="A418" s="62"/>
      <c r="B418" s="7" t="s">
        <v>10</v>
      </c>
      <c r="C418" s="55" t="s">
        <v>11</v>
      </c>
      <c r="D418" s="55" t="s">
        <v>106</v>
      </c>
      <c r="E418" s="50"/>
    </row>
    <row r="419" spans="1:5" x14ac:dyDescent="0.3">
      <c r="A419" s="62"/>
      <c r="B419" s="7" t="s">
        <v>13</v>
      </c>
      <c r="C419" s="55" t="s">
        <v>7</v>
      </c>
      <c r="D419" s="55" t="s">
        <v>107</v>
      </c>
      <c r="E419" s="51"/>
    </row>
    <row r="420" spans="1:5" ht="15" thickBot="1" x14ac:dyDescent="0.35">
      <c r="A420" s="62"/>
      <c r="B420" s="8" t="s">
        <v>14</v>
      </c>
      <c r="C420" s="56" t="s">
        <v>7</v>
      </c>
      <c r="D420" s="56" t="s">
        <v>108</v>
      </c>
      <c r="E420" s="52"/>
    </row>
    <row r="421" spans="1:5" ht="15" thickBot="1" x14ac:dyDescent="0.35">
      <c r="A421" s="63"/>
      <c r="B421" s="59" t="s">
        <v>163</v>
      </c>
      <c r="C421" s="60" t="s">
        <v>11</v>
      </c>
      <c r="D421" s="60" t="s">
        <v>162</v>
      </c>
      <c r="E421" s="64"/>
    </row>
    <row r="422" spans="1:5" ht="15" thickBot="1" x14ac:dyDescent="0.35"/>
    <row r="423" spans="1:5" ht="18.600000000000001" thickBot="1" x14ac:dyDescent="0.35">
      <c r="A423" s="267" t="s">
        <v>297</v>
      </c>
      <c r="B423" s="268"/>
      <c r="C423" s="268"/>
      <c r="D423" s="268"/>
      <c r="E423" s="269"/>
    </row>
    <row r="424" spans="1:5" x14ac:dyDescent="0.3">
      <c r="A424" s="62"/>
      <c r="B424" s="6" t="s">
        <v>22</v>
      </c>
      <c r="C424" s="54" t="s">
        <v>5</v>
      </c>
      <c r="D424" s="54" t="s">
        <v>101</v>
      </c>
      <c r="E424" s="58"/>
    </row>
    <row r="425" spans="1:5" x14ac:dyDescent="0.3">
      <c r="A425" s="62"/>
      <c r="B425" s="7" t="s">
        <v>10</v>
      </c>
      <c r="C425" s="55" t="s">
        <v>11</v>
      </c>
      <c r="D425" s="55" t="s">
        <v>106</v>
      </c>
      <c r="E425" s="50"/>
    </row>
    <row r="426" spans="1:5" x14ac:dyDescent="0.3">
      <c r="A426" s="62"/>
      <c r="B426" s="7" t="s">
        <v>13</v>
      </c>
      <c r="C426" s="55" t="s">
        <v>7</v>
      </c>
      <c r="D426" s="55" t="s">
        <v>107</v>
      </c>
      <c r="E426" s="51"/>
    </row>
    <row r="427" spans="1:5" ht="15" thickBot="1" x14ac:dyDescent="0.35">
      <c r="A427" s="62"/>
      <c r="B427" s="8" t="s">
        <v>14</v>
      </c>
      <c r="C427" s="56" t="s">
        <v>7</v>
      </c>
      <c r="D427" s="56" t="s">
        <v>108</v>
      </c>
      <c r="E427" s="52"/>
    </row>
    <row r="428" spans="1:5" ht="15" thickBot="1" x14ac:dyDescent="0.35">
      <c r="A428" s="63"/>
      <c r="B428" s="59" t="s">
        <v>163</v>
      </c>
      <c r="C428" s="60" t="s">
        <v>11</v>
      </c>
      <c r="D428" s="60" t="s">
        <v>162</v>
      </c>
      <c r="E428" s="64"/>
    </row>
    <row r="429" spans="1:5" ht="15" thickBot="1" x14ac:dyDescent="0.35"/>
    <row r="430" spans="1:5" ht="18.600000000000001" thickBot="1" x14ac:dyDescent="0.35">
      <c r="A430" s="267" t="s">
        <v>298</v>
      </c>
      <c r="B430" s="268"/>
      <c r="C430" s="268"/>
      <c r="D430" s="268"/>
      <c r="E430" s="269"/>
    </row>
    <row r="431" spans="1:5" x14ac:dyDescent="0.3">
      <c r="A431" s="62"/>
      <c r="B431" s="6" t="s">
        <v>22</v>
      </c>
      <c r="C431" s="54" t="s">
        <v>5</v>
      </c>
      <c r="D431" s="54" t="s">
        <v>101</v>
      </c>
      <c r="E431" s="58"/>
    </row>
    <row r="432" spans="1:5" x14ac:dyDescent="0.3">
      <c r="A432" s="62"/>
      <c r="B432" s="7" t="s">
        <v>10</v>
      </c>
      <c r="C432" s="55" t="s">
        <v>11</v>
      </c>
      <c r="D432" s="55" t="s">
        <v>106</v>
      </c>
      <c r="E432" s="50"/>
    </row>
    <row r="433" spans="1:5" x14ac:dyDescent="0.3">
      <c r="A433" s="62"/>
      <c r="B433" s="7" t="s">
        <v>13</v>
      </c>
      <c r="C433" s="55" t="s">
        <v>7</v>
      </c>
      <c r="D433" s="55" t="s">
        <v>107</v>
      </c>
      <c r="E433" s="51"/>
    </row>
    <row r="434" spans="1:5" ht="15" thickBot="1" x14ac:dyDescent="0.35">
      <c r="A434" s="62"/>
      <c r="B434" s="8" t="s">
        <v>14</v>
      </c>
      <c r="C434" s="56" t="s">
        <v>7</v>
      </c>
      <c r="D434" s="56" t="s">
        <v>108</v>
      </c>
      <c r="E434" s="52"/>
    </row>
    <row r="435" spans="1:5" ht="15" thickBot="1" x14ac:dyDescent="0.35">
      <c r="A435" s="63"/>
      <c r="B435" s="59" t="s">
        <v>163</v>
      </c>
      <c r="C435" s="60" t="s">
        <v>11</v>
      </c>
      <c r="D435" s="60" t="s">
        <v>162</v>
      </c>
      <c r="E435" s="64"/>
    </row>
  </sheetData>
  <mergeCells count="62">
    <mergeCell ref="A423:E423"/>
    <mergeCell ref="A430:E430"/>
    <mergeCell ref="A381:E381"/>
    <mergeCell ref="A388:E388"/>
    <mergeCell ref="A395:E395"/>
    <mergeCell ref="A402:E402"/>
    <mergeCell ref="A409:E409"/>
    <mergeCell ref="A416:E416"/>
    <mergeCell ref="A374:E374"/>
    <mergeCell ref="A297:E297"/>
    <mergeCell ref="A304:E304"/>
    <mergeCell ref="A311:E311"/>
    <mergeCell ref="A318:E318"/>
    <mergeCell ref="A325:E325"/>
    <mergeCell ref="A332:E332"/>
    <mergeCell ref="A339:E339"/>
    <mergeCell ref="A346:E346"/>
    <mergeCell ref="A353:E353"/>
    <mergeCell ref="A360:E360"/>
    <mergeCell ref="A367:E367"/>
    <mergeCell ref="A290:E290"/>
    <mergeCell ref="A213:E213"/>
    <mergeCell ref="A220:E220"/>
    <mergeCell ref="A227:E227"/>
    <mergeCell ref="A234:E234"/>
    <mergeCell ref="A241:E241"/>
    <mergeCell ref="A248:E248"/>
    <mergeCell ref="A255:E255"/>
    <mergeCell ref="A262:E262"/>
    <mergeCell ref="A269:E269"/>
    <mergeCell ref="A276:E276"/>
    <mergeCell ref="A283:E283"/>
    <mergeCell ref="A206:E206"/>
    <mergeCell ref="A129:E129"/>
    <mergeCell ref="A136:E136"/>
    <mergeCell ref="A143:E143"/>
    <mergeCell ref="A150:E150"/>
    <mergeCell ref="A157:E157"/>
    <mergeCell ref="A164:E164"/>
    <mergeCell ref="A171:E171"/>
    <mergeCell ref="A178:E178"/>
    <mergeCell ref="A185:E185"/>
    <mergeCell ref="A192:E192"/>
    <mergeCell ref="A199:E199"/>
    <mergeCell ref="A122:E122"/>
    <mergeCell ref="A45:E45"/>
    <mergeCell ref="A52:E52"/>
    <mergeCell ref="A59:E59"/>
    <mergeCell ref="A66:E66"/>
    <mergeCell ref="A73:E73"/>
    <mergeCell ref="A80:E80"/>
    <mergeCell ref="A87:E87"/>
    <mergeCell ref="A94:E94"/>
    <mergeCell ref="A101:E101"/>
    <mergeCell ref="A108:E108"/>
    <mergeCell ref="A115:E115"/>
    <mergeCell ref="A38:E38"/>
    <mergeCell ref="A3:E3"/>
    <mergeCell ref="A10:E10"/>
    <mergeCell ref="A17:E17"/>
    <mergeCell ref="A24:E24"/>
    <mergeCell ref="A31:E31"/>
  </mergeCells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6DF5-49DC-423B-BA7C-6167564D1599}">
  <dimension ref="A1:Y60"/>
  <sheetViews>
    <sheetView zoomScale="70" zoomScaleNormal="70" workbookViewId="0">
      <selection activeCell="A24" sqref="A24"/>
    </sheetView>
  </sheetViews>
  <sheetFormatPr defaultRowHeight="14.4" x14ac:dyDescent="0.3"/>
  <cols>
    <col min="1" max="1" width="103.5546875" bestFit="1" customWidth="1"/>
    <col min="2" max="2" width="25.77734375" customWidth="1"/>
    <col min="3" max="3" width="44.44140625" bestFit="1" customWidth="1"/>
    <col min="4" max="4" width="12.109375" bestFit="1" customWidth="1"/>
    <col min="5" max="5" width="13.44140625" bestFit="1" customWidth="1"/>
    <col min="6" max="6" width="15.5546875" bestFit="1" customWidth="1"/>
  </cols>
  <sheetData>
    <row r="1" spans="1:25" ht="18.600000000000001" thickBot="1" x14ac:dyDescent="0.4">
      <c r="A1" s="45" t="s">
        <v>4</v>
      </c>
      <c r="B1" s="45" t="s">
        <v>228</v>
      </c>
      <c r="C1" s="45" t="s">
        <v>152</v>
      </c>
      <c r="D1" s="68" t="s">
        <v>639</v>
      </c>
      <c r="E1" s="68" t="s">
        <v>65</v>
      </c>
      <c r="F1" s="68" t="s">
        <v>638</v>
      </c>
      <c r="G1" s="68" t="s">
        <v>640</v>
      </c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65"/>
    </row>
    <row r="2" spans="1:25" x14ac:dyDescent="0.3">
      <c r="A2" t="s">
        <v>318</v>
      </c>
      <c r="B2" s="9"/>
      <c r="C2" s="9" t="s">
        <v>169</v>
      </c>
      <c r="D2" s="66" t="b">
        <v>0</v>
      </c>
      <c r="E2" s="66" t="b">
        <v>0</v>
      </c>
      <c r="F2" s="66" t="b">
        <v>0</v>
      </c>
      <c r="G2" s="66" t="b">
        <v>0</v>
      </c>
      <c r="H2" s="66" t="b">
        <v>0</v>
      </c>
      <c r="I2" s="66" t="b">
        <v>0</v>
      </c>
      <c r="J2" s="66" t="b">
        <v>0</v>
      </c>
      <c r="K2" s="66" t="b">
        <v>0</v>
      </c>
      <c r="L2" s="66" t="b">
        <v>0</v>
      </c>
      <c r="M2" s="66" t="b">
        <v>0</v>
      </c>
      <c r="N2" s="66" t="b">
        <v>0</v>
      </c>
      <c r="O2" s="66" t="b">
        <v>0</v>
      </c>
      <c r="P2" s="66" t="b">
        <v>0</v>
      </c>
      <c r="Q2" s="66" t="b">
        <v>0</v>
      </c>
      <c r="R2" s="66" t="b">
        <v>0</v>
      </c>
      <c r="S2" s="66" t="b">
        <v>0</v>
      </c>
      <c r="T2" s="66" t="b">
        <v>0</v>
      </c>
      <c r="U2" s="66" t="b">
        <v>0</v>
      </c>
      <c r="V2" s="66" t="b">
        <v>0</v>
      </c>
      <c r="W2" s="66" t="b">
        <v>0</v>
      </c>
      <c r="X2" s="66" t="b">
        <v>0</v>
      </c>
      <c r="Y2" s="9"/>
    </row>
    <row r="3" spans="1:25" x14ac:dyDescent="0.3">
      <c r="A3" t="s">
        <v>319</v>
      </c>
      <c r="B3" s="9"/>
      <c r="C3" s="9" t="s">
        <v>170</v>
      </c>
      <c r="D3" s="66" t="b">
        <v>0</v>
      </c>
      <c r="E3" s="66" t="b">
        <v>0</v>
      </c>
      <c r="F3" s="66" t="b">
        <v>0</v>
      </c>
      <c r="G3" s="66" t="b">
        <v>0</v>
      </c>
      <c r="H3" s="66" t="b">
        <v>0</v>
      </c>
      <c r="I3" s="66" t="b">
        <v>0</v>
      </c>
      <c r="J3" s="66" t="b">
        <v>0</v>
      </c>
      <c r="K3" s="66" t="b">
        <v>0</v>
      </c>
      <c r="L3" s="66" t="b">
        <v>0</v>
      </c>
      <c r="M3" s="66" t="b">
        <v>0</v>
      </c>
      <c r="N3" s="66" t="b">
        <v>0</v>
      </c>
      <c r="O3" s="66" t="b">
        <v>0</v>
      </c>
      <c r="P3" s="66" t="b">
        <v>0</v>
      </c>
      <c r="Q3" s="66" t="b">
        <v>0</v>
      </c>
      <c r="R3" s="66" t="b">
        <v>0</v>
      </c>
      <c r="S3" s="66" t="b">
        <v>0</v>
      </c>
      <c r="T3" s="66" t="b">
        <v>0</v>
      </c>
      <c r="U3" s="66" t="b">
        <v>0</v>
      </c>
      <c r="V3" s="66" t="b">
        <v>0</v>
      </c>
      <c r="W3" s="66" t="b">
        <v>0</v>
      </c>
      <c r="X3" s="66" t="b">
        <v>0</v>
      </c>
      <c r="Y3" s="9"/>
    </row>
    <row r="4" spans="1:25" x14ac:dyDescent="0.3">
      <c r="A4" t="s">
        <v>320</v>
      </c>
      <c r="B4" s="9"/>
      <c r="C4" s="9" t="s">
        <v>171</v>
      </c>
      <c r="D4" s="66" t="b">
        <v>0</v>
      </c>
      <c r="E4" s="66" t="b">
        <v>0</v>
      </c>
      <c r="F4" s="66" t="b">
        <v>0</v>
      </c>
      <c r="G4" s="66" t="b">
        <v>0</v>
      </c>
      <c r="H4" s="66" t="b">
        <v>0</v>
      </c>
      <c r="I4" s="66" t="b">
        <v>0</v>
      </c>
      <c r="J4" s="66" t="b">
        <v>0</v>
      </c>
      <c r="K4" s="66" t="b">
        <v>0</v>
      </c>
      <c r="L4" s="66" t="b">
        <v>0</v>
      </c>
      <c r="M4" s="66" t="b">
        <v>0</v>
      </c>
      <c r="N4" s="66" t="b">
        <v>0</v>
      </c>
      <c r="O4" s="66" t="b">
        <v>0</v>
      </c>
      <c r="P4" s="66" t="b">
        <v>0</v>
      </c>
      <c r="Q4" s="66" t="b">
        <v>0</v>
      </c>
      <c r="R4" s="66" t="b">
        <v>0</v>
      </c>
      <c r="S4" s="66" t="b">
        <v>0</v>
      </c>
      <c r="T4" s="66" t="b">
        <v>0</v>
      </c>
      <c r="U4" s="66" t="b">
        <v>0</v>
      </c>
      <c r="V4" s="66" t="b">
        <v>0</v>
      </c>
      <c r="W4" s="66" t="b">
        <v>0</v>
      </c>
      <c r="X4" s="66" t="b">
        <v>0</v>
      </c>
      <c r="Y4" s="9"/>
    </row>
    <row r="5" spans="1:25" x14ac:dyDescent="0.3">
      <c r="A5" t="s">
        <v>321</v>
      </c>
      <c r="B5" s="9"/>
      <c r="C5" s="9" t="s">
        <v>172</v>
      </c>
      <c r="D5" s="66" t="b">
        <v>0</v>
      </c>
      <c r="E5" s="66" t="b">
        <v>0</v>
      </c>
      <c r="F5" s="66" t="b">
        <v>0</v>
      </c>
      <c r="G5" s="66" t="b">
        <v>0</v>
      </c>
      <c r="H5" s="66" t="b">
        <v>0</v>
      </c>
      <c r="I5" s="66" t="b">
        <v>0</v>
      </c>
      <c r="J5" s="66" t="b">
        <v>0</v>
      </c>
      <c r="K5" s="66" t="b">
        <v>0</v>
      </c>
      <c r="L5" s="66" t="b">
        <v>0</v>
      </c>
      <c r="M5" s="66" t="b">
        <v>0</v>
      </c>
      <c r="N5" s="66" t="b">
        <v>0</v>
      </c>
      <c r="O5" s="66" t="b">
        <v>0</v>
      </c>
      <c r="P5" s="66" t="b">
        <v>0</v>
      </c>
      <c r="Q5" s="66" t="b">
        <v>0</v>
      </c>
      <c r="R5" s="66" t="b">
        <v>0</v>
      </c>
      <c r="S5" s="66" t="b">
        <v>0</v>
      </c>
      <c r="T5" s="66" t="b">
        <v>0</v>
      </c>
      <c r="U5" s="66" t="b">
        <v>0</v>
      </c>
      <c r="V5" s="66" t="b">
        <v>0</v>
      </c>
      <c r="W5" s="66" t="b">
        <v>0</v>
      </c>
      <c r="X5" s="66" t="b">
        <v>0</v>
      </c>
      <c r="Y5" s="9"/>
    </row>
    <row r="6" spans="1:25" x14ac:dyDescent="0.3">
      <c r="A6" t="s">
        <v>322</v>
      </c>
      <c r="B6" s="9"/>
      <c r="C6" s="9" t="s">
        <v>173</v>
      </c>
      <c r="D6" s="66" t="b">
        <v>0</v>
      </c>
      <c r="E6" s="66" t="b">
        <v>0</v>
      </c>
      <c r="F6" s="66" t="b">
        <v>0</v>
      </c>
      <c r="G6" s="66" t="b">
        <v>0</v>
      </c>
      <c r="H6" s="66" t="b">
        <v>0</v>
      </c>
      <c r="I6" s="66" t="b">
        <v>0</v>
      </c>
      <c r="J6" s="66" t="b">
        <v>0</v>
      </c>
      <c r="K6" s="66" t="b">
        <v>0</v>
      </c>
      <c r="L6" s="66" t="b">
        <v>0</v>
      </c>
      <c r="M6" s="66" t="b">
        <v>0</v>
      </c>
      <c r="N6" s="66" t="b">
        <v>0</v>
      </c>
      <c r="O6" s="66" t="b">
        <v>0</v>
      </c>
      <c r="P6" s="66" t="b">
        <v>0</v>
      </c>
      <c r="Q6" s="66" t="b">
        <v>0</v>
      </c>
      <c r="R6" s="66" t="b">
        <v>0</v>
      </c>
      <c r="S6" s="66" t="b">
        <v>0</v>
      </c>
      <c r="T6" s="66" t="b">
        <v>0</v>
      </c>
      <c r="U6" s="66" t="b">
        <v>0</v>
      </c>
      <c r="V6" s="66" t="b">
        <v>0</v>
      </c>
      <c r="W6" s="66" t="b">
        <v>0</v>
      </c>
      <c r="X6" s="66" t="b">
        <v>0</v>
      </c>
      <c r="Y6" s="9"/>
    </row>
    <row r="7" spans="1:25" x14ac:dyDescent="0.3">
      <c r="A7" t="s">
        <v>323</v>
      </c>
      <c r="B7" s="9"/>
      <c r="C7" s="9" t="s">
        <v>174</v>
      </c>
      <c r="D7" s="66" t="b">
        <v>1</v>
      </c>
      <c r="E7" s="66" t="b">
        <v>0</v>
      </c>
      <c r="F7" s="66" t="b">
        <v>0</v>
      </c>
      <c r="G7" s="66" t="b">
        <v>0</v>
      </c>
      <c r="H7" s="66" t="b">
        <v>0</v>
      </c>
      <c r="I7" s="66" t="b">
        <v>0</v>
      </c>
      <c r="J7" s="66" t="b">
        <v>0</v>
      </c>
      <c r="K7" s="66" t="b">
        <v>0</v>
      </c>
      <c r="L7" s="66" t="b">
        <v>0</v>
      </c>
      <c r="M7" s="66" t="b">
        <v>0</v>
      </c>
      <c r="N7" s="66" t="b">
        <v>0</v>
      </c>
      <c r="O7" s="66" t="b">
        <v>0</v>
      </c>
      <c r="P7" s="66" t="b">
        <v>0</v>
      </c>
      <c r="Q7" s="66" t="b">
        <v>0</v>
      </c>
      <c r="R7" s="66" t="b">
        <v>0</v>
      </c>
      <c r="S7" s="66" t="b">
        <v>0</v>
      </c>
      <c r="T7" s="66" t="b">
        <v>0</v>
      </c>
      <c r="U7" s="66" t="b">
        <v>0</v>
      </c>
      <c r="V7" s="66" t="b">
        <v>0</v>
      </c>
      <c r="W7" s="66" t="b">
        <v>0</v>
      </c>
      <c r="X7" s="66" t="b">
        <v>0</v>
      </c>
      <c r="Y7" s="9"/>
    </row>
    <row r="8" spans="1:25" x14ac:dyDescent="0.3">
      <c r="A8" t="s">
        <v>324</v>
      </c>
      <c r="B8" s="9"/>
      <c r="C8" s="9" t="s">
        <v>175</v>
      </c>
      <c r="D8" s="66" t="b">
        <v>0</v>
      </c>
      <c r="E8" s="66" t="b">
        <v>0</v>
      </c>
      <c r="F8" s="66" t="b">
        <v>1</v>
      </c>
      <c r="G8" s="66" t="b">
        <v>0</v>
      </c>
      <c r="H8" s="66" t="b">
        <v>0</v>
      </c>
      <c r="I8" s="66" t="b">
        <v>0</v>
      </c>
      <c r="J8" s="66" t="b">
        <v>0</v>
      </c>
      <c r="K8" s="66" t="b">
        <v>0</v>
      </c>
      <c r="L8" s="66" t="b">
        <v>0</v>
      </c>
      <c r="M8" s="66" t="b">
        <v>0</v>
      </c>
      <c r="N8" s="66" t="b">
        <v>0</v>
      </c>
      <c r="O8" s="66" t="b">
        <v>0</v>
      </c>
      <c r="P8" s="66" t="b">
        <v>0</v>
      </c>
      <c r="Q8" s="66" t="b">
        <v>0</v>
      </c>
      <c r="R8" s="66" t="b">
        <v>0</v>
      </c>
      <c r="S8" s="66" t="b">
        <v>0</v>
      </c>
      <c r="T8" s="66" t="b">
        <v>0</v>
      </c>
      <c r="U8" s="66" t="b">
        <v>0</v>
      </c>
      <c r="V8" s="66" t="b">
        <v>0</v>
      </c>
      <c r="W8" s="66" t="b">
        <v>0</v>
      </c>
      <c r="X8" s="66" t="b">
        <v>0</v>
      </c>
      <c r="Y8" s="9"/>
    </row>
    <row r="9" spans="1:25" x14ac:dyDescent="0.3">
      <c r="A9" t="s">
        <v>325</v>
      </c>
      <c r="B9" s="9"/>
      <c r="C9" s="9" t="s">
        <v>176</v>
      </c>
      <c r="D9" s="66" t="b">
        <v>0</v>
      </c>
      <c r="E9" s="66" t="b">
        <v>0</v>
      </c>
      <c r="F9" s="66" t="b">
        <v>0</v>
      </c>
      <c r="G9" s="66" t="b">
        <v>0</v>
      </c>
      <c r="H9" s="66" t="b">
        <v>0</v>
      </c>
      <c r="I9" s="66" t="b">
        <v>0</v>
      </c>
      <c r="J9" s="66" t="b">
        <v>0</v>
      </c>
      <c r="K9" s="66" t="b">
        <v>0</v>
      </c>
      <c r="L9" s="66" t="b">
        <v>0</v>
      </c>
      <c r="M9" s="66" t="b">
        <v>0</v>
      </c>
      <c r="N9" s="66" t="b">
        <v>0</v>
      </c>
      <c r="O9" s="66" t="b">
        <v>0</v>
      </c>
      <c r="P9" s="66" t="b">
        <v>0</v>
      </c>
      <c r="Q9" s="66" t="b">
        <v>0</v>
      </c>
      <c r="R9" s="66" t="b">
        <v>0</v>
      </c>
      <c r="S9" s="66" t="b">
        <v>0</v>
      </c>
      <c r="T9" s="66" t="b">
        <v>0</v>
      </c>
      <c r="U9" s="66" t="b">
        <v>0</v>
      </c>
      <c r="V9" s="66" t="b">
        <v>0</v>
      </c>
      <c r="W9" s="66" t="b">
        <v>0</v>
      </c>
      <c r="X9" s="66" t="b">
        <v>0</v>
      </c>
      <c r="Y9" s="9"/>
    </row>
    <row r="10" spans="1:25" x14ac:dyDescent="0.3">
      <c r="A10" t="s">
        <v>326</v>
      </c>
      <c r="B10" s="9"/>
      <c r="C10" s="9" t="s">
        <v>177</v>
      </c>
      <c r="D10" s="66" t="b">
        <v>0</v>
      </c>
      <c r="E10" s="66" t="b">
        <v>0</v>
      </c>
      <c r="F10" s="66" t="b">
        <v>0</v>
      </c>
      <c r="G10" s="66" t="b">
        <v>0</v>
      </c>
      <c r="H10" s="66" t="b">
        <v>0</v>
      </c>
      <c r="I10" s="66" t="b">
        <v>0</v>
      </c>
      <c r="J10" s="66" t="b">
        <v>0</v>
      </c>
      <c r="K10" s="66" t="b">
        <v>0</v>
      </c>
      <c r="L10" s="66" t="b">
        <v>0</v>
      </c>
      <c r="M10" s="66" t="b">
        <v>0</v>
      </c>
      <c r="N10" s="66" t="b">
        <v>0</v>
      </c>
      <c r="O10" s="66" t="b">
        <v>0</v>
      </c>
      <c r="P10" s="66" t="b">
        <v>0</v>
      </c>
      <c r="Q10" s="66" t="b">
        <v>0</v>
      </c>
      <c r="R10" s="66" t="b">
        <v>0</v>
      </c>
      <c r="S10" s="66" t="b">
        <v>0</v>
      </c>
      <c r="T10" s="66" t="b">
        <v>0</v>
      </c>
      <c r="U10" s="66" t="b">
        <v>0</v>
      </c>
      <c r="V10" s="66" t="b">
        <v>0</v>
      </c>
      <c r="W10" s="66" t="b">
        <v>0</v>
      </c>
      <c r="X10" s="66" t="b">
        <v>0</v>
      </c>
      <c r="Y10" s="9"/>
    </row>
    <row r="11" spans="1:25" x14ac:dyDescent="0.3">
      <c r="A11" t="s">
        <v>327</v>
      </c>
      <c r="B11" s="9"/>
      <c r="C11" s="9" t="s">
        <v>178</v>
      </c>
      <c r="D11" s="66" t="b">
        <v>0</v>
      </c>
      <c r="E11" s="66" t="b">
        <v>0</v>
      </c>
      <c r="F11" s="66" t="b">
        <v>0</v>
      </c>
      <c r="G11" s="66" t="b">
        <v>0</v>
      </c>
      <c r="H11" s="66" t="b">
        <v>0</v>
      </c>
      <c r="I11" s="66" t="b">
        <v>0</v>
      </c>
      <c r="J11" s="66" t="b">
        <v>0</v>
      </c>
      <c r="K11" s="66" t="b">
        <v>0</v>
      </c>
      <c r="L11" s="66" t="b">
        <v>0</v>
      </c>
      <c r="M11" s="66" t="b">
        <v>0</v>
      </c>
      <c r="N11" s="66" t="b">
        <v>0</v>
      </c>
      <c r="O11" s="66" t="b">
        <v>0</v>
      </c>
      <c r="P11" s="66" t="b">
        <v>0</v>
      </c>
      <c r="Q11" s="66" t="b">
        <v>0</v>
      </c>
      <c r="R11" s="66" t="b">
        <v>0</v>
      </c>
      <c r="S11" s="66" t="b">
        <v>0</v>
      </c>
      <c r="T11" s="66" t="b">
        <v>0</v>
      </c>
      <c r="U11" s="66" t="b">
        <v>0</v>
      </c>
      <c r="V11" s="66" t="b">
        <v>0</v>
      </c>
      <c r="W11" s="66" t="b">
        <v>0</v>
      </c>
      <c r="X11" s="66" t="b">
        <v>0</v>
      </c>
      <c r="Y11" s="9"/>
    </row>
    <row r="12" spans="1:25" x14ac:dyDescent="0.3">
      <c r="A12" t="s">
        <v>328</v>
      </c>
      <c r="B12" s="9"/>
      <c r="C12" s="9" t="s">
        <v>179</v>
      </c>
      <c r="D12" s="66" t="b">
        <v>0</v>
      </c>
      <c r="E12" s="66" t="b">
        <v>0</v>
      </c>
      <c r="F12" s="66" t="b">
        <v>0</v>
      </c>
      <c r="G12" s="66" t="b">
        <v>0</v>
      </c>
      <c r="H12" s="66" t="b">
        <v>0</v>
      </c>
      <c r="I12" s="66" t="b">
        <v>0</v>
      </c>
      <c r="J12" s="66" t="b">
        <v>0</v>
      </c>
      <c r="K12" s="66" t="b">
        <v>0</v>
      </c>
      <c r="L12" s="66" t="b">
        <v>0</v>
      </c>
      <c r="M12" s="66" t="b">
        <v>0</v>
      </c>
      <c r="N12" s="66" t="b">
        <v>0</v>
      </c>
      <c r="O12" s="66" t="b">
        <v>0</v>
      </c>
      <c r="P12" s="66" t="b">
        <v>0</v>
      </c>
      <c r="Q12" s="66" t="b">
        <v>0</v>
      </c>
      <c r="R12" s="66" t="b">
        <v>0</v>
      </c>
      <c r="S12" s="66" t="b">
        <v>0</v>
      </c>
      <c r="T12" s="66" t="b">
        <v>0</v>
      </c>
      <c r="U12" s="66" t="b">
        <v>0</v>
      </c>
      <c r="V12" s="66" t="b">
        <v>0</v>
      </c>
      <c r="W12" s="66" t="b">
        <v>0</v>
      </c>
      <c r="X12" s="66" t="b">
        <v>0</v>
      </c>
      <c r="Y12" s="9"/>
    </row>
    <row r="13" spans="1:25" x14ac:dyDescent="0.3">
      <c r="A13" t="s">
        <v>329</v>
      </c>
      <c r="B13" s="9"/>
      <c r="C13" s="9" t="s">
        <v>180</v>
      </c>
      <c r="D13" s="66" t="b">
        <v>0</v>
      </c>
      <c r="E13" s="66" t="b">
        <v>0</v>
      </c>
      <c r="F13" s="66" t="b">
        <v>0</v>
      </c>
      <c r="G13" s="66" t="b">
        <v>0</v>
      </c>
      <c r="H13" s="66" t="b">
        <v>0</v>
      </c>
      <c r="I13" s="66" t="b">
        <v>0</v>
      </c>
      <c r="J13" s="66" t="b">
        <v>0</v>
      </c>
      <c r="K13" s="66" t="b">
        <v>0</v>
      </c>
      <c r="L13" s="66" t="b">
        <v>0</v>
      </c>
      <c r="M13" s="66" t="b">
        <v>0</v>
      </c>
      <c r="N13" s="66" t="b">
        <v>0</v>
      </c>
      <c r="O13" s="66" t="b">
        <v>0</v>
      </c>
      <c r="P13" s="66" t="b">
        <v>0</v>
      </c>
      <c r="Q13" s="66" t="b">
        <v>0</v>
      </c>
      <c r="R13" s="66" t="b">
        <v>0</v>
      </c>
      <c r="S13" s="66" t="b">
        <v>0</v>
      </c>
      <c r="T13" s="66" t="b">
        <v>0</v>
      </c>
      <c r="U13" s="66" t="b">
        <v>0</v>
      </c>
      <c r="V13" s="66" t="b">
        <v>0</v>
      </c>
      <c r="W13" s="66" t="b">
        <v>0</v>
      </c>
      <c r="X13" s="66" t="b">
        <v>0</v>
      </c>
      <c r="Y13" s="9"/>
    </row>
    <row r="14" spans="1:25" x14ac:dyDescent="0.3">
      <c r="A14" t="s">
        <v>330</v>
      </c>
      <c r="B14" s="9"/>
      <c r="C14" s="9" t="s">
        <v>181</v>
      </c>
      <c r="D14" s="66" t="b">
        <v>0</v>
      </c>
      <c r="E14" s="66" t="b">
        <v>1</v>
      </c>
      <c r="F14" s="66" t="b">
        <v>0</v>
      </c>
      <c r="G14" s="66" t="b">
        <v>0</v>
      </c>
      <c r="H14" s="66" t="b">
        <v>0</v>
      </c>
      <c r="I14" s="66" t="b">
        <v>0</v>
      </c>
      <c r="J14" s="66" t="b">
        <v>0</v>
      </c>
      <c r="K14" s="66" t="b">
        <v>0</v>
      </c>
      <c r="L14" s="66" t="b">
        <v>0</v>
      </c>
      <c r="M14" s="66" t="b">
        <v>0</v>
      </c>
      <c r="N14" s="66" t="b">
        <v>0</v>
      </c>
      <c r="O14" s="66" t="b">
        <v>0</v>
      </c>
      <c r="P14" s="66" t="b">
        <v>0</v>
      </c>
      <c r="Q14" s="66" t="b">
        <v>0</v>
      </c>
      <c r="R14" s="66" t="b">
        <v>0</v>
      </c>
      <c r="S14" s="66" t="b">
        <v>0</v>
      </c>
      <c r="T14" s="66" t="b">
        <v>0</v>
      </c>
      <c r="U14" s="66" t="b">
        <v>0</v>
      </c>
      <c r="V14" s="66" t="b">
        <v>0</v>
      </c>
      <c r="W14" s="66" t="b">
        <v>0</v>
      </c>
      <c r="X14" s="66" t="b">
        <v>0</v>
      </c>
      <c r="Y14" s="9"/>
    </row>
    <row r="15" spans="1:25" x14ac:dyDescent="0.3">
      <c r="A15" t="s">
        <v>331</v>
      </c>
      <c r="B15" s="9"/>
      <c r="C15" s="9" t="s">
        <v>182</v>
      </c>
      <c r="D15" s="66" t="b">
        <v>0</v>
      </c>
      <c r="E15" s="66" t="b">
        <v>0</v>
      </c>
      <c r="F15" s="66" t="b">
        <v>0</v>
      </c>
      <c r="G15" s="66" t="b">
        <v>0</v>
      </c>
      <c r="H15" s="66" t="b">
        <v>0</v>
      </c>
      <c r="I15" s="66" t="b">
        <v>0</v>
      </c>
      <c r="J15" s="66" t="b">
        <v>0</v>
      </c>
      <c r="K15" s="66" t="b">
        <v>0</v>
      </c>
      <c r="L15" s="66" t="b">
        <v>0</v>
      </c>
      <c r="M15" s="66" t="b">
        <v>0</v>
      </c>
      <c r="N15" s="66" t="b">
        <v>0</v>
      </c>
      <c r="O15" s="66" t="b">
        <v>0</v>
      </c>
      <c r="P15" s="66" t="b">
        <v>0</v>
      </c>
      <c r="Q15" s="66" t="b">
        <v>0</v>
      </c>
      <c r="R15" s="66" t="b">
        <v>0</v>
      </c>
      <c r="S15" s="66" t="b">
        <v>0</v>
      </c>
      <c r="T15" s="66" t="b">
        <v>0</v>
      </c>
      <c r="U15" s="66" t="b">
        <v>0</v>
      </c>
      <c r="V15" s="66" t="b">
        <v>0</v>
      </c>
      <c r="W15" s="66" t="b">
        <v>0</v>
      </c>
      <c r="X15" s="66" t="b">
        <v>0</v>
      </c>
      <c r="Y15" s="9"/>
    </row>
    <row r="16" spans="1:25" x14ac:dyDescent="0.3">
      <c r="A16" t="s">
        <v>332</v>
      </c>
      <c r="B16" s="9"/>
      <c r="C16" s="9" t="s">
        <v>183</v>
      </c>
      <c r="D16" s="66" t="b">
        <v>0</v>
      </c>
      <c r="E16" s="66" t="b">
        <v>0</v>
      </c>
      <c r="F16" s="66" t="b">
        <v>0</v>
      </c>
      <c r="G16" s="66" t="b">
        <v>0</v>
      </c>
      <c r="H16" s="66" t="b">
        <v>0</v>
      </c>
      <c r="I16" s="66" t="b">
        <v>0</v>
      </c>
      <c r="J16" s="66" t="b">
        <v>0</v>
      </c>
      <c r="K16" s="66" t="b">
        <v>0</v>
      </c>
      <c r="L16" s="66" t="b">
        <v>0</v>
      </c>
      <c r="M16" s="66" t="b">
        <v>0</v>
      </c>
      <c r="N16" s="66" t="b">
        <v>0</v>
      </c>
      <c r="O16" s="66" t="b">
        <v>0</v>
      </c>
      <c r="P16" s="66" t="b">
        <v>0</v>
      </c>
      <c r="Q16" s="66" t="b">
        <v>0</v>
      </c>
      <c r="R16" s="66" t="b">
        <v>0</v>
      </c>
      <c r="S16" s="66" t="b">
        <v>0</v>
      </c>
      <c r="T16" s="66" t="b">
        <v>0</v>
      </c>
      <c r="U16" s="66" t="b">
        <v>0</v>
      </c>
      <c r="V16" s="66" t="b">
        <v>0</v>
      </c>
      <c r="W16" s="66" t="b">
        <v>0</v>
      </c>
      <c r="X16" s="66" t="b">
        <v>0</v>
      </c>
      <c r="Y16" s="9"/>
    </row>
    <row r="17" spans="1:25" x14ac:dyDescent="0.3">
      <c r="A17" t="s">
        <v>333</v>
      </c>
      <c r="B17" s="9"/>
      <c r="C17" s="9" t="s">
        <v>184</v>
      </c>
      <c r="D17" s="66" t="b">
        <v>0</v>
      </c>
      <c r="E17" s="66" t="b">
        <v>0</v>
      </c>
      <c r="F17" s="66" t="b">
        <v>1</v>
      </c>
      <c r="G17" s="66" t="b">
        <v>0</v>
      </c>
      <c r="H17" s="66" t="b">
        <v>0</v>
      </c>
      <c r="I17" s="66" t="b">
        <v>0</v>
      </c>
      <c r="J17" s="66" t="b">
        <v>0</v>
      </c>
      <c r="K17" s="66" t="b">
        <v>0</v>
      </c>
      <c r="L17" s="66" t="b">
        <v>0</v>
      </c>
      <c r="M17" s="66" t="b">
        <v>0</v>
      </c>
      <c r="N17" s="66" t="b">
        <v>0</v>
      </c>
      <c r="O17" s="66" t="b">
        <v>0</v>
      </c>
      <c r="P17" s="66" t="b">
        <v>0</v>
      </c>
      <c r="Q17" s="66" t="b">
        <v>0</v>
      </c>
      <c r="R17" s="66" t="b">
        <v>0</v>
      </c>
      <c r="S17" s="66" t="b">
        <v>0</v>
      </c>
      <c r="T17" s="66" t="b">
        <v>0</v>
      </c>
      <c r="U17" s="66" t="b">
        <v>0</v>
      </c>
      <c r="V17" s="66" t="b">
        <v>0</v>
      </c>
      <c r="W17" s="66" t="b">
        <v>0</v>
      </c>
      <c r="X17" s="66" t="b">
        <v>0</v>
      </c>
      <c r="Y17" s="9"/>
    </row>
    <row r="18" spans="1:25" x14ac:dyDescent="0.3">
      <c r="A18" t="s">
        <v>334</v>
      </c>
      <c r="B18" s="9"/>
      <c r="C18" s="9" t="s">
        <v>185</v>
      </c>
      <c r="D18" s="66" t="b">
        <v>0</v>
      </c>
      <c r="E18" s="66" t="b">
        <v>0</v>
      </c>
      <c r="F18" s="66" t="b">
        <v>1</v>
      </c>
      <c r="G18" s="66" t="b">
        <v>0</v>
      </c>
      <c r="H18" s="66" t="b">
        <v>0</v>
      </c>
      <c r="I18" s="66" t="b">
        <v>0</v>
      </c>
      <c r="J18" s="66" t="b">
        <v>0</v>
      </c>
      <c r="K18" s="66" t="b">
        <v>0</v>
      </c>
      <c r="L18" s="66" t="b">
        <v>0</v>
      </c>
      <c r="M18" s="66" t="b">
        <v>0</v>
      </c>
      <c r="N18" s="66" t="b">
        <v>0</v>
      </c>
      <c r="O18" s="66" t="b">
        <v>0</v>
      </c>
      <c r="P18" s="66" t="b">
        <v>0</v>
      </c>
      <c r="Q18" s="66" t="b">
        <v>0</v>
      </c>
      <c r="R18" s="66" t="b">
        <v>0</v>
      </c>
      <c r="S18" s="66" t="b">
        <v>0</v>
      </c>
      <c r="T18" s="66" t="b">
        <v>0</v>
      </c>
      <c r="U18" s="66" t="b">
        <v>0</v>
      </c>
      <c r="V18" s="66" t="b">
        <v>0</v>
      </c>
      <c r="W18" s="66" t="b">
        <v>0</v>
      </c>
      <c r="X18" s="66" t="b">
        <v>0</v>
      </c>
      <c r="Y18" s="9"/>
    </row>
    <row r="19" spans="1:25" x14ac:dyDescent="0.3">
      <c r="A19" t="s">
        <v>335</v>
      </c>
      <c r="B19" s="9"/>
      <c r="C19" s="9" t="s">
        <v>186</v>
      </c>
      <c r="D19" s="66" t="b">
        <v>0</v>
      </c>
      <c r="E19" s="66" t="b">
        <v>0</v>
      </c>
      <c r="F19" s="66" t="b">
        <v>0</v>
      </c>
      <c r="G19" s="66" t="b">
        <v>0</v>
      </c>
      <c r="H19" s="66" t="b">
        <v>0</v>
      </c>
      <c r="I19" s="66" t="b">
        <v>0</v>
      </c>
      <c r="J19" s="66" t="b">
        <v>0</v>
      </c>
      <c r="K19" s="66" t="b">
        <v>0</v>
      </c>
      <c r="L19" s="66" t="b">
        <v>0</v>
      </c>
      <c r="M19" s="66" t="b">
        <v>0</v>
      </c>
      <c r="N19" s="66" t="b">
        <v>0</v>
      </c>
      <c r="O19" s="66" t="b">
        <v>0</v>
      </c>
      <c r="P19" s="66" t="b">
        <v>0</v>
      </c>
      <c r="Q19" s="66" t="b">
        <v>0</v>
      </c>
      <c r="R19" s="66" t="b">
        <v>0</v>
      </c>
      <c r="S19" s="66" t="b">
        <v>0</v>
      </c>
      <c r="T19" s="66" t="b">
        <v>0</v>
      </c>
      <c r="U19" s="66" t="b">
        <v>0</v>
      </c>
      <c r="V19" s="66" t="b">
        <v>0</v>
      </c>
      <c r="W19" s="66" t="b">
        <v>0</v>
      </c>
      <c r="X19" s="66" t="b">
        <v>0</v>
      </c>
      <c r="Y19" s="9"/>
    </row>
    <row r="20" spans="1:25" x14ac:dyDescent="0.3">
      <c r="A20" t="s">
        <v>336</v>
      </c>
      <c r="B20" s="9"/>
      <c r="C20" s="9" t="s">
        <v>187</v>
      </c>
      <c r="D20" s="66" t="b">
        <v>0</v>
      </c>
      <c r="E20" s="66" t="b">
        <v>0</v>
      </c>
      <c r="F20" s="66" t="b">
        <v>0</v>
      </c>
      <c r="G20" s="66" t="b">
        <v>0</v>
      </c>
      <c r="H20" s="66" t="b">
        <v>0</v>
      </c>
      <c r="I20" s="66" t="b">
        <v>0</v>
      </c>
      <c r="J20" s="66" t="b">
        <v>0</v>
      </c>
      <c r="K20" s="66" t="b">
        <v>0</v>
      </c>
      <c r="L20" s="66" t="b">
        <v>0</v>
      </c>
      <c r="M20" s="66" t="b">
        <v>0</v>
      </c>
      <c r="N20" s="66" t="b">
        <v>0</v>
      </c>
      <c r="O20" s="66" t="b">
        <v>0</v>
      </c>
      <c r="P20" s="66" t="b">
        <v>0</v>
      </c>
      <c r="Q20" s="66" t="b">
        <v>0</v>
      </c>
      <c r="R20" s="66" t="b">
        <v>0</v>
      </c>
      <c r="S20" s="66" t="b">
        <v>0</v>
      </c>
      <c r="T20" s="66" t="b">
        <v>0</v>
      </c>
      <c r="U20" s="66" t="b">
        <v>0</v>
      </c>
      <c r="V20" s="66" t="b">
        <v>0</v>
      </c>
      <c r="W20" s="66" t="b">
        <v>0</v>
      </c>
      <c r="X20" s="66" t="b">
        <v>0</v>
      </c>
      <c r="Y20" s="9"/>
    </row>
    <row r="21" spans="1:25" x14ac:dyDescent="0.3">
      <c r="A21" t="s">
        <v>337</v>
      </c>
      <c r="B21" s="9"/>
      <c r="C21" s="9" t="s">
        <v>188</v>
      </c>
      <c r="D21" s="66" t="b">
        <v>0</v>
      </c>
      <c r="E21" s="66" t="b">
        <v>0</v>
      </c>
      <c r="F21" s="66" t="b">
        <v>0</v>
      </c>
      <c r="G21" s="66" t="b">
        <v>0</v>
      </c>
      <c r="H21" s="66" t="b">
        <v>0</v>
      </c>
      <c r="I21" s="66" t="b">
        <v>0</v>
      </c>
      <c r="J21" s="66" t="b">
        <v>0</v>
      </c>
      <c r="K21" s="66" t="b">
        <v>0</v>
      </c>
      <c r="L21" s="66" t="b">
        <v>0</v>
      </c>
      <c r="M21" s="66" t="b">
        <v>0</v>
      </c>
      <c r="N21" s="66" t="b">
        <v>0</v>
      </c>
      <c r="O21" s="66" t="b">
        <v>0</v>
      </c>
      <c r="P21" s="66" t="b">
        <v>0</v>
      </c>
      <c r="Q21" s="66" t="b">
        <v>0</v>
      </c>
      <c r="R21" s="66" t="b">
        <v>0</v>
      </c>
      <c r="S21" s="66" t="b">
        <v>0</v>
      </c>
      <c r="T21" s="66" t="b">
        <v>0</v>
      </c>
      <c r="U21" s="66" t="b">
        <v>0</v>
      </c>
      <c r="V21" s="66" t="b">
        <v>0</v>
      </c>
      <c r="W21" s="66" t="b">
        <v>0</v>
      </c>
      <c r="X21" s="66" t="b">
        <v>0</v>
      </c>
      <c r="Y21" s="9"/>
    </row>
    <row r="22" spans="1:25" x14ac:dyDescent="0.3">
      <c r="A22" t="s">
        <v>338</v>
      </c>
      <c r="B22" s="9"/>
      <c r="C22" s="9" t="s">
        <v>189</v>
      </c>
      <c r="D22" s="66" t="b">
        <v>0</v>
      </c>
      <c r="E22" s="66" t="b">
        <v>0</v>
      </c>
      <c r="F22" s="66" t="b">
        <v>0</v>
      </c>
      <c r="G22" s="66" t="b">
        <v>0</v>
      </c>
      <c r="H22" s="66" t="b">
        <v>0</v>
      </c>
      <c r="I22" s="66" t="b">
        <v>0</v>
      </c>
      <c r="J22" s="66" t="b">
        <v>0</v>
      </c>
      <c r="K22" s="66" t="b">
        <v>0</v>
      </c>
      <c r="L22" s="66" t="b">
        <v>0</v>
      </c>
      <c r="M22" s="66" t="b">
        <v>0</v>
      </c>
      <c r="N22" s="66" t="b">
        <v>0</v>
      </c>
      <c r="O22" s="66" t="b">
        <v>0</v>
      </c>
      <c r="P22" s="66" t="b">
        <v>0</v>
      </c>
      <c r="Q22" s="66" t="b">
        <v>0</v>
      </c>
      <c r="R22" s="66" t="b">
        <v>0</v>
      </c>
      <c r="S22" s="66" t="b">
        <v>0</v>
      </c>
      <c r="T22" s="66" t="b">
        <v>0</v>
      </c>
      <c r="U22" s="66" t="b">
        <v>0</v>
      </c>
      <c r="V22" s="66" t="b">
        <v>0</v>
      </c>
      <c r="W22" s="66" t="b">
        <v>0</v>
      </c>
      <c r="X22" s="66" t="b">
        <v>0</v>
      </c>
      <c r="Y22" s="9"/>
    </row>
    <row r="23" spans="1:25" x14ac:dyDescent="0.3">
      <c r="A23" t="s">
        <v>339</v>
      </c>
      <c r="B23" s="9"/>
      <c r="C23" s="9" t="s">
        <v>190</v>
      </c>
      <c r="D23" s="66" t="b">
        <v>0</v>
      </c>
      <c r="E23" s="66" t="b">
        <v>0</v>
      </c>
      <c r="F23" s="66" t="b">
        <v>0</v>
      </c>
      <c r="G23" s="66" t="b">
        <v>0</v>
      </c>
      <c r="H23" s="66" t="b">
        <v>0</v>
      </c>
      <c r="I23" s="66" t="b">
        <v>0</v>
      </c>
      <c r="J23" s="66" t="b">
        <v>0</v>
      </c>
      <c r="K23" s="66" t="b">
        <v>0</v>
      </c>
      <c r="L23" s="66" t="b">
        <v>0</v>
      </c>
      <c r="M23" s="66" t="b">
        <v>0</v>
      </c>
      <c r="N23" s="66" t="b">
        <v>0</v>
      </c>
      <c r="O23" s="66" t="b">
        <v>0</v>
      </c>
      <c r="P23" s="66" t="b">
        <v>0</v>
      </c>
      <c r="Q23" s="66" t="b">
        <v>0</v>
      </c>
      <c r="R23" s="66" t="b">
        <v>0</v>
      </c>
      <c r="S23" s="66" t="b">
        <v>0</v>
      </c>
      <c r="T23" s="66" t="b">
        <v>0</v>
      </c>
      <c r="U23" s="66" t="b">
        <v>0</v>
      </c>
      <c r="V23" s="66" t="b">
        <v>0</v>
      </c>
      <c r="W23" s="66" t="b">
        <v>0</v>
      </c>
      <c r="X23" s="66" t="b">
        <v>0</v>
      </c>
      <c r="Y23" s="9"/>
    </row>
    <row r="24" spans="1:25" x14ac:dyDescent="0.3">
      <c r="A24" t="s">
        <v>340</v>
      </c>
      <c r="B24" s="9"/>
      <c r="C24" s="9" t="s">
        <v>191</v>
      </c>
      <c r="D24" s="66" t="b">
        <v>0</v>
      </c>
      <c r="E24" s="66" t="b">
        <v>0</v>
      </c>
      <c r="F24" s="66" t="b">
        <v>0</v>
      </c>
      <c r="G24" s="66" t="b">
        <v>0</v>
      </c>
      <c r="H24" s="66" t="b">
        <v>0</v>
      </c>
      <c r="I24" s="66" t="b">
        <v>0</v>
      </c>
      <c r="J24" s="66" t="b">
        <v>0</v>
      </c>
      <c r="K24" s="66" t="b">
        <v>0</v>
      </c>
      <c r="L24" s="66" t="b">
        <v>0</v>
      </c>
      <c r="M24" s="66" t="b">
        <v>0</v>
      </c>
      <c r="N24" s="66" t="b">
        <v>0</v>
      </c>
      <c r="O24" s="66" t="b">
        <v>0</v>
      </c>
      <c r="P24" s="66" t="b">
        <v>0</v>
      </c>
      <c r="Q24" s="66" t="b">
        <v>0</v>
      </c>
      <c r="R24" s="66" t="b">
        <v>0</v>
      </c>
      <c r="S24" s="66" t="b">
        <v>0</v>
      </c>
      <c r="T24" s="66" t="b">
        <v>0</v>
      </c>
      <c r="U24" s="66" t="b">
        <v>0</v>
      </c>
      <c r="V24" s="66" t="b">
        <v>0</v>
      </c>
      <c r="W24" s="66" t="b">
        <v>0</v>
      </c>
      <c r="X24" s="66" t="b">
        <v>0</v>
      </c>
      <c r="Y24" s="9"/>
    </row>
    <row r="25" spans="1:25" x14ac:dyDescent="0.3">
      <c r="A25" t="s">
        <v>341</v>
      </c>
      <c r="B25" s="9"/>
      <c r="C25" s="9" t="s">
        <v>192</v>
      </c>
      <c r="D25" s="66" t="b">
        <v>1</v>
      </c>
      <c r="E25" s="66" t="b">
        <v>0</v>
      </c>
      <c r="F25" s="66" t="b">
        <v>0</v>
      </c>
      <c r="G25" s="66" t="b">
        <v>0</v>
      </c>
      <c r="H25" s="66" t="b">
        <v>0</v>
      </c>
      <c r="I25" s="66" t="b">
        <v>0</v>
      </c>
      <c r="J25" s="66" t="b">
        <v>0</v>
      </c>
      <c r="K25" s="66" t="b">
        <v>0</v>
      </c>
      <c r="L25" s="66" t="b">
        <v>0</v>
      </c>
      <c r="M25" s="66" t="b">
        <v>0</v>
      </c>
      <c r="N25" s="66" t="b">
        <v>0</v>
      </c>
      <c r="O25" s="66" t="b">
        <v>0</v>
      </c>
      <c r="P25" s="66" t="b">
        <v>0</v>
      </c>
      <c r="Q25" s="66" t="b">
        <v>0</v>
      </c>
      <c r="R25" s="66" t="b">
        <v>0</v>
      </c>
      <c r="S25" s="66" t="b">
        <v>0</v>
      </c>
      <c r="T25" s="66" t="b">
        <v>0</v>
      </c>
      <c r="U25" s="66" t="b">
        <v>0</v>
      </c>
      <c r="V25" s="66" t="b">
        <v>0</v>
      </c>
      <c r="W25" s="66" t="b">
        <v>0</v>
      </c>
      <c r="X25" s="66" t="b">
        <v>0</v>
      </c>
      <c r="Y25" s="9"/>
    </row>
    <row r="26" spans="1:25" x14ac:dyDescent="0.3">
      <c r="A26" t="s">
        <v>342</v>
      </c>
      <c r="B26" s="9"/>
      <c r="C26" s="9" t="s">
        <v>193</v>
      </c>
      <c r="D26" s="66" t="b">
        <v>0</v>
      </c>
      <c r="E26" s="66" t="b">
        <v>0</v>
      </c>
      <c r="F26" s="66" t="b">
        <v>0</v>
      </c>
      <c r="G26" s="66" t="b">
        <v>0</v>
      </c>
      <c r="H26" s="66" t="b">
        <v>0</v>
      </c>
      <c r="I26" s="66" t="b">
        <v>0</v>
      </c>
      <c r="J26" s="66" t="b">
        <v>0</v>
      </c>
      <c r="K26" s="66" t="b">
        <v>0</v>
      </c>
      <c r="L26" s="66" t="b">
        <v>0</v>
      </c>
      <c r="M26" s="66" t="b">
        <v>0</v>
      </c>
      <c r="N26" s="66" t="b">
        <v>0</v>
      </c>
      <c r="O26" s="66" t="b">
        <v>0</v>
      </c>
      <c r="P26" s="66" t="b">
        <v>0</v>
      </c>
      <c r="Q26" s="66" t="b">
        <v>0</v>
      </c>
      <c r="R26" s="66" t="b">
        <v>0</v>
      </c>
      <c r="S26" s="66" t="b">
        <v>0</v>
      </c>
      <c r="T26" s="66" t="b">
        <v>0</v>
      </c>
      <c r="U26" s="66" t="b">
        <v>0</v>
      </c>
      <c r="V26" s="66" t="b">
        <v>0</v>
      </c>
      <c r="W26" s="66" t="b">
        <v>0</v>
      </c>
      <c r="X26" s="66" t="b">
        <v>0</v>
      </c>
      <c r="Y26" s="9"/>
    </row>
    <row r="27" spans="1:25" x14ac:dyDescent="0.3">
      <c r="A27" t="s">
        <v>343</v>
      </c>
      <c r="B27" s="9"/>
      <c r="C27" s="9" t="s">
        <v>194</v>
      </c>
      <c r="D27" s="66" t="b">
        <v>0</v>
      </c>
      <c r="E27" s="66" t="b">
        <v>0</v>
      </c>
      <c r="F27" s="66" t="b">
        <v>0</v>
      </c>
      <c r="G27" s="66" t="b">
        <v>0</v>
      </c>
      <c r="H27" s="66" t="b">
        <v>0</v>
      </c>
      <c r="I27" s="66" t="b">
        <v>0</v>
      </c>
      <c r="J27" s="66" t="b">
        <v>0</v>
      </c>
      <c r="K27" s="66" t="b">
        <v>0</v>
      </c>
      <c r="L27" s="66" t="b">
        <v>0</v>
      </c>
      <c r="M27" s="66" t="b">
        <v>0</v>
      </c>
      <c r="N27" s="66" t="b">
        <v>0</v>
      </c>
      <c r="O27" s="66" t="b">
        <v>0</v>
      </c>
      <c r="P27" s="66" t="b">
        <v>0</v>
      </c>
      <c r="Q27" s="66" t="b">
        <v>0</v>
      </c>
      <c r="R27" s="66" t="b">
        <v>0</v>
      </c>
      <c r="S27" s="66" t="b">
        <v>0</v>
      </c>
      <c r="T27" s="66" t="b">
        <v>0</v>
      </c>
      <c r="U27" s="66" t="b">
        <v>0</v>
      </c>
      <c r="V27" s="66" t="b">
        <v>0</v>
      </c>
      <c r="W27" s="66" t="b">
        <v>0</v>
      </c>
      <c r="X27" s="66" t="b">
        <v>0</v>
      </c>
      <c r="Y27" s="9"/>
    </row>
    <row r="28" spans="1:25" x14ac:dyDescent="0.3">
      <c r="A28" t="s">
        <v>344</v>
      </c>
      <c r="B28" s="9"/>
      <c r="C28" s="9" t="s">
        <v>195</v>
      </c>
      <c r="D28" s="66" t="b">
        <v>0</v>
      </c>
      <c r="E28" s="66" t="b">
        <v>0</v>
      </c>
      <c r="F28" s="66" t="b">
        <v>0</v>
      </c>
      <c r="G28" s="66" t="b">
        <v>0</v>
      </c>
      <c r="H28" s="66" t="b">
        <v>0</v>
      </c>
      <c r="I28" s="66" t="b">
        <v>0</v>
      </c>
      <c r="J28" s="66" t="b">
        <v>0</v>
      </c>
      <c r="K28" s="66" t="b">
        <v>0</v>
      </c>
      <c r="L28" s="66" t="b">
        <v>0</v>
      </c>
      <c r="M28" s="66" t="b">
        <v>0</v>
      </c>
      <c r="N28" s="66" t="b">
        <v>0</v>
      </c>
      <c r="O28" s="66" t="b">
        <v>0</v>
      </c>
      <c r="P28" s="66" t="b">
        <v>0</v>
      </c>
      <c r="Q28" s="66" t="b">
        <v>0</v>
      </c>
      <c r="R28" s="66" t="b">
        <v>0</v>
      </c>
      <c r="S28" s="66" t="b">
        <v>0</v>
      </c>
      <c r="T28" s="66" t="b">
        <v>0</v>
      </c>
      <c r="U28" s="66" t="b">
        <v>0</v>
      </c>
      <c r="V28" s="66" t="b">
        <v>0</v>
      </c>
      <c r="W28" s="66" t="b">
        <v>0</v>
      </c>
      <c r="X28" s="66" t="b">
        <v>0</v>
      </c>
      <c r="Y28" s="9"/>
    </row>
    <row r="29" spans="1:25" x14ac:dyDescent="0.3">
      <c r="A29" t="s">
        <v>345</v>
      </c>
      <c r="B29" s="9"/>
      <c r="C29" s="9" t="s">
        <v>196</v>
      </c>
      <c r="D29" s="66" t="b">
        <v>0</v>
      </c>
      <c r="E29" s="66" t="b">
        <v>0</v>
      </c>
      <c r="F29" s="66" t="b">
        <v>0</v>
      </c>
      <c r="G29" s="66" t="b">
        <v>0</v>
      </c>
      <c r="H29" s="66" t="b">
        <v>0</v>
      </c>
      <c r="I29" s="66" t="b">
        <v>0</v>
      </c>
      <c r="J29" s="66" t="b">
        <v>0</v>
      </c>
      <c r="K29" s="66" t="b">
        <v>0</v>
      </c>
      <c r="L29" s="66" t="b">
        <v>0</v>
      </c>
      <c r="M29" s="66" t="b">
        <v>0</v>
      </c>
      <c r="N29" s="66" t="b">
        <v>0</v>
      </c>
      <c r="O29" s="66" t="b">
        <v>0</v>
      </c>
      <c r="P29" s="66" t="b">
        <v>0</v>
      </c>
      <c r="Q29" s="66" t="b">
        <v>0</v>
      </c>
      <c r="R29" s="66" t="b">
        <v>0</v>
      </c>
      <c r="S29" s="66" t="b">
        <v>0</v>
      </c>
      <c r="T29" s="66" t="b">
        <v>0</v>
      </c>
      <c r="U29" s="66" t="b">
        <v>0</v>
      </c>
      <c r="V29" s="66" t="b">
        <v>0</v>
      </c>
      <c r="W29" s="66" t="b">
        <v>0</v>
      </c>
      <c r="X29" s="66" t="b">
        <v>0</v>
      </c>
      <c r="Y29" s="9"/>
    </row>
    <row r="30" spans="1:25" x14ac:dyDescent="0.3">
      <c r="A30" t="s">
        <v>346</v>
      </c>
      <c r="B30" s="9"/>
      <c r="C30" s="9" t="s">
        <v>197</v>
      </c>
      <c r="D30" s="66" t="b">
        <v>0</v>
      </c>
      <c r="E30" s="66" t="b">
        <v>0</v>
      </c>
      <c r="F30" s="66" t="b">
        <v>0</v>
      </c>
      <c r="G30" s="66" t="b">
        <v>0</v>
      </c>
      <c r="H30" s="66" t="b">
        <v>0</v>
      </c>
      <c r="I30" s="66" t="b">
        <v>0</v>
      </c>
      <c r="J30" s="66" t="b">
        <v>0</v>
      </c>
      <c r="K30" s="66" t="b">
        <v>0</v>
      </c>
      <c r="L30" s="66" t="b">
        <v>0</v>
      </c>
      <c r="M30" s="66" t="b">
        <v>0</v>
      </c>
      <c r="N30" s="66" t="b">
        <v>0</v>
      </c>
      <c r="O30" s="66" t="b">
        <v>0</v>
      </c>
      <c r="P30" s="66" t="b">
        <v>0</v>
      </c>
      <c r="Q30" s="66" t="b">
        <v>0</v>
      </c>
      <c r="R30" s="66" t="b">
        <v>0</v>
      </c>
      <c r="S30" s="66" t="b">
        <v>0</v>
      </c>
      <c r="T30" s="66" t="b">
        <v>0</v>
      </c>
      <c r="U30" s="66" t="b">
        <v>0</v>
      </c>
      <c r="V30" s="66" t="b">
        <v>0</v>
      </c>
      <c r="W30" s="66" t="b">
        <v>0</v>
      </c>
      <c r="X30" s="66" t="b">
        <v>0</v>
      </c>
      <c r="Y30" s="9"/>
    </row>
    <row r="31" spans="1:25" x14ac:dyDescent="0.3">
      <c r="A31" t="s">
        <v>347</v>
      </c>
      <c r="B31" s="9"/>
      <c r="C31" s="9" t="s">
        <v>198</v>
      </c>
      <c r="D31" s="66" t="b">
        <v>0</v>
      </c>
      <c r="E31" s="66" t="b">
        <v>0</v>
      </c>
      <c r="F31" s="66" t="b">
        <v>0</v>
      </c>
      <c r="G31" s="66" t="b">
        <v>0</v>
      </c>
      <c r="H31" s="66" t="b">
        <v>0</v>
      </c>
      <c r="I31" s="66" t="b">
        <v>0</v>
      </c>
      <c r="J31" s="66" t="b">
        <v>0</v>
      </c>
      <c r="K31" s="66" t="b">
        <v>0</v>
      </c>
      <c r="L31" s="66" t="b">
        <v>0</v>
      </c>
      <c r="M31" s="66" t="b">
        <v>0</v>
      </c>
      <c r="N31" s="66" t="b">
        <v>0</v>
      </c>
      <c r="O31" s="66" t="b">
        <v>0</v>
      </c>
      <c r="P31" s="66" t="b">
        <v>0</v>
      </c>
      <c r="Q31" s="66" t="b">
        <v>0</v>
      </c>
      <c r="R31" s="66" t="b">
        <v>0</v>
      </c>
      <c r="S31" s="66" t="b">
        <v>0</v>
      </c>
      <c r="T31" s="66" t="b">
        <v>0</v>
      </c>
      <c r="U31" s="66" t="b">
        <v>0</v>
      </c>
      <c r="V31" s="66" t="b">
        <v>0</v>
      </c>
      <c r="W31" s="66" t="b">
        <v>0</v>
      </c>
      <c r="X31" s="66" t="b">
        <v>0</v>
      </c>
      <c r="Y31" s="9"/>
    </row>
    <row r="32" spans="1:25" x14ac:dyDescent="0.3">
      <c r="A32" t="s">
        <v>348</v>
      </c>
      <c r="B32" s="9"/>
      <c r="C32" s="9" t="s">
        <v>199</v>
      </c>
      <c r="D32" s="66" t="b">
        <v>0</v>
      </c>
      <c r="E32" s="66" t="b">
        <v>0</v>
      </c>
      <c r="F32" s="66" t="b">
        <v>0</v>
      </c>
      <c r="G32" s="66" t="b">
        <v>0</v>
      </c>
      <c r="H32" s="66" t="b">
        <v>0</v>
      </c>
      <c r="I32" s="66" t="b">
        <v>0</v>
      </c>
      <c r="J32" s="66" t="b">
        <v>0</v>
      </c>
      <c r="K32" s="66" t="b">
        <v>0</v>
      </c>
      <c r="L32" s="66" t="b">
        <v>0</v>
      </c>
      <c r="M32" s="66" t="b">
        <v>0</v>
      </c>
      <c r="N32" s="66" t="b">
        <v>0</v>
      </c>
      <c r="O32" s="66" t="b">
        <v>0</v>
      </c>
      <c r="P32" s="66" t="b">
        <v>0</v>
      </c>
      <c r="Q32" s="66" t="b">
        <v>0</v>
      </c>
      <c r="R32" s="66" t="b">
        <v>0</v>
      </c>
      <c r="S32" s="66" t="b">
        <v>0</v>
      </c>
      <c r="T32" s="66" t="b">
        <v>0</v>
      </c>
      <c r="U32" s="66" t="b">
        <v>0</v>
      </c>
      <c r="V32" s="66" t="b">
        <v>0</v>
      </c>
      <c r="W32" s="66" t="b">
        <v>0</v>
      </c>
      <c r="X32" s="66" t="b">
        <v>0</v>
      </c>
      <c r="Y32" s="9"/>
    </row>
    <row r="33" spans="1:25" x14ac:dyDescent="0.3">
      <c r="A33" t="s">
        <v>349</v>
      </c>
      <c r="B33" s="9"/>
      <c r="C33" s="9" t="s">
        <v>200</v>
      </c>
      <c r="D33" s="66" t="b">
        <v>0</v>
      </c>
      <c r="E33" s="66" t="b">
        <v>0</v>
      </c>
      <c r="F33" s="66" t="b">
        <v>0</v>
      </c>
      <c r="G33" s="66" t="b">
        <v>0</v>
      </c>
      <c r="H33" s="66" t="b">
        <v>0</v>
      </c>
      <c r="I33" s="66" t="b">
        <v>0</v>
      </c>
      <c r="J33" s="66" t="b">
        <v>0</v>
      </c>
      <c r="K33" s="66" t="b">
        <v>0</v>
      </c>
      <c r="L33" s="66" t="b">
        <v>0</v>
      </c>
      <c r="M33" s="66" t="b">
        <v>0</v>
      </c>
      <c r="N33" s="66" t="b">
        <v>0</v>
      </c>
      <c r="O33" s="66" t="b">
        <v>0</v>
      </c>
      <c r="P33" s="66" t="b">
        <v>0</v>
      </c>
      <c r="Q33" s="66" t="b">
        <v>0</v>
      </c>
      <c r="R33" s="66" t="b">
        <v>0</v>
      </c>
      <c r="S33" s="66" t="b">
        <v>0</v>
      </c>
      <c r="T33" s="66" t="b">
        <v>0</v>
      </c>
      <c r="U33" s="66" t="b">
        <v>0</v>
      </c>
      <c r="V33" s="66" t="b">
        <v>0</v>
      </c>
      <c r="W33" s="66" t="b">
        <v>0</v>
      </c>
      <c r="X33" s="66" t="b">
        <v>0</v>
      </c>
      <c r="Y33" s="9"/>
    </row>
    <row r="34" spans="1:25" x14ac:dyDescent="0.3">
      <c r="A34" t="s">
        <v>350</v>
      </c>
      <c r="B34" s="9"/>
      <c r="C34" s="9" t="s">
        <v>201</v>
      </c>
      <c r="D34" s="66" t="b">
        <v>0</v>
      </c>
      <c r="E34" s="66" t="b">
        <v>0</v>
      </c>
      <c r="F34" s="66" t="b">
        <v>0</v>
      </c>
      <c r="G34" s="66" t="b">
        <v>0</v>
      </c>
      <c r="H34" s="66" t="b">
        <v>0</v>
      </c>
      <c r="I34" s="66" t="b">
        <v>0</v>
      </c>
      <c r="J34" s="66" t="b">
        <v>0</v>
      </c>
      <c r="K34" s="66" t="b">
        <v>0</v>
      </c>
      <c r="L34" s="66" t="b">
        <v>0</v>
      </c>
      <c r="M34" s="66" t="b">
        <v>0</v>
      </c>
      <c r="N34" s="66" t="b">
        <v>0</v>
      </c>
      <c r="O34" s="66" t="b">
        <v>0</v>
      </c>
      <c r="P34" s="66" t="b">
        <v>0</v>
      </c>
      <c r="Q34" s="66" t="b">
        <v>0</v>
      </c>
      <c r="R34" s="66" t="b">
        <v>0</v>
      </c>
      <c r="S34" s="66" t="b">
        <v>0</v>
      </c>
      <c r="T34" s="66" t="b">
        <v>0</v>
      </c>
      <c r="U34" s="66" t="b">
        <v>0</v>
      </c>
      <c r="V34" s="66" t="b">
        <v>0</v>
      </c>
      <c r="W34" s="66" t="b">
        <v>0</v>
      </c>
      <c r="X34" s="66" t="b">
        <v>0</v>
      </c>
      <c r="Y34" s="9"/>
    </row>
    <row r="35" spans="1:25" x14ac:dyDescent="0.3">
      <c r="A35" t="s">
        <v>351</v>
      </c>
      <c r="B35" s="9"/>
      <c r="C35" s="9" t="s">
        <v>202</v>
      </c>
      <c r="D35" s="66" t="b">
        <v>0</v>
      </c>
      <c r="E35" s="66" t="b">
        <v>0</v>
      </c>
      <c r="F35" s="66" t="b">
        <v>0</v>
      </c>
      <c r="G35" s="66" t="b">
        <v>0</v>
      </c>
      <c r="H35" s="66" t="b">
        <v>0</v>
      </c>
      <c r="I35" s="66" t="b">
        <v>0</v>
      </c>
      <c r="J35" s="66" t="b">
        <v>0</v>
      </c>
      <c r="K35" s="66" t="b">
        <v>0</v>
      </c>
      <c r="L35" s="66" t="b">
        <v>0</v>
      </c>
      <c r="M35" s="66" t="b">
        <v>0</v>
      </c>
      <c r="N35" s="66" t="b">
        <v>0</v>
      </c>
      <c r="O35" s="66" t="b">
        <v>0</v>
      </c>
      <c r="P35" s="66" t="b">
        <v>0</v>
      </c>
      <c r="Q35" s="66" t="b">
        <v>0</v>
      </c>
      <c r="R35" s="66" t="b">
        <v>0</v>
      </c>
      <c r="S35" s="66" t="b">
        <v>0</v>
      </c>
      <c r="T35" s="66" t="b">
        <v>0</v>
      </c>
      <c r="U35" s="66" t="b">
        <v>0</v>
      </c>
      <c r="V35" s="66" t="b">
        <v>0</v>
      </c>
      <c r="W35" s="66" t="b">
        <v>0</v>
      </c>
      <c r="X35" s="66" t="b">
        <v>0</v>
      </c>
      <c r="Y35" s="9"/>
    </row>
    <row r="36" spans="1:25" x14ac:dyDescent="0.3">
      <c r="A36" t="s">
        <v>352</v>
      </c>
      <c r="B36" s="9"/>
      <c r="C36" s="9" t="s">
        <v>203</v>
      </c>
      <c r="D36" s="66" t="b">
        <v>0</v>
      </c>
      <c r="E36" s="66" t="b">
        <v>0</v>
      </c>
      <c r="F36" s="66" t="b">
        <v>0</v>
      </c>
      <c r="G36" s="66" t="b">
        <v>0</v>
      </c>
      <c r="H36" s="66" t="b">
        <v>0</v>
      </c>
      <c r="I36" s="66" t="b">
        <v>0</v>
      </c>
      <c r="J36" s="66" t="b">
        <v>0</v>
      </c>
      <c r="K36" s="66" t="b">
        <v>0</v>
      </c>
      <c r="L36" s="66" t="b">
        <v>0</v>
      </c>
      <c r="M36" s="66" t="b">
        <v>0</v>
      </c>
      <c r="N36" s="66" t="b">
        <v>0</v>
      </c>
      <c r="O36" s="66" t="b">
        <v>0</v>
      </c>
      <c r="P36" s="66" t="b">
        <v>0</v>
      </c>
      <c r="Q36" s="66" t="b">
        <v>0</v>
      </c>
      <c r="R36" s="66" t="b">
        <v>0</v>
      </c>
      <c r="S36" s="66" t="b">
        <v>0</v>
      </c>
      <c r="T36" s="66" t="b">
        <v>0</v>
      </c>
      <c r="U36" s="66" t="b">
        <v>0</v>
      </c>
      <c r="V36" s="66" t="b">
        <v>0</v>
      </c>
      <c r="W36" s="66" t="b">
        <v>0</v>
      </c>
      <c r="X36" s="66" t="b">
        <v>0</v>
      </c>
      <c r="Y36" s="9"/>
    </row>
    <row r="37" spans="1:25" x14ac:dyDescent="0.3">
      <c r="A37" t="s">
        <v>353</v>
      </c>
      <c r="B37" s="9"/>
      <c r="C37" s="9" t="s">
        <v>204</v>
      </c>
      <c r="D37" s="66" t="b">
        <v>0</v>
      </c>
      <c r="E37" s="66" t="b">
        <v>0</v>
      </c>
      <c r="F37" s="66" t="b">
        <v>0</v>
      </c>
      <c r="G37" s="66" t="b">
        <v>0</v>
      </c>
      <c r="H37" s="66" t="b">
        <v>0</v>
      </c>
      <c r="I37" s="66" t="b">
        <v>0</v>
      </c>
      <c r="J37" s="66" t="b">
        <v>0</v>
      </c>
      <c r="K37" s="66" t="b">
        <v>0</v>
      </c>
      <c r="L37" s="66" t="b">
        <v>0</v>
      </c>
      <c r="M37" s="66" t="b">
        <v>0</v>
      </c>
      <c r="N37" s="66" t="b">
        <v>0</v>
      </c>
      <c r="O37" s="66" t="b">
        <v>0</v>
      </c>
      <c r="P37" s="66" t="b">
        <v>0</v>
      </c>
      <c r="Q37" s="66" t="b">
        <v>0</v>
      </c>
      <c r="R37" s="66" t="b">
        <v>0</v>
      </c>
      <c r="S37" s="66" t="b">
        <v>0</v>
      </c>
      <c r="T37" s="66" t="b">
        <v>0</v>
      </c>
      <c r="U37" s="66" t="b">
        <v>0</v>
      </c>
      <c r="V37" s="66" t="b">
        <v>0</v>
      </c>
      <c r="W37" s="66" t="b">
        <v>0</v>
      </c>
      <c r="X37" s="66" t="b">
        <v>0</v>
      </c>
      <c r="Y37" s="9"/>
    </row>
    <row r="38" spans="1:25" x14ac:dyDescent="0.3">
      <c r="A38" t="s">
        <v>354</v>
      </c>
      <c r="B38" s="9"/>
      <c r="C38" s="9" t="s">
        <v>205</v>
      </c>
      <c r="D38" s="66" t="b">
        <v>0</v>
      </c>
      <c r="E38" s="66" t="b">
        <v>0</v>
      </c>
      <c r="F38" s="66" t="b">
        <v>0</v>
      </c>
      <c r="G38" s="66" t="b">
        <v>0</v>
      </c>
      <c r="H38" s="66" t="b">
        <v>0</v>
      </c>
      <c r="I38" s="66" t="b">
        <v>0</v>
      </c>
      <c r="J38" s="66" t="b">
        <v>0</v>
      </c>
      <c r="K38" s="66" t="b">
        <v>0</v>
      </c>
      <c r="L38" s="66" t="b">
        <v>0</v>
      </c>
      <c r="M38" s="66" t="b">
        <v>0</v>
      </c>
      <c r="N38" s="66" t="b">
        <v>0</v>
      </c>
      <c r="O38" s="66" t="b">
        <v>0</v>
      </c>
      <c r="P38" s="66" t="b">
        <v>0</v>
      </c>
      <c r="Q38" s="66" t="b">
        <v>0</v>
      </c>
      <c r="R38" s="66" t="b">
        <v>0</v>
      </c>
      <c r="S38" s="66" t="b">
        <v>0</v>
      </c>
      <c r="T38" s="66" t="b">
        <v>0</v>
      </c>
      <c r="U38" s="66" t="b">
        <v>0</v>
      </c>
      <c r="V38" s="66" t="b">
        <v>0</v>
      </c>
      <c r="W38" s="66" t="b">
        <v>0</v>
      </c>
      <c r="X38" s="66" t="b">
        <v>0</v>
      </c>
      <c r="Y38" s="9"/>
    </row>
    <row r="39" spans="1:25" x14ac:dyDescent="0.3">
      <c r="A39" t="s">
        <v>355</v>
      </c>
      <c r="B39" s="9"/>
      <c r="C39" s="9" t="s">
        <v>206</v>
      </c>
      <c r="D39" s="66" t="b">
        <v>0</v>
      </c>
      <c r="E39" s="66" t="b">
        <v>0</v>
      </c>
      <c r="F39" s="66" t="b">
        <v>0</v>
      </c>
      <c r="G39" s="66" t="b">
        <v>0</v>
      </c>
      <c r="H39" s="66" t="b">
        <v>0</v>
      </c>
      <c r="I39" s="66" t="b">
        <v>0</v>
      </c>
      <c r="J39" s="66" t="b">
        <v>0</v>
      </c>
      <c r="K39" s="66" t="b">
        <v>0</v>
      </c>
      <c r="L39" s="66" t="b">
        <v>0</v>
      </c>
      <c r="M39" s="66" t="b">
        <v>0</v>
      </c>
      <c r="N39" s="66" t="b">
        <v>0</v>
      </c>
      <c r="O39" s="66" t="b">
        <v>0</v>
      </c>
      <c r="P39" s="66" t="b">
        <v>0</v>
      </c>
      <c r="Q39" s="66" t="b">
        <v>0</v>
      </c>
      <c r="R39" s="66" t="b">
        <v>0</v>
      </c>
      <c r="S39" s="66" t="b">
        <v>0</v>
      </c>
      <c r="T39" s="66" t="b">
        <v>0</v>
      </c>
      <c r="U39" s="66" t="b">
        <v>0</v>
      </c>
      <c r="V39" s="66" t="b">
        <v>0</v>
      </c>
      <c r="W39" s="66" t="b">
        <v>0</v>
      </c>
      <c r="X39" s="66" t="b">
        <v>0</v>
      </c>
      <c r="Y39" s="9"/>
    </row>
    <row r="40" spans="1:25" x14ac:dyDescent="0.3">
      <c r="A40" t="s">
        <v>356</v>
      </c>
      <c r="B40" s="9"/>
      <c r="C40" s="9" t="s">
        <v>207</v>
      </c>
      <c r="D40" s="66" t="b">
        <v>0</v>
      </c>
      <c r="E40" s="66" t="b">
        <v>0</v>
      </c>
      <c r="F40" s="66" t="b">
        <v>0</v>
      </c>
      <c r="G40" s="66" t="b">
        <v>0</v>
      </c>
      <c r="H40" s="66" t="b">
        <v>0</v>
      </c>
      <c r="I40" s="66" t="b">
        <v>0</v>
      </c>
      <c r="J40" s="66" t="b">
        <v>0</v>
      </c>
      <c r="K40" s="66" t="b">
        <v>0</v>
      </c>
      <c r="L40" s="66" t="b">
        <v>0</v>
      </c>
      <c r="M40" s="66" t="b">
        <v>0</v>
      </c>
      <c r="N40" s="66" t="b">
        <v>0</v>
      </c>
      <c r="O40" s="66" t="b">
        <v>0</v>
      </c>
      <c r="P40" s="66" t="b">
        <v>0</v>
      </c>
      <c r="Q40" s="66" t="b">
        <v>0</v>
      </c>
      <c r="R40" s="66" t="b">
        <v>0</v>
      </c>
      <c r="S40" s="66" t="b">
        <v>0</v>
      </c>
      <c r="T40" s="66" t="b">
        <v>0</v>
      </c>
      <c r="U40" s="66" t="b">
        <v>0</v>
      </c>
      <c r="V40" s="66" t="b">
        <v>0</v>
      </c>
      <c r="W40" s="66" t="b">
        <v>0</v>
      </c>
      <c r="X40" s="66" t="b">
        <v>0</v>
      </c>
      <c r="Y40" s="9"/>
    </row>
    <row r="41" spans="1:25" x14ac:dyDescent="0.3">
      <c r="A41" t="s">
        <v>357</v>
      </c>
      <c r="B41" s="9"/>
      <c r="C41" s="9" t="s">
        <v>208</v>
      </c>
      <c r="D41" s="66" t="b">
        <v>0</v>
      </c>
      <c r="E41" s="66" t="b">
        <v>1</v>
      </c>
      <c r="F41" s="66" t="b">
        <v>0</v>
      </c>
      <c r="G41" s="66" t="b">
        <v>0</v>
      </c>
      <c r="H41" s="66" t="b">
        <v>0</v>
      </c>
      <c r="I41" s="66" t="b">
        <v>0</v>
      </c>
      <c r="J41" s="66" t="b">
        <v>0</v>
      </c>
      <c r="K41" s="66" t="b">
        <v>0</v>
      </c>
      <c r="L41" s="66" t="b">
        <v>0</v>
      </c>
      <c r="M41" s="66" t="b">
        <v>0</v>
      </c>
      <c r="N41" s="66" t="b">
        <v>0</v>
      </c>
      <c r="O41" s="66" t="b">
        <v>0</v>
      </c>
      <c r="P41" s="66" t="b">
        <v>0</v>
      </c>
      <c r="Q41" s="66" t="b">
        <v>0</v>
      </c>
      <c r="R41" s="66" t="b">
        <v>0</v>
      </c>
      <c r="S41" s="66" t="b">
        <v>0</v>
      </c>
      <c r="T41" s="66" t="b">
        <v>0</v>
      </c>
      <c r="U41" s="66" t="b">
        <v>0</v>
      </c>
      <c r="V41" s="66" t="b">
        <v>0</v>
      </c>
      <c r="W41" s="66" t="b">
        <v>0</v>
      </c>
      <c r="X41" s="66" t="b">
        <v>0</v>
      </c>
      <c r="Y41" s="9"/>
    </row>
    <row r="42" spans="1:25" x14ac:dyDescent="0.3">
      <c r="A42" t="s">
        <v>358</v>
      </c>
      <c r="B42" s="9"/>
      <c r="C42" s="9" t="s">
        <v>209</v>
      </c>
      <c r="D42" s="66" t="b">
        <v>0</v>
      </c>
      <c r="E42" s="66" t="b">
        <v>0</v>
      </c>
      <c r="F42" s="66" t="b">
        <v>0</v>
      </c>
      <c r="G42" s="66" t="b">
        <v>0</v>
      </c>
      <c r="H42" s="66" t="b">
        <v>0</v>
      </c>
      <c r="I42" s="66" t="b">
        <v>0</v>
      </c>
      <c r="J42" s="66" t="b">
        <v>0</v>
      </c>
      <c r="K42" s="66" t="b">
        <v>0</v>
      </c>
      <c r="L42" s="66" t="b">
        <v>0</v>
      </c>
      <c r="M42" s="66" t="b">
        <v>0</v>
      </c>
      <c r="N42" s="66" t="b">
        <v>0</v>
      </c>
      <c r="O42" s="66" t="b">
        <v>0</v>
      </c>
      <c r="P42" s="66" t="b">
        <v>0</v>
      </c>
      <c r="Q42" s="66" t="b">
        <v>0</v>
      </c>
      <c r="R42" s="66" t="b">
        <v>0</v>
      </c>
      <c r="S42" s="66" t="b">
        <v>0</v>
      </c>
      <c r="T42" s="66" t="b">
        <v>0</v>
      </c>
      <c r="U42" s="66" t="b">
        <v>0</v>
      </c>
      <c r="V42" s="66" t="b">
        <v>0</v>
      </c>
      <c r="W42" s="66" t="b">
        <v>0</v>
      </c>
      <c r="X42" s="66" t="b">
        <v>0</v>
      </c>
      <c r="Y42" s="9"/>
    </row>
    <row r="43" spans="1:25" x14ac:dyDescent="0.3">
      <c r="A43" t="s">
        <v>359</v>
      </c>
      <c r="B43" s="9"/>
      <c r="C43" s="9" t="s">
        <v>210</v>
      </c>
      <c r="D43" s="66" t="b">
        <v>0</v>
      </c>
      <c r="E43" s="66" t="b">
        <v>0</v>
      </c>
      <c r="F43" s="66" t="b">
        <v>1</v>
      </c>
      <c r="G43" s="66" t="b">
        <v>0</v>
      </c>
      <c r="H43" s="66" t="b">
        <v>0</v>
      </c>
      <c r="I43" s="66" t="b">
        <v>0</v>
      </c>
      <c r="J43" s="66" t="b">
        <v>0</v>
      </c>
      <c r="K43" s="66" t="b">
        <v>0</v>
      </c>
      <c r="L43" s="66" t="b">
        <v>0</v>
      </c>
      <c r="M43" s="66" t="b">
        <v>0</v>
      </c>
      <c r="N43" s="66" t="b">
        <v>0</v>
      </c>
      <c r="O43" s="66" t="b">
        <v>0</v>
      </c>
      <c r="P43" s="66" t="b">
        <v>0</v>
      </c>
      <c r="Q43" s="66" t="b">
        <v>0</v>
      </c>
      <c r="R43" s="66" t="b">
        <v>0</v>
      </c>
      <c r="S43" s="66" t="b">
        <v>0</v>
      </c>
      <c r="T43" s="66" t="b">
        <v>0</v>
      </c>
      <c r="U43" s="66" t="b">
        <v>0</v>
      </c>
      <c r="V43" s="66" t="b">
        <v>0</v>
      </c>
      <c r="W43" s="66" t="b">
        <v>0</v>
      </c>
      <c r="X43" s="66" t="b">
        <v>0</v>
      </c>
      <c r="Y43" s="9"/>
    </row>
    <row r="44" spans="1:25" x14ac:dyDescent="0.3">
      <c r="A44" t="s">
        <v>360</v>
      </c>
      <c r="B44" s="9"/>
      <c r="C44" s="9" t="s">
        <v>211</v>
      </c>
      <c r="D44" s="66" t="b">
        <v>0</v>
      </c>
      <c r="E44" s="66" t="b">
        <v>0</v>
      </c>
      <c r="F44" s="66" t="b">
        <v>1</v>
      </c>
      <c r="G44" s="66" t="b">
        <v>0</v>
      </c>
      <c r="H44" s="66" t="b">
        <v>0</v>
      </c>
      <c r="I44" s="66" t="b">
        <v>0</v>
      </c>
      <c r="J44" s="66" t="b">
        <v>0</v>
      </c>
      <c r="K44" s="66" t="b">
        <v>0</v>
      </c>
      <c r="L44" s="66" t="b">
        <v>0</v>
      </c>
      <c r="M44" s="66" t="b">
        <v>0</v>
      </c>
      <c r="N44" s="66" t="b">
        <v>0</v>
      </c>
      <c r="O44" s="66" t="b">
        <v>0</v>
      </c>
      <c r="P44" s="66" t="b">
        <v>0</v>
      </c>
      <c r="Q44" s="66" t="b">
        <v>0</v>
      </c>
      <c r="R44" s="66" t="b">
        <v>0</v>
      </c>
      <c r="S44" s="66" t="b">
        <v>0</v>
      </c>
      <c r="T44" s="66" t="b">
        <v>0</v>
      </c>
      <c r="U44" s="66" t="b">
        <v>0</v>
      </c>
      <c r="V44" s="66" t="b">
        <v>0</v>
      </c>
      <c r="W44" s="66" t="b">
        <v>0</v>
      </c>
      <c r="X44" s="66" t="b">
        <v>0</v>
      </c>
      <c r="Y44" s="9"/>
    </row>
    <row r="45" spans="1:25" x14ac:dyDescent="0.3">
      <c r="A45" t="s">
        <v>361</v>
      </c>
      <c r="B45" s="9"/>
      <c r="C45" s="9" t="s">
        <v>212</v>
      </c>
      <c r="D45" s="66" t="b">
        <v>0</v>
      </c>
      <c r="E45" s="66" t="b">
        <v>0</v>
      </c>
      <c r="F45" s="66" t="b">
        <v>0</v>
      </c>
      <c r="G45" s="66" t="b">
        <v>0</v>
      </c>
      <c r="H45" s="66" t="b">
        <v>0</v>
      </c>
      <c r="I45" s="66" t="b">
        <v>0</v>
      </c>
      <c r="J45" s="66" t="b">
        <v>0</v>
      </c>
      <c r="K45" s="66" t="b">
        <v>0</v>
      </c>
      <c r="L45" s="66" t="b">
        <v>0</v>
      </c>
      <c r="M45" s="66" t="b">
        <v>0</v>
      </c>
      <c r="N45" s="66" t="b">
        <v>0</v>
      </c>
      <c r="O45" s="66" t="b">
        <v>0</v>
      </c>
      <c r="P45" s="66" t="b">
        <v>0</v>
      </c>
      <c r="Q45" s="66" t="b">
        <v>0</v>
      </c>
      <c r="R45" s="66" t="b">
        <v>0</v>
      </c>
      <c r="S45" s="66" t="b">
        <v>0</v>
      </c>
      <c r="T45" s="66" t="b">
        <v>0</v>
      </c>
      <c r="U45" s="66" t="b">
        <v>0</v>
      </c>
      <c r="V45" s="66" t="b">
        <v>0</v>
      </c>
      <c r="W45" s="66" t="b">
        <v>0</v>
      </c>
      <c r="X45" s="66" t="b">
        <v>0</v>
      </c>
      <c r="Y45" s="9"/>
    </row>
    <row r="46" spans="1:25" x14ac:dyDescent="0.3">
      <c r="A46" t="s">
        <v>362</v>
      </c>
      <c r="B46" s="9"/>
      <c r="C46" s="9" t="s">
        <v>213</v>
      </c>
      <c r="D46" s="66" t="b">
        <v>0</v>
      </c>
      <c r="E46" s="66" t="b">
        <v>0</v>
      </c>
      <c r="F46" s="66" t="b">
        <v>0</v>
      </c>
      <c r="G46" s="66" t="b">
        <v>0</v>
      </c>
      <c r="H46" s="66" t="b">
        <v>0</v>
      </c>
      <c r="I46" s="66" t="b">
        <v>0</v>
      </c>
      <c r="J46" s="66" t="b">
        <v>0</v>
      </c>
      <c r="K46" s="66" t="b">
        <v>0</v>
      </c>
      <c r="L46" s="66" t="b">
        <v>0</v>
      </c>
      <c r="M46" s="66" t="b">
        <v>0</v>
      </c>
      <c r="N46" s="66" t="b">
        <v>0</v>
      </c>
      <c r="O46" s="66" t="b">
        <v>0</v>
      </c>
      <c r="P46" s="66" t="b">
        <v>0</v>
      </c>
      <c r="Q46" s="66" t="b">
        <v>0</v>
      </c>
      <c r="R46" s="66" t="b">
        <v>0</v>
      </c>
      <c r="S46" s="66" t="b">
        <v>0</v>
      </c>
      <c r="T46" s="66" t="b">
        <v>0</v>
      </c>
      <c r="U46" s="66" t="b">
        <v>0</v>
      </c>
      <c r="V46" s="66" t="b">
        <v>0</v>
      </c>
      <c r="W46" s="66" t="b">
        <v>0</v>
      </c>
      <c r="X46" s="66" t="b">
        <v>0</v>
      </c>
      <c r="Y46" s="9"/>
    </row>
    <row r="47" spans="1:25" x14ac:dyDescent="0.3">
      <c r="A47" t="s">
        <v>363</v>
      </c>
      <c r="B47" s="9"/>
      <c r="C47" s="9" t="s">
        <v>214</v>
      </c>
      <c r="D47" s="66" t="b">
        <v>1</v>
      </c>
      <c r="E47" s="66" t="b">
        <v>0</v>
      </c>
      <c r="F47" s="66" t="b">
        <v>0</v>
      </c>
      <c r="G47" s="66" t="b">
        <v>0</v>
      </c>
      <c r="H47" s="66" t="b">
        <v>0</v>
      </c>
      <c r="I47" s="66" t="b">
        <v>0</v>
      </c>
      <c r="J47" s="66" t="b">
        <v>0</v>
      </c>
      <c r="K47" s="66" t="b">
        <v>0</v>
      </c>
      <c r="L47" s="66" t="b">
        <v>0</v>
      </c>
      <c r="M47" s="66" t="b">
        <v>0</v>
      </c>
      <c r="N47" s="66" t="b">
        <v>0</v>
      </c>
      <c r="O47" s="66" t="b">
        <v>0</v>
      </c>
      <c r="P47" s="66" t="b">
        <v>0</v>
      </c>
      <c r="Q47" s="66" t="b">
        <v>0</v>
      </c>
      <c r="R47" s="66" t="b">
        <v>0</v>
      </c>
      <c r="S47" s="66" t="b">
        <v>0</v>
      </c>
      <c r="T47" s="66" t="b">
        <v>0</v>
      </c>
      <c r="U47" s="66" t="b">
        <v>0</v>
      </c>
      <c r="V47" s="66" t="b">
        <v>0</v>
      </c>
      <c r="W47" s="66" t="b">
        <v>0</v>
      </c>
      <c r="X47" s="66" t="b">
        <v>0</v>
      </c>
      <c r="Y47" s="9"/>
    </row>
    <row r="48" spans="1:25" x14ac:dyDescent="0.3">
      <c r="A48" t="s">
        <v>364</v>
      </c>
      <c r="B48" s="9"/>
      <c r="C48" s="9" t="s">
        <v>215</v>
      </c>
      <c r="D48" s="66" t="b">
        <v>0</v>
      </c>
      <c r="E48" s="66" t="b">
        <v>0</v>
      </c>
      <c r="F48" s="66" t="b">
        <v>0</v>
      </c>
      <c r="G48" s="66" t="b">
        <v>0</v>
      </c>
      <c r="H48" s="66" t="b">
        <v>0</v>
      </c>
      <c r="I48" s="66" t="b">
        <v>0</v>
      </c>
      <c r="J48" s="66" t="b">
        <v>0</v>
      </c>
      <c r="K48" s="66" t="b">
        <v>0</v>
      </c>
      <c r="L48" s="66" t="b">
        <v>0</v>
      </c>
      <c r="M48" s="66" t="b">
        <v>0</v>
      </c>
      <c r="N48" s="66" t="b">
        <v>0</v>
      </c>
      <c r="O48" s="66" t="b">
        <v>0</v>
      </c>
      <c r="P48" s="66" t="b">
        <v>0</v>
      </c>
      <c r="Q48" s="66" t="b">
        <v>0</v>
      </c>
      <c r="R48" s="66" t="b">
        <v>0</v>
      </c>
      <c r="S48" s="66" t="b">
        <v>0</v>
      </c>
      <c r="T48" s="66" t="b">
        <v>0</v>
      </c>
      <c r="U48" s="66" t="b">
        <v>0</v>
      </c>
      <c r="V48" s="66" t="b">
        <v>0</v>
      </c>
      <c r="W48" s="66" t="b">
        <v>0</v>
      </c>
      <c r="X48" s="66" t="b">
        <v>0</v>
      </c>
      <c r="Y48" s="9"/>
    </row>
    <row r="49" spans="1:25" x14ac:dyDescent="0.3">
      <c r="A49" t="s">
        <v>365</v>
      </c>
      <c r="B49" s="9"/>
      <c r="C49" s="9" t="s">
        <v>216</v>
      </c>
      <c r="D49" s="66" t="b">
        <v>0</v>
      </c>
      <c r="E49" s="66" t="b">
        <v>0</v>
      </c>
      <c r="F49" s="66" t="b">
        <v>0</v>
      </c>
      <c r="G49" s="66" t="b">
        <v>0</v>
      </c>
      <c r="H49" s="66" t="b">
        <v>0</v>
      </c>
      <c r="I49" s="66" t="b">
        <v>0</v>
      </c>
      <c r="J49" s="66" t="b">
        <v>0</v>
      </c>
      <c r="K49" s="66" t="b">
        <v>0</v>
      </c>
      <c r="L49" s="66" t="b">
        <v>0</v>
      </c>
      <c r="M49" s="66" t="b">
        <v>0</v>
      </c>
      <c r="N49" s="66" t="b">
        <v>0</v>
      </c>
      <c r="O49" s="66" t="b">
        <v>0</v>
      </c>
      <c r="P49" s="66" t="b">
        <v>0</v>
      </c>
      <c r="Q49" s="66" t="b">
        <v>0</v>
      </c>
      <c r="R49" s="66" t="b">
        <v>0</v>
      </c>
      <c r="S49" s="66" t="b">
        <v>0</v>
      </c>
      <c r="T49" s="66" t="b">
        <v>0</v>
      </c>
      <c r="U49" s="66" t="b">
        <v>0</v>
      </c>
      <c r="V49" s="66" t="b">
        <v>0</v>
      </c>
      <c r="W49" s="66" t="b">
        <v>0</v>
      </c>
      <c r="X49" s="66" t="b">
        <v>0</v>
      </c>
      <c r="Y49" s="9"/>
    </row>
    <row r="50" spans="1:25" x14ac:dyDescent="0.3">
      <c r="A50" t="s">
        <v>366</v>
      </c>
      <c r="B50" s="9"/>
      <c r="C50" s="9" t="s">
        <v>217</v>
      </c>
      <c r="D50" s="66" t="b">
        <v>0</v>
      </c>
      <c r="E50" s="66" t="b">
        <v>0</v>
      </c>
      <c r="F50" s="66" t="b">
        <v>0</v>
      </c>
      <c r="G50" s="66" t="b">
        <v>0</v>
      </c>
      <c r="H50" s="66" t="b">
        <v>0</v>
      </c>
      <c r="I50" s="66" t="b">
        <v>0</v>
      </c>
      <c r="J50" s="66" t="b">
        <v>0</v>
      </c>
      <c r="K50" s="66" t="b">
        <v>0</v>
      </c>
      <c r="L50" s="66" t="b">
        <v>0</v>
      </c>
      <c r="M50" s="66" t="b">
        <v>0</v>
      </c>
      <c r="N50" s="66" t="b">
        <v>0</v>
      </c>
      <c r="O50" s="66" t="b">
        <v>0</v>
      </c>
      <c r="P50" s="66" t="b">
        <v>0</v>
      </c>
      <c r="Q50" s="66" t="b">
        <v>0</v>
      </c>
      <c r="R50" s="66" t="b">
        <v>0</v>
      </c>
      <c r="S50" s="66" t="b">
        <v>0</v>
      </c>
      <c r="T50" s="66" t="b">
        <v>0</v>
      </c>
      <c r="U50" s="66" t="b">
        <v>0</v>
      </c>
      <c r="V50" s="66" t="b">
        <v>0</v>
      </c>
      <c r="W50" s="66" t="b">
        <v>0</v>
      </c>
      <c r="X50" s="66" t="b">
        <v>0</v>
      </c>
      <c r="Y50" s="9"/>
    </row>
    <row r="51" spans="1:25" x14ac:dyDescent="0.3">
      <c r="A51" t="s">
        <v>367</v>
      </c>
      <c r="B51" s="9"/>
      <c r="C51" s="9" t="s">
        <v>218</v>
      </c>
      <c r="D51" s="66" t="b">
        <v>0</v>
      </c>
      <c r="E51" s="66" t="b">
        <v>0</v>
      </c>
      <c r="F51" s="66" t="b">
        <v>0</v>
      </c>
      <c r="G51" s="66" t="b">
        <v>0</v>
      </c>
      <c r="H51" s="66" t="b">
        <v>0</v>
      </c>
      <c r="I51" s="66" t="b">
        <v>0</v>
      </c>
      <c r="J51" s="66" t="b">
        <v>0</v>
      </c>
      <c r="K51" s="66" t="b">
        <v>0</v>
      </c>
      <c r="L51" s="66" t="b">
        <v>0</v>
      </c>
      <c r="M51" s="66" t="b">
        <v>0</v>
      </c>
      <c r="N51" s="66" t="b">
        <v>0</v>
      </c>
      <c r="O51" s="66" t="b">
        <v>0</v>
      </c>
      <c r="P51" s="66" t="b">
        <v>0</v>
      </c>
      <c r="Q51" s="66" t="b">
        <v>0</v>
      </c>
      <c r="R51" s="66" t="b">
        <v>0</v>
      </c>
      <c r="S51" s="66" t="b">
        <v>0</v>
      </c>
      <c r="T51" s="66" t="b">
        <v>0</v>
      </c>
      <c r="U51" s="66" t="b">
        <v>0</v>
      </c>
      <c r="V51" s="66" t="b">
        <v>0</v>
      </c>
      <c r="W51" s="66" t="b">
        <v>0</v>
      </c>
      <c r="X51" s="66" t="b">
        <v>0</v>
      </c>
      <c r="Y51" s="9"/>
    </row>
    <row r="52" spans="1:25" x14ac:dyDescent="0.3">
      <c r="A52" t="s">
        <v>368</v>
      </c>
      <c r="B52" s="9"/>
      <c r="C52" s="9" t="s">
        <v>219</v>
      </c>
      <c r="D52" s="66" t="b">
        <v>0</v>
      </c>
      <c r="E52" s="66" t="b">
        <v>0</v>
      </c>
      <c r="F52" s="66" t="b">
        <v>0</v>
      </c>
      <c r="G52" s="66" t="b">
        <v>0</v>
      </c>
      <c r="H52" s="66" t="b">
        <v>0</v>
      </c>
      <c r="I52" s="66" t="b">
        <v>0</v>
      </c>
      <c r="J52" s="66" t="b">
        <v>0</v>
      </c>
      <c r="K52" s="66" t="b">
        <v>0</v>
      </c>
      <c r="L52" s="66" t="b">
        <v>0</v>
      </c>
      <c r="M52" s="66" t="b">
        <v>0</v>
      </c>
      <c r="N52" s="66" t="b">
        <v>0</v>
      </c>
      <c r="O52" s="66" t="b">
        <v>0</v>
      </c>
      <c r="P52" s="66" t="b">
        <v>0</v>
      </c>
      <c r="Q52" s="66" t="b">
        <v>0</v>
      </c>
      <c r="R52" s="66" t="b">
        <v>0</v>
      </c>
      <c r="S52" s="66" t="b">
        <v>0</v>
      </c>
      <c r="T52" s="66" t="b">
        <v>0</v>
      </c>
      <c r="U52" s="66" t="b">
        <v>0</v>
      </c>
      <c r="V52" s="66" t="b">
        <v>0</v>
      </c>
      <c r="W52" s="66" t="b">
        <v>0</v>
      </c>
      <c r="X52" s="66" t="b">
        <v>0</v>
      </c>
      <c r="Y52" s="9"/>
    </row>
    <row r="53" spans="1:25" x14ac:dyDescent="0.3">
      <c r="A53" t="s">
        <v>369</v>
      </c>
      <c r="B53" s="9"/>
      <c r="C53" s="9" t="s">
        <v>220</v>
      </c>
      <c r="D53" s="66" t="b">
        <v>0</v>
      </c>
      <c r="E53" s="66" t="b">
        <v>1</v>
      </c>
      <c r="F53" s="66" t="b">
        <v>0</v>
      </c>
      <c r="G53" s="66" t="b">
        <v>0</v>
      </c>
      <c r="H53" s="66" t="b">
        <v>0</v>
      </c>
      <c r="I53" s="66" t="b">
        <v>0</v>
      </c>
      <c r="J53" s="66" t="b">
        <v>0</v>
      </c>
      <c r="K53" s="66" t="b">
        <v>0</v>
      </c>
      <c r="L53" s="66" t="b">
        <v>0</v>
      </c>
      <c r="M53" s="66" t="b">
        <v>0</v>
      </c>
      <c r="N53" s="66" t="b">
        <v>0</v>
      </c>
      <c r="O53" s="66" t="b">
        <v>0</v>
      </c>
      <c r="P53" s="66" t="b">
        <v>0</v>
      </c>
      <c r="Q53" s="66" t="b">
        <v>0</v>
      </c>
      <c r="R53" s="66" t="b">
        <v>0</v>
      </c>
      <c r="S53" s="66" t="b">
        <v>0</v>
      </c>
      <c r="T53" s="66" t="b">
        <v>0</v>
      </c>
      <c r="U53" s="66" t="b">
        <v>0</v>
      </c>
      <c r="V53" s="66" t="b">
        <v>0</v>
      </c>
      <c r="W53" s="66" t="b">
        <v>0</v>
      </c>
      <c r="X53" s="66" t="b">
        <v>0</v>
      </c>
      <c r="Y53" s="9"/>
    </row>
    <row r="54" spans="1:25" x14ac:dyDescent="0.3">
      <c r="A54" t="s">
        <v>370</v>
      </c>
      <c r="B54" s="9"/>
      <c r="C54" s="9" t="s">
        <v>221</v>
      </c>
      <c r="D54" s="66" t="b">
        <v>0</v>
      </c>
      <c r="E54" s="66" t="b">
        <v>0</v>
      </c>
      <c r="F54" s="66" t="b">
        <v>0</v>
      </c>
      <c r="G54" s="66" t="b">
        <v>0</v>
      </c>
      <c r="H54" s="66" t="b">
        <v>0</v>
      </c>
      <c r="I54" s="66" t="b">
        <v>0</v>
      </c>
      <c r="J54" s="66" t="b">
        <v>0</v>
      </c>
      <c r="K54" s="66" t="b">
        <v>0</v>
      </c>
      <c r="L54" s="66" t="b">
        <v>0</v>
      </c>
      <c r="M54" s="66" t="b">
        <v>0</v>
      </c>
      <c r="N54" s="66" t="b">
        <v>0</v>
      </c>
      <c r="O54" s="66" t="b">
        <v>0</v>
      </c>
      <c r="P54" s="66" t="b">
        <v>0</v>
      </c>
      <c r="Q54" s="66" t="b">
        <v>0</v>
      </c>
      <c r="R54" s="66" t="b">
        <v>0</v>
      </c>
      <c r="S54" s="66" t="b">
        <v>0</v>
      </c>
      <c r="T54" s="66" t="b">
        <v>0</v>
      </c>
      <c r="U54" s="66" t="b">
        <v>0</v>
      </c>
      <c r="V54" s="66" t="b">
        <v>0</v>
      </c>
      <c r="W54" s="66" t="b">
        <v>0</v>
      </c>
      <c r="X54" s="66" t="b">
        <v>0</v>
      </c>
      <c r="Y54" s="9"/>
    </row>
    <row r="55" spans="1:25" x14ac:dyDescent="0.3">
      <c r="A55" t="s">
        <v>371</v>
      </c>
      <c r="B55" s="9"/>
      <c r="C55" s="9" t="s">
        <v>222</v>
      </c>
      <c r="D55" s="66" t="b">
        <v>0</v>
      </c>
      <c r="E55" s="66" t="b">
        <v>0</v>
      </c>
      <c r="F55" s="66" t="b">
        <v>0</v>
      </c>
      <c r="G55" s="66" t="b">
        <v>0</v>
      </c>
      <c r="H55" s="66" t="b">
        <v>0</v>
      </c>
      <c r="I55" s="66" t="b">
        <v>0</v>
      </c>
      <c r="J55" s="66" t="b">
        <v>0</v>
      </c>
      <c r="K55" s="66" t="b">
        <v>0</v>
      </c>
      <c r="L55" s="66" t="b">
        <v>0</v>
      </c>
      <c r="M55" s="66" t="b">
        <v>0</v>
      </c>
      <c r="N55" s="66" t="b">
        <v>0</v>
      </c>
      <c r="O55" s="66" t="b">
        <v>0</v>
      </c>
      <c r="P55" s="66" t="b">
        <v>0</v>
      </c>
      <c r="Q55" s="66" t="b">
        <v>0</v>
      </c>
      <c r="R55" s="66" t="b">
        <v>0</v>
      </c>
      <c r="S55" s="66" t="b">
        <v>0</v>
      </c>
      <c r="T55" s="66" t="b">
        <v>0</v>
      </c>
      <c r="U55" s="66" t="b">
        <v>0</v>
      </c>
      <c r="V55" s="66" t="b">
        <v>0</v>
      </c>
      <c r="W55" s="66" t="b">
        <v>0</v>
      </c>
      <c r="X55" s="66" t="b">
        <v>0</v>
      </c>
      <c r="Y55" s="9"/>
    </row>
    <row r="56" spans="1:25" x14ac:dyDescent="0.3">
      <c r="A56" t="s">
        <v>372</v>
      </c>
      <c r="B56" s="9"/>
      <c r="C56" s="9" t="s">
        <v>223</v>
      </c>
      <c r="D56" s="66" t="b">
        <v>1</v>
      </c>
      <c r="E56" s="66" t="b">
        <v>0</v>
      </c>
      <c r="F56" s="66" t="b">
        <v>0</v>
      </c>
      <c r="G56" s="66" t="b">
        <v>0</v>
      </c>
      <c r="H56" s="66" t="b">
        <v>0</v>
      </c>
      <c r="I56" s="66" t="b">
        <v>0</v>
      </c>
      <c r="J56" s="66" t="b">
        <v>0</v>
      </c>
      <c r="K56" s="66" t="b">
        <v>0</v>
      </c>
      <c r="L56" s="66" t="b">
        <v>0</v>
      </c>
      <c r="M56" s="66" t="b">
        <v>0</v>
      </c>
      <c r="N56" s="66" t="b">
        <v>0</v>
      </c>
      <c r="O56" s="66" t="b">
        <v>0</v>
      </c>
      <c r="P56" s="66" t="b">
        <v>0</v>
      </c>
      <c r="Q56" s="66" t="b">
        <v>0</v>
      </c>
      <c r="R56" s="66" t="b">
        <v>0</v>
      </c>
      <c r="S56" s="66" t="b">
        <v>0</v>
      </c>
      <c r="T56" s="66" t="b">
        <v>0</v>
      </c>
      <c r="U56" s="66" t="b">
        <v>0</v>
      </c>
      <c r="V56" s="66" t="b">
        <v>0</v>
      </c>
      <c r="W56" s="66" t="b">
        <v>0</v>
      </c>
      <c r="X56" s="66" t="b">
        <v>0</v>
      </c>
      <c r="Y56" s="9"/>
    </row>
    <row r="57" spans="1:25" x14ac:dyDescent="0.3">
      <c r="A57" t="s">
        <v>373</v>
      </c>
      <c r="B57" s="9"/>
      <c r="C57" s="9" t="s">
        <v>224</v>
      </c>
      <c r="D57" s="66" t="b">
        <v>0</v>
      </c>
      <c r="E57" s="66" t="b">
        <v>0</v>
      </c>
      <c r="F57" s="66" t="b">
        <v>0</v>
      </c>
      <c r="G57" s="66" t="b">
        <v>0</v>
      </c>
      <c r="H57" s="66" t="b">
        <v>0</v>
      </c>
      <c r="I57" s="66" t="b">
        <v>0</v>
      </c>
      <c r="J57" s="66" t="b">
        <v>0</v>
      </c>
      <c r="K57" s="66" t="b">
        <v>0</v>
      </c>
      <c r="L57" s="66" t="b">
        <v>0</v>
      </c>
      <c r="M57" s="66" t="b">
        <v>0</v>
      </c>
      <c r="N57" s="66" t="b">
        <v>0</v>
      </c>
      <c r="O57" s="66" t="b">
        <v>0</v>
      </c>
      <c r="P57" s="66" t="b">
        <v>0</v>
      </c>
      <c r="Q57" s="66" t="b">
        <v>0</v>
      </c>
      <c r="R57" s="66" t="b">
        <v>0</v>
      </c>
      <c r="S57" s="66" t="b">
        <v>0</v>
      </c>
      <c r="T57" s="66" t="b">
        <v>0</v>
      </c>
      <c r="U57" s="66" t="b">
        <v>0</v>
      </c>
      <c r="V57" s="66" t="b">
        <v>0</v>
      </c>
      <c r="W57" s="66" t="b">
        <v>0</v>
      </c>
      <c r="X57" s="66" t="b">
        <v>0</v>
      </c>
      <c r="Y57" s="9"/>
    </row>
    <row r="58" spans="1:25" x14ac:dyDescent="0.3">
      <c r="A58" t="s">
        <v>374</v>
      </c>
      <c r="B58" s="9"/>
      <c r="C58" s="9" t="s">
        <v>225</v>
      </c>
      <c r="D58" s="66" t="b">
        <v>0</v>
      </c>
      <c r="E58" s="66" t="b">
        <v>0</v>
      </c>
      <c r="F58" s="66" t="b">
        <v>0</v>
      </c>
      <c r="G58" s="66" t="b">
        <v>0</v>
      </c>
      <c r="H58" s="66" t="b">
        <v>0</v>
      </c>
      <c r="I58" s="66" t="b">
        <v>0</v>
      </c>
      <c r="J58" s="66" t="b">
        <v>0</v>
      </c>
      <c r="K58" s="66" t="b">
        <v>0</v>
      </c>
      <c r="L58" s="66" t="b">
        <v>0</v>
      </c>
      <c r="M58" s="66" t="b">
        <v>0</v>
      </c>
      <c r="N58" s="66" t="b">
        <v>0</v>
      </c>
      <c r="O58" s="66" t="b">
        <v>0</v>
      </c>
      <c r="P58" s="66" t="b">
        <v>0</v>
      </c>
      <c r="Q58" s="66" t="b">
        <v>0</v>
      </c>
      <c r="R58" s="66" t="b">
        <v>0</v>
      </c>
      <c r="S58" s="66" t="b">
        <v>0</v>
      </c>
      <c r="T58" s="66" t="b">
        <v>0</v>
      </c>
      <c r="U58" s="66" t="b">
        <v>0</v>
      </c>
      <c r="V58" s="66" t="b">
        <v>0</v>
      </c>
      <c r="W58" s="66" t="b">
        <v>0</v>
      </c>
      <c r="X58" s="66" t="b">
        <v>0</v>
      </c>
      <c r="Y58" s="9"/>
    </row>
    <row r="59" spans="1:25" x14ac:dyDescent="0.3">
      <c r="A59" t="s">
        <v>375</v>
      </c>
      <c r="B59" s="9"/>
      <c r="C59" s="9" t="s">
        <v>226</v>
      </c>
      <c r="D59" s="66" t="b">
        <v>0</v>
      </c>
      <c r="E59" s="66" t="b">
        <v>0</v>
      </c>
      <c r="F59" s="66" t="b">
        <v>0</v>
      </c>
      <c r="G59" s="66" t="b">
        <v>0</v>
      </c>
      <c r="H59" s="66" t="b">
        <v>0</v>
      </c>
      <c r="I59" s="66" t="b">
        <v>0</v>
      </c>
      <c r="J59" s="66" t="b">
        <v>0</v>
      </c>
      <c r="K59" s="66" t="b">
        <v>0</v>
      </c>
      <c r="L59" s="66" t="b">
        <v>0</v>
      </c>
      <c r="M59" s="66" t="b">
        <v>0</v>
      </c>
      <c r="N59" s="66" t="b">
        <v>0</v>
      </c>
      <c r="O59" s="66" t="b">
        <v>0</v>
      </c>
      <c r="P59" s="66" t="b">
        <v>0</v>
      </c>
      <c r="Q59" s="66" t="b">
        <v>0</v>
      </c>
      <c r="R59" s="66" t="b">
        <v>0</v>
      </c>
      <c r="S59" s="66" t="b">
        <v>0</v>
      </c>
      <c r="T59" s="66" t="b">
        <v>0</v>
      </c>
      <c r="U59" s="66" t="b">
        <v>0</v>
      </c>
      <c r="V59" s="66" t="b">
        <v>0</v>
      </c>
      <c r="W59" s="66" t="b">
        <v>0</v>
      </c>
      <c r="X59" s="66" t="b">
        <v>0</v>
      </c>
      <c r="Y59" s="9"/>
    </row>
    <row r="60" spans="1:25" ht="15" thickBot="1" x14ac:dyDescent="0.35">
      <c r="A60" t="s">
        <v>376</v>
      </c>
      <c r="B60" s="36"/>
      <c r="C60" s="36" t="s">
        <v>227</v>
      </c>
      <c r="D60" s="67" t="b">
        <v>0</v>
      </c>
      <c r="E60" s="67" t="b">
        <v>0</v>
      </c>
      <c r="F60" s="67" t="b">
        <v>1</v>
      </c>
      <c r="G60" s="67" t="b">
        <v>0</v>
      </c>
      <c r="H60" s="67" t="b">
        <v>0</v>
      </c>
      <c r="I60" s="67" t="b">
        <v>0</v>
      </c>
      <c r="J60" s="67" t="b">
        <v>0</v>
      </c>
      <c r="K60" s="67" t="b">
        <v>0</v>
      </c>
      <c r="L60" s="67" t="b">
        <v>0</v>
      </c>
      <c r="M60" s="67" t="b">
        <v>0</v>
      </c>
      <c r="N60" s="67" t="b">
        <v>0</v>
      </c>
      <c r="O60" s="67" t="b">
        <v>0</v>
      </c>
      <c r="P60" s="67" t="b">
        <v>0</v>
      </c>
      <c r="Q60" s="67" t="b">
        <v>0</v>
      </c>
      <c r="R60" s="67" t="b">
        <v>0</v>
      </c>
      <c r="S60" s="67" t="b">
        <v>0</v>
      </c>
      <c r="T60" s="67" t="b">
        <v>0</v>
      </c>
      <c r="U60" s="67" t="b">
        <v>0</v>
      </c>
      <c r="V60" s="67" t="b">
        <v>0</v>
      </c>
      <c r="W60" s="67" t="b">
        <v>0</v>
      </c>
      <c r="X60" s="67" t="b">
        <v>0</v>
      </c>
      <c r="Y60" s="36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Specifications</vt:lpstr>
      <vt:lpstr>Commodities</vt:lpstr>
      <vt:lpstr>Units</vt:lpstr>
      <vt:lpstr>Storages</vt:lpstr>
      <vt:lpstr>Connections</vt:lpstr>
      <vt:lpstr>Building types</vt:lpstr>
      <vt:lpstr>Districts</vt:lpstr>
      <vt:lpstr>Temporality</vt:lpstr>
      <vt:lpstr>Reports</vt:lpstr>
      <vt:lpstr>Buildings</vt:lpstr>
      <vt:lpstr>Commodities</vt:lpstr>
      <vt:lpstr>Connections</vt:lpstr>
      <vt:lpstr>Districts!Districts</vt:lpstr>
      <vt:lpstr>Storages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Baptistal</dc:creator>
  <cp:lastModifiedBy>Baptistal  Thomas</cp:lastModifiedBy>
  <dcterms:created xsi:type="dcterms:W3CDTF">2015-06-05T18:19:34Z</dcterms:created>
  <dcterms:modified xsi:type="dcterms:W3CDTF">2025-04-08T09:22:04Z</dcterms:modified>
</cp:coreProperties>
</file>