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dd\Box\TC\Personal\Food\Food\"/>
    </mc:Choice>
  </mc:AlternateContent>
  <xr:revisionPtr revIDLastSave="0" documentId="13_ncr:1_{C4DCDD9D-0FB6-45EB-BC1C-0529CCD97870}" xr6:coauthVersionLast="46" xr6:coauthVersionMax="46" xr10:uidLastSave="{00000000-0000-0000-0000-000000000000}"/>
  <bookViews>
    <workbookView xWindow="22932" yWindow="-108" windowWidth="22776" windowHeight="13176" xr2:uid="{05A5D1BC-1B43-42BE-9C8B-CDB5140BAB23}"/>
  </bookViews>
  <sheets>
    <sheet name="Input" sheetId="4" r:id="rId1"/>
    <sheet name="Item reference" sheetId="3" r:id="rId2"/>
    <sheet name="Chicken Stracciatella" sheetId="2" r:id="rId3"/>
    <sheet name="Diary_v1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3" l="1"/>
  <c r="E48" i="3"/>
  <c r="D48" i="3"/>
  <c r="B48" i="3"/>
  <c r="B22" i="3"/>
  <c r="E27" i="3"/>
  <c r="D27" i="3"/>
  <c r="C27" i="3"/>
  <c r="B27" i="3"/>
  <c r="E38" i="3"/>
  <c r="C38" i="3"/>
  <c r="E34" i="3"/>
  <c r="D34" i="3"/>
  <c r="C34" i="3"/>
  <c r="B34" i="3"/>
  <c r="C117" i="4"/>
  <c r="J119" i="1"/>
  <c r="O99" i="1"/>
  <c r="P101" i="1"/>
  <c r="O101" i="1"/>
  <c r="P89" i="1"/>
  <c r="I96" i="1"/>
  <c r="I49" i="1"/>
  <c r="J157" i="1"/>
  <c r="I157" i="1"/>
  <c r="K15" i="1"/>
  <c r="P3" i="1"/>
  <c r="O91" i="1"/>
  <c r="J15" i="1"/>
  <c r="O12" i="1"/>
  <c r="J96" i="1"/>
  <c r="N133" i="1"/>
  <c r="N134" i="1"/>
  <c r="O134" i="1"/>
  <c r="P134" i="1"/>
  <c r="Q134" i="1"/>
  <c r="R134" i="1"/>
  <c r="N135" i="1"/>
  <c r="O135" i="1"/>
  <c r="P135" i="1"/>
  <c r="Q135" i="1"/>
  <c r="R135" i="1"/>
  <c r="R15" i="1"/>
  <c r="K157" i="1"/>
  <c r="L157" i="1"/>
  <c r="H157" i="1"/>
  <c r="O57" i="1"/>
  <c r="O56" i="1"/>
  <c r="O5" i="1"/>
  <c r="N139" i="1"/>
  <c r="N140" i="1"/>
  <c r="N141" i="1"/>
  <c r="N142" i="1"/>
  <c r="N143" i="1"/>
  <c r="N144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P138" i="1"/>
  <c r="Q138" i="1"/>
  <c r="R138" i="1"/>
  <c r="N138" i="1"/>
  <c r="N132" i="1"/>
  <c r="O132" i="1"/>
  <c r="P132" i="1"/>
  <c r="Q132" i="1"/>
  <c r="R132" i="1"/>
  <c r="N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P121" i="1"/>
  <c r="Q121" i="1"/>
  <c r="R121" i="1"/>
  <c r="O121" i="1"/>
  <c r="N121" i="1"/>
  <c r="C127" i="1"/>
  <c r="H136" i="1"/>
  <c r="E122" i="1"/>
  <c r="P122" i="1"/>
  <c r="E127" i="1"/>
  <c r="F122" i="1"/>
  <c r="Q122" i="1"/>
  <c r="G122" i="1"/>
  <c r="G133" i="1"/>
  <c r="R133" i="1"/>
  <c r="D122" i="1"/>
  <c r="D133" i="1"/>
  <c r="O133" i="1"/>
  <c r="J3" i="2"/>
  <c r="K3" i="2"/>
  <c r="L3" i="2"/>
  <c r="I3" i="2"/>
  <c r="C10" i="2"/>
  <c r="D10" i="2"/>
  <c r="E10" i="2"/>
  <c r="F10" i="2"/>
  <c r="B10" i="2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G127" i="1"/>
  <c r="J2" i="2"/>
  <c r="L2" i="2"/>
  <c r="K2" i="2"/>
  <c r="I2" i="2"/>
  <c r="N115" i="1"/>
  <c r="O115" i="1"/>
  <c r="P115" i="1"/>
  <c r="Q115" i="1"/>
  <c r="R115" i="1"/>
  <c r="N114" i="1"/>
  <c r="O114" i="1"/>
  <c r="P114" i="1"/>
  <c r="Q114" i="1"/>
  <c r="R114" i="1"/>
  <c r="R113" i="1"/>
  <c r="Q113" i="1"/>
  <c r="P113" i="1"/>
  <c r="O113" i="1"/>
  <c r="N113" i="1"/>
  <c r="N112" i="1"/>
  <c r="O112" i="1"/>
  <c r="P112" i="1"/>
  <c r="Q112" i="1"/>
  <c r="R112" i="1"/>
  <c r="P99" i="1"/>
  <c r="Q99" i="1"/>
  <c r="R99" i="1"/>
  <c r="O100" i="1"/>
  <c r="P100" i="1"/>
  <c r="Q100" i="1"/>
  <c r="R100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P98" i="1"/>
  <c r="Q98" i="1"/>
  <c r="R98" i="1"/>
  <c r="O98" i="1"/>
  <c r="N111" i="1"/>
  <c r="N110" i="1"/>
  <c r="N109" i="1"/>
  <c r="N99" i="1"/>
  <c r="N100" i="1"/>
  <c r="N101" i="1"/>
  <c r="N102" i="1"/>
  <c r="N103" i="1"/>
  <c r="N104" i="1"/>
  <c r="N105" i="1"/>
  <c r="N106" i="1"/>
  <c r="N107" i="1"/>
  <c r="N108" i="1"/>
  <c r="N98" i="1"/>
  <c r="K119" i="1"/>
  <c r="L119" i="1"/>
  <c r="H119" i="1"/>
  <c r="H96" i="1"/>
  <c r="L96" i="1"/>
  <c r="K96" i="1"/>
  <c r="N94" i="1"/>
  <c r="O94" i="1"/>
  <c r="P94" i="1"/>
  <c r="Q94" i="1"/>
  <c r="R94" i="1"/>
  <c r="N95" i="1"/>
  <c r="O95" i="1"/>
  <c r="P95" i="1"/>
  <c r="Q95" i="1"/>
  <c r="R95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Q89" i="1"/>
  <c r="R89" i="1"/>
  <c r="N90" i="1"/>
  <c r="P90" i="1"/>
  <c r="Q90" i="1"/>
  <c r="R90" i="1"/>
  <c r="N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R77" i="1"/>
  <c r="Q77" i="1"/>
  <c r="P77" i="1"/>
  <c r="O77" i="1"/>
  <c r="N77" i="1"/>
  <c r="N54" i="1"/>
  <c r="O54" i="1"/>
  <c r="P54" i="1"/>
  <c r="Q54" i="1"/>
  <c r="R54" i="1"/>
  <c r="N55" i="1"/>
  <c r="O55" i="1"/>
  <c r="P55" i="1"/>
  <c r="Q55" i="1"/>
  <c r="R55" i="1"/>
  <c r="N56" i="1"/>
  <c r="P56" i="1"/>
  <c r="Q56" i="1"/>
  <c r="R56" i="1"/>
  <c r="N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R53" i="1"/>
  <c r="Q53" i="1"/>
  <c r="P53" i="1"/>
  <c r="O53" i="1"/>
  <c r="N53" i="1"/>
  <c r="N40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R35" i="1"/>
  <c r="Q35" i="1"/>
  <c r="P35" i="1"/>
  <c r="O35" i="1"/>
  <c r="N35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R18" i="1"/>
  <c r="Q18" i="1"/>
  <c r="P18" i="1"/>
  <c r="O18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N5" i="1"/>
  <c r="P5" i="1"/>
  <c r="Q5" i="1"/>
  <c r="R5" i="1"/>
  <c r="O4" i="1"/>
  <c r="P4" i="1"/>
  <c r="Q4" i="1"/>
  <c r="R4" i="1"/>
  <c r="R3" i="1"/>
  <c r="O3" i="1"/>
  <c r="N4" i="1"/>
  <c r="P2" i="1"/>
  <c r="Q2" i="1"/>
  <c r="R2" i="1"/>
  <c r="O2" i="1"/>
  <c r="L75" i="1"/>
  <c r="J75" i="1"/>
  <c r="K75" i="1"/>
  <c r="H75" i="1"/>
  <c r="L49" i="1"/>
  <c r="K49" i="1"/>
  <c r="J49" i="1"/>
  <c r="J32" i="1"/>
  <c r="I32" i="1"/>
  <c r="K32" i="1"/>
  <c r="H49" i="1"/>
  <c r="H15" i="1"/>
  <c r="H32" i="1"/>
  <c r="L32" i="1"/>
  <c r="K158" i="1"/>
  <c r="I119" i="1"/>
  <c r="K120" i="1"/>
  <c r="O89" i="1"/>
  <c r="J50" i="1"/>
  <c r="K50" i="1"/>
  <c r="O138" i="1"/>
  <c r="Q3" i="1"/>
  <c r="I120" i="1"/>
  <c r="O106" i="1"/>
  <c r="O90" i="1"/>
  <c r="I158" i="1"/>
  <c r="J158" i="1"/>
  <c r="L15" i="1"/>
  <c r="I15" i="1"/>
  <c r="I16" i="1"/>
  <c r="K33" i="1"/>
  <c r="I97" i="1"/>
  <c r="R122" i="1"/>
  <c r="I50" i="1"/>
  <c r="R127" i="1"/>
  <c r="P127" i="1"/>
  <c r="J97" i="1"/>
  <c r="J16" i="1"/>
  <c r="K97" i="1"/>
  <c r="I33" i="1"/>
  <c r="L136" i="1"/>
  <c r="E133" i="1"/>
  <c r="D127" i="1"/>
  <c r="O127" i="1"/>
  <c r="J33" i="1"/>
  <c r="O122" i="1"/>
  <c r="F133" i="1"/>
  <c r="Q133" i="1"/>
  <c r="I136" i="1"/>
  <c r="K16" i="1"/>
  <c r="F127" i="1"/>
  <c r="I75" i="1"/>
  <c r="K76" i="1"/>
  <c r="J120" i="1"/>
  <c r="J136" i="1"/>
  <c r="P133" i="1"/>
  <c r="Q127" i="1"/>
  <c r="K136" i="1"/>
  <c r="J76" i="1"/>
  <c r="I76" i="1"/>
  <c r="K137" i="1"/>
  <c r="J137" i="1"/>
  <c r="I137" i="1"/>
</calcChain>
</file>

<file path=xl/sharedStrings.xml><?xml version="1.0" encoding="utf-8"?>
<sst xmlns="http://schemas.openxmlformats.org/spreadsheetml/2006/main" count="514" uniqueCount="83">
  <si>
    <t>Date</t>
  </si>
  <si>
    <t>Item</t>
  </si>
  <si>
    <t>Grams</t>
  </si>
  <si>
    <t>Fat</t>
  </si>
  <si>
    <t>Carbs</t>
  </si>
  <si>
    <t>Protein</t>
  </si>
  <si>
    <t>Calories</t>
  </si>
  <si>
    <t>Blueberries</t>
  </si>
  <si>
    <t>Kale</t>
  </si>
  <si>
    <t>Almond butter</t>
  </si>
  <si>
    <t>Almond milk</t>
  </si>
  <si>
    <t>Ground turkey 93%</t>
  </si>
  <si>
    <t>Provel cheese</t>
  </si>
  <si>
    <t>Green Giant Broccoli &amp; Cheese</t>
  </si>
  <si>
    <t>Onion</t>
  </si>
  <si>
    <t>Wagu jerky</t>
  </si>
  <si>
    <t>Peanuts</t>
  </si>
  <si>
    <t>Large egg</t>
  </si>
  <si>
    <t>Turkey bacon</t>
  </si>
  <si>
    <t>Butter</t>
  </si>
  <si>
    <t>Pickle</t>
  </si>
  <si>
    <t>Lillie's Carolina BBQ sauce zero sugar</t>
  </si>
  <si>
    <t>Pistachios</t>
  </si>
  <si>
    <t>Coffeemate creamer</t>
  </si>
  <si>
    <t>Green beans</t>
  </si>
  <si>
    <t>Cheddar cheese</t>
  </si>
  <si>
    <t>Green Giant Mashed Cauliflour bacon+cheese</t>
  </si>
  <si>
    <t>IQ bar almond butter</t>
  </si>
  <si>
    <t>Mozzarella cheese</t>
  </si>
  <si>
    <t>Parmesan cheese</t>
  </si>
  <si>
    <t>Eggplant</t>
  </si>
  <si>
    <t>Victoria's marinara sauce</t>
  </si>
  <si>
    <t>Pork steak</t>
  </si>
  <si>
    <t>Cole slaw mix dry</t>
  </si>
  <si>
    <t>Avocado mayo</t>
  </si>
  <si>
    <t>Gatorade zero</t>
  </si>
  <si>
    <t>Celery</t>
  </si>
  <si>
    <t>Jack's Salsa medium</t>
  </si>
  <si>
    <t>Coffee</t>
  </si>
  <si>
    <t>IQ bar peanut butter</t>
  </si>
  <si>
    <t>Cream cheese</t>
  </si>
  <si>
    <t>Pork rinds</t>
  </si>
  <si>
    <t>Carrots</t>
  </si>
  <si>
    <t>Turkey sausage</t>
  </si>
  <si>
    <t>Mushrooms</t>
  </si>
  <si>
    <t>Iceberg lettuce</t>
  </si>
  <si>
    <t>Low sodium soy sauce</t>
  </si>
  <si>
    <t>Chicken Stracciatella</t>
  </si>
  <si>
    <t>Tomato</t>
  </si>
  <si>
    <t>Raspberries</t>
  </si>
  <si>
    <t>Isopure Dutch Chocolate protein</t>
  </si>
  <si>
    <t>Spinach</t>
  </si>
  <si>
    <t>Fat1</t>
  </si>
  <si>
    <t>Carbs1</t>
  </si>
  <si>
    <t>Protein1</t>
  </si>
  <si>
    <t>Calories1</t>
  </si>
  <si>
    <t>Ingredient</t>
  </si>
  <si>
    <t>Chicken stock</t>
  </si>
  <si>
    <t>Garlic</t>
  </si>
  <si>
    <t>EVOO</t>
  </si>
  <si>
    <t>Chicken breast</t>
  </si>
  <si>
    <t>Escarole</t>
  </si>
  <si>
    <t>Egg</t>
  </si>
  <si>
    <t>Total</t>
  </si>
  <si>
    <t>Per 1 gram</t>
  </si>
  <si>
    <t xml:space="preserve">*Most ketogenic diet guidelines </t>
  </si>
  <si>
    <t xml:space="preserve">recommend you stay between </t>
  </si>
  <si>
    <t>Fat: 70%</t>
  </si>
  <si>
    <t xml:space="preserve">15 - 30g of net carbohydrates per day, </t>
  </si>
  <si>
    <t>Carbs: 10%</t>
  </si>
  <si>
    <t>or 5-10% of total calories.</t>
  </si>
  <si>
    <t>Protein: 20%</t>
  </si>
  <si>
    <t>Calories: 1900</t>
  </si>
  <si>
    <t>Ground chicken</t>
  </si>
  <si>
    <t>Sour cream</t>
  </si>
  <si>
    <t>Light mayo</t>
  </si>
  <si>
    <t>Slivered almonds</t>
  </si>
  <si>
    <t>Low sodium bacon</t>
  </si>
  <si>
    <t>No sugar ketchup</t>
  </si>
  <si>
    <t>Italian chicken sausage</t>
  </si>
  <si>
    <t>Heavy cream</t>
  </si>
  <si>
    <t>Sirloin steak</t>
  </si>
  <si>
    <t>KIND bar caramel sea 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</si>
</sst>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5A03-E932-4A0C-81A9-1A9C22FF21FC}">
  <sheetPr codeName="Sheet2"/>
  <dimension ref="A1:G257"/>
  <sheetViews>
    <sheetView tabSelected="1" topLeftCell="A236" workbookViewId="0">
      <selection activeCell="C247" sqref="C247"/>
    </sheetView>
  </sheetViews>
  <sheetFormatPr defaultRowHeight="14.4" x14ac:dyDescent="0.3"/>
  <cols>
    <col min="1" max="1" width="9.109375" style="1" bestFit="1" customWidth="1"/>
    <col min="2" max="2" width="31.44140625" customWidth="1"/>
  </cols>
  <sheetData>
    <row r="1" spans="1:7" x14ac:dyDescent="0.3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2">
        <v>44257</v>
      </c>
      <c r="B2" t="s">
        <v>7</v>
      </c>
      <c r="C2">
        <v>74</v>
      </c>
    </row>
    <row r="3" spans="1:7" x14ac:dyDescent="0.3">
      <c r="A3" s="2">
        <v>44257</v>
      </c>
      <c r="B3" t="s">
        <v>8</v>
      </c>
      <c r="C3">
        <v>34</v>
      </c>
    </row>
    <row r="4" spans="1:7" x14ac:dyDescent="0.3">
      <c r="A4" s="2">
        <v>44257</v>
      </c>
      <c r="B4" t="s">
        <v>9</v>
      </c>
      <c r="C4">
        <v>32</v>
      </c>
    </row>
    <row r="5" spans="1:7" x14ac:dyDescent="0.3">
      <c r="A5" s="2">
        <v>44257</v>
      </c>
      <c r="B5" t="s">
        <v>10</v>
      </c>
      <c r="C5">
        <v>409</v>
      </c>
    </row>
    <row r="6" spans="1:7" x14ac:dyDescent="0.3">
      <c r="A6" s="2">
        <v>44257</v>
      </c>
      <c r="B6" t="s">
        <v>11</v>
      </c>
      <c r="C6">
        <v>114</v>
      </c>
    </row>
    <row r="7" spans="1:7" x14ac:dyDescent="0.3">
      <c r="A7" s="2">
        <v>44257</v>
      </c>
      <c r="B7" t="s">
        <v>12</v>
      </c>
      <c r="C7">
        <v>19</v>
      </c>
    </row>
    <row r="8" spans="1:7" x14ac:dyDescent="0.3">
      <c r="A8" s="2">
        <v>44257</v>
      </c>
      <c r="B8" t="s">
        <v>13</v>
      </c>
      <c r="C8">
        <v>106</v>
      </c>
    </row>
    <row r="9" spans="1:7" x14ac:dyDescent="0.3">
      <c r="A9" s="2">
        <v>44257</v>
      </c>
      <c r="B9" t="s">
        <v>14</v>
      </c>
      <c r="C9">
        <v>28</v>
      </c>
    </row>
    <row r="10" spans="1:7" x14ac:dyDescent="0.3">
      <c r="A10" s="2">
        <v>44257</v>
      </c>
      <c r="B10" t="s">
        <v>15</v>
      </c>
      <c r="C10">
        <v>23</v>
      </c>
    </row>
    <row r="11" spans="1:7" x14ac:dyDescent="0.3">
      <c r="A11" s="2">
        <v>44257</v>
      </c>
      <c r="B11" t="s">
        <v>16</v>
      </c>
      <c r="C11">
        <v>28</v>
      </c>
    </row>
    <row r="12" spans="1:7" x14ac:dyDescent="0.3">
      <c r="A12" s="2">
        <v>44257</v>
      </c>
      <c r="B12" t="s">
        <v>7</v>
      </c>
      <c r="C12">
        <v>74</v>
      </c>
    </row>
    <row r="13" spans="1:7" x14ac:dyDescent="0.3">
      <c r="A13" s="2">
        <v>44257</v>
      </c>
      <c r="B13" t="s">
        <v>8</v>
      </c>
      <c r="C13">
        <v>34</v>
      </c>
    </row>
    <row r="14" spans="1:7" x14ac:dyDescent="0.3">
      <c r="A14" s="2">
        <v>44257</v>
      </c>
      <c r="B14" t="s">
        <v>9</v>
      </c>
      <c r="C14">
        <v>32</v>
      </c>
    </row>
    <row r="15" spans="1:7" x14ac:dyDescent="0.3">
      <c r="A15" s="2">
        <v>44257</v>
      </c>
      <c r="B15" t="s">
        <v>10</v>
      </c>
      <c r="C15">
        <v>409</v>
      </c>
    </row>
    <row r="16" spans="1:7" x14ac:dyDescent="0.3">
      <c r="A16" s="2">
        <v>44258</v>
      </c>
      <c r="B16" t="s">
        <v>17</v>
      </c>
      <c r="C16">
        <v>100</v>
      </c>
    </row>
    <row r="17" spans="1:3" x14ac:dyDescent="0.3">
      <c r="A17" s="2">
        <v>44258</v>
      </c>
      <c r="B17" t="s">
        <v>18</v>
      </c>
      <c r="C17">
        <v>30</v>
      </c>
    </row>
    <row r="18" spans="1:3" x14ac:dyDescent="0.3">
      <c r="A18" s="2">
        <v>44258</v>
      </c>
      <c r="B18" t="s">
        <v>19</v>
      </c>
      <c r="C18">
        <v>7</v>
      </c>
    </row>
    <row r="19" spans="1:3" x14ac:dyDescent="0.3">
      <c r="A19" s="2">
        <v>44258</v>
      </c>
      <c r="B19" t="s">
        <v>11</v>
      </c>
      <c r="C19">
        <v>114</v>
      </c>
    </row>
    <row r="20" spans="1:3" x14ac:dyDescent="0.3">
      <c r="A20" s="2">
        <v>44258</v>
      </c>
      <c r="B20" t="s">
        <v>12</v>
      </c>
      <c r="C20">
        <v>19</v>
      </c>
    </row>
    <row r="21" spans="1:3" x14ac:dyDescent="0.3">
      <c r="A21" s="2">
        <v>44258</v>
      </c>
      <c r="B21" t="s">
        <v>13</v>
      </c>
      <c r="C21">
        <v>106</v>
      </c>
    </row>
    <row r="22" spans="1:3" x14ac:dyDescent="0.3">
      <c r="A22" s="2">
        <v>44258</v>
      </c>
      <c r="B22" t="s">
        <v>20</v>
      </c>
      <c r="C22">
        <v>28</v>
      </c>
    </row>
    <row r="23" spans="1:3" x14ac:dyDescent="0.3">
      <c r="A23" s="2">
        <v>44258</v>
      </c>
      <c r="B23" t="s">
        <v>21</v>
      </c>
      <c r="C23">
        <v>32</v>
      </c>
    </row>
    <row r="24" spans="1:3" x14ac:dyDescent="0.3">
      <c r="A24" s="2">
        <v>44258</v>
      </c>
      <c r="B24" t="s">
        <v>15</v>
      </c>
      <c r="C24">
        <v>46</v>
      </c>
    </row>
    <row r="25" spans="1:3" x14ac:dyDescent="0.3">
      <c r="A25" s="2">
        <v>44258</v>
      </c>
      <c r="B25" t="s">
        <v>16</v>
      </c>
      <c r="C25">
        <v>56</v>
      </c>
    </row>
    <row r="26" spans="1:3" x14ac:dyDescent="0.3">
      <c r="A26" s="2">
        <v>44258</v>
      </c>
      <c r="B26" t="s">
        <v>17</v>
      </c>
      <c r="C26">
        <v>100</v>
      </c>
    </row>
    <row r="27" spans="1:3" x14ac:dyDescent="0.3">
      <c r="A27" s="2">
        <v>44258</v>
      </c>
      <c r="B27" t="s">
        <v>18</v>
      </c>
      <c r="C27">
        <v>30</v>
      </c>
    </row>
    <row r="28" spans="1:3" x14ac:dyDescent="0.3">
      <c r="A28" s="2">
        <v>44258</v>
      </c>
      <c r="B28" t="s">
        <v>22</v>
      </c>
      <c r="C28">
        <v>28</v>
      </c>
    </row>
    <row r="29" spans="1:3" x14ac:dyDescent="0.3">
      <c r="A29" s="2">
        <v>44258</v>
      </c>
      <c r="B29" t="s">
        <v>19</v>
      </c>
      <c r="C29">
        <v>7</v>
      </c>
    </row>
    <row r="30" spans="1:3" x14ac:dyDescent="0.3">
      <c r="A30" s="2">
        <v>44258</v>
      </c>
      <c r="B30" t="s">
        <v>23</v>
      </c>
      <c r="C30">
        <v>44</v>
      </c>
    </row>
    <row r="31" spans="1:3" x14ac:dyDescent="0.3">
      <c r="A31" s="2">
        <v>44259</v>
      </c>
      <c r="B31" t="s">
        <v>24</v>
      </c>
      <c r="C31">
        <v>80</v>
      </c>
    </row>
    <row r="32" spans="1:3" x14ac:dyDescent="0.3">
      <c r="A32" s="2">
        <v>44259</v>
      </c>
      <c r="B32" t="s">
        <v>11</v>
      </c>
      <c r="C32">
        <v>114</v>
      </c>
    </row>
    <row r="33" spans="1:3" x14ac:dyDescent="0.3">
      <c r="A33" s="2">
        <v>44259</v>
      </c>
      <c r="B33" t="s">
        <v>12</v>
      </c>
      <c r="C33">
        <v>19</v>
      </c>
    </row>
    <row r="34" spans="1:3" x14ac:dyDescent="0.3">
      <c r="A34" s="2">
        <v>44259</v>
      </c>
      <c r="B34" t="s">
        <v>25</v>
      </c>
      <c r="C34">
        <v>28</v>
      </c>
    </row>
    <row r="35" spans="1:3" x14ac:dyDescent="0.3">
      <c r="A35" s="2">
        <v>44259</v>
      </c>
      <c r="B35" t="s">
        <v>26</v>
      </c>
      <c r="C35">
        <v>120</v>
      </c>
    </row>
    <row r="36" spans="1:3" x14ac:dyDescent="0.3">
      <c r="A36" s="2">
        <v>44259</v>
      </c>
      <c r="B36" t="s">
        <v>23</v>
      </c>
      <c r="C36">
        <v>44</v>
      </c>
    </row>
    <row r="37" spans="1:3" x14ac:dyDescent="0.3">
      <c r="A37" s="2">
        <v>44259</v>
      </c>
      <c r="B37" t="s">
        <v>22</v>
      </c>
      <c r="C37">
        <v>28</v>
      </c>
    </row>
    <row r="38" spans="1:3" x14ac:dyDescent="0.3">
      <c r="A38" s="2">
        <v>44259</v>
      </c>
      <c r="B38" t="s">
        <v>27</v>
      </c>
      <c r="C38">
        <v>45</v>
      </c>
    </row>
    <row r="39" spans="1:3" x14ac:dyDescent="0.3">
      <c r="A39" s="2">
        <v>44259</v>
      </c>
      <c r="B39" t="s">
        <v>26</v>
      </c>
      <c r="C39">
        <v>120</v>
      </c>
    </row>
    <row r="40" spans="1:3" x14ac:dyDescent="0.3">
      <c r="A40" s="2">
        <v>44259</v>
      </c>
      <c r="B40" t="s">
        <v>26</v>
      </c>
      <c r="C40">
        <v>120</v>
      </c>
    </row>
    <row r="41" spans="1:3" x14ac:dyDescent="0.3">
      <c r="A41" s="2">
        <v>44259</v>
      </c>
      <c r="B41" t="s">
        <v>18</v>
      </c>
      <c r="C41">
        <v>45</v>
      </c>
    </row>
    <row r="42" spans="1:3" x14ac:dyDescent="0.3">
      <c r="A42" s="2">
        <v>44259</v>
      </c>
      <c r="B42" t="s">
        <v>19</v>
      </c>
      <c r="C42">
        <v>7</v>
      </c>
    </row>
    <row r="43" spans="1:3" x14ac:dyDescent="0.3">
      <c r="A43" s="2">
        <v>44259</v>
      </c>
      <c r="B43" t="s">
        <v>17</v>
      </c>
      <c r="C43">
        <v>100</v>
      </c>
    </row>
    <row r="44" spans="1:3" x14ac:dyDescent="0.3">
      <c r="A44" s="2">
        <v>44259</v>
      </c>
      <c r="B44" t="s">
        <v>18</v>
      </c>
      <c r="C44">
        <v>30</v>
      </c>
    </row>
    <row r="45" spans="1:3" x14ac:dyDescent="0.3">
      <c r="A45" s="2">
        <v>44259</v>
      </c>
      <c r="B45" t="s">
        <v>15</v>
      </c>
      <c r="C45">
        <v>23</v>
      </c>
    </row>
    <row r="46" spans="1:3" x14ac:dyDescent="0.3">
      <c r="A46" s="2">
        <v>44260</v>
      </c>
      <c r="B46" t="s">
        <v>18</v>
      </c>
      <c r="C46">
        <v>45</v>
      </c>
    </row>
    <row r="47" spans="1:3" x14ac:dyDescent="0.3">
      <c r="A47" s="2">
        <v>44260</v>
      </c>
      <c r="B47" t="s">
        <v>17</v>
      </c>
      <c r="C47">
        <v>100</v>
      </c>
    </row>
    <row r="48" spans="1:3" x14ac:dyDescent="0.3">
      <c r="A48" s="2">
        <v>44260</v>
      </c>
      <c r="B48" t="s">
        <v>19</v>
      </c>
      <c r="C48">
        <v>7</v>
      </c>
    </row>
    <row r="49" spans="1:3" x14ac:dyDescent="0.3">
      <c r="A49" s="2">
        <v>44260</v>
      </c>
      <c r="B49" t="s">
        <v>10</v>
      </c>
      <c r="C49">
        <v>102</v>
      </c>
    </row>
    <row r="50" spans="1:3" x14ac:dyDescent="0.3">
      <c r="A50" s="2">
        <v>44260</v>
      </c>
      <c r="B50" t="s">
        <v>10</v>
      </c>
      <c r="C50">
        <v>320</v>
      </c>
    </row>
    <row r="51" spans="1:3" x14ac:dyDescent="0.3">
      <c r="A51" s="2">
        <v>44260</v>
      </c>
      <c r="B51" t="s">
        <v>8</v>
      </c>
      <c r="C51">
        <v>85</v>
      </c>
    </row>
    <row r="52" spans="1:3" x14ac:dyDescent="0.3">
      <c r="A52" s="2">
        <v>44260</v>
      </c>
      <c r="B52" t="s">
        <v>7</v>
      </c>
      <c r="C52">
        <v>50</v>
      </c>
    </row>
    <row r="53" spans="1:3" x14ac:dyDescent="0.3">
      <c r="A53" s="2">
        <v>44260</v>
      </c>
      <c r="B53" t="s">
        <v>9</v>
      </c>
      <c r="C53">
        <v>32</v>
      </c>
    </row>
    <row r="54" spans="1:3" x14ac:dyDescent="0.3">
      <c r="A54" s="2">
        <v>44260</v>
      </c>
      <c r="B54" t="s">
        <v>12</v>
      </c>
      <c r="C54">
        <v>19</v>
      </c>
    </row>
    <row r="55" spans="1:3" x14ac:dyDescent="0.3">
      <c r="A55" s="2">
        <v>44260</v>
      </c>
      <c r="B55" t="s">
        <v>28</v>
      </c>
      <c r="C55">
        <v>28</v>
      </c>
    </row>
    <row r="56" spans="1:3" x14ac:dyDescent="0.3">
      <c r="A56" s="2">
        <v>44260</v>
      </c>
      <c r="B56" t="s">
        <v>29</v>
      </c>
      <c r="C56">
        <v>15</v>
      </c>
    </row>
    <row r="57" spans="1:3" x14ac:dyDescent="0.3">
      <c r="A57" s="2">
        <v>44260</v>
      </c>
      <c r="B57" t="s">
        <v>30</v>
      </c>
      <c r="C57">
        <v>100</v>
      </c>
    </row>
    <row r="58" spans="1:3" x14ac:dyDescent="0.3">
      <c r="A58" s="2">
        <v>44260</v>
      </c>
      <c r="B58" t="s">
        <v>31</v>
      </c>
      <c r="C58">
        <v>113</v>
      </c>
    </row>
    <row r="59" spans="1:3" x14ac:dyDescent="0.3">
      <c r="A59" s="2">
        <v>44260</v>
      </c>
      <c r="B59" t="s">
        <v>32</v>
      </c>
      <c r="C59">
        <v>170</v>
      </c>
    </row>
    <row r="60" spans="1:3" x14ac:dyDescent="0.3">
      <c r="A60" s="2">
        <v>44260</v>
      </c>
      <c r="B60" t="s">
        <v>33</v>
      </c>
      <c r="C60">
        <v>85</v>
      </c>
    </row>
    <row r="61" spans="1:3" x14ac:dyDescent="0.3">
      <c r="A61" s="2">
        <v>44260</v>
      </c>
      <c r="B61" t="s">
        <v>34</v>
      </c>
      <c r="C61">
        <v>28</v>
      </c>
    </row>
    <row r="62" spans="1:3" x14ac:dyDescent="0.3">
      <c r="A62" s="2">
        <v>44260</v>
      </c>
      <c r="B62" t="s">
        <v>35</v>
      </c>
      <c r="C62">
        <v>567</v>
      </c>
    </row>
    <row r="63" spans="1:3" x14ac:dyDescent="0.3">
      <c r="A63" s="2">
        <v>44260</v>
      </c>
      <c r="B63" t="s">
        <v>35</v>
      </c>
      <c r="C63">
        <v>567</v>
      </c>
    </row>
    <row r="64" spans="1:3" x14ac:dyDescent="0.3">
      <c r="A64" s="2">
        <v>44260</v>
      </c>
      <c r="B64" t="s">
        <v>35</v>
      </c>
      <c r="C64">
        <v>567</v>
      </c>
    </row>
    <row r="65" spans="1:3" x14ac:dyDescent="0.3">
      <c r="A65" s="2">
        <v>44260</v>
      </c>
      <c r="B65" t="s">
        <v>18</v>
      </c>
      <c r="C65">
        <v>30</v>
      </c>
    </row>
    <row r="66" spans="1:3" x14ac:dyDescent="0.3">
      <c r="A66" s="2">
        <v>44260</v>
      </c>
      <c r="B66" t="s">
        <v>36</v>
      </c>
      <c r="C66">
        <v>40</v>
      </c>
    </row>
    <row r="67" spans="1:3" x14ac:dyDescent="0.3">
      <c r="A67" s="2">
        <v>44260</v>
      </c>
      <c r="B67" t="s">
        <v>37</v>
      </c>
      <c r="C67">
        <v>100</v>
      </c>
    </row>
    <row r="68" spans="1:3" x14ac:dyDescent="0.3">
      <c r="A68" s="2">
        <v>44260</v>
      </c>
      <c r="B68" t="s">
        <v>21</v>
      </c>
      <c r="C68">
        <v>32</v>
      </c>
    </row>
    <row r="69" spans="1:3" x14ac:dyDescent="0.3">
      <c r="A69" s="2">
        <v>44261</v>
      </c>
      <c r="B69" t="s">
        <v>35</v>
      </c>
      <c r="C69">
        <v>567</v>
      </c>
    </row>
    <row r="70" spans="1:3" x14ac:dyDescent="0.3">
      <c r="A70" s="2">
        <v>44261</v>
      </c>
      <c r="B70" t="s">
        <v>23</v>
      </c>
      <c r="C70">
        <v>44</v>
      </c>
    </row>
    <row r="71" spans="1:3" x14ac:dyDescent="0.3">
      <c r="A71" s="2">
        <v>44261</v>
      </c>
      <c r="B71" t="s">
        <v>38</v>
      </c>
      <c r="C71">
        <v>20</v>
      </c>
    </row>
    <row r="72" spans="1:3" x14ac:dyDescent="0.3">
      <c r="A72" s="2">
        <v>44261</v>
      </c>
      <c r="B72" t="s">
        <v>18</v>
      </c>
      <c r="C72">
        <v>45</v>
      </c>
    </row>
    <row r="73" spans="1:3" x14ac:dyDescent="0.3">
      <c r="A73" s="2">
        <v>44261</v>
      </c>
      <c r="B73" t="s">
        <v>17</v>
      </c>
      <c r="C73">
        <v>100</v>
      </c>
    </row>
    <row r="74" spans="1:3" x14ac:dyDescent="0.3">
      <c r="A74" s="2">
        <v>44261</v>
      </c>
      <c r="B74" t="s">
        <v>19</v>
      </c>
      <c r="C74">
        <v>7</v>
      </c>
    </row>
    <row r="75" spans="1:3" x14ac:dyDescent="0.3">
      <c r="A75" s="2">
        <v>44261</v>
      </c>
      <c r="B75" t="s">
        <v>39</v>
      </c>
      <c r="C75">
        <v>45</v>
      </c>
    </row>
    <row r="76" spans="1:3" x14ac:dyDescent="0.3">
      <c r="A76" s="2">
        <v>44261</v>
      </c>
      <c r="B76" t="s">
        <v>24</v>
      </c>
      <c r="C76">
        <v>126</v>
      </c>
    </row>
    <row r="77" spans="1:3" x14ac:dyDescent="0.3">
      <c r="A77" s="2">
        <v>44261</v>
      </c>
      <c r="B77" t="s">
        <v>33</v>
      </c>
      <c r="C77">
        <v>85</v>
      </c>
    </row>
    <row r="78" spans="1:3" x14ac:dyDescent="0.3">
      <c r="A78" s="2">
        <v>44261</v>
      </c>
      <c r="B78" t="s">
        <v>34</v>
      </c>
      <c r="C78">
        <v>28</v>
      </c>
    </row>
    <row r="79" spans="1:3" x14ac:dyDescent="0.3">
      <c r="A79" s="2">
        <v>44261</v>
      </c>
      <c r="B79" t="s">
        <v>21</v>
      </c>
      <c r="C79">
        <v>32</v>
      </c>
    </row>
    <row r="80" spans="1:3" x14ac:dyDescent="0.3">
      <c r="A80" s="2">
        <v>44261</v>
      </c>
      <c r="B80" t="s">
        <v>32</v>
      </c>
      <c r="C80">
        <v>104</v>
      </c>
    </row>
    <row r="81" spans="1:3" x14ac:dyDescent="0.3">
      <c r="A81" s="2">
        <v>44261</v>
      </c>
      <c r="B81" t="s">
        <v>32</v>
      </c>
      <c r="C81">
        <v>254</v>
      </c>
    </row>
    <row r="82" spans="1:3" x14ac:dyDescent="0.3">
      <c r="A82" s="2">
        <v>44261</v>
      </c>
      <c r="B82" t="s">
        <v>16</v>
      </c>
      <c r="C82">
        <v>49</v>
      </c>
    </row>
    <row r="83" spans="1:3" x14ac:dyDescent="0.3">
      <c r="A83" s="2">
        <v>44261</v>
      </c>
      <c r="B83" t="s">
        <v>40</v>
      </c>
      <c r="C83">
        <v>62</v>
      </c>
    </row>
    <row r="84" spans="1:3" x14ac:dyDescent="0.3">
      <c r="A84" s="2">
        <v>44261</v>
      </c>
      <c r="B84" t="s">
        <v>36</v>
      </c>
      <c r="C84">
        <v>74</v>
      </c>
    </row>
    <row r="85" spans="1:3" x14ac:dyDescent="0.3">
      <c r="A85" s="2">
        <v>44261</v>
      </c>
      <c r="B85" t="s">
        <v>40</v>
      </c>
      <c r="C85">
        <v>30</v>
      </c>
    </row>
    <row r="86" spans="1:3" x14ac:dyDescent="0.3">
      <c r="A86" s="2">
        <v>44261</v>
      </c>
      <c r="B86" t="s">
        <v>16</v>
      </c>
      <c r="C86">
        <v>49</v>
      </c>
    </row>
    <row r="87" spans="1:3" x14ac:dyDescent="0.3">
      <c r="A87" s="2">
        <v>44261</v>
      </c>
      <c r="B87" t="s">
        <v>41</v>
      </c>
      <c r="C87">
        <v>14</v>
      </c>
    </row>
    <row r="88" spans="1:3" x14ac:dyDescent="0.3">
      <c r="A88" s="2">
        <v>44261</v>
      </c>
      <c r="B88" t="s">
        <v>17</v>
      </c>
      <c r="C88">
        <v>100</v>
      </c>
    </row>
    <row r="89" spans="1:3" x14ac:dyDescent="0.3">
      <c r="A89" s="2">
        <v>44262</v>
      </c>
      <c r="B89" t="s">
        <v>17</v>
      </c>
      <c r="C89">
        <v>100</v>
      </c>
    </row>
    <row r="90" spans="1:3" x14ac:dyDescent="0.3">
      <c r="A90" s="2">
        <v>44262</v>
      </c>
      <c r="B90" t="s">
        <v>16</v>
      </c>
      <c r="C90">
        <v>22</v>
      </c>
    </row>
    <row r="91" spans="1:3" x14ac:dyDescent="0.3">
      <c r="A91" s="2">
        <v>44262</v>
      </c>
      <c r="B91" t="s">
        <v>42</v>
      </c>
      <c r="C91">
        <v>62</v>
      </c>
    </row>
    <row r="92" spans="1:3" x14ac:dyDescent="0.3">
      <c r="A92" s="2">
        <v>44262</v>
      </c>
      <c r="B92" t="s">
        <v>30</v>
      </c>
      <c r="C92">
        <v>73</v>
      </c>
    </row>
    <row r="93" spans="1:3" x14ac:dyDescent="0.3">
      <c r="A93" s="2">
        <v>44262</v>
      </c>
      <c r="B93" t="s">
        <v>43</v>
      </c>
      <c r="C93">
        <v>170</v>
      </c>
    </row>
    <row r="94" spans="1:3" x14ac:dyDescent="0.3">
      <c r="A94" s="2">
        <v>44262</v>
      </c>
      <c r="B94" t="s">
        <v>44</v>
      </c>
      <c r="C94">
        <v>100</v>
      </c>
    </row>
    <row r="95" spans="1:3" x14ac:dyDescent="0.3">
      <c r="A95" s="2">
        <v>44262</v>
      </c>
      <c r="B95" t="s">
        <v>35</v>
      </c>
      <c r="C95">
        <v>567</v>
      </c>
    </row>
    <row r="96" spans="1:3" x14ac:dyDescent="0.3">
      <c r="A96" s="2">
        <v>44262</v>
      </c>
      <c r="B96" t="s">
        <v>14</v>
      </c>
      <c r="C96">
        <v>28</v>
      </c>
    </row>
    <row r="97" spans="1:3" x14ac:dyDescent="0.3">
      <c r="A97" s="2">
        <v>44262</v>
      </c>
      <c r="B97" t="s">
        <v>31</v>
      </c>
      <c r="C97">
        <v>80</v>
      </c>
    </row>
    <row r="98" spans="1:3" x14ac:dyDescent="0.3">
      <c r="A98" s="2">
        <v>44262</v>
      </c>
      <c r="B98" t="s">
        <v>45</v>
      </c>
      <c r="C98">
        <v>50</v>
      </c>
    </row>
    <row r="99" spans="1:3" x14ac:dyDescent="0.3">
      <c r="A99" s="2">
        <v>44262</v>
      </c>
      <c r="B99" t="s">
        <v>46</v>
      </c>
      <c r="C99">
        <v>30</v>
      </c>
    </row>
    <row r="100" spans="1:3" x14ac:dyDescent="0.3">
      <c r="A100" s="2">
        <v>44262</v>
      </c>
      <c r="B100" t="s">
        <v>23</v>
      </c>
      <c r="C100">
        <v>33</v>
      </c>
    </row>
    <row r="101" spans="1:3" x14ac:dyDescent="0.3">
      <c r="A101" s="2">
        <v>44262</v>
      </c>
      <c r="B101" t="s">
        <v>38</v>
      </c>
      <c r="C101">
        <v>20</v>
      </c>
    </row>
    <row r="102" spans="1:3" x14ac:dyDescent="0.3">
      <c r="A102" s="2">
        <v>44262</v>
      </c>
      <c r="B102" t="s">
        <v>17</v>
      </c>
      <c r="C102">
        <v>100</v>
      </c>
    </row>
    <row r="103" spans="1:3" x14ac:dyDescent="0.3">
      <c r="A103" s="2">
        <v>44262</v>
      </c>
      <c r="B103" t="s">
        <v>18</v>
      </c>
      <c r="C103">
        <v>45</v>
      </c>
    </row>
    <row r="104" spans="1:3" x14ac:dyDescent="0.3">
      <c r="A104" s="2">
        <v>44262</v>
      </c>
      <c r="B104" t="s">
        <v>41</v>
      </c>
      <c r="C104">
        <v>14</v>
      </c>
    </row>
    <row r="105" spans="1:3" x14ac:dyDescent="0.3">
      <c r="A105" s="2">
        <v>44262</v>
      </c>
      <c r="B105" t="s">
        <v>41</v>
      </c>
      <c r="C105">
        <v>14</v>
      </c>
    </row>
    <row r="106" spans="1:3" x14ac:dyDescent="0.3">
      <c r="A106" s="2">
        <v>44262</v>
      </c>
      <c r="B106" t="s">
        <v>15</v>
      </c>
      <c r="C106">
        <v>46</v>
      </c>
    </row>
    <row r="107" spans="1:3" x14ac:dyDescent="0.3">
      <c r="A107" s="2">
        <v>44262</v>
      </c>
      <c r="B107" t="s">
        <v>41</v>
      </c>
      <c r="C107">
        <v>14</v>
      </c>
    </row>
    <row r="108" spans="1:3" x14ac:dyDescent="0.3">
      <c r="A108" s="2">
        <v>44262</v>
      </c>
      <c r="B108" t="s">
        <v>9</v>
      </c>
      <c r="C108">
        <v>32</v>
      </c>
    </row>
    <row r="109" spans="1:3" x14ac:dyDescent="0.3">
      <c r="A109" s="2">
        <v>44262</v>
      </c>
      <c r="B109" t="s">
        <v>9</v>
      </c>
      <c r="C109">
        <v>32</v>
      </c>
    </row>
    <row r="110" spans="1:3" x14ac:dyDescent="0.3">
      <c r="A110" s="2">
        <v>44262</v>
      </c>
      <c r="B110" t="s">
        <v>23</v>
      </c>
      <c r="C110">
        <v>22</v>
      </c>
    </row>
    <row r="111" spans="1:3" x14ac:dyDescent="0.3">
      <c r="A111" s="2">
        <v>44263</v>
      </c>
      <c r="B111" t="s">
        <v>47</v>
      </c>
      <c r="C111">
        <v>300</v>
      </c>
    </row>
    <row r="112" spans="1:3" x14ac:dyDescent="0.3">
      <c r="A112" s="2">
        <v>44263</v>
      </c>
      <c r="B112" t="s">
        <v>47</v>
      </c>
      <c r="C112">
        <v>200</v>
      </c>
    </row>
    <row r="113" spans="1:3" x14ac:dyDescent="0.3">
      <c r="A113" s="2">
        <v>44263</v>
      </c>
      <c r="B113" t="s">
        <v>23</v>
      </c>
      <c r="C113">
        <v>44</v>
      </c>
    </row>
    <row r="114" spans="1:3" x14ac:dyDescent="0.3">
      <c r="A114" s="2">
        <v>44263</v>
      </c>
      <c r="B114" t="s">
        <v>38</v>
      </c>
      <c r="C114">
        <v>20</v>
      </c>
    </row>
    <row r="115" spans="1:3" x14ac:dyDescent="0.3">
      <c r="A115" s="2">
        <v>44263</v>
      </c>
      <c r="B115" t="s">
        <v>15</v>
      </c>
      <c r="C115">
        <v>23</v>
      </c>
    </row>
    <row r="116" spans="1:3" x14ac:dyDescent="0.3">
      <c r="A116" s="2">
        <v>44263</v>
      </c>
      <c r="B116" t="s">
        <v>16</v>
      </c>
      <c r="C116">
        <v>28</v>
      </c>
    </row>
    <row r="117" spans="1:3" x14ac:dyDescent="0.3">
      <c r="A117" s="2">
        <v>44263</v>
      </c>
      <c r="B117" t="s">
        <v>47</v>
      </c>
      <c r="C117">
        <f>SUM(C111:C112)</f>
        <v>500</v>
      </c>
    </row>
    <row r="118" spans="1:3" x14ac:dyDescent="0.3">
      <c r="A118" s="2">
        <v>44263</v>
      </c>
      <c r="B118" t="s">
        <v>35</v>
      </c>
      <c r="C118">
        <v>567</v>
      </c>
    </row>
    <row r="119" spans="1:3" x14ac:dyDescent="0.3">
      <c r="A119" s="2">
        <v>44263</v>
      </c>
      <c r="B119" t="s">
        <v>17</v>
      </c>
      <c r="C119">
        <v>100</v>
      </c>
    </row>
    <row r="120" spans="1:3" x14ac:dyDescent="0.3">
      <c r="A120" s="2">
        <v>44263</v>
      </c>
      <c r="B120" t="s">
        <v>18</v>
      </c>
      <c r="C120">
        <v>45</v>
      </c>
    </row>
    <row r="121" spans="1:3" x14ac:dyDescent="0.3">
      <c r="A121" s="2">
        <v>44263</v>
      </c>
      <c r="B121" t="s">
        <v>48</v>
      </c>
      <c r="C121">
        <v>70</v>
      </c>
    </row>
    <row r="122" spans="1:3" x14ac:dyDescent="0.3">
      <c r="A122" s="2">
        <v>44263</v>
      </c>
      <c r="B122" t="s">
        <v>16</v>
      </c>
      <c r="C122">
        <v>56</v>
      </c>
    </row>
    <row r="123" spans="1:3" x14ac:dyDescent="0.3">
      <c r="A123" s="2">
        <v>44263</v>
      </c>
      <c r="B123" t="s">
        <v>47</v>
      </c>
      <c r="C123">
        <v>400</v>
      </c>
    </row>
    <row r="124" spans="1:3" x14ac:dyDescent="0.3">
      <c r="A124" s="2">
        <v>44263</v>
      </c>
      <c r="B124" t="s">
        <v>9</v>
      </c>
      <c r="C124">
        <v>32</v>
      </c>
    </row>
    <row r="125" spans="1:3" x14ac:dyDescent="0.3">
      <c r="A125" s="2">
        <v>44263</v>
      </c>
      <c r="B125" t="s">
        <v>36</v>
      </c>
      <c r="C125">
        <v>40</v>
      </c>
    </row>
    <row r="126" spans="1:3" x14ac:dyDescent="0.3">
      <c r="A126" s="2">
        <v>44264</v>
      </c>
      <c r="B126" t="s">
        <v>8</v>
      </c>
      <c r="C126">
        <v>60</v>
      </c>
    </row>
    <row r="127" spans="1:3" x14ac:dyDescent="0.3">
      <c r="A127" s="2">
        <v>44264</v>
      </c>
      <c r="B127" t="s">
        <v>7</v>
      </c>
      <c r="C127">
        <v>25</v>
      </c>
    </row>
    <row r="128" spans="1:3" x14ac:dyDescent="0.3">
      <c r="A128" s="2">
        <v>44264</v>
      </c>
      <c r="B128" t="s">
        <v>49</v>
      </c>
      <c r="C128">
        <v>35</v>
      </c>
    </row>
    <row r="129" spans="1:3" x14ac:dyDescent="0.3">
      <c r="A129" s="2">
        <v>44264</v>
      </c>
      <c r="B129" t="s">
        <v>50</v>
      </c>
      <c r="C129">
        <v>33</v>
      </c>
    </row>
    <row r="130" spans="1:3" x14ac:dyDescent="0.3">
      <c r="A130" s="2">
        <v>44264</v>
      </c>
      <c r="B130" t="s">
        <v>9</v>
      </c>
      <c r="C130">
        <v>32</v>
      </c>
    </row>
    <row r="131" spans="1:3" x14ac:dyDescent="0.3">
      <c r="A131" s="2">
        <v>44264</v>
      </c>
      <c r="B131" t="s">
        <v>51</v>
      </c>
      <c r="C131">
        <v>20</v>
      </c>
    </row>
    <row r="132" spans="1:3" x14ac:dyDescent="0.3">
      <c r="A132" s="2">
        <v>44264</v>
      </c>
      <c r="B132" t="s">
        <v>10</v>
      </c>
      <c r="C132">
        <v>240</v>
      </c>
    </row>
    <row r="133" spans="1:3" x14ac:dyDescent="0.3">
      <c r="A133" s="2">
        <v>44264</v>
      </c>
      <c r="B133" t="s">
        <v>48</v>
      </c>
      <c r="C133">
        <v>75</v>
      </c>
    </row>
    <row r="134" spans="1:3" x14ac:dyDescent="0.3">
      <c r="A134" s="2">
        <v>44264</v>
      </c>
      <c r="B134" t="s">
        <v>19</v>
      </c>
      <c r="C134">
        <v>9</v>
      </c>
    </row>
    <row r="135" spans="1:3" x14ac:dyDescent="0.3">
      <c r="A135" s="2">
        <v>44264</v>
      </c>
      <c r="B135" t="s">
        <v>17</v>
      </c>
      <c r="C135">
        <v>100</v>
      </c>
    </row>
    <row r="136" spans="1:3" x14ac:dyDescent="0.3">
      <c r="A136" s="2">
        <v>44264</v>
      </c>
      <c r="B136" t="s">
        <v>18</v>
      </c>
      <c r="C136">
        <v>45</v>
      </c>
    </row>
    <row r="137" spans="1:3" x14ac:dyDescent="0.3">
      <c r="A137" s="2">
        <v>44264</v>
      </c>
      <c r="B137" t="s">
        <v>23</v>
      </c>
      <c r="C137">
        <v>55</v>
      </c>
    </row>
    <row r="138" spans="1:3" x14ac:dyDescent="0.3">
      <c r="A138" s="2">
        <v>44264</v>
      </c>
      <c r="B138" t="s">
        <v>38</v>
      </c>
      <c r="C138">
        <v>20</v>
      </c>
    </row>
    <row r="139" spans="1:3" x14ac:dyDescent="0.3">
      <c r="A139" s="2">
        <v>44264</v>
      </c>
      <c r="B139" t="s">
        <v>47</v>
      </c>
      <c r="C139">
        <v>400</v>
      </c>
    </row>
    <row r="140" spans="1:3" x14ac:dyDescent="0.3">
      <c r="A140" s="2">
        <v>44264</v>
      </c>
      <c r="B140" t="s">
        <v>29</v>
      </c>
      <c r="C140">
        <v>15</v>
      </c>
    </row>
    <row r="141" spans="1:3" x14ac:dyDescent="0.3">
      <c r="A141" s="2">
        <v>44264</v>
      </c>
      <c r="B141" t="s">
        <v>15</v>
      </c>
      <c r="C141">
        <v>23</v>
      </c>
    </row>
    <row r="142" spans="1:3" x14ac:dyDescent="0.3">
      <c r="A142" s="2">
        <v>44264</v>
      </c>
      <c r="B142" t="s">
        <v>19</v>
      </c>
      <c r="C142">
        <v>12</v>
      </c>
    </row>
    <row r="143" spans="1:3" x14ac:dyDescent="0.3">
      <c r="A143" s="2">
        <v>44264</v>
      </c>
      <c r="B143" t="s">
        <v>73</v>
      </c>
      <c r="C143">
        <v>112</v>
      </c>
    </row>
    <row r="144" spans="1:3" x14ac:dyDescent="0.3">
      <c r="A144" s="2">
        <v>44264</v>
      </c>
      <c r="B144" t="s">
        <v>25</v>
      </c>
      <c r="C144">
        <v>28</v>
      </c>
    </row>
    <row r="145" spans="1:3" x14ac:dyDescent="0.3">
      <c r="A145" s="2">
        <v>44264</v>
      </c>
      <c r="B145" t="s">
        <v>74</v>
      </c>
      <c r="C145">
        <v>32</v>
      </c>
    </row>
    <row r="146" spans="1:3" x14ac:dyDescent="0.3">
      <c r="A146" s="2">
        <v>44264</v>
      </c>
      <c r="B146" t="s">
        <v>33</v>
      </c>
      <c r="C146">
        <v>75</v>
      </c>
    </row>
    <row r="147" spans="1:3" x14ac:dyDescent="0.3">
      <c r="A147" s="2">
        <v>44264</v>
      </c>
      <c r="B147" t="s">
        <v>34</v>
      </c>
      <c r="C147">
        <v>23</v>
      </c>
    </row>
    <row r="148" spans="1:3" x14ac:dyDescent="0.3">
      <c r="A148" s="2">
        <v>44264</v>
      </c>
      <c r="B148" t="s">
        <v>22</v>
      </c>
      <c r="C148">
        <v>28</v>
      </c>
    </row>
    <row r="149" spans="1:3" x14ac:dyDescent="0.3">
      <c r="A149" s="2">
        <v>44264</v>
      </c>
      <c r="B149" t="s">
        <v>47</v>
      </c>
      <c r="C149">
        <v>373</v>
      </c>
    </row>
    <row r="150" spans="1:3" x14ac:dyDescent="0.3">
      <c r="A150" s="2">
        <v>44264</v>
      </c>
      <c r="B150" t="s">
        <v>29</v>
      </c>
      <c r="C150">
        <v>20</v>
      </c>
    </row>
    <row r="151" spans="1:3" x14ac:dyDescent="0.3">
      <c r="A151" s="2">
        <v>44264</v>
      </c>
      <c r="B151" t="s">
        <v>29</v>
      </c>
      <c r="C151">
        <v>30</v>
      </c>
    </row>
    <row r="152" spans="1:3" x14ac:dyDescent="0.3">
      <c r="A152" s="2">
        <v>44264</v>
      </c>
      <c r="B152" t="s">
        <v>19</v>
      </c>
      <c r="C152">
        <v>7</v>
      </c>
    </row>
    <row r="153" spans="1:3" x14ac:dyDescent="0.3">
      <c r="A153" s="2">
        <v>44265</v>
      </c>
      <c r="B153" t="s">
        <v>23</v>
      </c>
      <c r="C153">
        <v>66</v>
      </c>
    </row>
    <row r="154" spans="1:3" x14ac:dyDescent="0.3">
      <c r="A154" s="2">
        <v>44265</v>
      </c>
      <c r="B154" t="s">
        <v>47</v>
      </c>
      <c r="C154">
        <v>500</v>
      </c>
    </row>
    <row r="155" spans="1:3" x14ac:dyDescent="0.3">
      <c r="A155" s="2">
        <v>44265</v>
      </c>
      <c r="B155" t="s">
        <v>38</v>
      </c>
      <c r="C155">
        <v>20</v>
      </c>
    </row>
    <row r="156" spans="1:3" x14ac:dyDescent="0.3">
      <c r="A156" s="2">
        <v>44265</v>
      </c>
      <c r="B156" t="s">
        <v>29</v>
      </c>
      <c r="C156">
        <v>20</v>
      </c>
    </row>
    <row r="157" spans="1:3" x14ac:dyDescent="0.3">
      <c r="A157" s="2">
        <v>44265</v>
      </c>
      <c r="B157" t="s">
        <v>16</v>
      </c>
      <c r="C157">
        <v>28</v>
      </c>
    </row>
    <row r="158" spans="1:3" x14ac:dyDescent="0.3">
      <c r="A158" s="2">
        <v>44265</v>
      </c>
      <c r="B158" t="s">
        <v>32</v>
      </c>
      <c r="C158">
        <v>284</v>
      </c>
    </row>
    <row r="159" spans="1:3" x14ac:dyDescent="0.3">
      <c r="A159" s="2">
        <v>44265</v>
      </c>
      <c r="B159" t="s">
        <v>33</v>
      </c>
      <c r="C159">
        <v>155</v>
      </c>
    </row>
    <row r="160" spans="1:3" x14ac:dyDescent="0.3">
      <c r="A160" s="2">
        <v>44265</v>
      </c>
      <c r="B160" t="s">
        <v>34</v>
      </c>
      <c r="C160">
        <v>25</v>
      </c>
    </row>
    <row r="161" spans="1:3" x14ac:dyDescent="0.3">
      <c r="A161" s="2">
        <v>44265</v>
      </c>
      <c r="B161" t="s">
        <v>75</v>
      </c>
      <c r="C161">
        <v>28</v>
      </c>
    </row>
    <row r="162" spans="1:3" x14ac:dyDescent="0.3">
      <c r="A162" s="2">
        <v>44265</v>
      </c>
      <c r="B162" t="s">
        <v>76</v>
      </c>
      <c r="C162">
        <v>14</v>
      </c>
    </row>
    <row r="163" spans="1:3" x14ac:dyDescent="0.3">
      <c r="A163" s="2">
        <v>44265</v>
      </c>
      <c r="B163" t="s">
        <v>15</v>
      </c>
      <c r="C163">
        <v>23</v>
      </c>
    </row>
    <row r="164" spans="1:3" x14ac:dyDescent="0.3">
      <c r="A164" s="2">
        <v>44265</v>
      </c>
      <c r="B164" t="s">
        <v>32</v>
      </c>
      <c r="C164">
        <v>580</v>
      </c>
    </row>
    <row r="165" spans="1:3" x14ac:dyDescent="0.3">
      <c r="A165" s="2">
        <v>44265</v>
      </c>
      <c r="B165" t="s">
        <v>21</v>
      </c>
      <c r="C165">
        <v>32</v>
      </c>
    </row>
    <row r="166" spans="1:3" x14ac:dyDescent="0.3">
      <c r="A166" s="2">
        <v>44265</v>
      </c>
      <c r="B166" t="s">
        <v>23</v>
      </c>
      <c r="C166">
        <v>33</v>
      </c>
    </row>
    <row r="167" spans="1:3" x14ac:dyDescent="0.3">
      <c r="A167" s="2">
        <v>44266</v>
      </c>
      <c r="B167" t="s">
        <v>23</v>
      </c>
      <c r="C167">
        <v>33</v>
      </c>
    </row>
    <row r="168" spans="1:3" x14ac:dyDescent="0.3">
      <c r="A168" s="2">
        <v>44266</v>
      </c>
      <c r="B168" t="s">
        <v>38</v>
      </c>
      <c r="C168">
        <v>20</v>
      </c>
    </row>
    <row r="169" spans="1:3" x14ac:dyDescent="0.3">
      <c r="A169" s="2">
        <v>44266</v>
      </c>
      <c r="B169" t="s">
        <v>19</v>
      </c>
      <c r="C169">
        <v>14</v>
      </c>
    </row>
    <row r="170" spans="1:3" x14ac:dyDescent="0.3">
      <c r="A170" s="2">
        <v>44266</v>
      </c>
      <c r="B170" t="s">
        <v>17</v>
      </c>
      <c r="C170">
        <v>100</v>
      </c>
    </row>
    <row r="171" spans="1:3" x14ac:dyDescent="0.3">
      <c r="A171" s="2">
        <v>44266</v>
      </c>
      <c r="B171" t="s">
        <v>48</v>
      </c>
      <c r="C171">
        <v>43</v>
      </c>
    </row>
    <row r="172" spans="1:3" x14ac:dyDescent="0.3">
      <c r="A172" s="2">
        <v>44266</v>
      </c>
      <c r="B172" t="s">
        <v>77</v>
      </c>
      <c r="C172">
        <v>25.5</v>
      </c>
    </row>
    <row r="173" spans="1:3" x14ac:dyDescent="0.3">
      <c r="A173" s="2">
        <v>44266</v>
      </c>
      <c r="B173" t="s">
        <v>75</v>
      </c>
      <c r="C173">
        <v>42</v>
      </c>
    </row>
    <row r="174" spans="1:3" x14ac:dyDescent="0.3">
      <c r="A174" s="2">
        <v>44266</v>
      </c>
      <c r="B174" t="s">
        <v>33</v>
      </c>
      <c r="C174">
        <v>84</v>
      </c>
    </row>
    <row r="175" spans="1:3" x14ac:dyDescent="0.3">
      <c r="A175" s="2">
        <v>44266</v>
      </c>
      <c r="B175" t="s">
        <v>12</v>
      </c>
      <c r="C175">
        <v>19</v>
      </c>
    </row>
    <row r="176" spans="1:3" x14ac:dyDescent="0.3">
      <c r="A176" s="2">
        <v>44266</v>
      </c>
      <c r="B176" t="s">
        <v>79</v>
      </c>
      <c r="C176">
        <v>85</v>
      </c>
    </row>
    <row r="177" spans="1:3" x14ac:dyDescent="0.3">
      <c r="A177" s="2">
        <v>44266</v>
      </c>
      <c r="B177" t="s">
        <v>78</v>
      </c>
      <c r="C177">
        <v>16</v>
      </c>
    </row>
    <row r="178" spans="1:3" x14ac:dyDescent="0.3">
      <c r="A178" s="2">
        <v>44266</v>
      </c>
      <c r="B178" t="s">
        <v>15</v>
      </c>
      <c r="C178">
        <v>23</v>
      </c>
    </row>
    <row r="179" spans="1:3" x14ac:dyDescent="0.3">
      <c r="A179" s="2">
        <v>44266</v>
      </c>
      <c r="B179" t="s">
        <v>73</v>
      </c>
      <c r="C179">
        <v>56</v>
      </c>
    </row>
    <row r="180" spans="1:3" x14ac:dyDescent="0.3">
      <c r="A180" s="2">
        <v>44266</v>
      </c>
      <c r="B180" t="s">
        <v>25</v>
      </c>
      <c r="C180">
        <v>79</v>
      </c>
    </row>
    <row r="181" spans="1:3" x14ac:dyDescent="0.3">
      <c r="A181" s="2">
        <v>44266</v>
      </c>
      <c r="B181" t="s">
        <v>77</v>
      </c>
      <c r="C181">
        <v>17</v>
      </c>
    </row>
    <row r="182" spans="1:3" x14ac:dyDescent="0.3">
      <c r="A182" s="2">
        <v>44266</v>
      </c>
      <c r="B182" t="s">
        <v>48</v>
      </c>
      <c r="C182">
        <v>30</v>
      </c>
    </row>
    <row r="183" spans="1:3" x14ac:dyDescent="0.3">
      <c r="A183" s="2">
        <v>44266</v>
      </c>
      <c r="B183" t="s">
        <v>80</v>
      </c>
      <c r="C183">
        <v>15</v>
      </c>
    </row>
    <row r="184" spans="1:3" x14ac:dyDescent="0.3">
      <c r="A184" s="2">
        <v>44266</v>
      </c>
      <c r="B184" t="s">
        <v>41</v>
      </c>
      <c r="C184">
        <v>14</v>
      </c>
    </row>
    <row r="185" spans="1:3" x14ac:dyDescent="0.3">
      <c r="A185" s="2">
        <v>44266</v>
      </c>
      <c r="B185" t="s">
        <v>41</v>
      </c>
      <c r="C185">
        <v>14</v>
      </c>
    </row>
    <row r="186" spans="1:3" x14ac:dyDescent="0.3">
      <c r="A186" s="2">
        <v>44266</v>
      </c>
      <c r="B186" t="s">
        <v>18</v>
      </c>
      <c r="C186">
        <v>45</v>
      </c>
    </row>
    <row r="187" spans="1:3" x14ac:dyDescent="0.3">
      <c r="A187" s="2">
        <v>44266</v>
      </c>
      <c r="B187" t="s">
        <v>7</v>
      </c>
      <c r="C187">
        <v>32</v>
      </c>
    </row>
    <row r="188" spans="1:3" x14ac:dyDescent="0.3">
      <c r="A188" s="2">
        <v>44266</v>
      </c>
      <c r="B188" t="s">
        <v>49</v>
      </c>
      <c r="C188">
        <v>27</v>
      </c>
    </row>
    <row r="189" spans="1:3" x14ac:dyDescent="0.3">
      <c r="A189" s="2">
        <v>44266</v>
      </c>
      <c r="B189" t="s">
        <v>50</v>
      </c>
      <c r="C189">
        <v>16</v>
      </c>
    </row>
    <row r="190" spans="1:3" x14ac:dyDescent="0.3">
      <c r="A190" s="2">
        <v>44266</v>
      </c>
      <c r="B190" t="s">
        <v>9</v>
      </c>
      <c r="C190">
        <v>24</v>
      </c>
    </row>
    <row r="191" spans="1:3" x14ac:dyDescent="0.3">
      <c r="A191" s="2">
        <v>44266</v>
      </c>
      <c r="B191" t="s">
        <v>10</v>
      </c>
      <c r="C191">
        <v>340</v>
      </c>
    </row>
    <row r="192" spans="1:3" x14ac:dyDescent="0.3">
      <c r="A192" s="2">
        <v>44266</v>
      </c>
      <c r="B192" t="s">
        <v>51</v>
      </c>
      <c r="C192">
        <v>45</v>
      </c>
    </row>
    <row r="193" spans="1:3" x14ac:dyDescent="0.3">
      <c r="A193" s="2">
        <v>44267</v>
      </c>
      <c r="B193" t="s">
        <v>19</v>
      </c>
      <c r="C193">
        <v>14</v>
      </c>
    </row>
    <row r="194" spans="1:3" x14ac:dyDescent="0.3">
      <c r="A194" s="2">
        <v>44267</v>
      </c>
      <c r="B194" t="s">
        <v>17</v>
      </c>
      <c r="C194">
        <v>100</v>
      </c>
    </row>
    <row r="195" spans="1:3" x14ac:dyDescent="0.3">
      <c r="A195" s="2">
        <v>44267</v>
      </c>
      <c r="B195" t="s">
        <v>48</v>
      </c>
      <c r="C195">
        <v>43</v>
      </c>
    </row>
    <row r="196" spans="1:3" x14ac:dyDescent="0.3">
      <c r="A196" s="2">
        <v>44267</v>
      </c>
      <c r="B196" t="s">
        <v>77</v>
      </c>
      <c r="C196">
        <v>25.5</v>
      </c>
    </row>
    <row r="197" spans="1:3" x14ac:dyDescent="0.3">
      <c r="A197" s="2">
        <v>44267</v>
      </c>
      <c r="B197" t="s">
        <v>18</v>
      </c>
      <c r="C197">
        <v>45</v>
      </c>
    </row>
    <row r="198" spans="1:3" x14ac:dyDescent="0.3">
      <c r="A198" s="2">
        <v>44267</v>
      </c>
      <c r="B198" t="s">
        <v>23</v>
      </c>
      <c r="C198">
        <v>66</v>
      </c>
    </row>
    <row r="199" spans="1:3" x14ac:dyDescent="0.3">
      <c r="A199" s="2">
        <v>44267</v>
      </c>
      <c r="B199" t="s">
        <v>38</v>
      </c>
      <c r="C199">
        <v>20</v>
      </c>
    </row>
    <row r="200" spans="1:3" x14ac:dyDescent="0.3">
      <c r="A200" s="2">
        <v>44267</v>
      </c>
      <c r="B200" t="s">
        <v>51</v>
      </c>
      <c r="C200">
        <v>56</v>
      </c>
    </row>
    <row r="201" spans="1:3" x14ac:dyDescent="0.3">
      <c r="A201" s="2">
        <v>44267</v>
      </c>
      <c r="B201" t="s">
        <v>7</v>
      </c>
      <c r="C201">
        <v>28</v>
      </c>
    </row>
    <row r="202" spans="1:3" x14ac:dyDescent="0.3">
      <c r="A202" s="2">
        <v>44267</v>
      </c>
      <c r="B202" t="s">
        <v>49</v>
      </c>
      <c r="C202">
        <v>32</v>
      </c>
    </row>
    <row r="203" spans="1:3" x14ac:dyDescent="0.3">
      <c r="A203" s="2">
        <v>44267</v>
      </c>
      <c r="B203" t="s">
        <v>9</v>
      </c>
      <c r="C203">
        <v>40</v>
      </c>
    </row>
    <row r="204" spans="1:3" x14ac:dyDescent="0.3">
      <c r="A204" s="2">
        <v>44267</v>
      </c>
      <c r="B204" t="s">
        <v>50</v>
      </c>
      <c r="C204">
        <v>17</v>
      </c>
    </row>
    <row r="205" spans="1:3" x14ac:dyDescent="0.3">
      <c r="A205" s="2">
        <v>44267</v>
      </c>
      <c r="B205" t="s">
        <v>10</v>
      </c>
      <c r="C205">
        <v>403</v>
      </c>
    </row>
    <row r="206" spans="1:3" x14ac:dyDescent="0.3">
      <c r="A206" s="2">
        <v>44267</v>
      </c>
      <c r="B206" t="s">
        <v>23</v>
      </c>
      <c r="C206">
        <v>33</v>
      </c>
    </row>
    <row r="207" spans="1:3" x14ac:dyDescent="0.3">
      <c r="A207" s="2">
        <v>44267</v>
      </c>
      <c r="B207" t="s">
        <v>73</v>
      </c>
      <c r="C207">
        <v>124</v>
      </c>
    </row>
    <row r="208" spans="1:3" x14ac:dyDescent="0.3">
      <c r="A208" s="2">
        <v>44267</v>
      </c>
      <c r="B208" t="s">
        <v>25</v>
      </c>
      <c r="C208">
        <v>40</v>
      </c>
    </row>
    <row r="209" spans="1:3" x14ac:dyDescent="0.3">
      <c r="A209" s="2">
        <v>44267</v>
      </c>
      <c r="B209" t="s">
        <v>80</v>
      </c>
      <c r="C209">
        <v>22</v>
      </c>
    </row>
    <row r="210" spans="1:3" x14ac:dyDescent="0.3">
      <c r="A210" s="2">
        <v>44267</v>
      </c>
      <c r="B210" t="s">
        <v>19</v>
      </c>
      <c r="C210">
        <v>14</v>
      </c>
    </row>
    <row r="211" spans="1:3" x14ac:dyDescent="0.3">
      <c r="A211" s="2">
        <v>44267</v>
      </c>
      <c r="B211" t="s">
        <v>33</v>
      </c>
      <c r="C211">
        <v>52</v>
      </c>
    </row>
    <row r="212" spans="1:3" x14ac:dyDescent="0.3">
      <c r="A212" s="2">
        <v>44267</v>
      </c>
      <c r="B212" t="s">
        <v>75</v>
      </c>
      <c r="C212">
        <v>43</v>
      </c>
    </row>
    <row r="213" spans="1:3" x14ac:dyDescent="0.3">
      <c r="A213" s="2">
        <v>44267</v>
      </c>
      <c r="B213" t="s">
        <v>41</v>
      </c>
      <c r="C213">
        <v>16</v>
      </c>
    </row>
    <row r="214" spans="1:3" x14ac:dyDescent="0.3">
      <c r="A214" s="2">
        <v>44267</v>
      </c>
      <c r="B214" t="s">
        <v>41</v>
      </c>
      <c r="C214">
        <v>16</v>
      </c>
    </row>
    <row r="215" spans="1:3" x14ac:dyDescent="0.3">
      <c r="A215" s="2">
        <v>44267</v>
      </c>
      <c r="B215" t="s">
        <v>22</v>
      </c>
      <c r="C215">
        <v>24</v>
      </c>
    </row>
    <row r="216" spans="1:3" x14ac:dyDescent="0.3">
      <c r="A216" s="2">
        <v>44267</v>
      </c>
      <c r="B216" t="s">
        <v>26</v>
      </c>
      <c r="C216">
        <v>170</v>
      </c>
    </row>
    <row r="217" spans="1:3" x14ac:dyDescent="0.3">
      <c r="A217" s="2">
        <v>44267</v>
      </c>
      <c r="B217" t="s">
        <v>25</v>
      </c>
      <c r="C217">
        <v>25</v>
      </c>
    </row>
    <row r="218" spans="1:3" x14ac:dyDescent="0.3">
      <c r="A218" s="2">
        <v>44267</v>
      </c>
      <c r="B218" t="s">
        <v>79</v>
      </c>
      <c r="C218">
        <v>85</v>
      </c>
    </row>
    <row r="219" spans="1:3" x14ac:dyDescent="0.3">
      <c r="A219" s="2">
        <v>44267</v>
      </c>
      <c r="B219" t="s">
        <v>18</v>
      </c>
      <c r="C219">
        <v>45</v>
      </c>
    </row>
    <row r="220" spans="1:3" x14ac:dyDescent="0.3">
      <c r="A220" s="2">
        <v>44267</v>
      </c>
      <c r="B220" t="s">
        <v>10</v>
      </c>
      <c r="C220">
        <v>366</v>
      </c>
    </row>
    <row r="221" spans="1:3" x14ac:dyDescent="0.3">
      <c r="A221" s="2">
        <v>44267</v>
      </c>
      <c r="B221" t="s">
        <v>9</v>
      </c>
      <c r="C221">
        <v>63</v>
      </c>
    </row>
    <row r="222" spans="1:3" x14ac:dyDescent="0.3">
      <c r="A222" s="2">
        <v>44267</v>
      </c>
      <c r="B222" t="s">
        <v>51</v>
      </c>
      <c r="C222">
        <v>36</v>
      </c>
    </row>
    <row r="223" spans="1:3" x14ac:dyDescent="0.3">
      <c r="A223" s="2">
        <v>44267</v>
      </c>
      <c r="B223" t="s">
        <v>81</v>
      </c>
      <c r="C223">
        <v>113</v>
      </c>
    </row>
    <row r="224" spans="1:3" x14ac:dyDescent="0.3">
      <c r="A224" s="2">
        <v>44267</v>
      </c>
      <c r="B224" t="s">
        <v>82</v>
      </c>
      <c r="C224">
        <v>40</v>
      </c>
    </row>
    <row r="225" spans="1:3" x14ac:dyDescent="0.3">
      <c r="A225" s="2">
        <v>44268</v>
      </c>
      <c r="B225" t="s">
        <v>23</v>
      </c>
      <c r="C225">
        <v>55</v>
      </c>
    </row>
    <row r="226" spans="1:3" x14ac:dyDescent="0.3">
      <c r="A226" s="2">
        <v>44268</v>
      </c>
      <c r="B226" t="s">
        <v>81</v>
      </c>
      <c r="C226">
        <v>152</v>
      </c>
    </row>
    <row r="227" spans="1:3" x14ac:dyDescent="0.3">
      <c r="A227" s="2">
        <v>44268</v>
      </c>
      <c r="B227" t="s">
        <v>26</v>
      </c>
      <c r="C227">
        <v>90</v>
      </c>
    </row>
    <row r="228" spans="1:3" x14ac:dyDescent="0.3">
      <c r="A228" s="2">
        <v>44268</v>
      </c>
      <c r="B228" t="s">
        <v>25</v>
      </c>
      <c r="C228">
        <v>28</v>
      </c>
    </row>
    <row r="229" spans="1:3" x14ac:dyDescent="0.3">
      <c r="A229" s="2">
        <v>44268</v>
      </c>
      <c r="B229" t="s">
        <v>19</v>
      </c>
      <c r="C229">
        <v>14</v>
      </c>
    </row>
    <row r="230" spans="1:3" x14ac:dyDescent="0.3">
      <c r="A230" s="2">
        <v>44268</v>
      </c>
      <c r="B230" t="s">
        <v>17</v>
      </c>
      <c r="C230">
        <v>100</v>
      </c>
    </row>
    <row r="231" spans="1:3" x14ac:dyDescent="0.3">
      <c r="A231" s="2">
        <v>44268</v>
      </c>
      <c r="B231" t="s">
        <v>77</v>
      </c>
      <c r="C231">
        <v>25.5</v>
      </c>
    </row>
    <row r="232" spans="1:3" x14ac:dyDescent="0.3">
      <c r="A232" s="2">
        <v>44268</v>
      </c>
      <c r="B232" t="s">
        <v>81</v>
      </c>
      <c r="C232">
        <v>174</v>
      </c>
    </row>
    <row r="233" spans="1:3" x14ac:dyDescent="0.3">
      <c r="A233" s="2">
        <v>44268</v>
      </c>
      <c r="B233" t="s">
        <v>26</v>
      </c>
      <c r="C233">
        <v>76</v>
      </c>
    </row>
    <row r="234" spans="1:3" x14ac:dyDescent="0.3">
      <c r="A234" s="2">
        <v>44268</v>
      </c>
      <c r="B234" t="s">
        <v>25</v>
      </c>
      <c r="C234">
        <v>22</v>
      </c>
    </row>
    <row r="235" spans="1:3" x14ac:dyDescent="0.3">
      <c r="A235" s="2">
        <v>44268</v>
      </c>
      <c r="B235" t="s">
        <v>48</v>
      </c>
      <c r="C235">
        <v>42</v>
      </c>
    </row>
    <row r="236" spans="1:3" x14ac:dyDescent="0.3">
      <c r="A236" s="2">
        <v>44268</v>
      </c>
      <c r="B236" t="s">
        <v>35</v>
      </c>
      <c r="C236">
        <v>360</v>
      </c>
    </row>
    <row r="237" spans="1:3" x14ac:dyDescent="0.3">
      <c r="A237" s="2">
        <v>44268</v>
      </c>
      <c r="B237" t="s">
        <v>41</v>
      </c>
      <c r="C237">
        <v>19</v>
      </c>
    </row>
    <row r="238" spans="1:3" x14ac:dyDescent="0.3">
      <c r="A238" s="2">
        <v>44268</v>
      </c>
      <c r="B238" t="s">
        <v>79</v>
      </c>
      <c r="C238">
        <v>85</v>
      </c>
    </row>
    <row r="239" spans="1:3" x14ac:dyDescent="0.3">
      <c r="A239" s="2">
        <v>44268</v>
      </c>
      <c r="B239" t="s">
        <v>33</v>
      </c>
      <c r="C239">
        <v>85</v>
      </c>
    </row>
    <row r="240" spans="1:3" x14ac:dyDescent="0.3">
      <c r="A240" s="2">
        <v>44268</v>
      </c>
      <c r="B240" t="s">
        <v>75</v>
      </c>
      <c r="C240">
        <v>32</v>
      </c>
    </row>
    <row r="241" spans="1:3" x14ac:dyDescent="0.3">
      <c r="A241" s="2">
        <v>44268</v>
      </c>
      <c r="B241" t="s">
        <v>25</v>
      </c>
      <c r="C241">
        <v>29</v>
      </c>
    </row>
    <row r="242" spans="1:3" x14ac:dyDescent="0.3">
      <c r="A242" s="2">
        <v>44269</v>
      </c>
      <c r="B242" t="s">
        <v>19</v>
      </c>
      <c r="C242">
        <v>14</v>
      </c>
    </row>
    <row r="243" spans="1:3" x14ac:dyDescent="0.3">
      <c r="A243" s="2">
        <v>44269</v>
      </c>
      <c r="B243" t="s">
        <v>17</v>
      </c>
      <c r="C243">
        <v>100</v>
      </c>
    </row>
    <row r="244" spans="1:3" x14ac:dyDescent="0.3">
      <c r="A244" s="2">
        <v>44269</v>
      </c>
      <c r="B244" t="s">
        <v>77</v>
      </c>
      <c r="C244">
        <v>25.5</v>
      </c>
    </row>
    <row r="245" spans="1:3" x14ac:dyDescent="0.3">
      <c r="A245" s="2">
        <v>44269</v>
      </c>
      <c r="B245" t="s">
        <v>23</v>
      </c>
      <c r="C245">
        <v>55</v>
      </c>
    </row>
    <row r="246" spans="1:3" x14ac:dyDescent="0.3">
      <c r="A246" s="2">
        <v>44269</v>
      </c>
      <c r="B246" t="s">
        <v>38</v>
      </c>
      <c r="C246">
        <v>20</v>
      </c>
    </row>
    <row r="247" spans="1:3" x14ac:dyDescent="0.3">
      <c r="A247" s="2">
        <v>44269</v>
      </c>
      <c r="B247" t="s">
        <v>15</v>
      </c>
      <c r="C247">
        <v>23</v>
      </c>
    </row>
    <row r="248" spans="1:3" x14ac:dyDescent="0.3">
      <c r="A248" s="2">
        <v>44269</v>
      </c>
    </row>
    <row r="249" spans="1:3" x14ac:dyDescent="0.3">
      <c r="A249" s="2">
        <v>44269</v>
      </c>
    </row>
    <row r="250" spans="1:3" x14ac:dyDescent="0.3">
      <c r="A250" s="2">
        <v>44269</v>
      </c>
    </row>
    <row r="251" spans="1:3" x14ac:dyDescent="0.3">
      <c r="A251" s="2">
        <v>44269</v>
      </c>
    </row>
    <row r="252" spans="1:3" x14ac:dyDescent="0.3">
      <c r="A252" s="2">
        <v>44269</v>
      </c>
    </row>
    <row r="253" spans="1:3" x14ac:dyDescent="0.3">
      <c r="A253" s="2">
        <v>44269</v>
      </c>
    </row>
    <row r="254" spans="1:3" x14ac:dyDescent="0.3">
      <c r="A254" s="2">
        <v>44269</v>
      </c>
    </row>
    <row r="255" spans="1:3" x14ac:dyDescent="0.3">
      <c r="A255" s="2">
        <v>44269</v>
      </c>
    </row>
    <row r="256" spans="1:3" x14ac:dyDescent="0.3">
      <c r="A256" s="2">
        <v>44269</v>
      </c>
    </row>
    <row r="257" spans="1:1" x14ac:dyDescent="0.3">
      <c r="A257" s="2">
        <v>44269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3E33-97F8-42E0-A22C-713F8A86203A}">
  <sheetPr codeName="Sheet3"/>
  <dimension ref="A1:E56"/>
  <sheetViews>
    <sheetView topLeftCell="A10" workbookViewId="0">
      <selection activeCell="E12" sqref="E12"/>
    </sheetView>
  </sheetViews>
  <sheetFormatPr defaultRowHeight="14.4" x14ac:dyDescent="0.3"/>
  <cols>
    <col min="1" max="1" width="30.21875" customWidth="1"/>
    <col min="2" max="2" width="12" bestFit="1" customWidth="1"/>
    <col min="4" max="5" width="12" bestFit="1" customWidth="1"/>
  </cols>
  <sheetData>
    <row r="1" spans="1:5" x14ac:dyDescent="0.3">
      <c r="A1" s="1" t="s">
        <v>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3">
      <c r="A2" t="s">
        <v>9</v>
      </c>
      <c r="B2">
        <v>0.46875</v>
      </c>
      <c r="C2">
        <v>0.15625</v>
      </c>
      <c r="D2">
        <v>0.1875</v>
      </c>
      <c r="E2">
        <v>5.625</v>
      </c>
    </row>
    <row r="3" spans="1:5" x14ac:dyDescent="0.3">
      <c r="A3" t="s">
        <v>10</v>
      </c>
      <c r="B3">
        <v>1.0416666999999999E-2</v>
      </c>
      <c r="C3">
        <v>1.0416666999999999E-2</v>
      </c>
      <c r="D3">
        <v>4.1666669999999998E-3</v>
      </c>
      <c r="E3">
        <v>0.125</v>
      </c>
    </row>
    <row r="4" spans="1:5" x14ac:dyDescent="0.3">
      <c r="A4" t="s">
        <v>34</v>
      </c>
      <c r="B4">
        <v>0.39285714300000002</v>
      </c>
      <c r="C4">
        <v>0</v>
      </c>
      <c r="D4">
        <v>0</v>
      </c>
      <c r="E4">
        <v>3.2142857139999998</v>
      </c>
    </row>
    <row r="5" spans="1:5" x14ac:dyDescent="0.3">
      <c r="A5" t="s">
        <v>7</v>
      </c>
      <c r="B5">
        <v>3.378378E-3</v>
      </c>
      <c r="C5">
        <v>0.117567568</v>
      </c>
      <c r="D5">
        <v>6.7567570000000004E-3</v>
      </c>
      <c r="E5">
        <v>0.56756756799999997</v>
      </c>
    </row>
    <row r="6" spans="1:5" x14ac:dyDescent="0.3">
      <c r="A6" t="s">
        <v>19</v>
      </c>
      <c r="B6">
        <v>0.85714285700000004</v>
      </c>
      <c r="C6">
        <v>0</v>
      </c>
      <c r="D6">
        <v>0</v>
      </c>
      <c r="E6">
        <v>7.1428571429999996</v>
      </c>
    </row>
    <row r="7" spans="1:5" x14ac:dyDescent="0.3">
      <c r="A7" t="s">
        <v>42</v>
      </c>
      <c r="B7">
        <v>0</v>
      </c>
      <c r="C7">
        <v>6.9354839000000001E-2</v>
      </c>
      <c r="D7">
        <v>9.6774189999999996E-3</v>
      </c>
      <c r="E7">
        <v>0.40322580600000002</v>
      </c>
    </row>
    <row r="8" spans="1:5" x14ac:dyDescent="0.3">
      <c r="A8" t="s">
        <v>36</v>
      </c>
      <c r="B8">
        <v>0</v>
      </c>
      <c r="C8">
        <v>1.4999999999999999E-2</v>
      </c>
      <c r="D8">
        <v>7.4999999999999997E-3</v>
      </c>
      <c r="E8">
        <v>0.14000000000000001</v>
      </c>
    </row>
    <row r="9" spans="1:5" x14ac:dyDescent="0.3">
      <c r="A9" t="s">
        <v>25</v>
      </c>
      <c r="B9">
        <v>0.321428571</v>
      </c>
      <c r="C9">
        <v>3.5714285999999998E-2</v>
      </c>
      <c r="D9">
        <v>0.21428571399999999</v>
      </c>
      <c r="E9">
        <v>3.9285714289999998</v>
      </c>
    </row>
    <row r="10" spans="1:5" x14ac:dyDescent="0.3">
      <c r="A10" t="s">
        <v>47</v>
      </c>
      <c r="B10">
        <v>3.0408389000000001E-2</v>
      </c>
      <c r="C10">
        <v>9.0565209999999997E-3</v>
      </c>
      <c r="D10">
        <v>9.6960081000000004E-2</v>
      </c>
      <c r="E10">
        <v>0.59683131</v>
      </c>
    </row>
    <row r="11" spans="1:5" x14ac:dyDescent="0.3">
      <c r="A11" t="s">
        <v>38</v>
      </c>
      <c r="B11">
        <v>6.2500000000000003E-3</v>
      </c>
      <c r="C11">
        <v>1.125E-2</v>
      </c>
      <c r="D11">
        <v>3.125E-2</v>
      </c>
      <c r="E11">
        <v>0.25</v>
      </c>
    </row>
    <row r="12" spans="1:5" x14ac:dyDescent="0.3">
      <c r="A12" t="s">
        <v>23</v>
      </c>
      <c r="B12">
        <v>9.0909090999999997E-2</v>
      </c>
      <c r="C12">
        <v>0</v>
      </c>
      <c r="D12">
        <v>0</v>
      </c>
      <c r="E12">
        <v>0.909090909</v>
      </c>
    </row>
    <row r="13" spans="1:5" x14ac:dyDescent="0.3">
      <c r="A13" t="s">
        <v>33</v>
      </c>
      <c r="B13">
        <v>0</v>
      </c>
      <c r="C13">
        <v>3.5294117999999999E-2</v>
      </c>
      <c r="D13">
        <v>1.1764706E-2</v>
      </c>
      <c r="E13">
        <v>0.29411764699999998</v>
      </c>
    </row>
    <row r="14" spans="1:5" x14ac:dyDescent="0.3">
      <c r="A14" t="s">
        <v>40</v>
      </c>
      <c r="B14">
        <v>0.33333333300000001</v>
      </c>
      <c r="C14">
        <v>6.6666666999999999E-2</v>
      </c>
      <c r="D14">
        <v>6.6666666999999999E-2</v>
      </c>
      <c r="E14">
        <v>2.6666666669999999</v>
      </c>
    </row>
    <row r="15" spans="1:5" x14ac:dyDescent="0.3">
      <c r="A15" t="s">
        <v>30</v>
      </c>
      <c r="B15">
        <v>1.2195120000000001E-3</v>
      </c>
      <c r="C15">
        <v>2.9268293000000001E-2</v>
      </c>
      <c r="D15">
        <v>9.7560979999999995E-3</v>
      </c>
      <c r="E15">
        <v>0.25</v>
      </c>
    </row>
    <row r="16" spans="1:5" x14ac:dyDescent="0.3">
      <c r="A16" t="s">
        <v>35</v>
      </c>
      <c r="B16">
        <v>0</v>
      </c>
      <c r="C16">
        <v>0</v>
      </c>
      <c r="D16">
        <v>0</v>
      </c>
      <c r="E16">
        <f>10/360</f>
        <v>2.7777777777777776E-2</v>
      </c>
    </row>
    <row r="17" spans="1:5" x14ac:dyDescent="0.3">
      <c r="A17" t="s">
        <v>24</v>
      </c>
      <c r="B17">
        <v>0</v>
      </c>
      <c r="C17">
        <v>8.2644629999999997E-3</v>
      </c>
      <c r="D17">
        <v>8.2644629999999997E-3</v>
      </c>
      <c r="E17">
        <v>0.123966942</v>
      </c>
    </row>
    <row r="18" spans="1:5" x14ac:dyDescent="0.3">
      <c r="A18" t="s">
        <v>13</v>
      </c>
      <c r="B18">
        <v>1.4150942999999999E-2</v>
      </c>
      <c r="C18">
        <v>6.6037736E-2</v>
      </c>
      <c r="D18">
        <v>2.8301887000000001E-2</v>
      </c>
      <c r="E18">
        <v>0.47169811299999997</v>
      </c>
    </row>
    <row r="19" spans="1:5" x14ac:dyDescent="0.3">
      <c r="A19" t="s">
        <v>26</v>
      </c>
      <c r="B19">
        <v>0.05</v>
      </c>
      <c r="C19">
        <v>3.3333333E-2</v>
      </c>
      <c r="D19">
        <v>2.5000000000000001E-2</v>
      </c>
      <c r="E19">
        <v>0.75</v>
      </c>
    </row>
    <row r="20" spans="1:5" x14ac:dyDescent="0.3">
      <c r="A20" t="s">
        <v>73</v>
      </c>
      <c r="B20">
        <v>8.0357142857000005E-2</v>
      </c>
      <c r="C20">
        <v>0</v>
      </c>
      <c r="D20">
        <v>0.19642857142799999</v>
      </c>
      <c r="E20">
        <v>1.4285714285710001</v>
      </c>
    </row>
    <row r="21" spans="1:5" x14ac:dyDescent="0.3">
      <c r="A21" t="s">
        <v>11</v>
      </c>
      <c r="B21">
        <v>7.0175439000000006E-2</v>
      </c>
      <c r="C21">
        <v>0</v>
      </c>
      <c r="D21">
        <v>0.21052631599999999</v>
      </c>
      <c r="E21">
        <v>0.49122807000000002</v>
      </c>
    </row>
    <row r="22" spans="1:5" x14ac:dyDescent="0.3">
      <c r="A22" t="s">
        <v>80</v>
      </c>
      <c r="B22">
        <f>5/15</f>
        <v>0.33333333333333331</v>
      </c>
      <c r="C22">
        <v>0</v>
      </c>
      <c r="D22">
        <v>0</v>
      </c>
      <c r="E22">
        <v>3</v>
      </c>
    </row>
    <row r="23" spans="1:5" x14ac:dyDescent="0.3">
      <c r="A23" t="s">
        <v>45</v>
      </c>
      <c r="B23">
        <v>1E-3</v>
      </c>
      <c r="C23">
        <v>0.02</v>
      </c>
      <c r="D23">
        <v>8.9999999999999993E-3</v>
      </c>
      <c r="E23">
        <v>0.14000000000000001</v>
      </c>
    </row>
    <row r="24" spans="1:5" x14ac:dyDescent="0.3">
      <c r="A24" t="s">
        <v>27</v>
      </c>
      <c r="B24">
        <v>0.26666666700000002</v>
      </c>
      <c r="C24">
        <v>0.2</v>
      </c>
      <c r="D24">
        <v>0.26666666700000002</v>
      </c>
      <c r="E24">
        <v>3.3333333330000001</v>
      </c>
    </row>
    <row r="25" spans="1:5" x14ac:dyDescent="0.3">
      <c r="A25" t="s">
        <v>39</v>
      </c>
      <c r="B25">
        <v>0.26666666700000002</v>
      </c>
      <c r="C25">
        <v>0.2</v>
      </c>
      <c r="D25">
        <v>0.26666666700000002</v>
      </c>
      <c r="E25">
        <v>3.5555555559999998</v>
      </c>
    </row>
    <row r="26" spans="1:5" x14ac:dyDescent="0.3">
      <c r="A26" t="s">
        <v>50</v>
      </c>
      <c r="B26">
        <v>1.5151515000000001E-2</v>
      </c>
      <c r="C26">
        <v>3.0303030000000002E-2</v>
      </c>
      <c r="D26">
        <v>0.75757575799999999</v>
      </c>
      <c r="E26">
        <v>3.3333333330000001</v>
      </c>
    </row>
    <row r="27" spans="1:5" x14ac:dyDescent="0.3">
      <c r="A27" t="s">
        <v>79</v>
      </c>
      <c r="B27">
        <f>11/85</f>
        <v>0.12941176470588237</v>
      </c>
      <c r="C27">
        <f>1/85</f>
        <v>1.1764705882352941E-2</v>
      </c>
      <c r="D27">
        <f>14/85</f>
        <v>0.16470588235294117</v>
      </c>
      <c r="E27">
        <f>160/85</f>
        <v>1.8823529411764706</v>
      </c>
    </row>
    <row r="28" spans="1:5" x14ac:dyDescent="0.3">
      <c r="A28" t="s">
        <v>37</v>
      </c>
      <c r="B28">
        <v>0</v>
      </c>
      <c r="C28">
        <v>7.0000000000000007E-2</v>
      </c>
      <c r="D28">
        <v>0</v>
      </c>
      <c r="E28">
        <v>0.36</v>
      </c>
    </row>
    <row r="29" spans="1:5" x14ac:dyDescent="0.3">
      <c r="A29" t="s">
        <v>8</v>
      </c>
      <c r="B29">
        <v>0</v>
      </c>
      <c r="C29">
        <v>2.3529412E-2</v>
      </c>
      <c r="D29">
        <v>2.3529412E-2</v>
      </c>
      <c r="E29">
        <v>0.29411764699999998</v>
      </c>
    </row>
    <row r="30" spans="1:5" x14ac:dyDescent="0.3">
      <c r="A30" t="s">
        <v>82</v>
      </c>
      <c r="B30">
        <v>0.375</v>
      </c>
      <c r="C30">
        <v>0.22500000000000001</v>
      </c>
      <c r="D30">
        <v>0.15</v>
      </c>
      <c r="E30">
        <v>4.25</v>
      </c>
    </row>
    <row r="31" spans="1:5" x14ac:dyDescent="0.3">
      <c r="A31" t="s">
        <v>17</v>
      </c>
      <c r="B31">
        <v>0.1</v>
      </c>
      <c r="C31">
        <v>0</v>
      </c>
      <c r="D31">
        <v>0.12</v>
      </c>
      <c r="E31">
        <v>1.4</v>
      </c>
    </row>
    <row r="32" spans="1:5" x14ac:dyDescent="0.3">
      <c r="A32" t="s">
        <v>75</v>
      </c>
      <c r="B32">
        <v>0.21428571428571427</v>
      </c>
      <c r="C32">
        <v>0.14285714285714285</v>
      </c>
      <c r="D32">
        <v>0</v>
      </c>
      <c r="E32">
        <v>2.5</v>
      </c>
    </row>
    <row r="33" spans="1:5" x14ac:dyDescent="0.3">
      <c r="A33" t="s">
        <v>21</v>
      </c>
      <c r="B33">
        <v>0</v>
      </c>
      <c r="C33">
        <v>6.25E-2</v>
      </c>
      <c r="D33">
        <v>0</v>
      </c>
      <c r="E33">
        <v>0.46875</v>
      </c>
    </row>
    <row r="34" spans="1:5" x14ac:dyDescent="0.3">
      <c r="A34" t="s">
        <v>77</v>
      </c>
      <c r="B34">
        <f>7/17</f>
        <v>0.41176470588235292</v>
      </c>
      <c r="C34">
        <f>0/17</f>
        <v>0</v>
      </c>
      <c r="D34">
        <f>-6/17</f>
        <v>-0.35294117647058826</v>
      </c>
      <c r="E34">
        <f>90/17</f>
        <v>5.2941176470588234</v>
      </c>
    </row>
    <row r="35" spans="1:5" x14ac:dyDescent="0.3">
      <c r="A35" t="s">
        <v>46</v>
      </c>
      <c r="B35">
        <v>0</v>
      </c>
      <c r="C35">
        <v>6.6666666999999999E-2</v>
      </c>
      <c r="D35">
        <v>6.6666666999999999E-2</v>
      </c>
      <c r="E35">
        <v>0.66666666699999999</v>
      </c>
    </row>
    <row r="36" spans="1:5" x14ac:dyDescent="0.3">
      <c r="A36" t="s">
        <v>28</v>
      </c>
      <c r="B36">
        <v>0.21428571399999999</v>
      </c>
      <c r="C36">
        <v>3.5714285999999998E-2</v>
      </c>
      <c r="D36">
        <v>0.25</v>
      </c>
      <c r="E36">
        <v>2.8571428569999999</v>
      </c>
    </row>
    <row r="37" spans="1:5" x14ac:dyDescent="0.3">
      <c r="A37" t="s">
        <v>44</v>
      </c>
      <c r="B37">
        <v>3.0000000000000001E-3</v>
      </c>
      <c r="C37">
        <v>2.1999999999999999E-2</v>
      </c>
      <c r="D37">
        <v>3.5999999999999997E-2</v>
      </c>
      <c r="E37">
        <v>0.26</v>
      </c>
    </row>
    <row r="38" spans="1:5" x14ac:dyDescent="0.3">
      <c r="A38" t="s">
        <v>78</v>
      </c>
      <c r="B38">
        <v>0</v>
      </c>
      <c r="C38">
        <f>1/16</f>
        <v>6.25E-2</v>
      </c>
      <c r="D38">
        <v>0</v>
      </c>
      <c r="E38">
        <f>10/16</f>
        <v>0.625</v>
      </c>
    </row>
    <row r="39" spans="1:5" x14ac:dyDescent="0.3">
      <c r="A39" t="s">
        <v>14</v>
      </c>
      <c r="B39">
        <v>0</v>
      </c>
      <c r="C39">
        <v>9.2857143000000003E-2</v>
      </c>
      <c r="D39">
        <v>0</v>
      </c>
      <c r="E39">
        <v>0.39285714300000002</v>
      </c>
    </row>
    <row r="40" spans="1:5" x14ac:dyDescent="0.3">
      <c r="A40" t="s">
        <v>29</v>
      </c>
      <c r="B40">
        <v>0.2</v>
      </c>
      <c r="C40">
        <v>0</v>
      </c>
      <c r="D40">
        <v>0.4</v>
      </c>
      <c r="E40">
        <v>4</v>
      </c>
    </row>
    <row r="41" spans="1:5" x14ac:dyDescent="0.3">
      <c r="A41" t="s">
        <v>16</v>
      </c>
      <c r="B41">
        <v>0.5</v>
      </c>
      <c r="C41">
        <v>0.178571429</v>
      </c>
      <c r="D41">
        <v>0.25</v>
      </c>
      <c r="E41">
        <v>6.0714285710000002</v>
      </c>
    </row>
    <row r="42" spans="1:5" x14ac:dyDescent="0.3">
      <c r="A42" t="s">
        <v>20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22</v>
      </c>
      <c r="B43">
        <v>0.46428571400000002</v>
      </c>
      <c r="C43">
        <v>0.178571429</v>
      </c>
      <c r="D43">
        <v>0.21428571399999999</v>
      </c>
      <c r="E43">
        <v>5.7142857139999998</v>
      </c>
    </row>
    <row r="44" spans="1:5" x14ac:dyDescent="0.3">
      <c r="A44" t="s">
        <v>41</v>
      </c>
      <c r="B44">
        <v>0.178571429</v>
      </c>
      <c r="C44">
        <v>0</v>
      </c>
      <c r="D44">
        <v>0.64285714299999996</v>
      </c>
      <c r="E44">
        <v>5</v>
      </c>
    </row>
    <row r="45" spans="1:5" x14ac:dyDescent="0.3">
      <c r="A45" t="s">
        <v>32</v>
      </c>
      <c r="B45">
        <v>0.15882352899999999</v>
      </c>
      <c r="C45">
        <v>0</v>
      </c>
      <c r="D45">
        <v>0.24705882400000001</v>
      </c>
      <c r="E45">
        <v>2.4705882350000001</v>
      </c>
    </row>
    <row r="46" spans="1:5" x14ac:dyDescent="0.3">
      <c r="A46" t="s">
        <v>12</v>
      </c>
      <c r="B46">
        <v>0.26315789499999998</v>
      </c>
      <c r="C46">
        <v>0</v>
      </c>
      <c r="D46">
        <v>0.26315789499999998</v>
      </c>
      <c r="E46">
        <v>3.6842105260000002</v>
      </c>
    </row>
    <row r="47" spans="1:5" x14ac:dyDescent="0.3">
      <c r="A47" t="s">
        <v>49</v>
      </c>
      <c r="B47">
        <v>7.1428569999999999E-3</v>
      </c>
      <c r="C47">
        <v>5.7142856999999998E-2</v>
      </c>
      <c r="D47">
        <v>1.4285714E-2</v>
      </c>
      <c r="E47">
        <v>0.52857142899999998</v>
      </c>
    </row>
    <row r="48" spans="1:5" x14ac:dyDescent="0.3">
      <c r="A48" t="s">
        <v>81</v>
      </c>
      <c r="B48">
        <f>0.4/2.8</f>
        <v>0.14285714285714288</v>
      </c>
      <c r="C48">
        <v>0</v>
      </c>
      <c r="D48">
        <f>0.8/2.8</f>
        <v>0.28571428571428575</v>
      </c>
      <c r="E48">
        <f>3.6/2.8</f>
        <v>1.2857142857142858</v>
      </c>
    </row>
    <row r="49" spans="1:5" x14ac:dyDescent="0.3">
      <c r="A49" t="s">
        <v>76</v>
      </c>
      <c r="B49">
        <v>0.5</v>
      </c>
      <c r="C49">
        <v>7.1428571428571425E-2</v>
      </c>
      <c r="D49">
        <v>0.42857142857142855</v>
      </c>
      <c r="E49">
        <v>5.7142857142857144</v>
      </c>
    </row>
    <row r="50" spans="1:5" x14ac:dyDescent="0.3">
      <c r="A50" t="s">
        <v>74</v>
      </c>
      <c r="B50">
        <v>0.1666667</v>
      </c>
      <c r="C50">
        <v>3.3333330000000001E-2</v>
      </c>
      <c r="D50">
        <v>3.3333330000000001E-2</v>
      </c>
      <c r="E50">
        <v>0.5</v>
      </c>
    </row>
    <row r="51" spans="1:5" x14ac:dyDescent="0.3">
      <c r="A51" t="s">
        <v>51</v>
      </c>
      <c r="B51">
        <v>0</v>
      </c>
      <c r="C51">
        <v>1.1764706E-2</v>
      </c>
      <c r="D51">
        <v>2.3529412E-2</v>
      </c>
      <c r="E51">
        <v>0.235294118</v>
      </c>
    </row>
    <row r="52" spans="1:5" x14ac:dyDescent="0.3">
      <c r="A52" t="s">
        <v>48</v>
      </c>
      <c r="B52">
        <v>1.428571E-3</v>
      </c>
      <c r="C52">
        <v>2.7142856999999999E-2</v>
      </c>
      <c r="D52">
        <v>8.5714290000000002E-3</v>
      </c>
      <c r="E52">
        <v>0.18571428600000001</v>
      </c>
    </row>
    <row r="53" spans="1:5" x14ac:dyDescent="0.3">
      <c r="A53" t="s">
        <v>18</v>
      </c>
      <c r="B53">
        <v>0.16666666699999999</v>
      </c>
      <c r="C53">
        <v>0</v>
      </c>
      <c r="D53">
        <v>0.133333333</v>
      </c>
      <c r="E53">
        <v>2</v>
      </c>
    </row>
    <row r="54" spans="1:5" x14ac:dyDescent="0.3">
      <c r="A54" t="s">
        <v>43</v>
      </c>
      <c r="B54">
        <v>0.1</v>
      </c>
      <c r="C54">
        <v>0.01</v>
      </c>
      <c r="D54">
        <v>0.17</v>
      </c>
      <c r="E54">
        <v>1.71</v>
      </c>
    </row>
    <row r="55" spans="1:5" x14ac:dyDescent="0.3">
      <c r="A55" t="s">
        <v>31</v>
      </c>
      <c r="B55">
        <v>3.5398230000000003E-2</v>
      </c>
      <c r="C55">
        <v>4.4247788000000003E-2</v>
      </c>
      <c r="D55">
        <v>1.7699115000000001E-2</v>
      </c>
      <c r="E55">
        <v>0.61946902699999995</v>
      </c>
    </row>
    <row r="56" spans="1:5" x14ac:dyDescent="0.3">
      <c r="A56" t="s">
        <v>15</v>
      </c>
      <c r="B56">
        <v>0.26086956500000003</v>
      </c>
      <c r="C56">
        <v>0.130434783</v>
      </c>
      <c r="D56">
        <v>0.26086956500000003</v>
      </c>
      <c r="E56">
        <v>3.9130434780000001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EB08-8783-4015-8880-75530E5602E9}">
  <sheetPr codeName="Sheet4"/>
  <dimension ref="A1:L10"/>
  <sheetViews>
    <sheetView workbookViewId="0">
      <selection activeCell="H3" sqref="H3:L3"/>
    </sheetView>
  </sheetViews>
  <sheetFormatPr defaultRowHeight="14.4" x14ac:dyDescent="0.3"/>
  <cols>
    <col min="1" max="1" width="17.44140625" customWidth="1"/>
    <col min="2" max="2" width="8.5546875" customWidth="1"/>
  </cols>
  <sheetData>
    <row r="1" spans="1:12" x14ac:dyDescent="0.3">
      <c r="A1" t="s">
        <v>56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t="s">
        <v>57</v>
      </c>
      <c r="B2">
        <v>2405</v>
      </c>
      <c r="C2">
        <v>0</v>
      </c>
      <c r="D2">
        <v>10.020833333333334</v>
      </c>
      <c r="E2">
        <v>40.083333333333336</v>
      </c>
      <c r="F2">
        <v>200.41666666666666</v>
      </c>
      <c r="H2">
        <v>1</v>
      </c>
      <c r="I2">
        <f>C10/$B$10</f>
        <v>3.0408388520971302E-2</v>
      </c>
      <c r="J2">
        <f t="shared" ref="J2:L2" si="0">D10/$B$10</f>
        <v>9.0565213392200163E-3</v>
      </c>
      <c r="K2">
        <f t="shared" si="0"/>
        <v>9.6960080941869017E-2</v>
      </c>
      <c r="L2">
        <f t="shared" si="0"/>
        <v>0.59683130978660781</v>
      </c>
    </row>
    <row r="3" spans="1:12" x14ac:dyDescent="0.3">
      <c r="A3" t="s">
        <v>14</v>
      </c>
      <c r="B3">
        <v>210</v>
      </c>
      <c r="C3">
        <v>0.4</v>
      </c>
      <c r="D3">
        <v>17.100000000000001</v>
      </c>
      <c r="E3">
        <v>2.9</v>
      </c>
      <c r="F3">
        <v>92</v>
      </c>
      <c r="H3">
        <v>300</v>
      </c>
      <c r="I3">
        <f>I2*$H$3</f>
        <v>9.1225165562913908</v>
      </c>
      <c r="J3">
        <f t="shared" ref="J3:L3" si="1">J2*$H$3</f>
        <v>2.7169564017660051</v>
      </c>
      <c r="K3">
        <f t="shared" si="1"/>
        <v>29.088024282560706</v>
      </c>
      <c r="L3">
        <f t="shared" si="1"/>
        <v>179.04939293598235</v>
      </c>
    </row>
    <row r="4" spans="1:12" x14ac:dyDescent="0.3">
      <c r="A4" t="s">
        <v>58</v>
      </c>
      <c r="B4">
        <v>15</v>
      </c>
      <c r="C4">
        <v>0.1</v>
      </c>
      <c r="D4">
        <v>4.7</v>
      </c>
      <c r="E4">
        <v>0.9</v>
      </c>
      <c r="F4">
        <v>22.5</v>
      </c>
    </row>
    <row r="5" spans="1:12" x14ac:dyDescent="0.3">
      <c r="A5" t="s">
        <v>59</v>
      </c>
      <c r="B5">
        <v>66</v>
      </c>
      <c r="C5">
        <v>61.6</v>
      </c>
      <c r="D5">
        <v>0</v>
      </c>
      <c r="E5">
        <v>4.4000000000000004</v>
      </c>
      <c r="F5">
        <v>88</v>
      </c>
    </row>
    <row r="6" spans="1:12" x14ac:dyDescent="0.3">
      <c r="A6" t="s">
        <v>60</v>
      </c>
      <c r="B6">
        <v>440</v>
      </c>
      <c r="C6">
        <v>15.4</v>
      </c>
      <c r="D6">
        <v>0</v>
      </c>
      <c r="E6">
        <v>287</v>
      </c>
      <c r="F6">
        <v>1366</v>
      </c>
    </row>
    <row r="7" spans="1:12" x14ac:dyDescent="0.3">
      <c r="A7" t="s">
        <v>61</v>
      </c>
      <c r="B7">
        <v>360</v>
      </c>
      <c r="C7">
        <v>0.7</v>
      </c>
      <c r="D7">
        <v>1</v>
      </c>
      <c r="E7">
        <v>4.0999999999999996</v>
      </c>
      <c r="F7">
        <v>54</v>
      </c>
    </row>
    <row r="8" spans="1:12" x14ac:dyDescent="0.3">
      <c r="A8" t="s">
        <v>19</v>
      </c>
      <c r="B8">
        <v>28</v>
      </c>
      <c r="C8">
        <v>22</v>
      </c>
      <c r="D8">
        <v>0</v>
      </c>
      <c r="E8">
        <v>0</v>
      </c>
      <c r="F8">
        <v>200</v>
      </c>
    </row>
    <row r="9" spans="1:12" x14ac:dyDescent="0.3">
      <c r="A9" t="s">
        <v>62</v>
      </c>
      <c r="B9">
        <v>100</v>
      </c>
      <c r="C9">
        <v>10</v>
      </c>
      <c r="D9">
        <v>0</v>
      </c>
      <c r="E9">
        <v>12</v>
      </c>
      <c r="F9">
        <v>140</v>
      </c>
    </row>
    <row r="10" spans="1:12" x14ac:dyDescent="0.3">
      <c r="A10" t="s">
        <v>63</v>
      </c>
      <c r="B10">
        <f>SUM(B2:B9)</f>
        <v>3624</v>
      </c>
      <c r="C10">
        <f t="shared" ref="C10:F10" si="2">SUM(C2:C9)</f>
        <v>110.2</v>
      </c>
      <c r="D10">
        <f t="shared" si="2"/>
        <v>32.82083333333334</v>
      </c>
      <c r="E10">
        <f t="shared" si="2"/>
        <v>351.38333333333333</v>
      </c>
      <c r="F10">
        <f t="shared" si="2"/>
        <v>2162.9166666666665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C9F7-D853-4E1F-8CB9-36D5E4D67975}">
  <sheetPr codeName="Sheet1"/>
  <dimension ref="A1:W158"/>
  <sheetViews>
    <sheetView zoomScaleNormal="100" workbookViewId="0">
      <selection activeCell="F6" sqref="F6"/>
    </sheetView>
  </sheetViews>
  <sheetFormatPr defaultRowHeight="14.4" x14ac:dyDescent="0.3"/>
  <cols>
    <col min="1" max="1" width="9.109375" style="1" bestFit="1" customWidth="1"/>
    <col min="2" max="2" width="31.44140625" customWidth="1"/>
    <col min="8" max="12" width="8.88671875" style="1"/>
  </cols>
  <sheetData>
    <row r="1" spans="1:23" s="1" customFormat="1" x14ac:dyDescent="0.3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6"/>
      <c r="J1" s="6"/>
      <c r="K1" s="6"/>
      <c r="L1" s="6"/>
      <c r="N1" s="1" t="s">
        <v>64</v>
      </c>
      <c r="O1" s="3" t="s">
        <v>3</v>
      </c>
      <c r="P1" s="3" t="s">
        <v>4</v>
      </c>
      <c r="Q1" s="3" t="s">
        <v>5</v>
      </c>
      <c r="R1" s="3" t="s">
        <v>6</v>
      </c>
    </row>
    <row r="2" spans="1:23" x14ac:dyDescent="0.3">
      <c r="A2" s="2">
        <v>44257</v>
      </c>
      <c r="B2" t="s">
        <v>7</v>
      </c>
      <c r="C2">
        <v>74</v>
      </c>
      <c r="D2">
        <v>0.24999999999999997</v>
      </c>
      <c r="E2">
        <v>8.6999999999999993</v>
      </c>
      <c r="F2">
        <v>0.49999999999999994</v>
      </c>
      <c r="G2">
        <v>42</v>
      </c>
      <c r="N2" t="s">
        <v>7</v>
      </c>
      <c r="O2">
        <f>D2/74</f>
        <v>3.3783783783783781E-3</v>
      </c>
      <c r="P2">
        <f t="shared" ref="P2:R2" si="0">E2/74</f>
        <v>0.11756756756756756</v>
      </c>
      <c r="Q2">
        <f t="shared" si="0"/>
        <v>6.7567567567567563E-3</v>
      </c>
      <c r="R2">
        <f t="shared" si="0"/>
        <v>0.56756756756756754</v>
      </c>
    </row>
    <row r="3" spans="1:23" x14ac:dyDescent="0.3">
      <c r="A3" s="2">
        <v>44257</v>
      </c>
      <c r="B3" t="s">
        <v>8</v>
      </c>
      <c r="C3">
        <v>34</v>
      </c>
      <c r="D3">
        <v>0</v>
      </c>
      <c r="E3">
        <v>0.8</v>
      </c>
      <c r="F3">
        <v>0.8</v>
      </c>
      <c r="G3">
        <v>10</v>
      </c>
      <c r="N3" t="s">
        <v>8</v>
      </c>
      <c r="O3">
        <f>D3/$C3</f>
        <v>0</v>
      </c>
      <c r="P3">
        <f t="shared" ref="P3:R3" si="1">E3/$C3</f>
        <v>2.3529411764705882E-2</v>
      </c>
      <c r="Q3">
        <f t="shared" si="1"/>
        <v>2.3529411764705882E-2</v>
      </c>
      <c r="R3">
        <f t="shared" si="1"/>
        <v>0.29411764705882354</v>
      </c>
    </row>
    <row r="4" spans="1:23" x14ac:dyDescent="0.3">
      <c r="A4" s="2">
        <v>44257</v>
      </c>
      <c r="B4" t="s">
        <v>9</v>
      </c>
      <c r="C4">
        <v>32</v>
      </c>
      <c r="D4">
        <v>15</v>
      </c>
      <c r="E4">
        <v>5</v>
      </c>
      <c r="F4">
        <v>6</v>
      </c>
      <c r="G4">
        <v>180</v>
      </c>
      <c r="N4" t="str">
        <f t="shared" ref="N4:N15" si="2">B4</f>
        <v>Almond butter</v>
      </c>
      <c r="O4">
        <f>D4/$C4</f>
        <v>0.46875</v>
      </c>
      <c r="P4">
        <f t="shared" ref="P4" si="3">E4/$C4</f>
        <v>0.15625</v>
      </c>
      <c r="Q4">
        <f t="shared" ref="Q4" si="4">F4/$C4</f>
        <v>0.1875</v>
      </c>
      <c r="R4">
        <f t="shared" ref="R4" si="5">G4/$C4</f>
        <v>5.625</v>
      </c>
    </row>
    <row r="5" spans="1:23" x14ac:dyDescent="0.3">
      <c r="A5" s="2">
        <v>44257</v>
      </c>
      <c r="B5" t="s">
        <v>10</v>
      </c>
      <c r="C5">
        <v>409</v>
      </c>
      <c r="D5">
        <v>4.2604166666666661</v>
      </c>
      <c r="E5">
        <v>4.2604166666666661</v>
      </c>
      <c r="F5">
        <v>1.7041666666666666</v>
      </c>
      <c r="G5">
        <v>51.125</v>
      </c>
      <c r="N5" t="str">
        <f t="shared" si="2"/>
        <v>Almond milk</v>
      </c>
      <c r="O5">
        <f>D5/$C5</f>
        <v>1.0416666666666664E-2</v>
      </c>
      <c r="P5">
        <f t="shared" ref="P5" si="6">E5/$C5</f>
        <v>1.0416666666666664E-2</v>
      </c>
      <c r="Q5">
        <f t="shared" ref="Q5" si="7">F5/$C5</f>
        <v>4.1666666666666666E-3</v>
      </c>
      <c r="R5">
        <f t="shared" ref="R5" si="8">G5/$C5</f>
        <v>0.125</v>
      </c>
    </row>
    <row r="6" spans="1:23" x14ac:dyDescent="0.3">
      <c r="A6" s="2">
        <v>44257</v>
      </c>
      <c r="B6" t="s">
        <v>11</v>
      </c>
      <c r="C6">
        <v>114</v>
      </c>
      <c r="D6">
        <v>8</v>
      </c>
      <c r="E6">
        <v>0</v>
      </c>
      <c r="F6">
        <v>24</v>
      </c>
      <c r="G6">
        <v>56</v>
      </c>
      <c r="N6" t="str">
        <f t="shared" si="2"/>
        <v>Ground turkey 93%</v>
      </c>
      <c r="O6">
        <f t="shared" ref="O6:O15" si="9">D6/$C6</f>
        <v>7.0175438596491224E-2</v>
      </c>
      <c r="P6">
        <f t="shared" ref="P6:P15" si="10">E6/$C6</f>
        <v>0</v>
      </c>
      <c r="Q6">
        <f t="shared" ref="Q6:Q15" si="11">F6/$C6</f>
        <v>0.21052631578947367</v>
      </c>
      <c r="R6">
        <f t="shared" ref="R6:R15" si="12">G6/$C6</f>
        <v>0.49122807017543857</v>
      </c>
    </row>
    <row r="7" spans="1:23" x14ac:dyDescent="0.3">
      <c r="A7" s="2">
        <v>44257</v>
      </c>
      <c r="B7" t="s">
        <v>12</v>
      </c>
      <c r="C7">
        <v>19</v>
      </c>
      <c r="D7">
        <v>5</v>
      </c>
      <c r="E7">
        <v>0</v>
      </c>
      <c r="F7">
        <v>5</v>
      </c>
      <c r="G7">
        <v>70</v>
      </c>
      <c r="N7" t="str">
        <f t="shared" si="2"/>
        <v>Provel cheese</v>
      </c>
      <c r="O7">
        <f t="shared" si="9"/>
        <v>0.26315789473684209</v>
      </c>
      <c r="P7">
        <f t="shared" si="10"/>
        <v>0</v>
      </c>
      <c r="Q7">
        <f t="shared" si="11"/>
        <v>0.26315789473684209</v>
      </c>
      <c r="R7">
        <f t="shared" si="12"/>
        <v>3.6842105263157894</v>
      </c>
    </row>
    <row r="8" spans="1:23" x14ac:dyDescent="0.3">
      <c r="A8" s="2">
        <v>44257</v>
      </c>
      <c r="B8" t="s">
        <v>13</v>
      </c>
      <c r="C8">
        <v>106</v>
      </c>
      <c r="D8">
        <v>1.5</v>
      </c>
      <c r="E8">
        <v>7</v>
      </c>
      <c r="F8">
        <v>3</v>
      </c>
      <c r="G8">
        <v>50</v>
      </c>
      <c r="N8" t="str">
        <f t="shared" si="2"/>
        <v>Green Giant Broccoli &amp; Cheese</v>
      </c>
      <c r="O8">
        <f t="shared" si="9"/>
        <v>1.4150943396226415E-2</v>
      </c>
      <c r="P8">
        <f t="shared" si="10"/>
        <v>6.6037735849056603E-2</v>
      </c>
      <c r="Q8">
        <f t="shared" si="11"/>
        <v>2.8301886792452831E-2</v>
      </c>
      <c r="R8">
        <f t="shared" si="12"/>
        <v>0.47169811320754718</v>
      </c>
      <c r="S8" s="4" t="s">
        <v>65</v>
      </c>
    </row>
    <row r="9" spans="1:23" x14ac:dyDescent="0.3">
      <c r="A9" s="2">
        <v>44257</v>
      </c>
      <c r="B9" t="s">
        <v>14</v>
      </c>
      <c r="C9">
        <v>28</v>
      </c>
      <c r="D9">
        <v>0</v>
      </c>
      <c r="E9">
        <v>2.6</v>
      </c>
      <c r="F9">
        <v>0</v>
      </c>
      <c r="G9">
        <v>11</v>
      </c>
      <c r="N9" t="str">
        <f t="shared" si="2"/>
        <v>Onion</v>
      </c>
      <c r="O9">
        <f t="shared" si="9"/>
        <v>0</v>
      </c>
      <c r="P9">
        <f t="shared" si="10"/>
        <v>9.285714285714286E-2</v>
      </c>
      <c r="Q9">
        <f t="shared" si="11"/>
        <v>0</v>
      </c>
      <c r="R9">
        <f t="shared" si="12"/>
        <v>0.39285714285714285</v>
      </c>
      <c r="S9" s="1" t="s">
        <v>66</v>
      </c>
      <c r="W9" s="1" t="s">
        <v>67</v>
      </c>
    </row>
    <row r="10" spans="1:23" x14ac:dyDescent="0.3">
      <c r="A10" s="2">
        <v>44257</v>
      </c>
      <c r="B10" t="s">
        <v>15</v>
      </c>
      <c r="C10">
        <v>23</v>
      </c>
      <c r="D10">
        <v>6</v>
      </c>
      <c r="E10">
        <v>3</v>
      </c>
      <c r="F10">
        <v>6</v>
      </c>
      <c r="G10">
        <v>90</v>
      </c>
      <c r="N10" t="str">
        <f t="shared" si="2"/>
        <v>Wagu jerky</v>
      </c>
      <c r="O10">
        <f t="shared" si="9"/>
        <v>0.2608695652173913</v>
      </c>
      <c r="P10">
        <f t="shared" si="10"/>
        <v>0.13043478260869565</v>
      </c>
      <c r="Q10">
        <f t="shared" si="11"/>
        <v>0.2608695652173913</v>
      </c>
      <c r="R10">
        <f t="shared" si="12"/>
        <v>3.9130434782608696</v>
      </c>
      <c r="S10" s="1" t="s">
        <v>68</v>
      </c>
      <c r="W10" s="1" t="s">
        <v>69</v>
      </c>
    </row>
    <row r="11" spans="1:23" x14ac:dyDescent="0.3">
      <c r="A11" s="2">
        <v>44257</v>
      </c>
      <c r="B11" t="s">
        <v>16</v>
      </c>
      <c r="C11">
        <v>28</v>
      </c>
      <c r="D11">
        <v>14</v>
      </c>
      <c r="E11">
        <v>5</v>
      </c>
      <c r="F11">
        <v>7</v>
      </c>
      <c r="G11">
        <v>170</v>
      </c>
      <c r="N11" t="str">
        <f t="shared" si="2"/>
        <v>Peanuts</v>
      </c>
      <c r="O11">
        <f t="shared" si="9"/>
        <v>0.5</v>
      </c>
      <c r="P11">
        <f t="shared" si="10"/>
        <v>0.17857142857142858</v>
      </c>
      <c r="Q11">
        <f t="shared" si="11"/>
        <v>0.25</v>
      </c>
      <c r="R11">
        <f t="shared" si="12"/>
        <v>6.0714285714285712</v>
      </c>
      <c r="S11" s="1" t="s">
        <v>70</v>
      </c>
      <c r="W11" s="1" t="s">
        <v>71</v>
      </c>
    </row>
    <row r="12" spans="1:23" x14ac:dyDescent="0.3">
      <c r="A12" s="2">
        <v>44257</v>
      </c>
      <c r="B12" t="s">
        <v>7</v>
      </c>
      <c r="C12">
        <v>74</v>
      </c>
      <c r="D12">
        <v>0.24999999999999997</v>
      </c>
      <c r="E12">
        <v>8.6999999999999993</v>
      </c>
      <c r="F12">
        <v>0.49999999999999994</v>
      </c>
      <c r="G12">
        <v>42</v>
      </c>
      <c r="N12" t="str">
        <f t="shared" si="2"/>
        <v>Blueberries</v>
      </c>
      <c r="O12">
        <f t="shared" si="9"/>
        <v>3.3783783783783781E-3</v>
      </c>
      <c r="P12">
        <f t="shared" si="10"/>
        <v>0.11756756756756756</v>
      </c>
      <c r="Q12">
        <f t="shared" si="11"/>
        <v>6.7567567567567563E-3</v>
      </c>
      <c r="R12">
        <f t="shared" si="12"/>
        <v>0.56756756756756754</v>
      </c>
      <c r="S12" s="1"/>
      <c r="T12" s="1"/>
      <c r="U12" s="1"/>
      <c r="W12" s="1" t="s">
        <v>72</v>
      </c>
    </row>
    <row r="13" spans="1:23" x14ac:dyDescent="0.3">
      <c r="A13" s="2">
        <v>44257</v>
      </c>
      <c r="B13" t="s">
        <v>8</v>
      </c>
      <c r="C13">
        <v>34</v>
      </c>
      <c r="D13">
        <v>0</v>
      </c>
      <c r="E13">
        <v>0.8</v>
      </c>
      <c r="F13">
        <v>0.8</v>
      </c>
      <c r="G13">
        <v>10</v>
      </c>
      <c r="N13" t="str">
        <f t="shared" si="2"/>
        <v>Kale</v>
      </c>
      <c r="O13">
        <f t="shared" si="9"/>
        <v>0</v>
      </c>
      <c r="P13">
        <f t="shared" si="10"/>
        <v>2.3529411764705882E-2</v>
      </c>
      <c r="Q13">
        <f t="shared" si="11"/>
        <v>2.3529411764705882E-2</v>
      </c>
      <c r="R13">
        <f t="shared" si="12"/>
        <v>0.29411764705882354</v>
      </c>
    </row>
    <row r="14" spans="1:23" x14ac:dyDescent="0.3">
      <c r="A14" s="2">
        <v>44257</v>
      </c>
      <c r="B14" t="s">
        <v>9</v>
      </c>
      <c r="C14">
        <v>32</v>
      </c>
      <c r="D14">
        <v>15</v>
      </c>
      <c r="E14">
        <v>5</v>
      </c>
      <c r="F14">
        <v>6</v>
      </c>
      <c r="G14">
        <v>180</v>
      </c>
      <c r="N14" t="str">
        <f t="shared" si="2"/>
        <v>Almond butter</v>
      </c>
      <c r="O14">
        <f t="shared" si="9"/>
        <v>0.46875</v>
      </c>
      <c r="P14">
        <f t="shared" si="10"/>
        <v>0.15625</v>
      </c>
      <c r="Q14">
        <f t="shared" si="11"/>
        <v>0.1875</v>
      </c>
      <c r="R14">
        <f t="shared" si="12"/>
        <v>5.625</v>
      </c>
    </row>
    <row r="15" spans="1:23" x14ac:dyDescent="0.3">
      <c r="A15" s="2">
        <v>44257</v>
      </c>
      <c r="B15" t="s">
        <v>10</v>
      </c>
      <c r="C15">
        <v>409</v>
      </c>
      <c r="D15">
        <v>4.2604166666666661</v>
      </c>
      <c r="E15">
        <v>4.2604166666666661</v>
      </c>
      <c r="F15">
        <v>1.7041666666666666</v>
      </c>
      <c r="G15">
        <v>51.125</v>
      </c>
      <c r="H15" s="2">
        <f>A15</f>
        <v>44257</v>
      </c>
      <c r="I15" s="1">
        <f>SUM(D2:D15)</f>
        <v>73.520833333333329</v>
      </c>
      <c r="J15" s="1">
        <f>SUM(E2:E15)</f>
        <v>55.12083333333333</v>
      </c>
      <c r="K15" s="1">
        <f t="shared" ref="K15:L15" si="13">SUM(F2:F15)</f>
        <v>63.008333333333326</v>
      </c>
      <c r="L15" s="1">
        <f t="shared" si="13"/>
        <v>1013.25</v>
      </c>
      <c r="N15" t="str">
        <f t="shared" si="2"/>
        <v>Almond milk</v>
      </c>
      <c r="O15">
        <f t="shared" si="9"/>
        <v>1.0416666666666664E-2</v>
      </c>
      <c r="P15">
        <f t="shared" si="10"/>
        <v>1.0416666666666664E-2</v>
      </c>
      <c r="Q15">
        <f t="shared" si="11"/>
        <v>4.1666666666666666E-3</v>
      </c>
      <c r="R15">
        <f t="shared" si="12"/>
        <v>0.125</v>
      </c>
    </row>
    <row r="16" spans="1:23" x14ac:dyDescent="0.3">
      <c r="I16" s="5">
        <f>I15/SUM($I15:$K15)</f>
        <v>0.38362031480998349</v>
      </c>
      <c r="J16" s="5">
        <f t="shared" ref="J16:K16" si="14">J15/SUM($I15:$K15)</f>
        <v>0.2876119662579355</v>
      </c>
      <c r="K16" s="5">
        <f t="shared" si="14"/>
        <v>0.32876771893208107</v>
      </c>
    </row>
    <row r="17" spans="1:18" x14ac:dyDescent="0.3">
      <c r="A17" s="2">
        <v>44258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</row>
    <row r="18" spans="1:18" x14ac:dyDescent="0.3">
      <c r="A18" s="2">
        <v>44258</v>
      </c>
      <c r="B18" t="s">
        <v>17</v>
      </c>
      <c r="C18">
        <v>100</v>
      </c>
      <c r="D18">
        <v>10</v>
      </c>
      <c r="E18">
        <v>0</v>
      </c>
      <c r="F18">
        <v>12</v>
      </c>
      <c r="G18">
        <v>140</v>
      </c>
      <c r="N18" t="str">
        <f t="shared" ref="N18:N32" si="15">B18</f>
        <v>Large egg</v>
      </c>
      <c r="O18">
        <f t="shared" ref="O18" si="16">D18/$C18</f>
        <v>0.1</v>
      </c>
      <c r="P18">
        <f t="shared" ref="P18" si="17">E18/$C18</f>
        <v>0</v>
      </c>
      <c r="Q18">
        <f t="shared" ref="Q18" si="18">F18/$C18</f>
        <v>0.12</v>
      </c>
      <c r="R18">
        <f t="shared" ref="R18" si="19">G18/$C18</f>
        <v>1.4</v>
      </c>
    </row>
    <row r="19" spans="1:18" x14ac:dyDescent="0.3">
      <c r="A19" s="2">
        <v>44258</v>
      </c>
      <c r="B19" t="s">
        <v>18</v>
      </c>
      <c r="C19">
        <v>30</v>
      </c>
      <c r="D19">
        <v>5</v>
      </c>
      <c r="E19">
        <v>0</v>
      </c>
      <c r="F19">
        <v>4</v>
      </c>
      <c r="G19">
        <v>60</v>
      </c>
      <c r="N19" t="str">
        <f t="shared" si="15"/>
        <v>Turkey bacon</v>
      </c>
      <c r="O19">
        <f t="shared" ref="O19:O32" si="20">D19/$C19</f>
        <v>0.16666666666666666</v>
      </c>
      <c r="P19">
        <f t="shared" ref="P19:P32" si="21">E19/$C19</f>
        <v>0</v>
      </c>
      <c r="Q19">
        <f t="shared" ref="Q19:Q32" si="22">F19/$C19</f>
        <v>0.13333333333333333</v>
      </c>
      <c r="R19">
        <f t="shared" ref="R19:R32" si="23">G19/$C19</f>
        <v>2</v>
      </c>
    </row>
    <row r="20" spans="1:18" x14ac:dyDescent="0.3">
      <c r="A20" s="2">
        <v>44258</v>
      </c>
      <c r="B20" t="s">
        <v>19</v>
      </c>
      <c r="C20">
        <v>7</v>
      </c>
      <c r="D20">
        <v>6</v>
      </c>
      <c r="E20">
        <v>0</v>
      </c>
      <c r="F20">
        <v>0</v>
      </c>
      <c r="G20">
        <v>50</v>
      </c>
      <c r="N20" t="str">
        <f t="shared" si="15"/>
        <v>Butter</v>
      </c>
      <c r="O20">
        <f t="shared" si="20"/>
        <v>0.8571428571428571</v>
      </c>
      <c r="P20">
        <f t="shared" si="21"/>
        <v>0</v>
      </c>
      <c r="Q20">
        <f t="shared" si="22"/>
        <v>0</v>
      </c>
      <c r="R20">
        <f t="shared" si="23"/>
        <v>7.1428571428571432</v>
      </c>
    </row>
    <row r="21" spans="1:18" x14ac:dyDescent="0.3">
      <c r="A21" s="2">
        <v>44258</v>
      </c>
      <c r="B21" t="s">
        <v>11</v>
      </c>
      <c r="C21">
        <v>114</v>
      </c>
      <c r="D21">
        <v>8</v>
      </c>
      <c r="E21">
        <v>0</v>
      </c>
      <c r="F21">
        <v>24</v>
      </c>
      <c r="G21">
        <v>56</v>
      </c>
      <c r="N21" t="str">
        <f t="shared" si="15"/>
        <v>Ground turkey 93%</v>
      </c>
      <c r="O21">
        <f t="shared" si="20"/>
        <v>7.0175438596491224E-2</v>
      </c>
      <c r="P21">
        <f t="shared" si="21"/>
        <v>0</v>
      </c>
      <c r="Q21">
        <f t="shared" si="22"/>
        <v>0.21052631578947367</v>
      </c>
      <c r="R21">
        <f t="shared" si="23"/>
        <v>0.49122807017543857</v>
      </c>
    </row>
    <row r="22" spans="1:18" x14ac:dyDescent="0.3">
      <c r="A22" s="2">
        <v>44258</v>
      </c>
      <c r="B22" t="s">
        <v>12</v>
      </c>
      <c r="C22">
        <v>19</v>
      </c>
      <c r="D22">
        <v>5</v>
      </c>
      <c r="E22">
        <v>0</v>
      </c>
      <c r="F22">
        <v>5</v>
      </c>
      <c r="G22">
        <v>70</v>
      </c>
      <c r="N22" t="str">
        <f t="shared" si="15"/>
        <v>Provel cheese</v>
      </c>
      <c r="O22">
        <f t="shared" si="20"/>
        <v>0.26315789473684209</v>
      </c>
      <c r="P22">
        <f t="shared" si="21"/>
        <v>0</v>
      </c>
      <c r="Q22">
        <f t="shared" si="22"/>
        <v>0.26315789473684209</v>
      </c>
      <c r="R22">
        <f t="shared" si="23"/>
        <v>3.6842105263157894</v>
      </c>
    </row>
    <row r="23" spans="1:18" x14ac:dyDescent="0.3">
      <c r="A23" s="2">
        <v>44258</v>
      </c>
      <c r="B23" t="s">
        <v>13</v>
      </c>
      <c r="C23">
        <v>106</v>
      </c>
      <c r="D23">
        <v>1.5</v>
      </c>
      <c r="E23">
        <v>7</v>
      </c>
      <c r="F23">
        <v>3</v>
      </c>
      <c r="G23">
        <v>50</v>
      </c>
      <c r="N23" t="str">
        <f t="shared" si="15"/>
        <v>Green Giant Broccoli &amp; Cheese</v>
      </c>
      <c r="O23">
        <f t="shared" si="20"/>
        <v>1.4150943396226415E-2</v>
      </c>
      <c r="P23">
        <f t="shared" si="21"/>
        <v>6.6037735849056603E-2</v>
      </c>
      <c r="Q23">
        <f t="shared" si="22"/>
        <v>2.8301886792452831E-2</v>
      </c>
      <c r="R23">
        <f t="shared" si="23"/>
        <v>0.47169811320754718</v>
      </c>
    </row>
    <row r="24" spans="1:18" x14ac:dyDescent="0.3">
      <c r="A24" s="2">
        <v>44258</v>
      </c>
      <c r="B24" t="s">
        <v>20</v>
      </c>
      <c r="C24">
        <v>28</v>
      </c>
      <c r="D24">
        <v>0</v>
      </c>
      <c r="E24">
        <v>0</v>
      </c>
      <c r="F24">
        <v>0</v>
      </c>
      <c r="G24">
        <v>0</v>
      </c>
      <c r="N24" t="str">
        <f t="shared" si="15"/>
        <v>Pickle</v>
      </c>
      <c r="O24">
        <f t="shared" si="20"/>
        <v>0</v>
      </c>
      <c r="P24">
        <f t="shared" si="21"/>
        <v>0</v>
      </c>
      <c r="Q24">
        <f t="shared" si="22"/>
        <v>0</v>
      </c>
      <c r="R24">
        <f t="shared" si="23"/>
        <v>0</v>
      </c>
    </row>
    <row r="25" spans="1:18" x14ac:dyDescent="0.3">
      <c r="A25" s="2">
        <v>44258</v>
      </c>
      <c r="B25" t="s">
        <v>21</v>
      </c>
      <c r="C25">
        <v>32</v>
      </c>
      <c r="D25">
        <v>0</v>
      </c>
      <c r="E25">
        <v>2</v>
      </c>
      <c r="F25">
        <v>0</v>
      </c>
      <c r="G25">
        <v>15</v>
      </c>
      <c r="N25" t="str">
        <f t="shared" si="15"/>
        <v>Lillie's Carolina BBQ sauce zero sugar</v>
      </c>
      <c r="O25">
        <f t="shared" si="20"/>
        <v>0</v>
      </c>
      <c r="P25">
        <f t="shared" si="21"/>
        <v>6.25E-2</v>
      </c>
      <c r="Q25">
        <f t="shared" si="22"/>
        <v>0</v>
      </c>
      <c r="R25">
        <f t="shared" si="23"/>
        <v>0.46875</v>
      </c>
    </row>
    <row r="26" spans="1:18" x14ac:dyDescent="0.3">
      <c r="A26" s="2">
        <v>44258</v>
      </c>
      <c r="B26" t="s">
        <v>15</v>
      </c>
      <c r="C26">
        <v>46</v>
      </c>
      <c r="D26">
        <v>12</v>
      </c>
      <c r="E26">
        <v>6</v>
      </c>
      <c r="F26">
        <v>12</v>
      </c>
      <c r="G26">
        <v>180</v>
      </c>
      <c r="N26" t="str">
        <f t="shared" si="15"/>
        <v>Wagu jerky</v>
      </c>
      <c r="O26">
        <f t="shared" si="20"/>
        <v>0.2608695652173913</v>
      </c>
      <c r="P26">
        <f t="shared" si="21"/>
        <v>0.13043478260869565</v>
      </c>
      <c r="Q26">
        <f t="shared" si="22"/>
        <v>0.2608695652173913</v>
      </c>
      <c r="R26">
        <f t="shared" si="23"/>
        <v>3.9130434782608696</v>
      </c>
    </row>
    <row r="27" spans="1:18" x14ac:dyDescent="0.3">
      <c r="A27" s="2">
        <v>44258</v>
      </c>
      <c r="B27" t="s">
        <v>16</v>
      </c>
      <c r="C27">
        <v>56</v>
      </c>
      <c r="D27">
        <v>28</v>
      </c>
      <c r="E27">
        <v>10</v>
      </c>
      <c r="F27">
        <v>14</v>
      </c>
      <c r="G27">
        <v>340</v>
      </c>
      <c r="N27" t="str">
        <f t="shared" si="15"/>
        <v>Peanuts</v>
      </c>
      <c r="O27">
        <f t="shared" si="20"/>
        <v>0.5</v>
      </c>
      <c r="P27">
        <f t="shared" si="21"/>
        <v>0.17857142857142858</v>
      </c>
      <c r="Q27">
        <f t="shared" si="22"/>
        <v>0.25</v>
      </c>
      <c r="R27">
        <f t="shared" si="23"/>
        <v>6.0714285714285712</v>
      </c>
    </row>
    <row r="28" spans="1:18" x14ac:dyDescent="0.3">
      <c r="A28" s="2">
        <v>44258</v>
      </c>
      <c r="B28" t="s">
        <v>17</v>
      </c>
      <c r="C28">
        <v>100</v>
      </c>
      <c r="D28">
        <v>10</v>
      </c>
      <c r="E28">
        <v>0</v>
      </c>
      <c r="F28">
        <v>12</v>
      </c>
      <c r="G28">
        <v>140</v>
      </c>
      <c r="N28" t="str">
        <f t="shared" si="15"/>
        <v>Large egg</v>
      </c>
      <c r="O28">
        <f t="shared" si="20"/>
        <v>0.1</v>
      </c>
      <c r="P28">
        <f t="shared" si="21"/>
        <v>0</v>
      </c>
      <c r="Q28">
        <f t="shared" si="22"/>
        <v>0.12</v>
      </c>
      <c r="R28">
        <f t="shared" si="23"/>
        <v>1.4</v>
      </c>
    </row>
    <row r="29" spans="1:18" x14ac:dyDescent="0.3">
      <c r="A29" s="2">
        <v>44258</v>
      </c>
      <c r="B29" t="s">
        <v>18</v>
      </c>
      <c r="C29">
        <v>30</v>
      </c>
      <c r="D29">
        <v>5</v>
      </c>
      <c r="E29">
        <v>0</v>
      </c>
      <c r="F29">
        <v>4</v>
      </c>
      <c r="G29">
        <v>60</v>
      </c>
      <c r="N29" t="str">
        <f t="shared" si="15"/>
        <v>Turkey bacon</v>
      </c>
      <c r="O29">
        <f t="shared" si="20"/>
        <v>0.16666666666666666</v>
      </c>
      <c r="P29">
        <f t="shared" si="21"/>
        <v>0</v>
      </c>
      <c r="Q29">
        <f t="shared" si="22"/>
        <v>0.13333333333333333</v>
      </c>
      <c r="R29">
        <f t="shared" si="23"/>
        <v>2</v>
      </c>
    </row>
    <row r="30" spans="1:18" x14ac:dyDescent="0.3">
      <c r="A30" s="2">
        <v>44258</v>
      </c>
      <c r="B30" t="s">
        <v>22</v>
      </c>
      <c r="C30">
        <v>28</v>
      </c>
      <c r="D30">
        <v>13</v>
      </c>
      <c r="E30">
        <v>5</v>
      </c>
      <c r="F30">
        <v>6</v>
      </c>
      <c r="G30">
        <v>160</v>
      </c>
      <c r="N30" t="str">
        <f t="shared" si="15"/>
        <v>Pistachios</v>
      </c>
      <c r="O30">
        <f t="shared" si="20"/>
        <v>0.4642857142857143</v>
      </c>
      <c r="P30">
        <f t="shared" si="21"/>
        <v>0.17857142857142858</v>
      </c>
      <c r="Q30">
        <f t="shared" si="22"/>
        <v>0.21428571428571427</v>
      </c>
      <c r="R30">
        <f t="shared" si="23"/>
        <v>5.7142857142857144</v>
      </c>
    </row>
    <row r="31" spans="1:18" x14ac:dyDescent="0.3">
      <c r="A31" s="2">
        <v>44258</v>
      </c>
      <c r="B31" t="s">
        <v>19</v>
      </c>
      <c r="C31">
        <v>7</v>
      </c>
      <c r="D31">
        <v>6</v>
      </c>
      <c r="E31">
        <v>0</v>
      </c>
      <c r="F31">
        <v>0</v>
      </c>
      <c r="G31">
        <v>50</v>
      </c>
      <c r="N31" t="str">
        <f t="shared" si="15"/>
        <v>Butter</v>
      </c>
      <c r="O31">
        <f t="shared" si="20"/>
        <v>0.8571428571428571</v>
      </c>
      <c r="P31">
        <f t="shared" si="21"/>
        <v>0</v>
      </c>
      <c r="Q31">
        <f t="shared" si="22"/>
        <v>0</v>
      </c>
      <c r="R31">
        <f t="shared" si="23"/>
        <v>7.1428571428571432</v>
      </c>
    </row>
    <row r="32" spans="1:18" x14ac:dyDescent="0.3">
      <c r="A32" s="2">
        <v>44258</v>
      </c>
      <c r="B32" t="s">
        <v>23</v>
      </c>
      <c r="C32">
        <v>44</v>
      </c>
      <c r="D32">
        <v>4</v>
      </c>
      <c r="E32">
        <v>0</v>
      </c>
      <c r="F32">
        <v>0</v>
      </c>
      <c r="G32">
        <v>40</v>
      </c>
      <c r="H32" s="2">
        <f>A32</f>
        <v>44258</v>
      </c>
      <c r="I32" s="1">
        <f>SUM(D18:D32)</f>
        <v>113.5</v>
      </c>
      <c r="J32" s="1">
        <f>SUM(E18:E32)</f>
        <v>30</v>
      </c>
      <c r="K32" s="1">
        <f t="shared" ref="K32" si="24">SUM(F18:F32)</f>
        <v>96</v>
      </c>
      <c r="L32" s="1">
        <f t="shared" ref="L32" si="25">SUM(G18:G32)</f>
        <v>1411</v>
      </c>
      <c r="N32" t="str">
        <f t="shared" si="15"/>
        <v>Coffeemate creamer</v>
      </c>
      <c r="O32">
        <f t="shared" si="20"/>
        <v>9.0909090909090912E-2</v>
      </c>
      <c r="P32">
        <f t="shared" si="21"/>
        <v>0</v>
      </c>
      <c r="Q32">
        <f t="shared" si="22"/>
        <v>0</v>
      </c>
      <c r="R32">
        <f t="shared" si="23"/>
        <v>0.90909090909090906</v>
      </c>
    </row>
    <row r="33" spans="1:18" x14ac:dyDescent="0.3">
      <c r="A33" s="2"/>
      <c r="H33" s="2"/>
      <c r="I33" s="5">
        <f>I32/SUM($I32:$K32)</f>
        <v>0.47390396659707723</v>
      </c>
      <c r="J33" s="5">
        <f t="shared" ref="J33:K33" si="26">J32/SUM($I32:$K32)</f>
        <v>0.12526096033402923</v>
      </c>
      <c r="K33" s="5">
        <f t="shared" si="26"/>
        <v>0.40083507306889354</v>
      </c>
    </row>
    <row r="34" spans="1:18" x14ac:dyDescent="0.3">
      <c r="A34" s="2">
        <v>44259</v>
      </c>
      <c r="C34" s="3" t="s">
        <v>2</v>
      </c>
      <c r="D34" s="3" t="s">
        <v>3</v>
      </c>
      <c r="E34" s="3" t="s">
        <v>4</v>
      </c>
      <c r="F34" s="3" t="s">
        <v>5</v>
      </c>
      <c r="G34" s="3" t="s">
        <v>6</v>
      </c>
      <c r="H34" s="2"/>
      <c r="I34" s="5"/>
      <c r="J34" s="5"/>
      <c r="K34" s="5"/>
    </row>
    <row r="35" spans="1:18" x14ac:dyDescent="0.3">
      <c r="A35" s="2">
        <v>44259</v>
      </c>
      <c r="B35" t="s">
        <v>24</v>
      </c>
      <c r="C35">
        <v>80</v>
      </c>
      <c r="D35">
        <v>0</v>
      </c>
      <c r="E35">
        <v>0.66115702479338845</v>
      </c>
      <c r="F35">
        <v>0.66115702479338845</v>
      </c>
      <c r="G35">
        <v>9.9173553719008272</v>
      </c>
      <c r="M35" s="1"/>
      <c r="N35" t="str">
        <f t="shared" ref="N35:N49" si="27">B35</f>
        <v>Green beans</v>
      </c>
      <c r="O35">
        <f t="shared" ref="O35" si="28">D35/$C35</f>
        <v>0</v>
      </c>
      <c r="P35">
        <f t="shared" ref="P35" si="29">E35/$C35</f>
        <v>8.2644628099173556E-3</v>
      </c>
      <c r="Q35">
        <f t="shared" ref="Q35" si="30">F35/$C35</f>
        <v>8.2644628099173556E-3</v>
      </c>
      <c r="R35">
        <f t="shared" ref="R35" si="31">G35/$C35</f>
        <v>0.12396694214876033</v>
      </c>
    </row>
    <row r="36" spans="1:18" x14ac:dyDescent="0.3">
      <c r="A36" s="2">
        <v>44259</v>
      </c>
      <c r="B36" t="s">
        <v>11</v>
      </c>
      <c r="C36">
        <v>114</v>
      </c>
      <c r="D36">
        <v>8</v>
      </c>
      <c r="E36">
        <v>0</v>
      </c>
      <c r="F36">
        <v>24</v>
      </c>
      <c r="G36">
        <v>56</v>
      </c>
      <c r="M36" s="1"/>
      <c r="N36" t="str">
        <f t="shared" si="27"/>
        <v>Ground turkey 93%</v>
      </c>
      <c r="O36">
        <f t="shared" ref="O36:O49" si="32">D36/$C36</f>
        <v>7.0175438596491224E-2</v>
      </c>
      <c r="P36">
        <f t="shared" ref="P36:P49" si="33">E36/$C36</f>
        <v>0</v>
      </c>
      <c r="Q36">
        <f t="shared" ref="Q36:Q49" si="34">F36/$C36</f>
        <v>0.21052631578947367</v>
      </c>
      <c r="R36">
        <f t="shared" ref="R36:R49" si="35">G36/$C36</f>
        <v>0.49122807017543857</v>
      </c>
    </row>
    <row r="37" spans="1:18" x14ac:dyDescent="0.3">
      <c r="A37" s="2">
        <v>44259</v>
      </c>
      <c r="B37" t="s">
        <v>12</v>
      </c>
      <c r="C37">
        <v>19</v>
      </c>
      <c r="D37">
        <v>5</v>
      </c>
      <c r="E37">
        <v>0</v>
      </c>
      <c r="F37">
        <v>5</v>
      </c>
      <c r="G37">
        <v>70</v>
      </c>
      <c r="M37" s="1"/>
      <c r="N37" t="str">
        <f t="shared" si="27"/>
        <v>Provel cheese</v>
      </c>
      <c r="O37">
        <f t="shared" si="32"/>
        <v>0.26315789473684209</v>
      </c>
      <c r="P37">
        <f t="shared" si="33"/>
        <v>0</v>
      </c>
      <c r="Q37">
        <f t="shared" si="34"/>
        <v>0.26315789473684209</v>
      </c>
      <c r="R37">
        <f t="shared" si="35"/>
        <v>3.6842105263157894</v>
      </c>
    </row>
    <row r="38" spans="1:18" x14ac:dyDescent="0.3">
      <c r="A38" s="2">
        <v>44259</v>
      </c>
      <c r="B38" t="s">
        <v>25</v>
      </c>
      <c r="C38">
        <v>28</v>
      </c>
      <c r="D38">
        <v>9</v>
      </c>
      <c r="E38">
        <v>1</v>
      </c>
      <c r="F38">
        <v>6</v>
      </c>
      <c r="G38">
        <v>110</v>
      </c>
      <c r="N38" t="str">
        <f t="shared" si="27"/>
        <v>Cheddar cheese</v>
      </c>
      <c r="O38">
        <f t="shared" si="32"/>
        <v>0.32142857142857145</v>
      </c>
      <c r="P38">
        <f t="shared" si="33"/>
        <v>3.5714285714285712E-2</v>
      </c>
      <c r="Q38">
        <f t="shared" si="34"/>
        <v>0.21428571428571427</v>
      </c>
      <c r="R38">
        <f t="shared" si="35"/>
        <v>3.9285714285714284</v>
      </c>
    </row>
    <row r="39" spans="1:18" x14ac:dyDescent="0.3">
      <c r="A39" s="2">
        <v>44259</v>
      </c>
      <c r="B39" t="s">
        <v>26</v>
      </c>
      <c r="C39">
        <v>120</v>
      </c>
      <c r="D39">
        <v>6</v>
      </c>
      <c r="E39">
        <v>4</v>
      </c>
      <c r="F39">
        <v>3</v>
      </c>
      <c r="G39">
        <v>90</v>
      </c>
      <c r="N39" t="str">
        <f t="shared" si="27"/>
        <v>Green Giant Mashed Cauliflour bacon+cheese</v>
      </c>
      <c r="O39">
        <f t="shared" si="32"/>
        <v>0.05</v>
      </c>
      <c r="P39">
        <f t="shared" si="33"/>
        <v>3.3333333333333333E-2</v>
      </c>
      <c r="Q39">
        <f t="shared" si="34"/>
        <v>2.5000000000000001E-2</v>
      </c>
      <c r="R39">
        <f t="shared" si="35"/>
        <v>0.75</v>
      </c>
    </row>
    <row r="40" spans="1:18" x14ac:dyDescent="0.3">
      <c r="A40" s="2">
        <v>44259</v>
      </c>
      <c r="B40" t="s">
        <v>23</v>
      </c>
      <c r="C40">
        <v>44</v>
      </c>
      <c r="D40">
        <v>4</v>
      </c>
      <c r="E40">
        <v>0</v>
      </c>
      <c r="F40">
        <v>0</v>
      </c>
      <c r="G40">
        <v>40</v>
      </c>
      <c r="N40" t="str">
        <f t="shared" si="27"/>
        <v>Coffeemate creamer</v>
      </c>
      <c r="O40">
        <f t="shared" si="32"/>
        <v>9.0909090909090912E-2</v>
      </c>
      <c r="P40">
        <f t="shared" si="33"/>
        <v>0</v>
      </c>
      <c r="Q40">
        <f t="shared" si="34"/>
        <v>0</v>
      </c>
      <c r="R40">
        <f t="shared" si="35"/>
        <v>0.90909090909090906</v>
      </c>
    </row>
    <row r="41" spans="1:18" x14ac:dyDescent="0.3">
      <c r="A41" s="2">
        <v>44259</v>
      </c>
      <c r="B41" t="s">
        <v>22</v>
      </c>
      <c r="C41">
        <v>28</v>
      </c>
      <c r="D41">
        <v>13</v>
      </c>
      <c r="E41">
        <v>5</v>
      </c>
      <c r="F41">
        <v>6</v>
      </c>
      <c r="G41">
        <v>160</v>
      </c>
      <c r="N41" t="str">
        <f t="shared" si="27"/>
        <v>Pistachios</v>
      </c>
      <c r="O41">
        <f t="shared" si="32"/>
        <v>0.4642857142857143</v>
      </c>
      <c r="P41">
        <f t="shared" si="33"/>
        <v>0.17857142857142858</v>
      </c>
      <c r="Q41">
        <f t="shared" si="34"/>
        <v>0.21428571428571427</v>
      </c>
      <c r="R41">
        <f t="shared" si="35"/>
        <v>5.7142857142857144</v>
      </c>
    </row>
    <row r="42" spans="1:18" x14ac:dyDescent="0.3">
      <c r="A42" s="2">
        <v>44259</v>
      </c>
      <c r="B42" t="s">
        <v>27</v>
      </c>
      <c r="C42">
        <v>45</v>
      </c>
      <c r="D42">
        <v>12</v>
      </c>
      <c r="E42">
        <v>9</v>
      </c>
      <c r="F42">
        <v>12</v>
      </c>
      <c r="G42">
        <v>150</v>
      </c>
      <c r="N42" t="str">
        <f t="shared" si="27"/>
        <v>IQ bar almond butter</v>
      </c>
      <c r="O42">
        <f t="shared" si="32"/>
        <v>0.26666666666666666</v>
      </c>
      <c r="P42">
        <f t="shared" si="33"/>
        <v>0.2</v>
      </c>
      <c r="Q42">
        <f t="shared" si="34"/>
        <v>0.26666666666666666</v>
      </c>
      <c r="R42">
        <f t="shared" si="35"/>
        <v>3.3333333333333335</v>
      </c>
    </row>
    <row r="43" spans="1:18" x14ac:dyDescent="0.3">
      <c r="A43" s="2">
        <v>44259</v>
      </c>
      <c r="B43" t="s">
        <v>26</v>
      </c>
      <c r="C43">
        <v>120</v>
      </c>
      <c r="D43">
        <v>6</v>
      </c>
      <c r="E43">
        <v>4</v>
      </c>
      <c r="F43">
        <v>3</v>
      </c>
      <c r="G43">
        <v>90</v>
      </c>
      <c r="N43" t="str">
        <f t="shared" si="27"/>
        <v>Green Giant Mashed Cauliflour bacon+cheese</v>
      </c>
      <c r="O43">
        <f t="shared" si="32"/>
        <v>0.05</v>
      </c>
      <c r="P43">
        <f t="shared" si="33"/>
        <v>3.3333333333333333E-2</v>
      </c>
      <c r="Q43">
        <f t="shared" si="34"/>
        <v>2.5000000000000001E-2</v>
      </c>
      <c r="R43">
        <f t="shared" si="35"/>
        <v>0.75</v>
      </c>
    </row>
    <row r="44" spans="1:18" x14ac:dyDescent="0.3">
      <c r="A44" s="2">
        <v>44259</v>
      </c>
      <c r="B44" t="s">
        <v>26</v>
      </c>
      <c r="C44">
        <v>120</v>
      </c>
      <c r="D44">
        <v>6</v>
      </c>
      <c r="E44">
        <v>4</v>
      </c>
      <c r="F44">
        <v>3</v>
      </c>
      <c r="G44">
        <v>90</v>
      </c>
      <c r="N44" t="str">
        <f t="shared" si="27"/>
        <v>Green Giant Mashed Cauliflour bacon+cheese</v>
      </c>
      <c r="O44">
        <f t="shared" si="32"/>
        <v>0.05</v>
      </c>
      <c r="P44">
        <f t="shared" si="33"/>
        <v>3.3333333333333333E-2</v>
      </c>
      <c r="Q44">
        <f t="shared" si="34"/>
        <v>2.5000000000000001E-2</v>
      </c>
      <c r="R44">
        <f t="shared" si="35"/>
        <v>0.75</v>
      </c>
    </row>
    <row r="45" spans="1:18" x14ac:dyDescent="0.3">
      <c r="A45" s="2">
        <v>44259</v>
      </c>
      <c r="B45" t="s">
        <v>18</v>
      </c>
      <c r="C45">
        <v>45</v>
      </c>
      <c r="D45">
        <v>7.5</v>
      </c>
      <c r="E45">
        <v>0</v>
      </c>
      <c r="F45">
        <v>6</v>
      </c>
      <c r="G45">
        <v>90</v>
      </c>
      <c r="N45" t="str">
        <f t="shared" si="27"/>
        <v>Turkey bacon</v>
      </c>
      <c r="O45">
        <f t="shared" si="32"/>
        <v>0.16666666666666666</v>
      </c>
      <c r="P45">
        <f t="shared" si="33"/>
        <v>0</v>
      </c>
      <c r="Q45">
        <f t="shared" si="34"/>
        <v>0.13333333333333333</v>
      </c>
      <c r="R45">
        <f t="shared" si="35"/>
        <v>2</v>
      </c>
    </row>
    <row r="46" spans="1:18" x14ac:dyDescent="0.3">
      <c r="A46" s="2">
        <v>44259</v>
      </c>
      <c r="B46" t="s">
        <v>19</v>
      </c>
      <c r="C46">
        <v>7</v>
      </c>
      <c r="D46">
        <v>6</v>
      </c>
      <c r="E46">
        <v>0</v>
      </c>
      <c r="F46">
        <v>0</v>
      </c>
      <c r="G46">
        <v>50</v>
      </c>
      <c r="N46" t="str">
        <f t="shared" si="27"/>
        <v>Butter</v>
      </c>
      <c r="O46">
        <f t="shared" si="32"/>
        <v>0.8571428571428571</v>
      </c>
      <c r="P46">
        <f t="shared" si="33"/>
        <v>0</v>
      </c>
      <c r="Q46">
        <f t="shared" si="34"/>
        <v>0</v>
      </c>
      <c r="R46">
        <f t="shared" si="35"/>
        <v>7.1428571428571432</v>
      </c>
    </row>
    <row r="47" spans="1:18" x14ac:dyDescent="0.3">
      <c r="A47" s="2">
        <v>44259</v>
      </c>
      <c r="B47" t="s">
        <v>17</v>
      </c>
      <c r="C47">
        <v>100</v>
      </c>
      <c r="D47">
        <v>10</v>
      </c>
      <c r="E47">
        <v>0</v>
      </c>
      <c r="F47">
        <v>12</v>
      </c>
      <c r="G47">
        <v>140</v>
      </c>
      <c r="N47" t="str">
        <f t="shared" si="27"/>
        <v>Large egg</v>
      </c>
      <c r="O47">
        <f t="shared" si="32"/>
        <v>0.1</v>
      </c>
      <c r="P47">
        <f t="shared" si="33"/>
        <v>0</v>
      </c>
      <c r="Q47">
        <f t="shared" si="34"/>
        <v>0.12</v>
      </c>
      <c r="R47">
        <f t="shared" si="35"/>
        <v>1.4</v>
      </c>
    </row>
    <row r="48" spans="1:18" x14ac:dyDescent="0.3">
      <c r="A48" s="2">
        <v>44259</v>
      </c>
      <c r="B48" t="s">
        <v>18</v>
      </c>
      <c r="C48">
        <v>30</v>
      </c>
      <c r="D48">
        <v>5</v>
      </c>
      <c r="E48">
        <v>0</v>
      </c>
      <c r="F48">
        <v>4</v>
      </c>
      <c r="G48">
        <v>60</v>
      </c>
      <c r="N48" t="str">
        <f t="shared" si="27"/>
        <v>Turkey bacon</v>
      </c>
      <c r="O48">
        <f t="shared" si="32"/>
        <v>0.16666666666666666</v>
      </c>
      <c r="P48">
        <f t="shared" si="33"/>
        <v>0</v>
      </c>
      <c r="Q48">
        <f t="shared" si="34"/>
        <v>0.13333333333333333</v>
      </c>
      <c r="R48">
        <f t="shared" si="35"/>
        <v>2</v>
      </c>
    </row>
    <row r="49" spans="1:18" x14ac:dyDescent="0.3">
      <c r="A49" s="2">
        <v>44259</v>
      </c>
      <c r="B49" t="s">
        <v>15</v>
      </c>
      <c r="C49">
        <v>23</v>
      </c>
      <c r="D49">
        <v>6</v>
      </c>
      <c r="E49">
        <v>3</v>
      </c>
      <c r="F49">
        <v>6</v>
      </c>
      <c r="G49">
        <v>90</v>
      </c>
      <c r="H49" s="2">
        <f>A48</f>
        <v>44259</v>
      </c>
      <c r="I49" s="1">
        <f>SUM(D35:D49)</f>
        <v>103.5</v>
      </c>
      <c r="J49" s="1">
        <f>SUM(E35:E49)</f>
        <v>30.66115702479339</v>
      </c>
      <c r="K49" s="1">
        <f>SUM(F35:F49)</f>
        <v>90.661157024793397</v>
      </c>
      <c r="L49" s="1">
        <f>SUM(G35:G49)</f>
        <v>1295.9173553719008</v>
      </c>
      <c r="N49" t="str">
        <f t="shared" si="27"/>
        <v>Wagu jerky</v>
      </c>
      <c r="O49">
        <f t="shared" si="32"/>
        <v>0.2608695652173913</v>
      </c>
      <c r="P49">
        <f t="shared" si="33"/>
        <v>0.13043478260869565</v>
      </c>
      <c r="Q49">
        <f t="shared" si="34"/>
        <v>0.2608695652173913</v>
      </c>
      <c r="R49">
        <f t="shared" si="35"/>
        <v>3.9130434782608696</v>
      </c>
    </row>
    <row r="50" spans="1:18" x14ac:dyDescent="0.3">
      <c r="I50" s="5">
        <f>I49/SUM($I49:$K49)</f>
        <v>0.46036355616005292</v>
      </c>
      <c r="J50" s="5">
        <f t="shared" ref="J50:K50" si="36">J49/SUM($I49:$K49)</f>
        <v>0.13637950998952339</v>
      </c>
      <c r="K50" s="5">
        <f t="shared" si="36"/>
        <v>0.40325693385042366</v>
      </c>
    </row>
    <row r="52" spans="1:18" x14ac:dyDescent="0.3">
      <c r="A52" s="2">
        <v>44260</v>
      </c>
      <c r="C52" s="3" t="s">
        <v>2</v>
      </c>
      <c r="D52" s="3" t="s">
        <v>3</v>
      </c>
      <c r="E52" s="3" t="s">
        <v>4</v>
      </c>
      <c r="F52" s="3" t="s">
        <v>5</v>
      </c>
      <c r="G52" s="3" t="s">
        <v>6</v>
      </c>
    </row>
    <row r="53" spans="1:18" x14ac:dyDescent="0.3">
      <c r="A53" s="2">
        <v>44260</v>
      </c>
      <c r="B53" t="s">
        <v>18</v>
      </c>
      <c r="C53">
        <v>45</v>
      </c>
      <c r="D53">
        <v>7.5</v>
      </c>
      <c r="E53">
        <v>0</v>
      </c>
      <c r="F53">
        <v>6</v>
      </c>
      <c r="G53">
        <v>90</v>
      </c>
      <c r="N53" t="str">
        <f t="shared" ref="N53:N74" si="37">B53</f>
        <v>Turkey bacon</v>
      </c>
      <c r="O53">
        <f t="shared" ref="O53" si="38">D53/$C53</f>
        <v>0.16666666666666666</v>
      </c>
      <c r="P53">
        <f t="shared" ref="P53" si="39">E53/$C53</f>
        <v>0</v>
      </c>
      <c r="Q53">
        <f t="shared" ref="Q53" si="40">F53/$C53</f>
        <v>0.13333333333333333</v>
      </c>
      <c r="R53">
        <f t="shared" ref="R53" si="41">G53/$C53</f>
        <v>2</v>
      </c>
    </row>
    <row r="54" spans="1:18" x14ac:dyDescent="0.3">
      <c r="A54" s="2">
        <v>44260</v>
      </c>
      <c r="B54" t="s">
        <v>17</v>
      </c>
      <c r="C54">
        <v>100</v>
      </c>
      <c r="D54">
        <v>10</v>
      </c>
      <c r="E54">
        <v>0</v>
      </c>
      <c r="F54">
        <v>12</v>
      </c>
      <c r="G54">
        <v>140</v>
      </c>
      <c r="N54" t="str">
        <f t="shared" si="37"/>
        <v>Large egg</v>
      </c>
      <c r="O54">
        <f t="shared" ref="O54:O74" si="42">D54/$C54</f>
        <v>0.1</v>
      </c>
      <c r="P54">
        <f t="shared" ref="P54:P74" si="43">E54/$C54</f>
        <v>0</v>
      </c>
      <c r="Q54">
        <f t="shared" ref="Q54:Q74" si="44">F54/$C54</f>
        <v>0.12</v>
      </c>
      <c r="R54">
        <f t="shared" ref="R54:R74" si="45">G54/$C54</f>
        <v>1.4</v>
      </c>
    </row>
    <row r="55" spans="1:18" x14ac:dyDescent="0.3">
      <c r="A55" s="2">
        <v>44260</v>
      </c>
      <c r="B55" t="s">
        <v>19</v>
      </c>
      <c r="C55">
        <v>7</v>
      </c>
      <c r="D55">
        <v>6</v>
      </c>
      <c r="E55">
        <v>0</v>
      </c>
      <c r="F55">
        <v>0</v>
      </c>
      <c r="G55">
        <v>50</v>
      </c>
      <c r="N55" t="str">
        <f t="shared" si="37"/>
        <v>Butter</v>
      </c>
      <c r="O55">
        <f t="shared" si="42"/>
        <v>0.8571428571428571</v>
      </c>
      <c r="P55">
        <f t="shared" si="43"/>
        <v>0</v>
      </c>
      <c r="Q55">
        <f t="shared" si="44"/>
        <v>0</v>
      </c>
      <c r="R55">
        <f t="shared" si="45"/>
        <v>7.1428571428571432</v>
      </c>
    </row>
    <row r="56" spans="1:18" x14ac:dyDescent="0.3">
      <c r="A56" s="2">
        <v>44260</v>
      </c>
      <c r="B56" t="s">
        <v>10</v>
      </c>
      <c r="C56">
        <v>102</v>
      </c>
      <c r="D56">
        <v>1.0625</v>
      </c>
      <c r="E56">
        <v>1.0625</v>
      </c>
      <c r="F56">
        <v>0.42499999999999999</v>
      </c>
      <c r="G56">
        <v>12.75</v>
      </c>
      <c r="N56" t="str">
        <f t="shared" si="37"/>
        <v>Almond milk</v>
      </c>
      <c r="O56">
        <f t="shared" si="42"/>
        <v>1.0416666666666666E-2</v>
      </c>
      <c r="P56">
        <f t="shared" si="43"/>
        <v>1.0416666666666666E-2</v>
      </c>
      <c r="Q56">
        <f t="shared" si="44"/>
        <v>4.1666666666666666E-3</v>
      </c>
      <c r="R56">
        <f t="shared" si="45"/>
        <v>0.125</v>
      </c>
    </row>
    <row r="57" spans="1:18" x14ac:dyDescent="0.3">
      <c r="A57" s="2">
        <v>44260</v>
      </c>
      <c r="B57" t="s">
        <v>10</v>
      </c>
      <c r="C57">
        <v>320</v>
      </c>
      <c r="D57">
        <v>3.333333333333333</v>
      </c>
      <c r="E57">
        <v>3.333333333333333</v>
      </c>
      <c r="F57">
        <v>1.3333333333333333</v>
      </c>
      <c r="G57">
        <v>40</v>
      </c>
      <c r="N57" t="str">
        <f t="shared" si="37"/>
        <v>Almond milk</v>
      </c>
      <c r="O57">
        <f t="shared" si="42"/>
        <v>1.0416666666666666E-2</v>
      </c>
      <c r="P57">
        <f t="shared" si="43"/>
        <v>1.0416666666666666E-2</v>
      </c>
      <c r="Q57">
        <f t="shared" si="44"/>
        <v>4.1666666666666666E-3</v>
      </c>
      <c r="R57">
        <f t="shared" si="45"/>
        <v>0.125</v>
      </c>
    </row>
    <row r="58" spans="1:18" x14ac:dyDescent="0.3">
      <c r="A58" s="2">
        <v>44260</v>
      </c>
      <c r="B58" t="s">
        <v>8</v>
      </c>
      <c r="C58">
        <v>85</v>
      </c>
      <c r="D58">
        <v>0</v>
      </c>
      <c r="E58">
        <v>2</v>
      </c>
      <c r="F58">
        <v>2</v>
      </c>
      <c r="G58">
        <v>25</v>
      </c>
      <c r="N58" t="str">
        <f t="shared" si="37"/>
        <v>Kale</v>
      </c>
      <c r="O58">
        <f t="shared" si="42"/>
        <v>0</v>
      </c>
      <c r="P58">
        <f t="shared" si="43"/>
        <v>2.3529411764705882E-2</v>
      </c>
      <c r="Q58">
        <f t="shared" si="44"/>
        <v>2.3529411764705882E-2</v>
      </c>
      <c r="R58">
        <f t="shared" si="45"/>
        <v>0.29411764705882354</v>
      </c>
    </row>
    <row r="59" spans="1:18" x14ac:dyDescent="0.3">
      <c r="A59" s="2">
        <v>44260</v>
      </c>
      <c r="B59" t="s">
        <v>7</v>
      </c>
      <c r="C59">
        <v>50</v>
      </c>
      <c r="D59">
        <v>0.16891891891891891</v>
      </c>
      <c r="E59">
        <v>5.8783783783783781</v>
      </c>
      <c r="F59">
        <v>0.33783783783783783</v>
      </c>
      <c r="G59">
        <v>28.378378378378379</v>
      </c>
      <c r="N59" t="str">
        <f t="shared" si="37"/>
        <v>Blueberries</v>
      </c>
      <c r="O59">
        <f t="shared" si="42"/>
        <v>3.3783783783783781E-3</v>
      </c>
      <c r="P59">
        <f t="shared" si="43"/>
        <v>0.11756756756756756</v>
      </c>
      <c r="Q59">
        <f t="shared" si="44"/>
        <v>6.7567567567567563E-3</v>
      </c>
      <c r="R59">
        <f t="shared" si="45"/>
        <v>0.56756756756756754</v>
      </c>
    </row>
    <row r="60" spans="1:18" x14ac:dyDescent="0.3">
      <c r="A60" s="2">
        <v>44260</v>
      </c>
      <c r="B60" t="s">
        <v>9</v>
      </c>
      <c r="C60">
        <v>32</v>
      </c>
      <c r="D60">
        <v>15</v>
      </c>
      <c r="E60">
        <v>5</v>
      </c>
      <c r="F60">
        <v>6</v>
      </c>
      <c r="G60">
        <v>180</v>
      </c>
      <c r="N60" t="str">
        <f t="shared" si="37"/>
        <v>Almond butter</v>
      </c>
      <c r="O60">
        <f t="shared" si="42"/>
        <v>0.46875</v>
      </c>
      <c r="P60">
        <f t="shared" si="43"/>
        <v>0.15625</v>
      </c>
      <c r="Q60">
        <f t="shared" si="44"/>
        <v>0.1875</v>
      </c>
      <c r="R60">
        <f t="shared" si="45"/>
        <v>5.625</v>
      </c>
    </row>
    <row r="61" spans="1:18" x14ac:dyDescent="0.3">
      <c r="A61" s="2">
        <v>44260</v>
      </c>
      <c r="B61" t="s">
        <v>12</v>
      </c>
      <c r="C61">
        <v>19</v>
      </c>
      <c r="D61">
        <v>5</v>
      </c>
      <c r="E61">
        <v>0</v>
      </c>
      <c r="F61">
        <v>5</v>
      </c>
      <c r="G61">
        <v>70</v>
      </c>
      <c r="N61" t="str">
        <f t="shared" si="37"/>
        <v>Provel cheese</v>
      </c>
      <c r="O61">
        <f t="shared" si="42"/>
        <v>0.26315789473684209</v>
      </c>
      <c r="P61">
        <f t="shared" si="43"/>
        <v>0</v>
      </c>
      <c r="Q61">
        <f t="shared" si="44"/>
        <v>0.26315789473684209</v>
      </c>
      <c r="R61">
        <f t="shared" si="45"/>
        <v>3.6842105263157894</v>
      </c>
    </row>
    <row r="62" spans="1:18" x14ac:dyDescent="0.3">
      <c r="A62" s="2">
        <v>44260</v>
      </c>
      <c r="B62" t="s">
        <v>28</v>
      </c>
      <c r="C62">
        <v>28</v>
      </c>
      <c r="D62">
        <v>6</v>
      </c>
      <c r="E62">
        <v>1</v>
      </c>
      <c r="F62">
        <v>7</v>
      </c>
      <c r="G62">
        <v>80</v>
      </c>
      <c r="N62" t="str">
        <f t="shared" si="37"/>
        <v>Mozzarella cheese</v>
      </c>
      <c r="O62">
        <f t="shared" si="42"/>
        <v>0.21428571428571427</v>
      </c>
      <c r="P62">
        <f t="shared" si="43"/>
        <v>3.5714285714285712E-2</v>
      </c>
      <c r="Q62">
        <f t="shared" si="44"/>
        <v>0.25</v>
      </c>
      <c r="R62">
        <f t="shared" si="45"/>
        <v>2.8571428571428572</v>
      </c>
    </row>
    <row r="63" spans="1:18" x14ac:dyDescent="0.3">
      <c r="A63" s="2">
        <v>44260</v>
      </c>
      <c r="B63" t="s">
        <v>29</v>
      </c>
      <c r="C63">
        <v>15</v>
      </c>
      <c r="D63">
        <v>3</v>
      </c>
      <c r="E63">
        <v>0</v>
      </c>
      <c r="F63">
        <v>6</v>
      </c>
      <c r="G63">
        <v>60</v>
      </c>
      <c r="N63" t="str">
        <f t="shared" si="37"/>
        <v>Parmesan cheese</v>
      </c>
      <c r="O63">
        <f t="shared" si="42"/>
        <v>0.2</v>
      </c>
      <c r="P63">
        <f t="shared" si="43"/>
        <v>0</v>
      </c>
      <c r="Q63">
        <f t="shared" si="44"/>
        <v>0.4</v>
      </c>
      <c r="R63">
        <f t="shared" si="45"/>
        <v>4</v>
      </c>
    </row>
    <row r="64" spans="1:18" x14ac:dyDescent="0.3">
      <c r="A64" s="2">
        <v>44260</v>
      </c>
      <c r="B64" t="s">
        <v>30</v>
      </c>
      <c r="C64">
        <v>100</v>
      </c>
      <c r="D64">
        <v>0.12195121951219512</v>
      </c>
      <c r="E64">
        <v>2.9268292682926829</v>
      </c>
      <c r="F64">
        <v>0.97560975609756095</v>
      </c>
      <c r="G64">
        <v>25</v>
      </c>
      <c r="N64" t="str">
        <f t="shared" si="37"/>
        <v>Eggplant</v>
      </c>
      <c r="O64">
        <f t="shared" si="42"/>
        <v>1.2195121951219512E-3</v>
      </c>
      <c r="P64">
        <f t="shared" si="43"/>
        <v>2.9268292682926828E-2</v>
      </c>
      <c r="Q64">
        <f t="shared" si="44"/>
        <v>9.7560975609756097E-3</v>
      </c>
      <c r="R64">
        <f t="shared" si="45"/>
        <v>0.25</v>
      </c>
    </row>
    <row r="65" spans="1:18" x14ac:dyDescent="0.3">
      <c r="A65" s="2">
        <v>44260</v>
      </c>
      <c r="B65" t="s">
        <v>31</v>
      </c>
      <c r="C65">
        <v>113</v>
      </c>
      <c r="D65">
        <v>4</v>
      </c>
      <c r="E65">
        <v>5</v>
      </c>
      <c r="F65">
        <v>2</v>
      </c>
      <c r="G65">
        <v>70</v>
      </c>
      <c r="N65" t="str">
        <f t="shared" si="37"/>
        <v>Victoria's marinara sauce</v>
      </c>
      <c r="O65">
        <f t="shared" si="42"/>
        <v>3.5398230088495575E-2</v>
      </c>
      <c r="P65">
        <f t="shared" si="43"/>
        <v>4.4247787610619468E-2</v>
      </c>
      <c r="Q65">
        <f t="shared" si="44"/>
        <v>1.7699115044247787E-2</v>
      </c>
      <c r="R65">
        <f t="shared" si="45"/>
        <v>0.61946902654867253</v>
      </c>
    </row>
    <row r="66" spans="1:18" x14ac:dyDescent="0.3">
      <c r="A66" s="2">
        <v>44260</v>
      </c>
      <c r="B66" t="s">
        <v>32</v>
      </c>
      <c r="C66">
        <v>170</v>
      </c>
      <c r="D66">
        <v>27</v>
      </c>
      <c r="E66">
        <v>0</v>
      </c>
      <c r="F66">
        <v>42</v>
      </c>
      <c r="G66">
        <v>420</v>
      </c>
      <c r="N66" t="str">
        <f t="shared" si="37"/>
        <v>Pork steak</v>
      </c>
      <c r="O66">
        <f t="shared" si="42"/>
        <v>0.1588235294117647</v>
      </c>
      <c r="P66">
        <f t="shared" si="43"/>
        <v>0</v>
      </c>
      <c r="Q66">
        <f t="shared" si="44"/>
        <v>0.24705882352941178</v>
      </c>
      <c r="R66">
        <f t="shared" si="45"/>
        <v>2.4705882352941178</v>
      </c>
    </row>
    <row r="67" spans="1:18" x14ac:dyDescent="0.3">
      <c r="A67" s="2">
        <v>44260</v>
      </c>
      <c r="B67" t="s">
        <v>33</v>
      </c>
      <c r="C67">
        <v>85</v>
      </c>
      <c r="D67">
        <v>0</v>
      </c>
      <c r="E67">
        <v>3</v>
      </c>
      <c r="F67">
        <v>1</v>
      </c>
      <c r="G67">
        <v>25</v>
      </c>
      <c r="N67" t="str">
        <f t="shared" si="37"/>
        <v>Cole slaw mix dry</v>
      </c>
      <c r="O67">
        <f t="shared" si="42"/>
        <v>0</v>
      </c>
      <c r="P67">
        <f t="shared" si="43"/>
        <v>3.5294117647058823E-2</v>
      </c>
      <c r="Q67">
        <f t="shared" si="44"/>
        <v>1.1764705882352941E-2</v>
      </c>
      <c r="R67">
        <f t="shared" si="45"/>
        <v>0.29411764705882354</v>
      </c>
    </row>
    <row r="68" spans="1:18" x14ac:dyDescent="0.3">
      <c r="A68" s="2">
        <v>44260</v>
      </c>
      <c r="B68" t="s">
        <v>34</v>
      </c>
      <c r="C68">
        <v>28</v>
      </c>
      <c r="D68">
        <v>11</v>
      </c>
      <c r="E68">
        <v>0</v>
      </c>
      <c r="F68">
        <v>0</v>
      </c>
      <c r="G68">
        <v>90</v>
      </c>
      <c r="N68" t="str">
        <f t="shared" si="37"/>
        <v>Avocado mayo</v>
      </c>
      <c r="O68">
        <f t="shared" si="42"/>
        <v>0.39285714285714285</v>
      </c>
      <c r="P68">
        <f t="shared" si="43"/>
        <v>0</v>
      </c>
      <c r="Q68">
        <f t="shared" si="44"/>
        <v>0</v>
      </c>
      <c r="R68">
        <f t="shared" si="45"/>
        <v>3.2142857142857144</v>
      </c>
    </row>
    <row r="69" spans="1:18" x14ac:dyDescent="0.3">
      <c r="A69" s="2">
        <v>44260</v>
      </c>
      <c r="B69" t="s">
        <v>35</v>
      </c>
      <c r="C69">
        <v>567</v>
      </c>
      <c r="D69">
        <v>0</v>
      </c>
      <c r="E69">
        <v>0</v>
      </c>
      <c r="F69">
        <v>0</v>
      </c>
      <c r="G69">
        <v>5</v>
      </c>
      <c r="N69" t="str">
        <f t="shared" si="37"/>
        <v>Gatorade zero</v>
      </c>
      <c r="O69">
        <f t="shared" si="42"/>
        <v>0</v>
      </c>
      <c r="P69">
        <f t="shared" si="43"/>
        <v>0</v>
      </c>
      <c r="Q69">
        <f t="shared" si="44"/>
        <v>0</v>
      </c>
      <c r="R69">
        <f t="shared" si="45"/>
        <v>8.8183421516754845E-3</v>
      </c>
    </row>
    <row r="70" spans="1:18" x14ac:dyDescent="0.3">
      <c r="A70" s="2">
        <v>44260</v>
      </c>
      <c r="B70" t="s">
        <v>35</v>
      </c>
      <c r="C70">
        <v>567</v>
      </c>
      <c r="D70">
        <v>0</v>
      </c>
      <c r="E70">
        <v>0</v>
      </c>
      <c r="F70">
        <v>0</v>
      </c>
      <c r="G70">
        <v>5</v>
      </c>
      <c r="N70" t="str">
        <f t="shared" si="37"/>
        <v>Gatorade zero</v>
      </c>
      <c r="O70">
        <f t="shared" si="42"/>
        <v>0</v>
      </c>
      <c r="P70">
        <f t="shared" si="43"/>
        <v>0</v>
      </c>
      <c r="Q70">
        <f t="shared" si="44"/>
        <v>0</v>
      </c>
      <c r="R70">
        <f t="shared" si="45"/>
        <v>8.8183421516754845E-3</v>
      </c>
    </row>
    <row r="71" spans="1:18" x14ac:dyDescent="0.3">
      <c r="A71" s="2">
        <v>44260</v>
      </c>
      <c r="B71" t="s">
        <v>35</v>
      </c>
      <c r="C71">
        <v>567</v>
      </c>
      <c r="D71">
        <v>0</v>
      </c>
      <c r="E71">
        <v>0</v>
      </c>
      <c r="F71">
        <v>0</v>
      </c>
      <c r="G71">
        <v>5</v>
      </c>
      <c r="N71" t="str">
        <f t="shared" si="37"/>
        <v>Gatorade zero</v>
      </c>
      <c r="O71">
        <f t="shared" si="42"/>
        <v>0</v>
      </c>
      <c r="P71">
        <f t="shared" si="43"/>
        <v>0</v>
      </c>
      <c r="Q71">
        <f t="shared" si="44"/>
        <v>0</v>
      </c>
      <c r="R71">
        <f t="shared" si="45"/>
        <v>8.8183421516754845E-3</v>
      </c>
    </row>
    <row r="72" spans="1:18" x14ac:dyDescent="0.3">
      <c r="A72" s="2">
        <v>44260</v>
      </c>
      <c r="B72" t="s">
        <v>18</v>
      </c>
      <c r="C72">
        <v>30</v>
      </c>
      <c r="D72">
        <v>5</v>
      </c>
      <c r="E72">
        <v>0</v>
      </c>
      <c r="F72">
        <v>4</v>
      </c>
      <c r="G72">
        <v>60</v>
      </c>
      <c r="N72" t="str">
        <f t="shared" si="37"/>
        <v>Turkey bacon</v>
      </c>
      <c r="O72">
        <f t="shared" si="42"/>
        <v>0.16666666666666666</v>
      </c>
      <c r="P72">
        <f t="shared" si="43"/>
        <v>0</v>
      </c>
      <c r="Q72">
        <f t="shared" si="44"/>
        <v>0.13333333333333333</v>
      </c>
      <c r="R72">
        <f t="shared" si="45"/>
        <v>2</v>
      </c>
    </row>
    <row r="73" spans="1:18" x14ac:dyDescent="0.3">
      <c r="A73" s="2">
        <v>44260</v>
      </c>
      <c r="B73" t="s">
        <v>36</v>
      </c>
      <c r="C73">
        <v>40</v>
      </c>
      <c r="D73">
        <v>0</v>
      </c>
      <c r="E73">
        <v>0.6</v>
      </c>
      <c r="F73">
        <v>0.3</v>
      </c>
      <c r="G73">
        <v>5.6</v>
      </c>
      <c r="N73" t="str">
        <f t="shared" si="37"/>
        <v>Celery</v>
      </c>
      <c r="O73">
        <f t="shared" si="42"/>
        <v>0</v>
      </c>
      <c r="P73">
        <f t="shared" si="43"/>
        <v>1.4999999999999999E-2</v>
      </c>
      <c r="Q73">
        <f t="shared" si="44"/>
        <v>7.4999999999999997E-3</v>
      </c>
      <c r="R73">
        <f t="shared" si="45"/>
        <v>0.13999999999999999</v>
      </c>
    </row>
    <row r="74" spans="1:18" x14ac:dyDescent="0.3">
      <c r="A74" s="2">
        <v>44260</v>
      </c>
      <c r="B74" t="s">
        <v>37</v>
      </c>
      <c r="C74">
        <v>100</v>
      </c>
      <c r="D74">
        <v>0</v>
      </c>
      <c r="E74">
        <v>7</v>
      </c>
      <c r="F74">
        <v>0</v>
      </c>
      <c r="G74">
        <v>36</v>
      </c>
      <c r="I74" s="3" t="s">
        <v>3</v>
      </c>
      <c r="J74" s="3" t="s">
        <v>4</v>
      </c>
      <c r="K74" s="3" t="s">
        <v>5</v>
      </c>
      <c r="L74" s="3" t="s">
        <v>6</v>
      </c>
      <c r="N74" t="str">
        <f t="shared" si="37"/>
        <v>Jack's Salsa medium</v>
      </c>
      <c r="O74">
        <f t="shared" si="42"/>
        <v>0</v>
      </c>
      <c r="P74">
        <f t="shared" si="43"/>
        <v>7.0000000000000007E-2</v>
      </c>
      <c r="Q74">
        <f t="shared" si="44"/>
        <v>0</v>
      </c>
      <c r="R74">
        <f t="shared" si="45"/>
        <v>0.36</v>
      </c>
    </row>
    <row r="75" spans="1:18" x14ac:dyDescent="0.3">
      <c r="A75" s="2">
        <v>44260</v>
      </c>
      <c r="B75" t="s">
        <v>21</v>
      </c>
      <c r="C75">
        <v>32</v>
      </c>
      <c r="D75">
        <v>0</v>
      </c>
      <c r="E75">
        <v>2</v>
      </c>
      <c r="F75">
        <v>0</v>
      </c>
      <c r="G75">
        <v>15</v>
      </c>
      <c r="H75" s="2">
        <f>A75</f>
        <v>44260</v>
      </c>
      <c r="I75" s="1">
        <f>SUM(D53:D75)</f>
        <v>104.18670347176445</v>
      </c>
      <c r="J75" s="1">
        <f>SUM(E53:E75)</f>
        <v>38.801040980004394</v>
      </c>
      <c r="K75" s="1">
        <f>SUM(F53:F75)</f>
        <v>96.37178092726873</v>
      </c>
      <c r="L75" s="1">
        <f>SUM(G53:G75)</f>
        <v>1537.7283783783782</v>
      </c>
    </row>
    <row r="76" spans="1:18" x14ac:dyDescent="0.3">
      <c r="I76" s="5">
        <f>I75/SUM($I75:$K75)</f>
        <v>0.43527285286340572</v>
      </c>
      <c r="J76" s="5">
        <f t="shared" ref="J76:K76" si="46">J75/SUM($I75:$K75)</f>
        <v>0.16210360092651854</v>
      </c>
      <c r="K76" s="5">
        <f t="shared" si="46"/>
        <v>0.40262354621007573</v>
      </c>
    </row>
    <row r="77" spans="1:18" x14ac:dyDescent="0.3">
      <c r="A77" s="2">
        <v>44261</v>
      </c>
      <c r="B77" t="s">
        <v>35</v>
      </c>
      <c r="C77">
        <v>567</v>
      </c>
      <c r="D77">
        <v>0</v>
      </c>
      <c r="E77">
        <v>0</v>
      </c>
      <c r="F77">
        <v>0</v>
      </c>
      <c r="G77">
        <v>5</v>
      </c>
      <c r="N77" t="str">
        <f t="shared" ref="N77:N95" si="47">B77</f>
        <v>Gatorade zero</v>
      </c>
      <c r="O77">
        <f t="shared" ref="O77" si="48">D77/$C77</f>
        <v>0</v>
      </c>
      <c r="P77">
        <f t="shared" ref="P77" si="49">E77/$C77</f>
        <v>0</v>
      </c>
      <c r="Q77">
        <f t="shared" ref="Q77" si="50">F77/$C77</f>
        <v>0</v>
      </c>
      <c r="R77">
        <f t="shared" ref="R77" si="51">G77/$C77</f>
        <v>8.8183421516754845E-3</v>
      </c>
    </row>
    <row r="78" spans="1:18" x14ac:dyDescent="0.3">
      <c r="A78" s="2">
        <v>44261</v>
      </c>
      <c r="B78" t="s">
        <v>23</v>
      </c>
      <c r="C78">
        <v>44</v>
      </c>
      <c r="D78">
        <v>4</v>
      </c>
      <c r="E78">
        <v>0</v>
      </c>
      <c r="F78">
        <v>0</v>
      </c>
      <c r="G78">
        <v>40</v>
      </c>
      <c r="N78" t="str">
        <f t="shared" si="47"/>
        <v>Coffeemate creamer</v>
      </c>
      <c r="O78">
        <f t="shared" ref="O78:O93" si="52">D78/$C78</f>
        <v>9.0909090909090912E-2</v>
      </c>
      <c r="P78">
        <f t="shared" ref="P78:P93" si="53">E78/$C78</f>
        <v>0</v>
      </c>
      <c r="Q78">
        <f t="shared" ref="Q78:Q93" si="54">F78/$C78</f>
        <v>0</v>
      </c>
      <c r="R78">
        <f t="shared" ref="R78:R93" si="55">G78/$C78</f>
        <v>0.90909090909090906</v>
      </c>
    </row>
    <row r="79" spans="1:18" x14ac:dyDescent="0.3">
      <c r="A79" s="2">
        <v>44261</v>
      </c>
      <c r="B79" t="s">
        <v>38</v>
      </c>
      <c r="C79">
        <v>20</v>
      </c>
      <c r="D79">
        <v>0.125</v>
      </c>
      <c r="E79">
        <v>0.22500000000000001</v>
      </c>
      <c r="F79">
        <v>0.625</v>
      </c>
      <c r="G79">
        <v>5</v>
      </c>
      <c r="N79" t="str">
        <f t="shared" si="47"/>
        <v>Coffee</v>
      </c>
      <c r="O79">
        <f t="shared" si="52"/>
        <v>6.2500000000000003E-3</v>
      </c>
      <c r="P79">
        <f t="shared" si="53"/>
        <v>1.125E-2</v>
      </c>
      <c r="Q79">
        <f t="shared" si="54"/>
        <v>3.125E-2</v>
      </c>
      <c r="R79">
        <f t="shared" si="55"/>
        <v>0.25</v>
      </c>
    </row>
    <row r="80" spans="1:18" x14ac:dyDescent="0.3">
      <c r="A80" s="2">
        <v>44261</v>
      </c>
      <c r="B80" t="s">
        <v>18</v>
      </c>
      <c r="C80">
        <v>45</v>
      </c>
      <c r="D80">
        <v>7.5</v>
      </c>
      <c r="E80">
        <v>0</v>
      </c>
      <c r="F80">
        <v>6</v>
      </c>
      <c r="G80">
        <v>90</v>
      </c>
      <c r="N80" t="str">
        <f t="shared" si="47"/>
        <v>Turkey bacon</v>
      </c>
      <c r="O80">
        <f t="shared" si="52"/>
        <v>0.16666666666666666</v>
      </c>
      <c r="P80">
        <f t="shared" si="53"/>
        <v>0</v>
      </c>
      <c r="Q80">
        <f t="shared" si="54"/>
        <v>0.13333333333333333</v>
      </c>
      <c r="R80">
        <f t="shared" si="55"/>
        <v>2</v>
      </c>
    </row>
    <row r="81" spans="1:18" x14ac:dyDescent="0.3">
      <c r="A81" s="2">
        <v>44261</v>
      </c>
      <c r="B81" t="s">
        <v>17</v>
      </c>
      <c r="C81">
        <v>100</v>
      </c>
      <c r="D81">
        <v>10</v>
      </c>
      <c r="E81">
        <v>0</v>
      </c>
      <c r="F81">
        <v>12</v>
      </c>
      <c r="G81">
        <v>140</v>
      </c>
      <c r="N81" t="str">
        <f t="shared" si="47"/>
        <v>Large egg</v>
      </c>
      <c r="O81">
        <f t="shared" si="52"/>
        <v>0.1</v>
      </c>
      <c r="P81">
        <f t="shared" si="53"/>
        <v>0</v>
      </c>
      <c r="Q81">
        <f t="shared" si="54"/>
        <v>0.12</v>
      </c>
      <c r="R81">
        <f t="shared" si="55"/>
        <v>1.4</v>
      </c>
    </row>
    <row r="82" spans="1:18" x14ac:dyDescent="0.3">
      <c r="A82" s="2">
        <v>44261</v>
      </c>
      <c r="B82" t="s">
        <v>19</v>
      </c>
      <c r="C82">
        <v>7</v>
      </c>
      <c r="D82">
        <v>6</v>
      </c>
      <c r="E82">
        <v>0</v>
      </c>
      <c r="F82">
        <v>0</v>
      </c>
      <c r="G82">
        <v>50</v>
      </c>
      <c r="N82" t="str">
        <f t="shared" si="47"/>
        <v>Butter</v>
      </c>
      <c r="O82">
        <f t="shared" si="52"/>
        <v>0.8571428571428571</v>
      </c>
      <c r="P82">
        <f t="shared" si="53"/>
        <v>0</v>
      </c>
      <c r="Q82">
        <f t="shared" si="54"/>
        <v>0</v>
      </c>
      <c r="R82">
        <f t="shared" si="55"/>
        <v>7.1428571428571432</v>
      </c>
    </row>
    <row r="83" spans="1:18" x14ac:dyDescent="0.3">
      <c r="A83" s="2">
        <v>44261</v>
      </c>
      <c r="B83" t="s">
        <v>39</v>
      </c>
      <c r="C83">
        <v>45</v>
      </c>
      <c r="D83">
        <v>12</v>
      </c>
      <c r="E83">
        <v>9</v>
      </c>
      <c r="F83">
        <v>12</v>
      </c>
      <c r="G83">
        <v>160</v>
      </c>
      <c r="N83" t="str">
        <f t="shared" si="47"/>
        <v>IQ bar peanut butter</v>
      </c>
      <c r="O83">
        <f t="shared" si="52"/>
        <v>0.26666666666666666</v>
      </c>
      <c r="P83">
        <f t="shared" si="53"/>
        <v>0.2</v>
      </c>
      <c r="Q83">
        <f t="shared" si="54"/>
        <v>0.26666666666666666</v>
      </c>
      <c r="R83">
        <f t="shared" si="55"/>
        <v>3.5555555555555554</v>
      </c>
    </row>
    <row r="84" spans="1:18" x14ac:dyDescent="0.3">
      <c r="A84" s="2">
        <v>44261</v>
      </c>
      <c r="B84" t="s">
        <v>24</v>
      </c>
      <c r="C84">
        <v>126</v>
      </c>
      <c r="D84">
        <v>0</v>
      </c>
      <c r="E84">
        <v>1.0413223140495869</v>
      </c>
      <c r="F84">
        <v>1.0413223140495869</v>
      </c>
      <c r="G84">
        <v>15.619834710743802</v>
      </c>
      <c r="N84" t="str">
        <f t="shared" si="47"/>
        <v>Green beans</v>
      </c>
      <c r="O84">
        <f t="shared" si="52"/>
        <v>0</v>
      </c>
      <c r="P84">
        <f t="shared" si="53"/>
        <v>8.2644628099173556E-3</v>
      </c>
      <c r="Q84">
        <f t="shared" si="54"/>
        <v>8.2644628099173556E-3</v>
      </c>
      <c r="R84">
        <f t="shared" si="55"/>
        <v>0.12396694214876033</v>
      </c>
    </row>
    <row r="85" spans="1:18" x14ac:dyDescent="0.3">
      <c r="A85" s="2">
        <v>44261</v>
      </c>
      <c r="B85" t="s">
        <v>33</v>
      </c>
      <c r="C85">
        <v>85</v>
      </c>
      <c r="D85">
        <v>0</v>
      </c>
      <c r="E85">
        <v>3</v>
      </c>
      <c r="F85">
        <v>1</v>
      </c>
      <c r="G85">
        <v>25</v>
      </c>
      <c r="N85" t="str">
        <f t="shared" si="47"/>
        <v>Cole slaw mix dry</v>
      </c>
      <c r="O85">
        <f t="shared" si="52"/>
        <v>0</v>
      </c>
      <c r="P85">
        <f t="shared" si="53"/>
        <v>3.5294117647058823E-2</v>
      </c>
      <c r="Q85">
        <f t="shared" si="54"/>
        <v>1.1764705882352941E-2</v>
      </c>
      <c r="R85">
        <f t="shared" si="55"/>
        <v>0.29411764705882354</v>
      </c>
    </row>
    <row r="86" spans="1:18" x14ac:dyDescent="0.3">
      <c r="A86" s="2">
        <v>44261</v>
      </c>
      <c r="B86" t="s">
        <v>34</v>
      </c>
      <c r="C86">
        <v>28</v>
      </c>
      <c r="D86">
        <v>11</v>
      </c>
      <c r="E86">
        <v>0</v>
      </c>
      <c r="F86">
        <v>0</v>
      </c>
      <c r="G86">
        <v>90</v>
      </c>
      <c r="N86" t="str">
        <f t="shared" si="47"/>
        <v>Avocado mayo</v>
      </c>
      <c r="O86">
        <f t="shared" si="52"/>
        <v>0.39285714285714285</v>
      </c>
      <c r="P86">
        <f t="shared" si="53"/>
        <v>0</v>
      </c>
      <c r="Q86">
        <f t="shared" si="54"/>
        <v>0</v>
      </c>
      <c r="R86">
        <f t="shared" si="55"/>
        <v>3.2142857142857144</v>
      </c>
    </row>
    <row r="87" spans="1:18" x14ac:dyDescent="0.3">
      <c r="A87" s="2">
        <v>44261</v>
      </c>
      <c r="B87" t="s">
        <v>21</v>
      </c>
      <c r="C87">
        <v>32</v>
      </c>
      <c r="D87">
        <v>0</v>
      </c>
      <c r="E87">
        <v>2</v>
      </c>
      <c r="F87">
        <v>0</v>
      </c>
      <c r="G87">
        <v>15</v>
      </c>
      <c r="N87" t="str">
        <f t="shared" si="47"/>
        <v>Lillie's Carolina BBQ sauce zero sugar</v>
      </c>
      <c r="O87">
        <f t="shared" si="52"/>
        <v>0</v>
      </c>
      <c r="P87">
        <f t="shared" si="53"/>
        <v>6.25E-2</v>
      </c>
      <c r="Q87">
        <f t="shared" si="54"/>
        <v>0</v>
      </c>
      <c r="R87">
        <f t="shared" si="55"/>
        <v>0.46875</v>
      </c>
    </row>
    <row r="88" spans="1:18" x14ac:dyDescent="0.3">
      <c r="A88" s="2">
        <v>44261</v>
      </c>
      <c r="B88" t="s">
        <v>32</v>
      </c>
      <c r="C88">
        <v>104</v>
      </c>
      <c r="D88">
        <v>16.517647058823528</v>
      </c>
      <c r="E88">
        <v>0</v>
      </c>
      <c r="F88">
        <v>25.694117647058825</v>
      </c>
      <c r="G88">
        <v>256.94117647058823</v>
      </c>
      <c r="N88" t="str">
        <f t="shared" si="47"/>
        <v>Pork steak</v>
      </c>
      <c r="O88">
        <f t="shared" si="52"/>
        <v>0.1588235294117647</v>
      </c>
      <c r="P88">
        <f t="shared" si="53"/>
        <v>0</v>
      </c>
      <c r="Q88">
        <f t="shared" si="54"/>
        <v>0.24705882352941178</v>
      </c>
      <c r="R88">
        <f t="shared" si="55"/>
        <v>2.4705882352941178</v>
      </c>
    </row>
    <row r="89" spans="1:18" x14ac:dyDescent="0.3">
      <c r="A89" s="2">
        <v>44261</v>
      </c>
      <c r="B89" t="s">
        <v>32</v>
      </c>
      <c r="C89">
        <v>254</v>
      </c>
      <c r="D89">
        <v>40.341176470588231</v>
      </c>
      <c r="E89">
        <v>0</v>
      </c>
      <c r="F89">
        <v>62.752941176470593</v>
      </c>
      <c r="G89">
        <v>627.52941176470586</v>
      </c>
      <c r="N89" t="str">
        <f t="shared" si="47"/>
        <v>Pork steak</v>
      </c>
      <c r="O89">
        <f t="shared" si="52"/>
        <v>0.1588235294117647</v>
      </c>
      <c r="P89">
        <f t="shared" si="53"/>
        <v>0</v>
      </c>
      <c r="Q89">
        <f t="shared" si="54"/>
        <v>0.24705882352941178</v>
      </c>
      <c r="R89">
        <f t="shared" si="55"/>
        <v>2.4705882352941178</v>
      </c>
    </row>
    <row r="90" spans="1:18" x14ac:dyDescent="0.3">
      <c r="A90" s="2">
        <v>44261</v>
      </c>
      <c r="B90" t="s">
        <v>16</v>
      </c>
      <c r="C90">
        <v>49</v>
      </c>
      <c r="D90">
        <v>24.5</v>
      </c>
      <c r="E90">
        <v>8.75</v>
      </c>
      <c r="F90">
        <v>12.25</v>
      </c>
      <c r="G90">
        <v>297.5</v>
      </c>
      <c r="L90"/>
      <c r="N90" t="str">
        <f t="shared" si="47"/>
        <v>Peanuts</v>
      </c>
      <c r="O90">
        <f t="shared" si="52"/>
        <v>0.5</v>
      </c>
      <c r="P90">
        <f t="shared" si="53"/>
        <v>0.17857142857142858</v>
      </c>
      <c r="Q90">
        <f t="shared" si="54"/>
        <v>0.25</v>
      </c>
      <c r="R90">
        <f t="shared" si="55"/>
        <v>6.0714285714285712</v>
      </c>
    </row>
    <row r="91" spans="1:18" x14ac:dyDescent="0.3">
      <c r="A91" s="2">
        <v>44261</v>
      </c>
      <c r="B91" t="s">
        <v>40</v>
      </c>
      <c r="C91">
        <v>62</v>
      </c>
      <c r="D91">
        <v>20.666666666666664</v>
      </c>
      <c r="E91">
        <v>4.1333333333333329</v>
      </c>
      <c r="F91">
        <v>4.1333333333333329</v>
      </c>
      <c r="G91">
        <v>165.33333333333331</v>
      </c>
      <c r="N91" t="str">
        <f t="shared" si="47"/>
        <v>Cream cheese</v>
      </c>
      <c r="O91">
        <f t="shared" si="52"/>
        <v>0.33333333333333331</v>
      </c>
      <c r="P91">
        <f t="shared" si="53"/>
        <v>6.6666666666666666E-2</v>
      </c>
      <c r="Q91">
        <f t="shared" si="54"/>
        <v>6.6666666666666666E-2</v>
      </c>
      <c r="R91">
        <f t="shared" si="55"/>
        <v>2.6666666666666665</v>
      </c>
    </row>
    <row r="92" spans="1:18" x14ac:dyDescent="0.3">
      <c r="A92" s="2">
        <v>44261</v>
      </c>
      <c r="B92" t="s">
        <v>36</v>
      </c>
      <c r="C92">
        <v>74</v>
      </c>
      <c r="D92">
        <v>0</v>
      </c>
      <c r="E92">
        <v>1.1099999999999999</v>
      </c>
      <c r="F92">
        <v>0.55499999999999994</v>
      </c>
      <c r="G92">
        <v>10.36</v>
      </c>
      <c r="N92" t="str">
        <f t="shared" si="47"/>
        <v>Celery</v>
      </c>
      <c r="O92">
        <f t="shared" si="52"/>
        <v>0</v>
      </c>
      <c r="P92">
        <f t="shared" si="53"/>
        <v>1.4999999999999998E-2</v>
      </c>
      <c r="Q92">
        <f t="shared" si="54"/>
        <v>7.4999999999999989E-3</v>
      </c>
      <c r="R92">
        <f t="shared" si="55"/>
        <v>0.13999999999999999</v>
      </c>
    </row>
    <row r="93" spans="1:18" x14ac:dyDescent="0.3">
      <c r="A93" s="2">
        <v>44261</v>
      </c>
      <c r="B93" t="s">
        <v>40</v>
      </c>
      <c r="C93">
        <v>30</v>
      </c>
      <c r="D93">
        <v>10</v>
      </c>
      <c r="E93">
        <v>2</v>
      </c>
      <c r="F93">
        <v>2</v>
      </c>
      <c r="G93">
        <v>80</v>
      </c>
      <c r="N93" t="str">
        <f t="shared" si="47"/>
        <v>Cream cheese</v>
      </c>
      <c r="O93">
        <f t="shared" si="52"/>
        <v>0.33333333333333331</v>
      </c>
      <c r="P93">
        <f t="shared" si="53"/>
        <v>6.6666666666666666E-2</v>
      </c>
      <c r="Q93">
        <f t="shared" si="54"/>
        <v>6.6666666666666666E-2</v>
      </c>
      <c r="R93">
        <f t="shared" si="55"/>
        <v>2.6666666666666665</v>
      </c>
    </row>
    <row r="94" spans="1:18" x14ac:dyDescent="0.3">
      <c r="A94" s="2">
        <v>44261</v>
      </c>
      <c r="B94" t="s">
        <v>16</v>
      </c>
      <c r="C94">
        <v>49</v>
      </c>
      <c r="D94">
        <v>24.5</v>
      </c>
      <c r="E94">
        <v>8.75</v>
      </c>
      <c r="F94">
        <v>12.25</v>
      </c>
      <c r="G94">
        <v>297.5</v>
      </c>
      <c r="N94" t="str">
        <f t="shared" si="47"/>
        <v>Peanuts</v>
      </c>
      <c r="O94">
        <f t="shared" ref="O94:O95" si="56">D94/$C94</f>
        <v>0.5</v>
      </c>
      <c r="P94">
        <f t="shared" ref="P94:P95" si="57">E94/$C94</f>
        <v>0.17857142857142858</v>
      </c>
      <c r="Q94">
        <f t="shared" ref="Q94:Q95" si="58">F94/$C94</f>
        <v>0.25</v>
      </c>
      <c r="R94">
        <f t="shared" ref="R94:R95" si="59">G94/$C94</f>
        <v>6.0714285714285712</v>
      </c>
    </row>
    <row r="95" spans="1:18" x14ac:dyDescent="0.3">
      <c r="A95" s="2">
        <v>44261</v>
      </c>
      <c r="B95" t="s">
        <v>41</v>
      </c>
      <c r="C95">
        <v>14</v>
      </c>
      <c r="D95">
        <v>2.5</v>
      </c>
      <c r="E95">
        <v>0</v>
      </c>
      <c r="F95">
        <v>9</v>
      </c>
      <c r="G95">
        <v>70</v>
      </c>
      <c r="N95" t="str">
        <f t="shared" si="47"/>
        <v>Pork rinds</v>
      </c>
      <c r="O95">
        <f t="shared" si="56"/>
        <v>0.17857142857142858</v>
      </c>
      <c r="P95">
        <f t="shared" si="57"/>
        <v>0</v>
      </c>
      <c r="Q95">
        <f t="shared" si="58"/>
        <v>0.6428571428571429</v>
      </c>
      <c r="R95">
        <f t="shared" si="59"/>
        <v>5</v>
      </c>
    </row>
    <row r="96" spans="1:18" x14ac:dyDescent="0.3">
      <c r="A96" s="2">
        <v>44261</v>
      </c>
      <c r="B96" t="s">
        <v>17</v>
      </c>
      <c r="C96">
        <v>100</v>
      </c>
      <c r="D96">
        <v>10</v>
      </c>
      <c r="E96">
        <v>0</v>
      </c>
      <c r="F96">
        <v>12</v>
      </c>
      <c r="G96">
        <v>140</v>
      </c>
      <c r="H96" s="2">
        <f>A96</f>
        <v>44261</v>
      </c>
      <c r="I96" s="1">
        <f>SUM(D77:D96)</f>
        <v>199.65049019607841</v>
      </c>
      <c r="J96" s="1">
        <f>SUM(E77:E96)</f>
        <v>40.009655647382921</v>
      </c>
      <c r="K96" s="1">
        <f>SUM(F77:F96)</f>
        <v>173.30171447091234</v>
      </c>
      <c r="L96" s="1">
        <f>SUM(G77:G96)</f>
        <v>2580.7837562793711</v>
      </c>
    </row>
    <row r="97" spans="1:18" x14ac:dyDescent="0.3">
      <c r="C97" s="3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I97" s="5">
        <f>I96/SUM(I96:K96)</f>
        <v>0.48345987700678061</v>
      </c>
      <c r="J97" s="5">
        <f>J96/SUM(I96:K96)</f>
        <v>9.6884626626112511E-2</v>
      </c>
      <c r="K97" s="5">
        <f>K96/SUM(I96:K96)</f>
        <v>0.41965549636710692</v>
      </c>
    </row>
    <row r="98" spans="1:18" x14ac:dyDescent="0.3">
      <c r="A98" s="2">
        <v>44262</v>
      </c>
      <c r="B98" t="s">
        <v>17</v>
      </c>
      <c r="C98">
        <v>100</v>
      </c>
      <c r="D98">
        <v>10</v>
      </c>
      <c r="E98">
        <v>0</v>
      </c>
      <c r="F98">
        <v>12</v>
      </c>
      <c r="G98">
        <v>140</v>
      </c>
      <c r="N98" t="str">
        <f t="shared" ref="N98:N118" si="60">B98</f>
        <v>Large egg</v>
      </c>
      <c r="O98">
        <f>D98/$C98</f>
        <v>0.1</v>
      </c>
      <c r="P98">
        <f t="shared" ref="P98:R98" si="61">E98/$C98</f>
        <v>0</v>
      </c>
      <c r="Q98">
        <f t="shared" si="61"/>
        <v>0.12</v>
      </c>
      <c r="R98">
        <f t="shared" si="61"/>
        <v>1.4</v>
      </c>
    </row>
    <row r="99" spans="1:18" x14ac:dyDescent="0.3">
      <c r="A99" s="2">
        <v>44262</v>
      </c>
      <c r="B99" t="s">
        <v>16</v>
      </c>
      <c r="C99">
        <v>22</v>
      </c>
      <c r="D99">
        <v>11</v>
      </c>
      <c r="E99">
        <v>3.9285714285714288</v>
      </c>
      <c r="F99">
        <v>5.5</v>
      </c>
      <c r="G99">
        <v>133.57142857142856</v>
      </c>
      <c r="N99" t="str">
        <f t="shared" si="60"/>
        <v>Peanuts</v>
      </c>
      <c r="O99">
        <f t="shared" ref="O99:O111" si="62">D99/$C99</f>
        <v>0.5</v>
      </c>
      <c r="P99">
        <f t="shared" ref="P99:P111" si="63">E99/$C99</f>
        <v>0.17857142857142858</v>
      </c>
      <c r="Q99">
        <f t="shared" ref="Q99:Q111" si="64">F99/$C99</f>
        <v>0.25</v>
      </c>
      <c r="R99">
        <f t="shared" ref="R99:R111" si="65">G99/$C99</f>
        <v>6.0714285714285703</v>
      </c>
    </row>
    <row r="100" spans="1:18" x14ac:dyDescent="0.3">
      <c r="A100" s="2">
        <v>44262</v>
      </c>
      <c r="B100" t="s">
        <v>42</v>
      </c>
      <c r="C100">
        <v>62</v>
      </c>
      <c r="D100">
        <v>0</v>
      </c>
      <c r="E100">
        <v>4.3</v>
      </c>
      <c r="F100">
        <v>0.6</v>
      </c>
      <c r="G100">
        <v>25</v>
      </c>
      <c r="N100" t="str">
        <f t="shared" si="60"/>
        <v>Carrots</v>
      </c>
      <c r="O100">
        <f t="shared" si="62"/>
        <v>0</v>
      </c>
      <c r="P100">
        <f t="shared" si="63"/>
        <v>6.9354838709677416E-2</v>
      </c>
      <c r="Q100">
        <f t="shared" si="64"/>
        <v>9.6774193548387101E-3</v>
      </c>
      <c r="R100">
        <f t="shared" si="65"/>
        <v>0.40322580645161288</v>
      </c>
    </row>
    <row r="101" spans="1:18" x14ac:dyDescent="0.3">
      <c r="A101" s="2">
        <v>44262</v>
      </c>
      <c r="B101" t="s">
        <v>30</v>
      </c>
      <c r="C101">
        <v>73</v>
      </c>
      <c r="D101">
        <v>8.9024390243902435E-2</v>
      </c>
      <c r="E101">
        <v>2.1365853658536582</v>
      </c>
      <c r="F101">
        <v>0.71219512195121948</v>
      </c>
      <c r="G101">
        <v>18.25</v>
      </c>
      <c r="N101" t="str">
        <f t="shared" si="60"/>
        <v>Eggplant</v>
      </c>
      <c r="O101">
        <f t="shared" si="62"/>
        <v>1.2195121951219512E-3</v>
      </c>
      <c r="P101">
        <f t="shared" si="63"/>
        <v>2.9268292682926824E-2</v>
      </c>
      <c r="Q101">
        <f t="shared" si="64"/>
        <v>9.7560975609756097E-3</v>
      </c>
      <c r="R101">
        <f t="shared" si="65"/>
        <v>0.25</v>
      </c>
    </row>
    <row r="102" spans="1:18" x14ac:dyDescent="0.3">
      <c r="A102" s="2">
        <v>44262</v>
      </c>
      <c r="B102" t="s">
        <v>43</v>
      </c>
      <c r="C102">
        <v>170</v>
      </c>
      <c r="D102">
        <v>17</v>
      </c>
      <c r="E102">
        <v>1.7</v>
      </c>
      <c r="F102">
        <v>28.9</v>
      </c>
      <c r="G102">
        <v>290.7</v>
      </c>
      <c r="N102" t="str">
        <f t="shared" si="60"/>
        <v>Turkey sausage</v>
      </c>
      <c r="O102">
        <f t="shared" si="62"/>
        <v>0.1</v>
      </c>
      <c r="P102">
        <f t="shared" si="63"/>
        <v>0.01</v>
      </c>
      <c r="Q102">
        <f t="shared" si="64"/>
        <v>0.16999999999999998</v>
      </c>
      <c r="R102">
        <f t="shared" si="65"/>
        <v>1.71</v>
      </c>
    </row>
    <row r="103" spans="1:18" x14ac:dyDescent="0.3">
      <c r="A103" s="2">
        <v>44262</v>
      </c>
      <c r="B103" t="s">
        <v>44</v>
      </c>
      <c r="C103">
        <v>100</v>
      </c>
      <c r="D103">
        <v>0.3</v>
      </c>
      <c r="E103">
        <v>2.2000000000000002</v>
      </c>
      <c r="F103">
        <v>3.6</v>
      </c>
      <c r="G103">
        <v>26</v>
      </c>
      <c r="N103" t="str">
        <f t="shared" si="60"/>
        <v>Mushrooms</v>
      </c>
      <c r="O103">
        <f t="shared" si="62"/>
        <v>3.0000000000000001E-3</v>
      </c>
      <c r="P103">
        <f t="shared" si="63"/>
        <v>2.2000000000000002E-2</v>
      </c>
      <c r="Q103">
        <f t="shared" si="64"/>
        <v>3.6000000000000004E-2</v>
      </c>
      <c r="R103">
        <f t="shared" si="65"/>
        <v>0.26</v>
      </c>
    </row>
    <row r="104" spans="1:18" x14ac:dyDescent="0.3">
      <c r="A104" s="2">
        <v>44262</v>
      </c>
      <c r="B104" t="s">
        <v>35</v>
      </c>
      <c r="C104">
        <v>567</v>
      </c>
      <c r="D104">
        <v>0</v>
      </c>
      <c r="E104">
        <v>0</v>
      </c>
      <c r="F104">
        <v>0</v>
      </c>
      <c r="G104">
        <v>5</v>
      </c>
      <c r="N104" t="str">
        <f t="shared" si="60"/>
        <v>Gatorade zero</v>
      </c>
      <c r="O104">
        <f t="shared" si="62"/>
        <v>0</v>
      </c>
      <c r="P104">
        <f t="shared" si="63"/>
        <v>0</v>
      </c>
      <c r="Q104">
        <f t="shared" si="64"/>
        <v>0</v>
      </c>
      <c r="R104">
        <f t="shared" si="65"/>
        <v>8.8183421516754845E-3</v>
      </c>
    </row>
    <row r="105" spans="1:18" x14ac:dyDescent="0.3">
      <c r="A105" s="2">
        <v>44262</v>
      </c>
      <c r="B105" t="s">
        <v>14</v>
      </c>
      <c r="C105">
        <v>28</v>
      </c>
      <c r="D105">
        <v>0</v>
      </c>
      <c r="E105">
        <v>2.6</v>
      </c>
      <c r="F105">
        <v>0</v>
      </c>
      <c r="G105">
        <v>11</v>
      </c>
      <c r="M105" s="1"/>
      <c r="N105" t="str">
        <f t="shared" si="60"/>
        <v>Onion</v>
      </c>
      <c r="O105">
        <f t="shared" si="62"/>
        <v>0</v>
      </c>
      <c r="P105">
        <f t="shared" si="63"/>
        <v>9.285714285714286E-2</v>
      </c>
      <c r="Q105">
        <f t="shared" si="64"/>
        <v>0</v>
      </c>
      <c r="R105">
        <f t="shared" si="65"/>
        <v>0.39285714285714285</v>
      </c>
    </row>
    <row r="106" spans="1:18" x14ac:dyDescent="0.3">
      <c r="A106" s="2">
        <v>44262</v>
      </c>
      <c r="B106" t="s">
        <v>31</v>
      </c>
      <c r="C106">
        <v>80</v>
      </c>
      <c r="D106">
        <v>2.831858407079646</v>
      </c>
      <c r="E106">
        <v>3.5398230088495577</v>
      </c>
      <c r="F106">
        <v>1.415929203539823</v>
      </c>
      <c r="G106">
        <v>49.557522123893804</v>
      </c>
      <c r="M106" s="1"/>
      <c r="N106" t="str">
        <f t="shared" si="60"/>
        <v>Victoria's marinara sauce</v>
      </c>
      <c r="O106">
        <f t="shared" si="62"/>
        <v>3.5398230088495575E-2</v>
      </c>
      <c r="P106">
        <f t="shared" si="63"/>
        <v>4.4247787610619468E-2</v>
      </c>
      <c r="Q106">
        <f t="shared" si="64"/>
        <v>1.7699115044247787E-2</v>
      </c>
      <c r="R106">
        <f t="shared" si="65"/>
        <v>0.61946902654867253</v>
      </c>
    </row>
    <row r="107" spans="1:18" x14ac:dyDescent="0.3">
      <c r="A107" s="2">
        <v>44262</v>
      </c>
      <c r="B107" t="s">
        <v>45</v>
      </c>
      <c r="C107">
        <v>50</v>
      </c>
      <c r="D107">
        <v>0.05</v>
      </c>
      <c r="E107">
        <v>1</v>
      </c>
      <c r="F107">
        <v>0.45</v>
      </c>
      <c r="G107">
        <v>7</v>
      </c>
      <c r="M107" s="1"/>
      <c r="N107" t="str">
        <f t="shared" si="60"/>
        <v>Iceberg lettuce</v>
      </c>
      <c r="O107">
        <f t="shared" si="62"/>
        <v>1E-3</v>
      </c>
      <c r="P107">
        <f t="shared" si="63"/>
        <v>0.02</v>
      </c>
      <c r="Q107">
        <f t="shared" si="64"/>
        <v>9.0000000000000011E-3</v>
      </c>
      <c r="R107">
        <f t="shared" si="65"/>
        <v>0.14000000000000001</v>
      </c>
    </row>
    <row r="108" spans="1:18" x14ac:dyDescent="0.3">
      <c r="A108" s="2">
        <v>44262</v>
      </c>
      <c r="B108" t="s">
        <v>46</v>
      </c>
      <c r="C108">
        <v>30</v>
      </c>
      <c r="D108">
        <v>0</v>
      </c>
      <c r="E108">
        <v>2</v>
      </c>
      <c r="F108">
        <v>2</v>
      </c>
      <c r="G108">
        <v>20</v>
      </c>
      <c r="N108" t="str">
        <f t="shared" si="60"/>
        <v>Low sodium soy sauce</v>
      </c>
      <c r="O108">
        <f t="shared" si="62"/>
        <v>0</v>
      </c>
      <c r="P108">
        <f t="shared" si="63"/>
        <v>6.6666666666666666E-2</v>
      </c>
      <c r="Q108">
        <f t="shared" si="64"/>
        <v>6.6666666666666666E-2</v>
      </c>
      <c r="R108">
        <f t="shared" si="65"/>
        <v>0.66666666666666663</v>
      </c>
    </row>
    <row r="109" spans="1:18" x14ac:dyDescent="0.3">
      <c r="A109" s="2">
        <v>44262</v>
      </c>
      <c r="B109" t="s">
        <v>23</v>
      </c>
      <c r="C109">
        <v>33</v>
      </c>
      <c r="D109">
        <v>3</v>
      </c>
      <c r="E109">
        <v>0</v>
      </c>
      <c r="F109">
        <v>0</v>
      </c>
      <c r="G109">
        <v>30</v>
      </c>
      <c r="N109" t="str">
        <f t="shared" si="60"/>
        <v>Coffeemate creamer</v>
      </c>
      <c r="O109">
        <f t="shared" si="62"/>
        <v>9.0909090909090912E-2</v>
      </c>
      <c r="P109">
        <f t="shared" si="63"/>
        <v>0</v>
      </c>
      <c r="Q109">
        <f t="shared" si="64"/>
        <v>0</v>
      </c>
      <c r="R109">
        <f t="shared" si="65"/>
        <v>0.90909090909090906</v>
      </c>
    </row>
    <row r="110" spans="1:18" x14ac:dyDescent="0.3">
      <c r="A110" s="2">
        <v>44262</v>
      </c>
      <c r="B110" t="s">
        <v>38</v>
      </c>
      <c r="C110">
        <v>20</v>
      </c>
      <c r="D110">
        <v>0.125</v>
      </c>
      <c r="E110">
        <v>0.22500000000000001</v>
      </c>
      <c r="F110">
        <v>0.625</v>
      </c>
      <c r="G110">
        <v>5</v>
      </c>
      <c r="N110" t="str">
        <f t="shared" si="60"/>
        <v>Coffee</v>
      </c>
      <c r="O110">
        <f t="shared" si="62"/>
        <v>6.2500000000000003E-3</v>
      </c>
      <c r="P110">
        <f t="shared" si="63"/>
        <v>1.125E-2</v>
      </c>
      <c r="Q110">
        <f t="shared" si="64"/>
        <v>3.125E-2</v>
      </c>
      <c r="R110">
        <f t="shared" si="65"/>
        <v>0.25</v>
      </c>
    </row>
    <row r="111" spans="1:18" x14ac:dyDescent="0.3">
      <c r="A111" s="2">
        <v>44262</v>
      </c>
      <c r="B111" t="s">
        <v>17</v>
      </c>
      <c r="C111">
        <v>100</v>
      </c>
      <c r="D111">
        <v>10</v>
      </c>
      <c r="E111">
        <v>0</v>
      </c>
      <c r="F111">
        <v>12</v>
      </c>
      <c r="G111">
        <v>140</v>
      </c>
      <c r="N111" t="str">
        <f t="shared" si="60"/>
        <v>Large egg</v>
      </c>
      <c r="O111">
        <f t="shared" si="62"/>
        <v>0.1</v>
      </c>
      <c r="P111">
        <f t="shared" si="63"/>
        <v>0</v>
      </c>
      <c r="Q111">
        <f t="shared" si="64"/>
        <v>0.12</v>
      </c>
      <c r="R111">
        <f t="shared" si="65"/>
        <v>1.4</v>
      </c>
    </row>
    <row r="112" spans="1:18" x14ac:dyDescent="0.3">
      <c r="A112" s="2">
        <v>44262</v>
      </c>
      <c r="B112" t="s">
        <v>18</v>
      </c>
      <c r="C112">
        <v>45</v>
      </c>
      <c r="D112">
        <v>7.5</v>
      </c>
      <c r="E112">
        <v>0</v>
      </c>
      <c r="F112">
        <v>6</v>
      </c>
      <c r="G112">
        <v>90</v>
      </c>
      <c r="N112" t="str">
        <f t="shared" si="60"/>
        <v>Turkey bacon</v>
      </c>
      <c r="O112">
        <f t="shared" ref="O112:O113" si="66">D112/$C112</f>
        <v>0.16666666666666666</v>
      </c>
      <c r="P112">
        <f t="shared" ref="P112:P113" si="67">E112/$C112</f>
        <v>0</v>
      </c>
      <c r="Q112">
        <f t="shared" ref="Q112:Q113" si="68">F112/$C112</f>
        <v>0.13333333333333333</v>
      </c>
      <c r="R112">
        <f t="shared" ref="R112:R113" si="69">G112/$C112</f>
        <v>2</v>
      </c>
    </row>
    <row r="113" spans="1:18" x14ac:dyDescent="0.3">
      <c r="A113" s="2">
        <v>44262</v>
      </c>
      <c r="B113" t="s">
        <v>41</v>
      </c>
      <c r="C113">
        <v>14</v>
      </c>
      <c r="D113">
        <v>2.5</v>
      </c>
      <c r="E113">
        <v>0</v>
      </c>
      <c r="F113">
        <v>9</v>
      </c>
      <c r="G113">
        <v>70</v>
      </c>
      <c r="N113" t="str">
        <f t="shared" si="60"/>
        <v>Pork rinds</v>
      </c>
      <c r="O113">
        <f t="shared" si="66"/>
        <v>0.17857142857142858</v>
      </c>
      <c r="P113">
        <f t="shared" si="67"/>
        <v>0</v>
      </c>
      <c r="Q113">
        <f t="shared" si="68"/>
        <v>0.6428571428571429</v>
      </c>
      <c r="R113">
        <f t="shared" si="69"/>
        <v>5</v>
      </c>
    </row>
    <row r="114" spans="1:18" x14ac:dyDescent="0.3">
      <c r="A114" s="2">
        <v>44262</v>
      </c>
      <c r="B114" t="s">
        <v>41</v>
      </c>
      <c r="C114">
        <v>14</v>
      </c>
      <c r="D114">
        <v>2.5</v>
      </c>
      <c r="E114">
        <v>0</v>
      </c>
      <c r="F114">
        <v>9</v>
      </c>
      <c r="G114">
        <v>70</v>
      </c>
      <c r="N114" t="str">
        <f t="shared" si="60"/>
        <v>Pork rinds</v>
      </c>
      <c r="O114">
        <f t="shared" ref="O114" si="70">D114/$C114</f>
        <v>0.17857142857142858</v>
      </c>
      <c r="P114">
        <f t="shared" ref="P114" si="71">E114/$C114</f>
        <v>0</v>
      </c>
      <c r="Q114">
        <f t="shared" ref="Q114" si="72">F114/$C114</f>
        <v>0.6428571428571429</v>
      </c>
      <c r="R114">
        <f t="shared" ref="R114" si="73">G114/$C114</f>
        <v>5</v>
      </c>
    </row>
    <row r="115" spans="1:18" x14ac:dyDescent="0.3">
      <c r="A115" s="2">
        <v>44262</v>
      </c>
      <c r="B115" t="s">
        <v>15</v>
      </c>
      <c r="C115">
        <v>46</v>
      </c>
      <c r="D115">
        <v>12</v>
      </c>
      <c r="E115">
        <v>6</v>
      </c>
      <c r="F115">
        <v>12</v>
      </c>
      <c r="G115">
        <v>180</v>
      </c>
      <c r="N115" t="str">
        <f t="shared" si="60"/>
        <v>Wagu jerky</v>
      </c>
      <c r="O115">
        <f t="shared" ref="O115" si="74">D115/$C115</f>
        <v>0.2608695652173913</v>
      </c>
      <c r="P115">
        <f t="shared" ref="P115" si="75">E115/$C115</f>
        <v>0.13043478260869565</v>
      </c>
      <c r="Q115">
        <f t="shared" ref="Q115" si="76">F115/$C115</f>
        <v>0.2608695652173913</v>
      </c>
      <c r="R115">
        <f t="shared" ref="R115" si="77">G115/$C115</f>
        <v>3.9130434782608696</v>
      </c>
    </row>
    <row r="116" spans="1:18" x14ac:dyDescent="0.3">
      <c r="A116" s="2">
        <v>44262</v>
      </c>
      <c r="B116" t="s">
        <v>41</v>
      </c>
      <c r="C116">
        <v>14</v>
      </c>
      <c r="D116">
        <v>2.5</v>
      </c>
      <c r="E116">
        <v>0</v>
      </c>
      <c r="F116">
        <v>9</v>
      </c>
      <c r="G116">
        <v>70</v>
      </c>
      <c r="N116" t="str">
        <f t="shared" si="60"/>
        <v>Pork rinds</v>
      </c>
      <c r="O116">
        <f t="shared" ref="O116:O118" si="78">D116/$C116</f>
        <v>0.17857142857142858</v>
      </c>
      <c r="P116">
        <f t="shared" ref="P116:P118" si="79">E116/$C116</f>
        <v>0</v>
      </c>
      <c r="Q116">
        <f t="shared" ref="Q116:Q118" si="80">F116/$C116</f>
        <v>0.6428571428571429</v>
      </c>
      <c r="R116">
        <f t="shared" ref="R116:R118" si="81">G116/$C116</f>
        <v>5</v>
      </c>
    </row>
    <row r="117" spans="1:18" x14ac:dyDescent="0.3">
      <c r="A117" s="2">
        <v>44262</v>
      </c>
      <c r="B117" t="s">
        <v>9</v>
      </c>
      <c r="C117">
        <v>32</v>
      </c>
      <c r="D117">
        <v>15</v>
      </c>
      <c r="E117">
        <v>5</v>
      </c>
      <c r="F117">
        <v>6</v>
      </c>
      <c r="G117">
        <v>180</v>
      </c>
      <c r="N117" t="str">
        <f t="shared" si="60"/>
        <v>Almond butter</v>
      </c>
      <c r="O117">
        <f t="shared" si="78"/>
        <v>0.46875</v>
      </c>
      <c r="P117">
        <f t="shared" si="79"/>
        <v>0.15625</v>
      </c>
      <c r="Q117">
        <f t="shared" si="80"/>
        <v>0.1875</v>
      </c>
      <c r="R117">
        <f t="shared" si="81"/>
        <v>5.625</v>
      </c>
    </row>
    <row r="118" spans="1:18" x14ac:dyDescent="0.3">
      <c r="A118" s="2">
        <v>44262</v>
      </c>
      <c r="B118" t="s">
        <v>9</v>
      </c>
      <c r="C118">
        <v>32</v>
      </c>
      <c r="D118">
        <v>15</v>
      </c>
      <c r="E118">
        <v>5</v>
      </c>
      <c r="F118">
        <v>6</v>
      </c>
      <c r="G118">
        <v>180</v>
      </c>
      <c r="N118" t="str">
        <f t="shared" si="60"/>
        <v>Almond butter</v>
      </c>
      <c r="O118">
        <f t="shared" si="78"/>
        <v>0.46875</v>
      </c>
      <c r="P118">
        <f t="shared" si="79"/>
        <v>0.15625</v>
      </c>
      <c r="Q118">
        <f t="shared" si="80"/>
        <v>0.1875</v>
      </c>
      <c r="R118">
        <f t="shared" si="81"/>
        <v>5.625</v>
      </c>
    </row>
    <row r="119" spans="1:18" x14ac:dyDescent="0.3">
      <c r="A119" s="2">
        <v>44262</v>
      </c>
      <c r="B119" t="s">
        <v>23</v>
      </c>
      <c r="C119">
        <v>22</v>
      </c>
      <c r="D119">
        <v>2</v>
      </c>
      <c r="E119">
        <v>0</v>
      </c>
      <c r="F119">
        <v>0</v>
      </c>
      <c r="G119">
        <v>20</v>
      </c>
      <c r="H119" s="2">
        <f>A119</f>
        <v>44262</v>
      </c>
      <c r="I119" s="1">
        <f>SUM(D98:D119)</f>
        <v>113.39588279732354</v>
      </c>
      <c r="J119" s="1">
        <f>SUM(E98:E119)</f>
        <v>39.629979803274644</v>
      </c>
      <c r="K119" s="1">
        <f>SUM(F98:F119)</f>
        <v>124.80312432549104</v>
      </c>
      <c r="L119" s="1">
        <f>SUM(G98:G119)</f>
        <v>1761.0789506953224</v>
      </c>
    </row>
    <row r="120" spans="1:18" x14ac:dyDescent="0.3">
      <c r="I120" s="5">
        <f>I119/SUM(I119:K119)</f>
        <v>0.40814993443247238</v>
      </c>
      <c r="J120" s="5">
        <f>J119/SUM(I119:K119)</f>
        <v>0.1426416308886351</v>
      </c>
      <c r="K120" s="5">
        <f>K119/SUM(I119:K119)</f>
        <v>0.44920843467889254</v>
      </c>
    </row>
    <row r="121" spans="1:18" x14ac:dyDescent="0.3">
      <c r="A121" s="2">
        <v>44263</v>
      </c>
      <c r="B121" t="s">
        <v>47</v>
      </c>
      <c r="C121">
        <v>300</v>
      </c>
      <c r="D121">
        <v>9.1225165562913908</v>
      </c>
      <c r="E121">
        <v>2.7169564017660051</v>
      </c>
      <c r="F121">
        <v>29.088024282560706</v>
      </c>
      <c r="G121">
        <v>179.04939293598235</v>
      </c>
      <c r="N121" t="str">
        <f t="shared" ref="N121:N135" si="82">B121</f>
        <v>Chicken Stracciatella</v>
      </c>
      <c r="O121">
        <f>D121/$C121</f>
        <v>3.0408388520971302E-2</v>
      </c>
      <c r="P121">
        <f t="shared" ref="P121:R121" si="83">E121/$C121</f>
        <v>9.0565213392200163E-3</v>
      </c>
      <c r="Q121">
        <f t="shared" si="83"/>
        <v>9.6960080941869017E-2</v>
      </c>
      <c r="R121">
        <f t="shared" si="83"/>
        <v>0.59683130978660781</v>
      </c>
    </row>
    <row r="122" spans="1:18" x14ac:dyDescent="0.3">
      <c r="A122" s="2">
        <v>44263</v>
      </c>
      <c r="B122" t="s">
        <v>47</v>
      </c>
      <c r="C122">
        <v>200</v>
      </c>
      <c r="D122">
        <f>D121*(2/3)</f>
        <v>6.0816777041942602</v>
      </c>
      <c r="E122">
        <f t="shared" ref="E122:G122" si="84">E121*(2/3)</f>
        <v>1.8113042678440032</v>
      </c>
      <c r="F122">
        <f t="shared" si="84"/>
        <v>19.392016188373802</v>
      </c>
      <c r="G122">
        <f t="shared" si="84"/>
        <v>119.36626195732157</v>
      </c>
      <c r="N122" t="str">
        <f t="shared" si="82"/>
        <v>Chicken Stracciatella</v>
      </c>
      <c r="O122">
        <f t="shared" ref="O122:O131" si="85">D122/$C122</f>
        <v>3.0408388520971302E-2</v>
      </c>
      <c r="P122">
        <f t="shared" ref="P122:P131" si="86">E122/$C122</f>
        <v>9.0565213392200163E-3</v>
      </c>
      <c r="Q122">
        <f t="shared" ref="Q122:Q131" si="87">F122/$C122</f>
        <v>9.6960080941869004E-2</v>
      </c>
      <c r="R122">
        <f t="shared" ref="R122:R131" si="88">G122/$C122</f>
        <v>0.59683130978660781</v>
      </c>
    </row>
    <row r="123" spans="1:18" x14ac:dyDescent="0.3">
      <c r="A123" s="2">
        <v>44263</v>
      </c>
      <c r="B123" t="s">
        <v>23</v>
      </c>
      <c r="C123">
        <v>44</v>
      </c>
      <c r="D123">
        <v>4</v>
      </c>
      <c r="E123">
        <v>0</v>
      </c>
      <c r="F123">
        <v>0</v>
      </c>
      <c r="G123">
        <v>40</v>
      </c>
      <c r="N123" t="str">
        <f t="shared" si="82"/>
        <v>Coffeemate creamer</v>
      </c>
      <c r="O123">
        <f t="shared" si="85"/>
        <v>9.0909090909090912E-2</v>
      </c>
      <c r="P123">
        <f t="shared" si="86"/>
        <v>0</v>
      </c>
      <c r="Q123">
        <f t="shared" si="87"/>
        <v>0</v>
      </c>
      <c r="R123">
        <f t="shared" si="88"/>
        <v>0.90909090909090906</v>
      </c>
    </row>
    <row r="124" spans="1:18" x14ac:dyDescent="0.3">
      <c r="A124" s="2">
        <v>44263</v>
      </c>
      <c r="B124" t="s">
        <v>38</v>
      </c>
      <c r="C124">
        <v>20</v>
      </c>
      <c r="D124">
        <v>0.125</v>
      </c>
      <c r="E124">
        <v>0.22500000000000001</v>
      </c>
      <c r="F124">
        <v>0.625</v>
      </c>
      <c r="G124">
        <v>5</v>
      </c>
      <c r="N124" t="str">
        <f t="shared" si="82"/>
        <v>Coffee</v>
      </c>
      <c r="O124">
        <f t="shared" si="85"/>
        <v>6.2500000000000003E-3</v>
      </c>
      <c r="P124">
        <f t="shared" si="86"/>
        <v>1.125E-2</v>
      </c>
      <c r="Q124">
        <f t="shared" si="87"/>
        <v>3.125E-2</v>
      </c>
      <c r="R124">
        <f t="shared" si="88"/>
        <v>0.25</v>
      </c>
    </row>
    <row r="125" spans="1:18" x14ac:dyDescent="0.3">
      <c r="A125" s="2">
        <v>44263</v>
      </c>
      <c r="B125" t="s">
        <v>15</v>
      </c>
      <c r="C125">
        <v>23</v>
      </c>
      <c r="D125">
        <v>6</v>
      </c>
      <c r="E125">
        <v>3</v>
      </c>
      <c r="F125">
        <v>6</v>
      </c>
      <c r="G125">
        <v>90</v>
      </c>
      <c r="N125" t="str">
        <f t="shared" si="82"/>
        <v>Wagu jerky</v>
      </c>
      <c r="O125">
        <f t="shared" si="85"/>
        <v>0.2608695652173913</v>
      </c>
      <c r="P125">
        <f t="shared" si="86"/>
        <v>0.13043478260869565</v>
      </c>
      <c r="Q125">
        <f t="shared" si="87"/>
        <v>0.2608695652173913</v>
      </c>
      <c r="R125">
        <f t="shared" si="88"/>
        <v>3.9130434782608696</v>
      </c>
    </row>
    <row r="126" spans="1:18" x14ac:dyDescent="0.3">
      <c r="A126" s="2">
        <v>44263</v>
      </c>
      <c r="B126" t="s">
        <v>16</v>
      </c>
      <c r="C126">
        <v>28</v>
      </c>
      <c r="D126">
        <v>14</v>
      </c>
      <c r="E126">
        <v>5</v>
      </c>
      <c r="F126">
        <v>7</v>
      </c>
      <c r="G126">
        <v>170</v>
      </c>
      <c r="N126" t="str">
        <f t="shared" si="82"/>
        <v>Peanuts</v>
      </c>
      <c r="O126">
        <f t="shared" si="85"/>
        <v>0.5</v>
      </c>
      <c r="P126">
        <f t="shared" si="86"/>
        <v>0.17857142857142858</v>
      </c>
      <c r="Q126">
        <f t="shared" si="87"/>
        <v>0.25</v>
      </c>
      <c r="R126">
        <f t="shared" si="88"/>
        <v>6.0714285714285712</v>
      </c>
    </row>
    <row r="127" spans="1:18" x14ac:dyDescent="0.3">
      <c r="A127" s="2">
        <v>44263</v>
      </c>
      <c r="B127" t="s">
        <v>47</v>
      </c>
      <c r="C127">
        <f>SUM(C121:C122)</f>
        <v>500</v>
      </c>
      <c r="D127">
        <f t="shared" ref="D127:G127" si="89">SUM(D121:D122)</f>
        <v>15.20419426048565</v>
      </c>
      <c r="E127">
        <f t="shared" si="89"/>
        <v>4.5282606696100078</v>
      </c>
      <c r="F127">
        <f t="shared" si="89"/>
        <v>48.480040470934512</v>
      </c>
      <c r="G127">
        <f t="shared" si="89"/>
        <v>298.41565489330389</v>
      </c>
      <c r="N127" t="str">
        <f t="shared" si="82"/>
        <v>Chicken Stracciatella</v>
      </c>
      <c r="O127">
        <f t="shared" si="85"/>
        <v>3.0408388520971299E-2</v>
      </c>
      <c r="P127">
        <f t="shared" si="86"/>
        <v>9.0565213392200163E-3</v>
      </c>
      <c r="Q127">
        <f t="shared" si="87"/>
        <v>9.6960080941869017E-2</v>
      </c>
      <c r="R127">
        <f t="shared" si="88"/>
        <v>0.59683130978660781</v>
      </c>
    </row>
    <row r="128" spans="1:18" x14ac:dyDescent="0.3">
      <c r="A128" s="2">
        <v>44263</v>
      </c>
      <c r="B128" t="s">
        <v>35</v>
      </c>
      <c r="C128">
        <v>567</v>
      </c>
      <c r="D128">
        <v>0</v>
      </c>
      <c r="E128">
        <v>0</v>
      </c>
      <c r="F128">
        <v>0</v>
      </c>
      <c r="G128">
        <v>5</v>
      </c>
      <c r="N128" t="str">
        <f t="shared" si="82"/>
        <v>Gatorade zero</v>
      </c>
      <c r="O128">
        <f t="shared" si="85"/>
        <v>0</v>
      </c>
      <c r="P128">
        <f t="shared" si="86"/>
        <v>0</v>
      </c>
      <c r="Q128">
        <f t="shared" si="87"/>
        <v>0</v>
      </c>
      <c r="R128">
        <f t="shared" si="88"/>
        <v>8.8183421516754845E-3</v>
      </c>
    </row>
    <row r="129" spans="1:18" x14ac:dyDescent="0.3">
      <c r="A129" s="2">
        <v>44263</v>
      </c>
      <c r="B129" t="s">
        <v>17</v>
      </c>
      <c r="C129">
        <v>100</v>
      </c>
      <c r="D129">
        <v>10</v>
      </c>
      <c r="E129">
        <v>0</v>
      </c>
      <c r="F129">
        <v>12</v>
      </c>
      <c r="G129">
        <v>140</v>
      </c>
      <c r="N129" t="str">
        <f t="shared" si="82"/>
        <v>Large egg</v>
      </c>
      <c r="O129">
        <f t="shared" si="85"/>
        <v>0.1</v>
      </c>
      <c r="P129">
        <f t="shared" si="86"/>
        <v>0</v>
      </c>
      <c r="Q129">
        <f t="shared" si="87"/>
        <v>0.12</v>
      </c>
      <c r="R129">
        <f t="shared" si="88"/>
        <v>1.4</v>
      </c>
    </row>
    <row r="130" spans="1:18" x14ac:dyDescent="0.3">
      <c r="A130" s="2">
        <v>44263</v>
      </c>
      <c r="B130" t="s">
        <v>18</v>
      </c>
      <c r="C130">
        <v>45</v>
      </c>
      <c r="D130">
        <v>7.5</v>
      </c>
      <c r="E130">
        <v>0</v>
      </c>
      <c r="F130">
        <v>6</v>
      </c>
      <c r="G130">
        <v>90</v>
      </c>
      <c r="L130"/>
      <c r="N130" t="str">
        <f t="shared" si="82"/>
        <v>Turkey bacon</v>
      </c>
      <c r="O130">
        <f t="shared" si="85"/>
        <v>0.16666666666666666</v>
      </c>
      <c r="P130">
        <f t="shared" si="86"/>
        <v>0</v>
      </c>
      <c r="Q130">
        <f t="shared" si="87"/>
        <v>0.13333333333333333</v>
      </c>
      <c r="R130">
        <f t="shared" si="88"/>
        <v>2</v>
      </c>
    </row>
    <row r="131" spans="1:18" x14ac:dyDescent="0.3">
      <c r="A131" s="2">
        <v>44263</v>
      </c>
      <c r="B131" t="s">
        <v>48</v>
      </c>
      <c r="C131">
        <v>70</v>
      </c>
      <c r="D131">
        <v>0.1</v>
      </c>
      <c r="E131">
        <v>1.9</v>
      </c>
      <c r="F131">
        <v>0.6</v>
      </c>
      <c r="G131">
        <v>13</v>
      </c>
      <c r="N131" t="str">
        <f t="shared" si="82"/>
        <v>Tomato</v>
      </c>
      <c r="O131">
        <f t="shared" si="85"/>
        <v>1.4285714285714286E-3</v>
      </c>
      <c r="P131">
        <f t="shared" si="86"/>
        <v>2.7142857142857142E-2</v>
      </c>
      <c r="Q131">
        <f t="shared" si="87"/>
        <v>8.5714285714285719E-3</v>
      </c>
      <c r="R131">
        <f t="shared" si="88"/>
        <v>0.18571428571428572</v>
      </c>
    </row>
    <row r="132" spans="1:18" x14ac:dyDescent="0.3">
      <c r="A132" s="2">
        <v>44263</v>
      </c>
      <c r="B132" t="s">
        <v>16</v>
      </c>
      <c r="C132">
        <v>56</v>
      </c>
      <c r="D132">
        <v>28</v>
      </c>
      <c r="E132">
        <v>10</v>
      </c>
      <c r="F132">
        <v>14</v>
      </c>
      <c r="G132">
        <v>340</v>
      </c>
      <c r="N132" t="str">
        <f t="shared" si="82"/>
        <v>Peanuts</v>
      </c>
      <c r="O132">
        <f t="shared" ref="O132" si="90">D132/$C132</f>
        <v>0.5</v>
      </c>
      <c r="P132">
        <f t="shared" ref="P132" si="91">E132/$C132</f>
        <v>0.17857142857142858</v>
      </c>
      <c r="Q132">
        <f t="shared" ref="Q132" si="92">F132/$C132</f>
        <v>0.25</v>
      </c>
      <c r="R132">
        <f t="shared" ref="R132" si="93">G132/$C132</f>
        <v>6.0714285714285712</v>
      </c>
    </row>
    <row r="133" spans="1:18" x14ac:dyDescent="0.3">
      <c r="A133" s="2">
        <v>44263</v>
      </c>
      <c r="B133" t="s">
        <v>47</v>
      </c>
      <c r="C133">
        <v>400</v>
      </c>
      <c r="D133">
        <f>D122*2</f>
        <v>12.16335540838852</v>
      </c>
      <c r="E133">
        <f>E122*2</f>
        <v>3.6226085356880064</v>
      </c>
      <c r="F133">
        <f>F122*2</f>
        <v>38.784032376747604</v>
      </c>
      <c r="G133">
        <f>G122*2</f>
        <v>238.73252391464314</v>
      </c>
      <c r="N133" t="str">
        <f t="shared" si="82"/>
        <v>Chicken Stracciatella</v>
      </c>
      <c r="O133">
        <f t="shared" ref="O133:O135" si="94">D133/$C133</f>
        <v>3.0408388520971302E-2</v>
      </c>
      <c r="P133">
        <f t="shared" ref="P133:P135" si="95">E133/$C133</f>
        <v>9.0565213392200163E-3</v>
      </c>
      <c r="Q133">
        <f t="shared" ref="Q133:Q135" si="96">F133/$C133</f>
        <v>9.6960080941869004E-2</v>
      </c>
      <c r="R133">
        <f t="shared" ref="R133:R135" si="97">G133/$C133</f>
        <v>0.59683130978660781</v>
      </c>
    </row>
    <row r="134" spans="1:18" x14ac:dyDescent="0.3">
      <c r="A134" s="2">
        <v>44263</v>
      </c>
      <c r="B134" t="s">
        <v>9</v>
      </c>
      <c r="C134">
        <v>32</v>
      </c>
      <c r="D134">
        <v>15</v>
      </c>
      <c r="E134">
        <v>5</v>
      </c>
      <c r="F134">
        <v>6</v>
      </c>
      <c r="G134">
        <v>180</v>
      </c>
      <c r="N134" t="str">
        <f t="shared" si="82"/>
        <v>Almond butter</v>
      </c>
      <c r="O134">
        <f t="shared" si="94"/>
        <v>0.46875</v>
      </c>
      <c r="P134">
        <f t="shared" si="95"/>
        <v>0.15625</v>
      </c>
      <c r="Q134">
        <f t="shared" si="96"/>
        <v>0.1875</v>
      </c>
      <c r="R134">
        <f t="shared" si="97"/>
        <v>5.625</v>
      </c>
    </row>
    <row r="135" spans="1:18" x14ac:dyDescent="0.3">
      <c r="A135" s="2">
        <v>44263</v>
      </c>
      <c r="B135" t="s">
        <v>36</v>
      </c>
      <c r="C135">
        <v>40</v>
      </c>
      <c r="D135">
        <v>0</v>
      </c>
      <c r="E135">
        <v>0.6</v>
      </c>
      <c r="F135">
        <v>0.3</v>
      </c>
      <c r="G135">
        <v>5.6</v>
      </c>
      <c r="N135" t="str">
        <f t="shared" si="82"/>
        <v>Celery</v>
      </c>
      <c r="O135">
        <f t="shared" si="94"/>
        <v>0</v>
      </c>
      <c r="P135">
        <f t="shared" si="95"/>
        <v>1.4999999999999999E-2</v>
      </c>
      <c r="Q135">
        <f t="shared" si="96"/>
        <v>7.4999999999999997E-3</v>
      </c>
      <c r="R135">
        <f t="shared" si="97"/>
        <v>0.13999999999999999</v>
      </c>
    </row>
    <row r="136" spans="1:18" x14ac:dyDescent="0.3">
      <c r="A136" s="2">
        <v>44263</v>
      </c>
      <c r="H136" s="2">
        <f>A136</f>
        <v>44263</v>
      </c>
      <c r="I136" s="1">
        <f>SUM(D121:D136)</f>
        <v>127.29674392935982</v>
      </c>
      <c r="J136" s="1">
        <f>SUM(E121:E136)</f>
        <v>38.404129874908023</v>
      </c>
      <c r="K136" s="1">
        <f>SUM(F121:F136)</f>
        <v>188.26911331861663</v>
      </c>
      <c r="L136" s="1">
        <f>SUM(G121:G136)</f>
        <v>1914.163833701251</v>
      </c>
    </row>
    <row r="137" spans="1:18" x14ac:dyDescent="0.3">
      <c r="I137" s="5">
        <f>I136/SUM($I136:$K136)</f>
        <v>0.35962581167981167</v>
      </c>
      <c r="J137" s="5">
        <f t="shared" ref="J137:K137" si="98">J136/SUM($I136:$K136)</f>
        <v>0.10849544106002301</v>
      </c>
      <c r="K137" s="5">
        <f t="shared" si="98"/>
        <v>0.53187874726016526</v>
      </c>
    </row>
    <row r="138" spans="1:18" x14ac:dyDescent="0.3">
      <c r="A138" s="2">
        <v>44264</v>
      </c>
      <c r="B138" t="s">
        <v>8</v>
      </c>
      <c r="C138">
        <v>60</v>
      </c>
      <c r="D138">
        <v>0</v>
      </c>
      <c r="E138">
        <v>1.4117647058823528</v>
      </c>
      <c r="F138">
        <v>1.4117647058823528</v>
      </c>
      <c r="G138">
        <v>17.647058823529413</v>
      </c>
      <c r="N138" t="str">
        <f t="shared" ref="N138:N144" si="99">B138</f>
        <v>Kale</v>
      </c>
      <c r="O138">
        <f>D138/$C138</f>
        <v>0</v>
      </c>
      <c r="P138">
        <f t="shared" ref="P138:R138" si="100">E138/$C138</f>
        <v>2.3529411764705879E-2</v>
      </c>
      <c r="Q138">
        <f t="shared" si="100"/>
        <v>2.3529411764705879E-2</v>
      </c>
      <c r="R138">
        <f t="shared" si="100"/>
        <v>0.29411764705882354</v>
      </c>
    </row>
    <row r="139" spans="1:18" x14ac:dyDescent="0.3">
      <c r="A139" s="2">
        <v>44264</v>
      </c>
      <c r="B139" t="s">
        <v>7</v>
      </c>
      <c r="C139">
        <v>25</v>
      </c>
      <c r="D139">
        <v>8.4459459459459457E-2</v>
      </c>
      <c r="E139">
        <v>2.939189189189189</v>
      </c>
      <c r="F139">
        <v>0.16891891891891891</v>
      </c>
      <c r="G139">
        <v>14.189189189189189</v>
      </c>
      <c r="N139" t="str">
        <f t="shared" si="99"/>
        <v>Blueberries</v>
      </c>
      <c r="O139">
        <f t="shared" ref="O139:O144" si="101">D139/$C139</f>
        <v>3.3783783783783781E-3</v>
      </c>
      <c r="P139">
        <f t="shared" ref="P139:P144" si="102">E139/$C139</f>
        <v>0.11756756756756756</v>
      </c>
      <c r="Q139">
        <f t="shared" ref="Q139:Q144" si="103">F139/$C139</f>
        <v>6.7567567567567563E-3</v>
      </c>
      <c r="R139">
        <f t="shared" ref="R139:R144" si="104">G139/$C139</f>
        <v>0.56756756756756754</v>
      </c>
    </row>
    <row r="140" spans="1:18" x14ac:dyDescent="0.3">
      <c r="A140" s="2">
        <v>44264</v>
      </c>
      <c r="B140" t="s">
        <v>49</v>
      </c>
      <c r="C140">
        <v>35</v>
      </c>
      <c r="D140">
        <v>0.25</v>
      </c>
      <c r="E140">
        <v>2</v>
      </c>
      <c r="F140">
        <v>0.5</v>
      </c>
      <c r="G140">
        <v>18.5</v>
      </c>
      <c r="N140" t="str">
        <f t="shared" si="99"/>
        <v>Raspberries</v>
      </c>
      <c r="O140">
        <f t="shared" si="101"/>
        <v>7.1428571428571426E-3</v>
      </c>
      <c r="P140">
        <f t="shared" si="102"/>
        <v>5.7142857142857141E-2</v>
      </c>
      <c r="Q140">
        <f t="shared" si="103"/>
        <v>1.4285714285714285E-2</v>
      </c>
      <c r="R140">
        <f t="shared" si="104"/>
        <v>0.52857142857142858</v>
      </c>
    </row>
    <row r="141" spans="1:18" x14ac:dyDescent="0.3">
      <c r="A141" s="2">
        <v>44264</v>
      </c>
      <c r="B141" t="s">
        <v>50</v>
      </c>
      <c r="C141">
        <v>33</v>
      </c>
      <c r="D141">
        <v>0.5</v>
      </c>
      <c r="E141">
        <v>1</v>
      </c>
      <c r="F141">
        <v>25</v>
      </c>
      <c r="G141">
        <v>110</v>
      </c>
      <c r="N141" t="str">
        <f t="shared" si="99"/>
        <v>Isopure Dutch Chocolate protein</v>
      </c>
      <c r="O141">
        <f t="shared" si="101"/>
        <v>1.5151515151515152E-2</v>
      </c>
      <c r="P141">
        <f t="shared" si="102"/>
        <v>3.0303030303030304E-2</v>
      </c>
      <c r="Q141">
        <f t="shared" si="103"/>
        <v>0.75757575757575757</v>
      </c>
      <c r="R141">
        <f t="shared" si="104"/>
        <v>3.3333333333333335</v>
      </c>
    </row>
    <row r="142" spans="1:18" x14ac:dyDescent="0.3">
      <c r="A142" s="2">
        <v>44264</v>
      </c>
      <c r="B142" t="s">
        <v>9</v>
      </c>
      <c r="C142">
        <v>32</v>
      </c>
      <c r="D142">
        <v>15</v>
      </c>
      <c r="E142">
        <v>5</v>
      </c>
      <c r="F142">
        <v>6</v>
      </c>
      <c r="G142">
        <v>180</v>
      </c>
      <c r="N142" t="str">
        <f t="shared" si="99"/>
        <v>Almond butter</v>
      </c>
      <c r="O142">
        <f t="shared" si="101"/>
        <v>0.46875</v>
      </c>
      <c r="P142">
        <f t="shared" si="102"/>
        <v>0.15625</v>
      </c>
      <c r="Q142">
        <f t="shared" si="103"/>
        <v>0.1875</v>
      </c>
      <c r="R142">
        <f t="shared" si="104"/>
        <v>5.625</v>
      </c>
    </row>
    <row r="143" spans="1:18" x14ac:dyDescent="0.3">
      <c r="A143" s="2">
        <v>44264</v>
      </c>
      <c r="B143" t="s">
        <v>51</v>
      </c>
      <c r="C143">
        <v>20</v>
      </c>
      <c r="D143">
        <v>0</v>
      </c>
      <c r="E143">
        <v>0.23529411764705882</v>
      </c>
      <c r="F143">
        <v>0.47058823529411764</v>
      </c>
      <c r="G143">
        <v>4.7058823529411766</v>
      </c>
      <c r="M143" s="1"/>
      <c r="N143" t="str">
        <f t="shared" si="99"/>
        <v>Spinach</v>
      </c>
      <c r="O143">
        <f t="shared" si="101"/>
        <v>0</v>
      </c>
      <c r="P143">
        <f t="shared" si="102"/>
        <v>1.1764705882352941E-2</v>
      </c>
      <c r="Q143">
        <f t="shared" si="103"/>
        <v>2.3529411764705882E-2</v>
      </c>
      <c r="R143">
        <f t="shared" si="104"/>
        <v>0.23529411764705882</v>
      </c>
    </row>
    <row r="144" spans="1:18" x14ac:dyDescent="0.3">
      <c r="A144" s="2">
        <v>44264</v>
      </c>
      <c r="B144" t="s">
        <v>10</v>
      </c>
      <c r="C144">
        <v>240</v>
      </c>
      <c r="D144">
        <v>2.5</v>
      </c>
      <c r="E144">
        <v>2.5</v>
      </c>
      <c r="F144">
        <v>1</v>
      </c>
      <c r="G144">
        <v>30</v>
      </c>
      <c r="M144" s="1"/>
      <c r="N144" t="str">
        <f t="shared" si="99"/>
        <v>Almond milk</v>
      </c>
      <c r="O144">
        <f t="shared" si="101"/>
        <v>1.0416666666666666E-2</v>
      </c>
      <c r="P144">
        <f t="shared" si="102"/>
        <v>1.0416666666666666E-2</v>
      </c>
      <c r="Q144">
        <f t="shared" si="103"/>
        <v>4.1666666666666666E-3</v>
      </c>
      <c r="R144">
        <f t="shared" si="104"/>
        <v>0.125</v>
      </c>
    </row>
    <row r="145" spans="1:13" x14ac:dyDescent="0.3">
      <c r="A145" s="2">
        <v>44264</v>
      </c>
      <c r="M145" s="1"/>
    </row>
    <row r="146" spans="1:13" x14ac:dyDescent="0.3">
      <c r="A146" s="2">
        <v>44264</v>
      </c>
    </row>
    <row r="147" spans="1:13" x14ac:dyDescent="0.3">
      <c r="A147" s="2">
        <v>44264</v>
      </c>
    </row>
    <row r="148" spans="1:13" x14ac:dyDescent="0.3">
      <c r="A148" s="2">
        <v>44264</v>
      </c>
    </row>
    <row r="149" spans="1:13" x14ac:dyDescent="0.3">
      <c r="A149" s="2">
        <v>44264</v>
      </c>
    </row>
    <row r="150" spans="1:13" x14ac:dyDescent="0.3">
      <c r="A150" s="2">
        <v>44264</v>
      </c>
    </row>
    <row r="151" spans="1:13" x14ac:dyDescent="0.3">
      <c r="A151" s="2">
        <v>44264</v>
      </c>
    </row>
    <row r="152" spans="1:13" x14ac:dyDescent="0.3">
      <c r="A152" s="2">
        <v>44264</v>
      </c>
    </row>
    <row r="153" spans="1:13" x14ac:dyDescent="0.3">
      <c r="A153" s="2">
        <v>44264</v>
      </c>
    </row>
    <row r="154" spans="1:13" x14ac:dyDescent="0.3">
      <c r="A154" s="2">
        <v>44264</v>
      </c>
    </row>
    <row r="155" spans="1:13" x14ac:dyDescent="0.3">
      <c r="A155" s="2">
        <v>44264</v>
      </c>
    </row>
    <row r="156" spans="1:13" x14ac:dyDescent="0.3">
      <c r="A156" s="2">
        <v>44264</v>
      </c>
      <c r="I156" s="3" t="s">
        <v>3</v>
      </c>
      <c r="J156" s="3" t="s">
        <v>4</v>
      </c>
      <c r="K156" s="3" t="s">
        <v>5</v>
      </c>
      <c r="L156" s="3" t="s">
        <v>6</v>
      </c>
    </row>
    <row r="157" spans="1:13" x14ac:dyDescent="0.3">
      <c r="A157" s="2">
        <v>44264</v>
      </c>
      <c r="H157" s="2">
        <f>A157</f>
        <v>44264</v>
      </c>
      <c r="I157" s="1">
        <f>SUM(D$138:D$157)</f>
        <v>18.33445945945946</v>
      </c>
      <c r="J157" s="1">
        <f t="shared" ref="J157:L157" si="105">SUM(E138:E157)</f>
        <v>15.086248012718599</v>
      </c>
      <c r="K157" s="1">
        <f t="shared" si="105"/>
        <v>34.551271860095383</v>
      </c>
      <c r="L157" s="1">
        <f t="shared" si="105"/>
        <v>375.04213036565977</v>
      </c>
    </row>
    <row r="158" spans="1:13" x14ac:dyDescent="0.3">
      <c r="I158" s="5">
        <f>I157/SUM(I157:K157)</f>
        <v>0.2697355533790402</v>
      </c>
      <c r="J158" s="5">
        <f t="shared" ref="J158:K158" si="106">J157/SUM(J157:L157)</f>
        <v>3.5523830737467871E-2</v>
      </c>
      <c r="K158" s="5">
        <f t="shared" si="106"/>
        <v>8.4355049842945951E-2</v>
      </c>
    </row>
  </sheetData>
  <pageMargins left="0.7" right="0.7" top="0.75" bottom="0.75" header="0.3" footer="0.3"/>
  <pageSetup orientation="portrait" horizontalDpi="1200" verticalDpi="1200" r:id="rId1"/>
  <ignoredErrors>
    <ignoredError sqref="C127:G1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Item reference</vt:lpstr>
      <vt:lpstr>Chicken Stracciatella</vt:lpstr>
      <vt:lpstr>Diary_v1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Todd Combs</dc:creator>
  <cp:keywords/>
  <dc:description/>
  <cp:lastModifiedBy>Todd Combs</cp:lastModifiedBy>
  <cp:revision/>
  <dcterms:created xsi:type="dcterms:W3CDTF">2021-03-02T14:37:28Z</dcterms:created>
  <dcterms:modified xsi:type="dcterms:W3CDTF">2021-03-14T17:46:39Z</dcterms:modified>
  <cp:category/>
  <cp:contentStatus/>
</cp:coreProperties>
</file>