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E-Learning_M&amp;E_TB-C-203\MODULE 4\"/>
    </mc:Choice>
  </mc:AlternateContent>
  <xr:revisionPtr revIDLastSave="0" documentId="13_ncr:1_{BDDB8B8D-F888-4D29-9512-D32AF321ABB9}" xr6:coauthVersionLast="47" xr6:coauthVersionMax="47" xr10:uidLastSave="{00000000-0000-0000-0000-000000000000}"/>
  <bookViews>
    <workbookView xWindow="-98" yWindow="-98" windowWidth="22695" windowHeight="14476" tabRatio="451" xr2:uid="{00000000-000D-0000-FFFF-FFFF00000000}"/>
  </bookViews>
  <sheets>
    <sheet name="PEDS-TB" sheetId="1" r:id="rId1"/>
    <sheet name="Childhood TB Case Notifications" sheetId="2" r:id="rId2"/>
  </sheets>
  <definedNames>
    <definedName name="_xlnm.Print_Area" localSheetId="0">'PEDS-TB'!$A$1:$M$39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Q11" i="1"/>
  <c r="Q9" i="1"/>
  <c r="I5" i="2"/>
  <c r="C5" i="2"/>
  <c r="F3" i="2"/>
  <c r="F5" i="2" s="1"/>
  <c r="J3" i="2"/>
  <c r="J5" i="2" s="1"/>
  <c r="B3" i="2"/>
  <c r="Q9" i="2"/>
  <c r="Q10" i="2"/>
  <c r="Q11" i="2"/>
  <c r="Q12" i="2"/>
  <c r="Q13" i="2"/>
  <c r="Q14" i="2"/>
  <c r="Q15" i="2"/>
  <c r="Q8" i="2"/>
  <c r="Q6" i="1"/>
  <c r="I3" i="2"/>
  <c r="H3" i="2"/>
  <c r="H5" i="2" s="1"/>
  <c r="G3" i="2"/>
  <c r="G5" i="2" s="1"/>
  <c r="E3" i="2"/>
  <c r="E5" i="2" s="1"/>
  <c r="D3" i="2"/>
  <c r="D5" i="2" s="1"/>
  <c r="C3" i="2"/>
  <c r="B5" i="2"/>
  <c r="Q7" i="1"/>
  <c r="Q8" i="1"/>
  <c r="Q10" i="1"/>
  <c r="Q12" i="1"/>
  <c r="Q13" i="1"/>
</calcChain>
</file>

<file path=xl/sharedStrings.xml><?xml version="1.0" encoding="utf-8"?>
<sst xmlns="http://schemas.openxmlformats.org/spreadsheetml/2006/main" count="531" uniqueCount="25">
  <si>
    <t>Estimated incidence of  TB (DT_RT) - denominator</t>
  </si>
  <si>
    <t> </t>
  </si>
  <si>
    <t># of children screened for TB (DT_SCRN)</t>
  </si>
  <si>
    <t xml:space="preserve"># of children bacteriologically confirmed </t>
  </si>
  <si>
    <t xml:space="preserve"># of children with bacteriologically confirmed + clincal dx </t>
  </si>
  <si>
    <t xml:space="preserve"># of children with presumptive TB </t>
  </si>
  <si>
    <t xml:space="preserve"># of children who received Dx Testing </t>
  </si>
  <si>
    <t># of children tested with WRD</t>
  </si>
  <si>
    <t xml:space="preserve"># of children who 
initiatied TB treatement </t>
  </si>
  <si>
    <t xml:space="preserve"># of children 
successfully treated </t>
  </si>
  <si>
    <t xml:space="preserve"># of chidren with 
notified TB </t>
  </si>
  <si>
    <t>Adult TB Cases (15yrs+)</t>
  </si>
  <si>
    <t>Childhood TB Cases (0-14yrs)</t>
  </si>
  <si>
    <t>Percentage</t>
  </si>
  <si>
    <t>Year</t>
  </si>
  <si>
    <t>Adult TB Cases (15+ yrs)</t>
  </si>
  <si>
    <t>2015</t>
  </si>
  <si>
    <t>2016</t>
  </si>
  <si>
    <t>2017</t>
  </si>
  <si>
    <t>2018</t>
  </si>
  <si>
    <t>2019</t>
  </si>
  <si>
    <t>2020</t>
  </si>
  <si>
    <t>2021</t>
  </si>
  <si>
    <t>2022</t>
  </si>
  <si>
    <t>Real data from Kenya (Data Hub)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</si>
</sst>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sz val="11"/>
      <color rgb="FF222222"/>
      <name val="Aptos Narrow"/>
      <family val="2"/>
    </font>
    <font>
      <b/>
      <sz val="16"/>
      <color rgb="FF222222"/>
      <name val="Arial"/>
      <family val="2"/>
    </font>
    <font>
      <b/>
      <i/>
      <sz val="11"/>
      <color rgb="FF222222"/>
      <name val="Aptos Narrow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1F2324"/>
      <name val="Century Gothic"/>
      <family val="2"/>
    </font>
    <font>
      <sz val="11"/>
      <color theme="1"/>
      <name val="Century b"/>
    </font>
    <font>
      <sz val="11"/>
      <color theme="1"/>
      <name val="Aptos Display"/>
      <family val="2"/>
      <scheme val="major"/>
    </font>
    <font>
      <b/>
      <sz val="11"/>
      <color rgb="FF1F2324"/>
      <name val="Aptos Display"/>
      <family val="2"/>
      <scheme val="major"/>
    </font>
    <font>
      <sz val="11"/>
      <color rgb="FF1F2324"/>
      <name val="Aptos Display"/>
      <family val="2"/>
      <scheme val="maj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3" borderId="0" xfId="0" applyFont="1" applyFill="1"/>
    <xf numFmtId="0" fontId="3" fillId="3" borderId="0" xfId="0" applyFont="1" applyFill="1"/>
    <xf numFmtId="9" fontId="0" fillId="2" borderId="0" xfId="1" applyFont="1" applyFill="1"/>
    <xf numFmtId="3" fontId="1" fillId="3" borderId="0" xfId="0" applyNumberFormat="1" applyFont="1" applyFill="1"/>
    <xf numFmtId="1" fontId="0" fillId="2" borderId="0" xfId="0" applyNumberFormat="1" applyFill="1"/>
    <xf numFmtId="1" fontId="5" fillId="2" borderId="0" xfId="0" applyNumberFormat="1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9" fontId="10" fillId="0" borderId="0" xfId="0" applyNumberFormat="1" applyFont="1"/>
    <xf numFmtId="0" fontId="1" fillId="3" borderId="1" xfId="0" applyFont="1" applyFill="1" applyBorder="1"/>
    <xf numFmtId="3" fontId="1" fillId="3" borderId="1" xfId="0" applyNumberFormat="1" applyFont="1" applyFill="1" applyBorder="1"/>
    <xf numFmtId="0" fontId="0" fillId="2" borderId="1" xfId="0" applyFill="1" applyBorder="1"/>
    <xf numFmtId="9" fontId="0" fillId="2" borderId="1" xfId="1" applyFont="1" applyFill="1" applyBorder="1"/>
    <xf numFmtId="0" fontId="1" fillId="3" borderId="1" xfId="0" applyFont="1" applyFill="1" applyBorder="1" applyAlignment="1">
      <alignment wrapText="1"/>
    </xf>
    <xf numFmtId="49" fontId="11" fillId="0" borderId="0" xfId="0" applyNumberFormat="1" applyFont="1" applyAlignment="1">
      <alignment horizontal="center" vertical="center" wrapText="1"/>
    </xf>
    <xf numFmtId="2" fontId="12" fillId="0" borderId="0" xfId="0" applyNumberFormat="1" applyFont="1" applyAlignment="1">
      <alignment wrapText="1"/>
    </xf>
    <xf numFmtId="3" fontId="0" fillId="2" borderId="1" xfId="0" applyNumberFormat="1" applyFill="1" applyBorder="1"/>
    <xf numFmtId="3" fontId="0" fillId="2" borderId="0" xfId="0" applyNumberFormat="1" applyFill="1"/>
    <xf numFmtId="9" fontId="0" fillId="0" borderId="0" xfId="1" applyFont="1"/>
    <xf numFmtId="1" fontId="8" fillId="0" borderId="0" xfId="0" applyNumberFormat="1" applyFont="1" applyAlignment="1">
      <alignment wrapText="1"/>
    </xf>
    <xf numFmtId="1" fontId="10" fillId="0" borderId="0" xfId="0" applyNumberFormat="1" applyFont="1"/>
    <xf numFmtId="0" fontId="2" fillId="3" borderId="0" xfId="0" applyFont="1" applyFill="1"/>
    <xf numFmtId="0" fontId="1" fillId="3" borderId="0" xfId="0" applyFont="1" applyFill="1"/>
    <xf numFmtId="9" fontId="13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Pediactric</a:t>
            </a:r>
            <a:r>
              <a:rPr lang="en-US" sz="1800" b="1" baseline="0">
                <a:solidFill>
                  <a:schemeClr val="tx1"/>
                </a:solidFill>
              </a:rPr>
              <a:t> TB Cascade, 2022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768574506579499E-2"/>
          <c:y val="4.0544843899374149E-2"/>
          <c:w val="0.94083780777424264"/>
          <c:h val="0.843229383051755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F0-45E4-B8E9-C3DD9899CC8F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6F0-45E4-B8E9-C3DD9899CC8F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F0-45E4-B8E9-C3DD9899CC8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6F0-45E4-B8E9-C3DD9899CC8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6F0-45E4-B8E9-C3DD9899CC8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6F0-45E4-B8E9-C3DD9899CC8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6F0-45E4-B8E9-C3DD9899CC8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6F0-45E4-B8E9-C3DD9899CC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'PEDS-TB'!$O$6:$O$13</c:f>
              <c:strCache>
                <c:ptCount val="8"/>
                <c:pt idx="0">
                  <c:v># of children with presumptive TB </c:v>
                </c:pt>
                <c:pt idx="1">
                  <c:v># of children who received Dx Testing </c:v>
                </c:pt>
                <c:pt idx="2">
                  <c:v># of children tested with WRD</c:v>
                </c:pt>
                <c:pt idx="3">
                  <c:v># of children with bacteriologically confirmed + clincal dx </c:v>
                </c:pt>
                <c:pt idx="4">
                  <c:v># of children bacteriologically confirmed </c:v>
                </c:pt>
                <c:pt idx="5">
                  <c:v># of chidren with 
notified TB </c:v>
                </c:pt>
                <c:pt idx="6">
                  <c:v># of children who 
initiatied TB treatement </c:v>
                </c:pt>
                <c:pt idx="7">
                  <c:v># of children 
successfully treated </c:v>
                </c:pt>
              </c:strCache>
            </c:strRef>
          </c:cat>
          <c:val>
            <c:numRef>
              <c:f>'PEDS-TB'!$P$6:$P$13</c:f>
              <c:numCache>
                <c:formatCode>#,##0</c:formatCode>
                <c:ptCount val="8"/>
                <c:pt idx="0">
                  <c:v>97769.777777777781</c:v>
                </c:pt>
                <c:pt idx="1">
                  <c:v>59532.222222222219</c:v>
                </c:pt>
                <c:pt idx="2">
                  <c:v>42404.777777777781</c:v>
                </c:pt>
                <c:pt idx="3">
                  <c:v>10804.777777777777</c:v>
                </c:pt>
                <c:pt idx="4">
                  <c:v>5553.2222222222226</c:v>
                </c:pt>
                <c:pt idx="5">
                  <c:v>10804.777777777777</c:v>
                </c:pt>
                <c:pt idx="6">
                  <c:v>10875</c:v>
                </c:pt>
                <c:pt idx="7">
                  <c:v>9508.2222222222226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0-45E4-B8E9-C3DD9899C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329386352"/>
        <c:axId val="1871709056"/>
      </c:barChart>
      <c:catAx>
        <c:axId val="32938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709056"/>
        <c:crosses val="autoZero"/>
        <c:auto val="1"/>
        <c:lblAlgn val="ctr"/>
        <c:lblOffset val="100"/>
        <c:noMultiLvlLbl val="0"/>
      </c:catAx>
      <c:valAx>
        <c:axId val="1871709056"/>
        <c:scaling>
          <c:orientation val="minMax"/>
          <c:max val="1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8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+mj-lt"/>
              </a:rPr>
              <a:t>TB Case Notifications among Adults and Children, 2015-2023</a:t>
            </a:r>
          </a:p>
        </c:rich>
      </c:tx>
      <c:layout>
        <c:manualLayout>
          <c:xMode val="edge"/>
          <c:yMode val="edge"/>
          <c:x val="0.17999285473283994"/>
          <c:y val="1.6742767157546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02912442953183"/>
          <c:y val="0.23065000677732181"/>
          <c:w val="0.84046675415573058"/>
          <c:h val="0.60877150772820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'Childhood TB Case Notifications'!$A$3</c:f>
              <c:strCache>
                <c:ptCount val="1"/>
                <c:pt idx="0">
                  <c:v>Adult TB Cases (15yrs+)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'Childhood TB Case Notifications'!$B$2:$J$2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'Childhood TB Case Notifications'!$B$3:$J$3</c:f>
              <c:numCache>
                <c:formatCode>General</c:formatCode>
                <c:ptCount val="9"/>
                <c:pt idx="0">
                  <c:v>148698</c:v>
                </c:pt>
                <c:pt idx="1">
                  <c:v>133420</c:v>
                </c:pt>
                <c:pt idx="2">
                  <c:v>175904</c:v>
                </c:pt>
                <c:pt idx="3">
                  <c:v>249200</c:v>
                </c:pt>
                <c:pt idx="4">
                  <c:v>207475</c:v>
                </c:pt>
                <c:pt idx="5">
                  <c:v>140150</c:v>
                </c:pt>
                <c:pt idx="6">
                  <c:v>222780</c:v>
                </c:pt>
                <c:pt idx="7">
                  <c:v>356565</c:v>
                </c:pt>
                <c:pt idx="8">
                  <c:v>219076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6-425B-9306-31978B2D73A0}"/>
            </c:ext>
          </c:extLst>
        </c:ser>
        <c:ser>
          <c:idx val="1"/>
          <c:order val="1"/>
          <c:tx>
            <c:strRef>
              <c:f>'Childhood TB Case Notifications'!$A$4</c:f>
              <c:strCache>
                <c:ptCount val="1"/>
                <c:pt idx="0">
                  <c:v>Childhood TB Cases (0-14yrs)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'Childhood TB Case Notifications'!$B$2:$J$2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'Childhood TB Case Notifications'!$B$4:$J$4</c:f>
              <c:numCache>
                <c:formatCode>0</c:formatCode>
                <c:ptCount val="9"/>
                <c:pt idx="0">
                  <c:v>6759</c:v>
                </c:pt>
                <c:pt idx="1">
                  <c:v>6671</c:v>
                </c:pt>
                <c:pt idx="2">
                  <c:v>7648</c:v>
                </c:pt>
                <c:pt idx="3">
                  <c:v>9968</c:v>
                </c:pt>
                <c:pt idx="4">
                  <c:v>8299</c:v>
                </c:pt>
                <c:pt idx="5">
                  <c:v>5606</c:v>
                </c:pt>
                <c:pt idx="6">
                  <c:v>7426</c:v>
                </c:pt>
                <c:pt idx="7">
                  <c:v>10805</c:v>
                </c:pt>
                <c:pt idx="8">
                  <c:v>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6-425B-9306-31978B2D73A0}"/>
            </c:ext>
          </c:extLst>
        </c:ser>
        <c:ser>
          <c:idx val="2"/>
          <c:order val="2"/>
          <c:tx>
            <c:strRef>
              <c:f>'Childhood TB Case Notifications'!$A$5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674277083629041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D1-47A8-AB8D-963AD24995FF}"/>
                </c:ext>
              </c:extLst>
            </c:dLbl>
            <c:dLbl>
              <c:idx val="1"/>
              <c:layout>
                <c:manualLayout>
                  <c:x val="1.4762621692823476E-3"/>
                  <c:y val="-2.511415625443562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D1-47A8-AB8D-963AD24995FF}"/>
                </c:ext>
              </c:extLst>
            </c:dLbl>
            <c:dLbl>
              <c:idx val="2"/>
              <c:layout>
                <c:manualLayout>
                  <c:x val="2.9525243385647494E-3"/>
                  <c:y val="-3.348554167258083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D1-47A8-AB8D-963AD24995FF}"/>
                </c:ext>
              </c:extLst>
            </c:dLbl>
            <c:dLbl>
              <c:idx val="3"/>
              <c:layout>
                <c:manualLayout>
                  <c:x val="-5.4128987571004638E-17"/>
                  <c:y val="-1.395230903024201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D1-47A8-AB8D-963AD24995FF}"/>
                </c:ext>
              </c:extLst>
            </c:dLbl>
            <c:dLbl>
              <c:idx val="4"/>
              <c:layout>
                <c:manualLayout>
                  <c:x val="2.9525243385648036E-3"/>
                  <c:y val="-2.79046180604840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D1-47A8-AB8D-963AD24995FF}"/>
                </c:ext>
              </c:extLst>
            </c:dLbl>
            <c:dLbl>
              <c:idx val="5"/>
              <c:layout>
                <c:manualLayout>
                  <c:x val="-1.47626216928251E-3"/>
                  <c:y val="-1.674277083629041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D1-47A8-AB8D-963AD24995FF}"/>
                </c:ext>
              </c:extLst>
            </c:dLbl>
            <c:dLbl>
              <c:idx val="6"/>
              <c:layout>
                <c:manualLayout>
                  <c:x val="2.9525243385648036E-3"/>
                  <c:y val="-1.674277083629046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D1-47A8-AB8D-963AD24995FF}"/>
                </c:ext>
              </c:extLst>
            </c:dLbl>
            <c:dLbl>
              <c:idx val="7"/>
              <c:layout>
                <c:manualLayout>
                  <c:x val="0"/>
                  <c:y val="-1.395230903024201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AF-4D20-9C5A-0BC50C5C70F8}"/>
                </c:ext>
              </c:extLst>
            </c:dLbl>
            <c:dLbl>
              <c:idx val="8"/>
              <c:layout>
                <c:manualLayout>
                  <c:x val="-1.0825797514200928E-16"/>
                  <c:y val="-3.627600347862923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AF-4D20-9C5A-0BC50C5C70F8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'Childhood TB Case Notifications'!$B$2:$J$2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'Childhood TB Case Notifications'!$B$5:$J$5</c:f>
              <c:numCache>
                <c:formatCode>0%</c:formatCode>
                <c:ptCount val="9"/>
                <c:pt idx="0">
                  <c:v>4.3478260869565216E-2</c:v>
                </c:pt>
                <c:pt idx="1">
                  <c:v>4.7619047619047616E-2</c:v>
                </c:pt>
                <c:pt idx="2">
                  <c:v>4.1666666666666664E-2</c:v>
                </c:pt>
                <c:pt idx="3">
                  <c:v>3.8461538461538464E-2</c:v>
                </c:pt>
                <c:pt idx="4">
                  <c:v>3.8461538461538464E-2</c:v>
                </c:pt>
                <c:pt idx="5">
                  <c:v>3.8461538461538464E-2</c:v>
                </c:pt>
                <c:pt idx="6">
                  <c:v>3.2258064516129031E-2</c:v>
                </c:pt>
                <c:pt idx="7">
                  <c:v>2.9411764705882353E-2</c:v>
                </c:pt>
                <c:pt idx="8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66-425B-9306-31978B2D73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100"/>
        <c:axId val="493944863"/>
        <c:axId val="493927103"/>
      </c:barChart>
      <c:catAx>
        <c:axId val="49394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27103"/>
        <c:crosses val="autoZero"/>
        <c:auto val="1"/>
        <c:lblAlgn val="ctr"/>
        <c:lblOffset val="100"/>
        <c:noMultiLvlLbl val="0"/>
      </c:catAx>
      <c:valAx>
        <c:axId val="493927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Cases</a:t>
                </a:r>
              </a:p>
            </c:rich>
          </c:tx>
          <c:layout>
            <c:manualLayout>
              <c:xMode val="edge"/>
              <c:yMode val="edge"/>
              <c:x val="1.6803266102625471E-2"/>
              <c:y val="0.36696067921087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635780782274808"/>
          <c:y val="9.5126842968190073E-2"/>
          <c:w val="0.48728438435450377"/>
          <c:h val="4.70893725591698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211136</xdr:colOff>
      <xdr:row>0</xdr:row>
      <xdr:rowOff>42334</xdr:rowOff>
    </xdr:from>
    <xdr:to>
      <xdr:col>12</xdr:col>
      <xdr:colOff>554037</xdr:colOff>
      <xdr:row>27</xdr:row>
      <xdr:rowOff>30691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1F25C-4C9D-2373-2532-1F579D18D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1111783</xdr:colOff>
      <xdr:row>27</xdr:row>
      <xdr:rowOff>75667</xdr:rowOff>
    </xdr:from>
    <xdr:to>
      <xdr:col>0</xdr:col>
      <xdr:colOff>1381341</xdr:colOff>
      <xdr:row>28</xdr:row>
      <xdr:rowOff>164249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7FE74CA-4D6F-40C1-9862-DEE3E508CA22}"/>
            </a:ext>
          </a:extLst>
        </xdr:cNvPr>
        <xdr:cNvSpPr/>
      </xdr:nvSpPr>
      <xdr:spPr>
        <a:xfrm>
          <a:off x="1111783" y="6023500"/>
          <a:ext cx="269558" cy="268499"/>
        </a:xfrm>
        <a:prstGeom prst="ellipse">
          <a:avLst/>
        </a:prstGeom>
        <a:solidFill>
          <a:schemeClr val="tx2"/>
        </a:solidFill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50" b="1">
              <a:solidFill>
                <a:schemeClr val="bg1"/>
              </a:solidFill>
              <a:latin typeface="Arial Narrow" panose="020B0606020202030204" pitchFamily="34" charset="0"/>
              <a:cs typeface="Arial" panose="020B0604020202020204" pitchFamily="34" charset="0"/>
            </a:rPr>
            <a:t>P</a:t>
          </a:r>
        </a:p>
      </xdr:txBody>
    </xdr:sp>
    <xdr:clientData/>
  </xdr:twoCellAnchor>
  <xdr:twoCellAnchor>
    <xdr:from>
      <xdr:col>0</xdr:col>
      <xdr:colOff>2409830</xdr:colOff>
      <xdr:row>27</xdr:row>
      <xdr:rowOff>49738</xdr:rowOff>
    </xdr:from>
    <xdr:to>
      <xdr:col>0</xdr:col>
      <xdr:colOff>2684150</xdr:colOff>
      <xdr:row>28</xdr:row>
      <xdr:rowOff>143082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BFF800A-A37C-41A4-84E1-3186A7D4C6F3}"/>
            </a:ext>
          </a:extLst>
        </xdr:cNvPr>
        <xdr:cNvSpPr/>
      </xdr:nvSpPr>
      <xdr:spPr>
        <a:xfrm>
          <a:off x="2409830" y="5997571"/>
          <a:ext cx="274320" cy="273261"/>
        </a:xfrm>
        <a:prstGeom prst="ellipse">
          <a:avLst/>
        </a:prstGeom>
        <a:solidFill>
          <a:schemeClr val="tx2"/>
        </a:solidFill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50" b="1">
              <a:solidFill>
                <a:schemeClr val="bg1"/>
              </a:solidFill>
              <a:latin typeface="Arial Narrow" panose="020B0606020202030204" pitchFamily="34" charset="0"/>
              <a:cs typeface="Arial" panose="020B0604020202020204" pitchFamily="34" charset="0"/>
            </a:rPr>
            <a:t>P</a:t>
          </a:r>
        </a:p>
      </xdr:txBody>
    </xdr:sp>
    <xdr:clientData/>
  </xdr:twoCellAnchor>
  <xdr:twoCellAnchor>
    <xdr:from>
      <xdr:col>0</xdr:col>
      <xdr:colOff>3778784</xdr:colOff>
      <xdr:row>27</xdr:row>
      <xdr:rowOff>75666</xdr:rowOff>
    </xdr:from>
    <xdr:to>
      <xdr:col>1</xdr:col>
      <xdr:colOff>248925</xdr:colOff>
      <xdr:row>28</xdr:row>
      <xdr:rowOff>164248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E093DEA6-DA4F-42E1-B540-6CD64C40BA2C}"/>
            </a:ext>
          </a:extLst>
        </xdr:cNvPr>
        <xdr:cNvSpPr/>
      </xdr:nvSpPr>
      <xdr:spPr>
        <a:xfrm>
          <a:off x="3778784" y="6023499"/>
          <a:ext cx="269558" cy="268499"/>
        </a:xfrm>
        <a:prstGeom prst="ellipse">
          <a:avLst/>
        </a:prstGeom>
        <a:solidFill>
          <a:schemeClr val="tx2"/>
        </a:solidFill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50" b="1">
              <a:solidFill>
                <a:schemeClr val="bg1"/>
              </a:solidFill>
              <a:latin typeface="Arial Narrow" panose="020B0606020202030204" pitchFamily="34" charset="0"/>
              <a:cs typeface="Arial" panose="020B0604020202020204" pitchFamily="34" charset="0"/>
            </a:rPr>
            <a:t>P</a:t>
          </a:r>
        </a:p>
      </xdr:txBody>
    </xdr:sp>
    <xdr:clientData/>
  </xdr:twoCellAnchor>
  <xdr:oneCellAnchor>
    <xdr:from>
      <xdr:col>0</xdr:col>
      <xdr:colOff>902471</xdr:colOff>
      <xdr:row>29</xdr:row>
      <xdr:rowOff>29103</xdr:rowOff>
    </xdr:from>
    <xdr:ext cx="725647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2971A5F-45B8-44E0-B182-AA679D712FEF}"/>
            </a:ext>
          </a:extLst>
        </xdr:cNvPr>
        <xdr:cNvSpPr txBox="1"/>
      </xdr:nvSpPr>
      <xdr:spPr>
        <a:xfrm>
          <a:off x="902471" y="6336770"/>
          <a:ext cx="7256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/>
            <a:t>DT_PRES </a:t>
          </a:r>
          <a:endParaRPr lang="en-US" sz="1100" b="0"/>
        </a:p>
      </xdr:txBody>
    </xdr:sp>
    <xdr:clientData/>
  </xdr:oneCellAnchor>
  <xdr:oneCellAnchor>
    <xdr:from>
      <xdr:col>0</xdr:col>
      <xdr:colOff>2247151</xdr:colOff>
      <xdr:row>29</xdr:row>
      <xdr:rowOff>3174</xdr:rowOff>
    </xdr:from>
    <xdr:ext cx="622863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98B9FD9-1D38-426D-BB8E-78A6E6A74041}"/>
            </a:ext>
          </a:extLst>
        </xdr:cNvPr>
        <xdr:cNvSpPr txBox="1"/>
      </xdr:nvSpPr>
      <xdr:spPr>
        <a:xfrm>
          <a:off x="2247151" y="6310841"/>
          <a:ext cx="6228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/>
            <a:t>DT_TST </a:t>
          </a:r>
          <a:endParaRPr lang="en-US" sz="1100" b="0"/>
        </a:p>
      </xdr:txBody>
    </xdr:sp>
    <xdr:clientData/>
  </xdr:oneCellAnchor>
  <xdr:oneCellAnchor>
    <xdr:from>
      <xdr:col>0</xdr:col>
      <xdr:colOff>3582515</xdr:colOff>
      <xdr:row>29</xdr:row>
      <xdr:rowOff>29102</xdr:rowOff>
    </xdr:from>
    <xdr:ext cx="682623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30E9B24-E861-43E8-9455-B549A9DA2FF2}"/>
            </a:ext>
          </a:extLst>
        </xdr:cNvPr>
        <xdr:cNvSpPr txBox="1"/>
      </xdr:nvSpPr>
      <xdr:spPr>
        <a:xfrm>
          <a:off x="3582515" y="6336769"/>
          <a:ext cx="6826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/>
            <a:t>DT_WRD</a:t>
          </a:r>
          <a:endParaRPr lang="en-US" sz="1100" b="0"/>
        </a:p>
      </xdr:txBody>
    </xdr:sp>
    <xdr:clientData/>
  </xdr:oneCellAnchor>
  <xdr:oneCellAnchor>
    <xdr:from>
      <xdr:col>2</xdr:col>
      <xdr:colOff>438691</xdr:colOff>
      <xdr:row>28</xdr:row>
      <xdr:rowOff>144461</xdr:rowOff>
    </xdr:from>
    <xdr:ext cx="1023486" cy="43678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E57FBE7-82F3-4580-BA2F-B0633D820B33}"/>
            </a:ext>
          </a:extLst>
        </xdr:cNvPr>
        <xdr:cNvSpPr txBox="1"/>
      </xdr:nvSpPr>
      <xdr:spPr>
        <a:xfrm>
          <a:off x="4894274" y="6272211"/>
          <a:ext cx="102348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/>
            <a:t>BAC_CON</a:t>
          </a:r>
          <a:endParaRPr lang="en-US" sz="1100" b="0"/>
        </a:p>
        <a:p>
          <a:pPr algn="ctr"/>
          <a:r>
            <a:rPr lang="en-US" sz="1100" b="0"/>
            <a:t>(denominator)</a:t>
          </a:r>
        </a:p>
      </xdr:txBody>
    </xdr:sp>
    <xdr:clientData/>
  </xdr:oneCellAnchor>
  <xdr:twoCellAnchor>
    <xdr:from>
      <xdr:col>9</xdr:col>
      <xdr:colOff>627592</xdr:colOff>
      <xdr:row>29</xdr:row>
      <xdr:rowOff>82020</xdr:rowOff>
    </xdr:from>
    <xdr:to>
      <xdr:col>11</xdr:col>
      <xdr:colOff>125907</xdr:colOff>
      <xdr:row>30</xdr:row>
      <xdr:rowOff>169335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92F484E3-EF54-45BF-A5F7-301D9736FB2A}"/>
            </a:ext>
          </a:extLst>
        </xdr:cNvPr>
        <xdr:cNvSpPr txBox="1"/>
      </xdr:nvSpPr>
      <xdr:spPr>
        <a:xfrm>
          <a:off x="9676342" y="6389687"/>
          <a:ext cx="810648" cy="2672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 b="1"/>
            <a:t>PEDS_TSR</a:t>
          </a:r>
          <a:endParaRPr lang="en-US" sz="1100" b="0"/>
        </a:p>
      </xdr:txBody>
    </xdr:sp>
    <xdr:clientData/>
  </xdr:twoCellAnchor>
  <xdr:twoCellAnchor>
    <xdr:from>
      <xdr:col>3</xdr:col>
      <xdr:colOff>96930</xdr:colOff>
      <xdr:row>27</xdr:row>
      <xdr:rowOff>1583</xdr:rowOff>
    </xdr:from>
    <xdr:to>
      <xdr:col>3</xdr:col>
      <xdr:colOff>384479</xdr:colOff>
      <xdr:row>28</xdr:row>
      <xdr:rowOff>90165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C92368F5-85A6-468F-B5A1-B60FF39D8A4C}"/>
            </a:ext>
          </a:extLst>
        </xdr:cNvPr>
        <xdr:cNvSpPr/>
      </xdr:nvSpPr>
      <xdr:spPr>
        <a:xfrm>
          <a:off x="5208680" y="5949416"/>
          <a:ext cx="287549" cy="268499"/>
        </a:xfrm>
        <a:prstGeom prst="ellipse">
          <a:avLst/>
        </a:prstGeom>
        <a:solidFill>
          <a:schemeClr val="accent5"/>
        </a:solidFill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50" b="1">
              <a:solidFill>
                <a:schemeClr val="bg1"/>
              </a:solidFill>
              <a:latin typeface="Arial Narrow" panose="020B0606020202030204" pitchFamily="34" charset="0"/>
              <a:cs typeface="Arial" panose="020B0604020202020204" pitchFamily="34" charset="0"/>
            </a:rPr>
            <a:t>C</a:t>
          </a:r>
        </a:p>
      </xdr:txBody>
    </xdr:sp>
    <xdr:clientData/>
  </xdr:twoCellAnchor>
  <xdr:oneCellAnchor>
    <xdr:from>
      <xdr:col>4</xdr:col>
      <xdr:colOff>454377</xdr:colOff>
      <xdr:row>29</xdr:row>
      <xdr:rowOff>6876</xdr:rowOff>
    </xdr:from>
    <xdr:ext cx="1132874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EF7E2EF-3220-4BAE-952B-342B72D8D234}"/>
            </a:ext>
          </a:extLst>
        </xdr:cNvPr>
        <xdr:cNvSpPr txBox="1"/>
      </xdr:nvSpPr>
      <xdr:spPr>
        <a:xfrm>
          <a:off x="6222294" y="6314543"/>
          <a:ext cx="113287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/>
            <a:t>PEDS_BAC_CON</a:t>
          </a:r>
          <a:br>
            <a:rPr lang="en-US" sz="1100" b="1"/>
          </a:br>
          <a:r>
            <a:rPr lang="en-US" sz="1100" b="0"/>
            <a:t>(numerator)</a:t>
          </a:r>
        </a:p>
      </xdr:txBody>
    </xdr:sp>
    <xdr:clientData/>
  </xdr:oneCellAnchor>
  <xdr:twoCellAnchor>
    <xdr:from>
      <xdr:col>5</xdr:col>
      <xdr:colOff>181598</xdr:colOff>
      <xdr:row>27</xdr:row>
      <xdr:rowOff>48677</xdr:rowOff>
    </xdr:from>
    <xdr:to>
      <xdr:col>5</xdr:col>
      <xdr:colOff>458931</xdr:colOff>
      <xdr:row>28</xdr:row>
      <xdr:rowOff>132497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326C2894-ED81-4C0A-88F7-561ED701E8D6}"/>
            </a:ext>
          </a:extLst>
        </xdr:cNvPr>
        <xdr:cNvSpPr/>
      </xdr:nvSpPr>
      <xdr:spPr>
        <a:xfrm>
          <a:off x="6615303" y="5581836"/>
          <a:ext cx="277333" cy="265661"/>
        </a:xfrm>
        <a:prstGeom prst="ellipse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50" b="1">
              <a:solidFill>
                <a:schemeClr val="bg1"/>
              </a:solidFill>
              <a:latin typeface="Arial Narrow" panose="020B0606020202030204" pitchFamily="34" charset="0"/>
              <a:cs typeface="Arial" panose="020B0604020202020204" pitchFamily="34" charset="0"/>
            </a:rPr>
            <a:t>N</a:t>
          </a:r>
        </a:p>
      </xdr:txBody>
    </xdr:sp>
    <xdr:clientData/>
  </xdr:twoCellAnchor>
  <xdr:twoCellAnchor>
    <xdr:from>
      <xdr:col>10</xdr:col>
      <xdr:colOff>237595</xdr:colOff>
      <xdr:row>27</xdr:row>
      <xdr:rowOff>137584</xdr:rowOff>
    </xdr:from>
    <xdr:to>
      <xdr:col>10</xdr:col>
      <xdr:colOff>516297</xdr:colOff>
      <xdr:row>29</xdr:row>
      <xdr:rowOff>46249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2777C4D4-4820-446F-BC38-13331977F93D}"/>
            </a:ext>
          </a:extLst>
        </xdr:cNvPr>
        <xdr:cNvSpPr/>
      </xdr:nvSpPr>
      <xdr:spPr>
        <a:xfrm>
          <a:off x="9942512" y="6085417"/>
          <a:ext cx="278702" cy="268499"/>
        </a:xfrm>
        <a:prstGeom prst="ellipse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50" b="1">
              <a:solidFill>
                <a:schemeClr val="bg1"/>
              </a:solidFill>
              <a:latin typeface="Arial Narrow" panose="020B0606020202030204" pitchFamily="34" charset="0"/>
              <a:cs typeface="Arial" panose="020B0604020202020204" pitchFamily="34" charset="0"/>
            </a:rPr>
            <a:t>N</a:t>
          </a:r>
        </a:p>
      </xdr:txBody>
    </xdr:sp>
    <xdr:clientData/>
  </xdr:twoCellAnchor>
  <xdr:oneCellAnchor>
    <xdr:from>
      <xdr:col>6</xdr:col>
      <xdr:colOff>609767</xdr:colOff>
      <xdr:row>29</xdr:row>
      <xdr:rowOff>26984</xdr:rowOff>
    </xdr:from>
    <xdr:ext cx="909929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7A026FD8-352A-4427-B5AB-ED9EDD4E8E87}"/>
            </a:ext>
          </a:extLst>
        </xdr:cNvPr>
        <xdr:cNvSpPr txBox="1"/>
      </xdr:nvSpPr>
      <xdr:spPr>
        <a:xfrm>
          <a:off x="7690017" y="6334651"/>
          <a:ext cx="9099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/>
            <a:t>PEDS_NOTIF</a:t>
          </a:r>
          <a:endParaRPr lang="en-US" sz="1100" b="0"/>
        </a:p>
      </xdr:txBody>
    </xdr:sp>
    <xdr:clientData/>
  </xdr:oneCellAnchor>
  <xdr:twoCellAnchor>
    <xdr:from>
      <xdr:col>7</xdr:col>
      <xdr:colOff>266264</xdr:colOff>
      <xdr:row>27</xdr:row>
      <xdr:rowOff>58201</xdr:rowOff>
    </xdr:from>
    <xdr:to>
      <xdr:col>7</xdr:col>
      <xdr:colOff>510888</xdr:colOff>
      <xdr:row>28</xdr:row>
      <xdr:rowOff>142021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41D4CB3B-39D6-4701-8324-29010A32D299}"/>
            </a:ext>
          </a:extLst>
        </xdr:cNvPr>
        <xdr:cNvSpPr/>
      </xdr:nvSpPr>
      <xdr:spPr>
        <a:xfrm>
          <a:off x="8016150" y="5591360"/>
          <a:ext cx="244624" cy="265661"/>
        </a:xfrm>
        <a:prstGeom prst="ellipse">
          <a:avLst/>
        </a:prstGeom>
        <a:solidFill>
          <a:schemeClr val="accent5"/>
        </a:solidFill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50" b="1">
              <a:solidFill>
                <a:schemeClr val="bg1"/>
              </a:solidFill>
              <a:latin typeface="Arial Narrow" panose="020B0606020202030204" pitchFamily="34" charset="0"/>
              <a:cs typeface="Arial" panose="020B0604020202020204" pitchFamily="34" charset="0"/>
            </a:rPr>
            <a:t>C</a:t>
          </a:r>
        </a:p>
      </xdr:txBody>
    </xdr:sp>
    <xdr:clientData/>
  </xdr:twoCellAnchor>
  <xdr:oneCellAnchor>
    <xdr:from>
      <xdr:col>0</xdr:col>
      <xdr:colOff>2268017</xdr:colOff>
      <xdr:row>2</xdr:row>
      <xdr:rowOff>170389</xdr:rowOff>
    </xdr:from>
    <xdr:ext cx="2292422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95EC51C-F0CE-46AD-BE34-2D9D34985AE5}"/>
            </a:ext>
          </a:extLst>
        </xdr:cNvPr>
        <xdr:cNvSpPr txBox="1"/>
      </xdr:nvSpPr>
      <xdr:spPr>
        <a:xfrm>
          <a:off x="2268017" y="608539"/>
          <a:ext cx="229242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400" b="1"/>
            <a:t>Estimated</a:t>
          </a:r>
          <a:r>
            <a:rPr lang="en-US" sz="1400" b="1" baseline="0"/>
            <a:t> Incidence: 14,222</a:t>
          </a:r>
          <a:endParaRPr lang="en-US" sz="1400" b="0"/>
        </a:p>
      </xdr:txBody>
    </xdr:sp>
    <xdr:clientData/>
  </xdr:oneCellAnchor>
  <xdr:oneCellAnchor>
    <xdr:from>
      <xdr:col>0</xdr:col>
      <xdr:colOff>2335622</xdr:colOff>
      <xdr:row>4</xdr:row>
      <xdr:rowOff>94717</xdr:rowOff>
    </xdr:from>
    <xdr:ext cx="2504340" cy="31149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A2A9844-C9BB-4A2A-A233-EC2C49A105E6}"/>
            </a:ext>
          </a:extLst>
        </xdr:cNvPr>
        <xdr:cNvSpPr txBox="1"/>
      </xdr:nvSpPr>
      <xdr:spPr>
        <a:xfrm>
          <a:off x="2335622" y="900012"/>
          <a:ext cx="250434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400" b="1"/>
            <a:t># of children</a:t>
          </a:r>
          <a:r>
            <a:rPr lang="en-US" sz="1400" b="1" baseline="0"/>
            <a:t> screened: 500,126</a:t>
          </a:r>
          <a:endParaRPr lang="en-US" sz="1400" b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6</xdr:row>
      <xdr:rowOff>161925</xdr:rowOff>
    </xdr:from>
    <xdr:to>
      <xdr:col>12</xdr:col>
      <xdr:colOff>238125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898D1-FDE1-4365-8B80-A82D2F49C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TB DIAH Colors">
      <a:dk1>
        <a:srgbClr val="222222"/>
      </a:dk1>
      <a:lt1>
        <a:sysClr val="window" lastClr="FFFFFF"/>
      </a:lt1>
      <a:dk2>
        <a:srgbClr val="0E256A"/>
      </a:dk2>
      <a:lt2>
        <a:srgbClr val="E7E6E6"/>
      </a:lt2>
      <a:accent1>
        <a:srgbClr val="A7BF39"/>
      </a:accent1>
      <a:accent2>
        <a:srgbClr val="FAA000"/>
      </a:accent2>
      <a:accent3>
        <a:srgbClr val="879499"/>
      </a:accent3>
      <a:accent4>
        <a:srgbClr val="D44102"/>
      </a:accent4>
      <a:accent5>
        <a:srgbClr val="002F3C"/>
      </a:accent5>
      <a:accent6>
        <a:srgbClr val="008C84"/>
      </a:accent6>
      <a:hlink>
        <a:srgbClr val="0E256A"/>
      </a:hlink>
      <a:folHlink>
        <a:srgbClr val="0E256A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T38"/>
  <sheetViews>
    <sheetView tabSelected="1" topLeftCell="F3" zoomScale="110" zoomScaleNormal="110" workbookViewId="0">
      <selection activeCell="Q21" sqref="Q21"/>
    </sheetView>
  </sheetViews>
  <sheetFormatPr defaultColWidth="9.1328125" defaultRowHeight="14.25"/>
  <cols>
    <col min="1" max="1" width="53.1328125" style="1" customWidth="1"/>
    <col min="2" max="13" width="9.1328125" style="1"/>
    <col min="14" max="14" width="5.1328125" style="1" customWidth="1"/>
    <col min="15" max="15" width="47.86328125" style="1" customWidth="1"/>
    <col min="16" max="16" width="10.9296875" style="22" customWidth="1"/>
    <col min="17" max="17" width="9.1328125" style="1"/>
    <col min="18" max="18" width="5" style="1" customWidth="1"/>
    <col min="19" max="16384" width="9.1328125" style="1"/>
  </cols>
  <sheetData>
    <row r="1" spans="1:20">
      <c r="A1" s="2" t="s">
        <v>1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5" t="s">
        <v>1</v>
      </c>
    </row>
    <row r="2" spans="1:20" ht="20.2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" t="s">
        <v>1</v>
      </c>
      <c r="N2" s="2" t="s">
        <v>1</v>
      </c>
      <c r="O2" s="2" t="s">
        <v>1</v>
      </c>
      <c r="P2" s="5" t="s">
        <v>1</v>
      </c>
    </row>
    <row r="3" spans="1:20">
      <c r="A3" s="2" t="s">
        <v>1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5" t="s">
        <v>1</v>
      </c>
    </row>
    <row r="4" spans="1:20">
      <c r="A4" s="2" t="s">
        <v>1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14" t="s">
        <v>0</v>
      </c>
      <c r="P4" s="15">
        <v>14222</v>
      </c>
      <c r="Q4" s="16"/>
      <c r="S4" s="6"/>
    </row>
    <row r="5" spans="1:20">
      <c r="A5" s="2" t="s">
        <v>1</v>
      </c>
      <c r="B5" s="2" t="s">
        <v>1</v>
      </c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14" t="s">
        <v>2</v>
      </c>
      <c r="P5" s="15">
        <v>500126</v>
      </c>
      <c r="Q5" s="16"/>
      <c r="S5" s="6"/>
    </row>
    <row r="6" spans="1:20">
      <c r="A6" s="2" t="s">
        <v>1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14" t="s">
        <v>5</v>
      </c>
      <c r="P6" s="21">
        <v>97769.777777777781</v>
      </c>
      <c r="Q6" s="17">
        <f>P6/P5</f>
        <v>0.19549029200197107</v>
      </c>
      <c r="S6" s="6"/>
      <c r="T6" s="4"/>
    </row>
    <row r="7" spans="1:20">
      <c r="A7" s="2" t="s">
        <v>1</v>
      </c>
      <c r="B7" s="2" t="s">
        <v>1</v>
      </c>
      <c r="C7" s="2" t="s">
        <v>1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14" t="s">
        <v>6</v>
      </c>
      <c r="P7" s="21">
        <v>59532.222222222219</v>
      </c>
      <c r="Q7" s="17">
        <f t="shared" ref="Q7:Q13" si="0">P7/P6</f>
        <v>0.60890209198934453</v>
      </c>
      <c r="S7" s="6"/>
      <c r="T7" s="4"/>
    </row>
    <row r="8" spans="1:20">
      <c r="A8" s="2" t="s">
        <v>1</v>
      </c>
      <c r="B8" s="2" t="s">
        <v>1</v>
      </c>
      <c r="C8" s="2" t="s">
        <v>1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14" t="s">
        <v>7</v>
      </c>
      <c r="P8" s="21">
        <v>42404.777777777781</v>
      </c>
      <c r="Q8" s="17">
        <f t="shared" si="0"/>
        <v>0.71229959499057471</v>
      </c>
      <c r="S8" s="6"/>
      <c r="T8" s="4"/>
    </row>
    <row r="9" spans="1:20">
      <c r="A9" s="2" t="s">
        <v>1</v>
      </c>
      <c r="B9" s="2" t="s">
        <v>1</v>
      </c>
      <c r="C9" s="2" t="s">
        <v>1</v>
      </c>
      <c r="D9" s="2" t="s">
        <v>1</v>
      </c>
      <c r="E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  <c r="L9" s="2" t="s">
        <v>1</v>
      </c>
      <c r="M9" s="2" t="s">
        <v>1</v>
      </c>
      <c r="N9" s="2" t="s">
        <v>1</v>
      </c>
      <c r="O9" s="14" t="s">
        <v>4</v>
      </c>
      <c r="P9" s="21">
        <v>10804.777777777777</v>
      </c>
      <c r="Q9" s="17">
        <f>P9/P8</f>
        <v>0.25480095272283254</v>
      </c>
      <c r="S9" s="7"/>
      <c r="T9" s="4"/>
    </row>
    <row r="10" spans="1:20">
      <c r="A10" s="2" t="s">
        <v>1</v>
      </c>
      <c r="B10" s="2" t="s">
        <v>1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14" t="s">
        <v>3</v>
      </c>
      <c r="P10" s="21">
        <v>5553.2222222222226</v>
      </c>
      <c r="Q10" s="17">
        <f t="shared" si="0"/>
        <v>0.51395987371841678</v>
      </c>
      <c r="S10" s="6"/>
      <c r="T10" s="4"/>
    </row>
    <row r="11" spans="1:20" ht="28.5">
      <c r="A11" s="2" t="s">
        <v>1</v>
      </c>
      <c r="B11" s="2" t="s">
        <v>1</v>
      </c>
      <c r="C11" s="2" t="s">
        <v>1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M11" s="2" t="s">
        <v>1</v>
      </c>
      <c r="N11" s="2" t="s">
        <v>1</v>
      </c>
      <c r="O11" s="18" t="s">
        <v>10</v>
      </c>
      <c r="P11" s="21">
        <v>10804.777777777777</v>
      </c>
      <c r="Q11" s="17">
        <f>P11/P4</f>
        <v>0.75972280816887761</v>
      </c>
      <c r="R11" s="4">
        <f>100%-Q11</f>
        <v>0.24027719183112239</v>
      </c>
      <c r="S11" s="6"/>
      <c r="T11" s="4"/>
    </row>
    <row r="12" spans="1:20" ht="28.5">
      <c r="A12" s="2" t="s">
        <v>1</v>
      </c>
      <c r="B12" s="2" t="s">
        <v>1</v>
      </c>
      <c r="C12" s="2" t="s">
        <v>1</v>
      </c>
      <c r="D12" s="2" t="s">
        <v>1</v>
      </c>
      <c r="E12" s="2" t="s">
        <v>1</v>
      </c>
      <c r="F12" s="2" t="s">
        <v>1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  <c r="O12" s="18" t="s">
        <v>8</v>
      </c>
      <c r="P12" s="21">
        <v>10875</v>
      </c>
      <c r="Q12" s="17">
        <f t="shared" si="0"/>
        <v>1.0064991824604341</v>
      </c>
      <c r="S12" s="6"/>
      <c r="T12" s="4"/>
    </row>
    <row r="13" spans="1:20" ht="28.5">
      <c r="A13" s="2" t="s">
        <v>1</v>
      </c>
      <c r="B13" s="2" t="s">
        <v>1</v>
      </c>
      <c r="C13" s="2" t="s">
        <v>1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 t="s">
        <v>1</v>
      </c>
      <c r="J13" s="2" t="s">
        <v>1</v>
      </c>
      <c r="K13" s="2" t="s">
        <v>1</v>
      </c>
      <c r="L13" s="2" t="s">
        <v>1</v>
      </c>
      <c r="M13" s="2" t="s">
        <v>1</v>
      </c>
      <c r="N13" s="2" t="s">
        <v>1</v>
      </c>
      <c r="O13" s="18" t="s">
        <v>9</v>
      </c>
      <c r="P13" s="21">
        <v>9508.2222222222226</v>
      </c>
      <c r="Q13" s="17">
        <f t="shared" si="0"/>
        <v>0.87431928480204346</v>
      </c>
      <c r="S13" s="6"/>
      <c r="T13" s="4"/>
    </row>
    <row r="14" spans="1:20">
      <c r="A14" s="2" t="s">
        <v>1</v>
      </c>
      <c r="B14" s="2" t="s">
        <v>1</v>
      </c>
      <c r="C14" s="2" t="s">
        <v>1</v>
      </c>
      <c r="D14" s="2" t="s">
        <v>1</v>
      </c>
      <c r="E14" s="2" t="s">
        <v>1</v>
      </c>
      <c r="F14" s="2" t="s">
        <v>1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5" t="s">
        <v>1</v>
      </c>
    </row>
    <row r="15" spans="1:20">
      <c r="A15" s="2" t="s">
        <v>1</v>
      </c>
      <c r="B15" s="2" t="s">
        <v>1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5" t="s">
        <v>1</v>
      </c>
    </row>
    <row r="16" spans="1:20">
      <c r="A16" s="2" t="s">
        <v>1</v>
      </c>
      <c r="B16" s="2" t="s">
        <v>1</v>
      </c>
      <c r="C16" s="2" t="s">
        <v>1</v>
      </c>
      <c r="D16" s="2" t="s">
        <v>1</v>
      </c>
      <c r="E16" s="2" t="s">
        <v>1</v>
      </c>
      <c r="F16" s="2" t="s">
        <v>1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3" t="s">
        <v>1</v>
      </c>
      <c r="P16" s="5" t="s">
        <v>1</v>
      </c>
      <c r="Q16" s="28"/>
    </row>
    <row r="17" spans="1:16">
      <c r="A17" s="2" t="s">
        <v>1</v>
      </c>
      <c r="B17" s="2" t="s">
        <v>1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  <c r="O17" s="2"/>
      <c r="P17" s="5" t="s">
        <v>1</v>
      </c>
    </row>
    <row r="18" spans="1:16">
      <c r="A18" s="2" t="s">
        <v>1</v>
      </c>
      <c r="B18" s="2" t="s">
        <v>1</v>
      </c>
      <c r="C18" s="2" t="s">
        <v>1</v>
      </c>
      <c r="D18" s="2" t="s">
        <v>1</v>
      </c>
      <c r="E18" s="2" t="s">
        <v>1</v>
      </c>
      <c r="F18" s="2" t="s">
        <v>1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1</v>
      </c>
      <c r="L18" s="2" t="s">
        <v>1</v>
      </c>
      <c r="M18" s="2" t="s">
        <v>1</v>
      </c>
      <c r="N18" s="2" t="s">
        <v>1</v>
      </c>
    </row>
    <row r="19" spans="1:16">
      <c r="A19" s="2" t="s">
        <v>1</v>
      </c>
      <c r="B19" s="2" t="s">
        <v>1</v>
      </c>
      <c r="C19" s="2" t="s">
        <v>1</v>
      </c>
      <c r="D19" s="2" t="s">
        <v>1</v>
      </c>
      <c r="E19" s="2" t="s">
        <v>1</v>
      </c>
      <c r="F19" s="2" t="s">
        <v>1</v>
      </c>
      <c r="G19" s="2" t="s">
        <v>1</v>
      </c>
      <c r="H19" s="2" t="s">
        <v>1</v>
      </c>
      <c r="I19" s="2" t="s">
        <v>1</v>
      </c>
      <c r="J19" s="2" t="s">
        <v>1</v>
      </c>
      <c r="K19" s="2" t="s">
        <v>1</v>
      </c>
      <c r="L19" s="2" t="s">
        <v>1</v>
      </c>
      <c r="M19" s="2" t="s">
        <v>1</v>
      </c>
      <c r="N19" s="2" t="s">
        <v>1</v>
      </c>
    </row>
    <row r="20" spans="1:16">
      <c r="A20" s="2" t="s">
        <v>1</v>
      </c>
      <c r="B20" s="2" t="s">
        <v>1</v>
      </c>
      <c r="C20" s="2" t="s">
        <v>1</v>
      </c>
      <c r="D20" s="2" t="s">
        <v>1</v>
      </c>
      <c r="E20" s="2" t="s">
        <v>1</v>
      </c>
      <c r="F20" s="2" t="s">
        <v>1</v>
      </c>
      <c r="G20" s="2" t="s">
        <v>1</v>
      </c>
      <c r="H20" s="2" t="s">
        <v>1</v>
      </c>
      <c r="I20" s="2" t="s">
        <v>1</v>
      </c>
      <c r="J20" s="2" t="s">
        <v>1</v>
      </c>
      <c r="K20" s="2" t="s">
        <v>1</v>
      </c>
      <c r="L20" s="2" t="s">
        <v>1</v>
      </c>
      <c r="M20" s="2" t="s">
        <v>1</v>
      </c>
      <c r="N20" s="2" t="s">
        <v>1</v>
      </c>
    </row>
    <row r="21" spans="1:16">
      <c r="A21" s="2" t="s">
        <v>1</v>
      </c>
      <c r="B21" s="2" t="s">
        <v>1</v>
      </c>
      <c r="C21" s="2" t="s">
        <v>1</v>
      </c>
      <c r="D21" s="2" t="s">
        <v>1</v>
      </c>
      <c r="E21" s="2" t="s">
        <v>1</v>
      </c>
      <c r="F21" s="2" t="s">
        <v>1</v>
      </c>
      <c r="G21" s="2" t="s">
        <v>1</v>
      </c>
      <c r="H21" s="2" t="s">
        <v>1</v>
      </c>
      <c r="I21" s="2" t="s">
        <v>1</v>
      </c>
      <c r="J21" s="2" t="s">
        <v>1</v>
      </c>
      <c r="K21" s="2" t="s">
        <v>1</v>
      </c>
      <c r="L21" s="2" t="s">
        <v>1</v>
      </c>
      <c r="M21" s="2" t="s">
        <v>1</v>
      </c>
      <c r="N21" s="2" t="s">
        <v>1</v>
      </c>
    </row>
    <row r="22" spans="1:16">
      <c r="A22" s="2" t="s">
        <v>1</v>
      </c>
      <c r="B22" s="2" t="s">
        <v>1</v>
      </c>
      <c r="C22" s="2" t="s">
        <v>1</v>
      </c>
      <c r="D22" s="2" t="s">
        <v>1</v>
      </c>
      <c r="E22" s="2" t="s">
        <v>1</v>
      </c>
      <c r="F22" s="2" t="s">
        <v>1</v>
      </c>
      <c r="G22" s="2" t="s">
        <v>1</v>
      </c>
      <c r="H22" s="2" t="s">
        <v>1</v>
      </c>
      <c r="I22" s="2" t="s">
        <v>1</v>
      </c>
      <c r="J22" s="2" t="s">
        <v>1</v>
      </c>
      <c r="K22" s="2" t="s">
        <v>1</v>
      </c>
      <c r="L22" s="2" t="s">
        <v>1</v>
      </c>
      <c r="M22" s="2" t="s">
        <v>1</v>
      </c>
      <c r="N22" s="2" t="s">
        <v>1</v>
      </c>
    </row>
    <row r="23" spans="1:16">
      <c r="A23" s="2" t="s">
        <v>1</v>
      </c>
      <c r="B23" s="2" t="s">
        <v>1</v>
      </c>
      <c r="C23" s="2" t="s">
        <v>1</v>
      </c>
      <c r="D23" s="2" t="s">
        <v>1</v>
      </c>
      <c r="E23" s="2" t="s">
        <v>1</v>
      </c>
      <c r="F23" s="2" t="s">
        <v>1</v>
      </c>
      <c r="G23" s="2" t="s">
        <v>1</v>
      </c>
      <c r="H23" s="2" t="s">
        <v>1</v>
      </c>
      <c r="I23" s="2" t="s">
        <v>1</v>
      </c>
      <c r="J23" s="2" t="s">
        <v>1</v>
      </c>
      <c r="K23" s="2" t="s">
        <v>1</v>
      </c>
      <c r="L23" s="2" t="s">
        <v>1</v>
      </c>
      <c r="M23" s="2" t="s">
        <v>1</v>
      </c>
      <c r="N23" s="2" t="s">
        <v>1</v>
      </c>
    </row>
    <row r="24" spans="1:16">
      <c r="A24" s="2" t="s">
        <v>1</v>
      </c>
      <c r="B24" s="2" t="s">
        <v>1</v>
      </c>
      <c r="C24" s="2" t="s">
        <v>1</v>
      </c>
      <c r="D24" s="2" t="s">
        <v>1</v>
      </c>
      <c r="E24" s="2" t="s">
        <v>1</v>
      </c>
      <c r="F24" s="2" t="s">
        <v>1</v>
      </c>
      <c r="G24" s="2" t="s">
        <v>1</v>
      </c>
      <c r="H24" s="2" t="s">
        <v>1</v>
      </c>
      <c r="I24" s="2" t="s">
        <v>1</v>
      </c>
      <c r="J24" s="2" t="s">
        <v>1</v>
      </c>
      <c r="K24" s="2" t="s">
        <v>1</v>
      </c>
      <c r="L24" s="2" t="s">
        <v>1</v>
      </c>
      <c r="M24" s="2" t="s">
        <v>1</v>
      </c>
      <c r="N24" s="2" t="s">
        <v>1</v>
      </c>
    </row>
    <row r="25" spans="1:16">
      <c r="A25" s="2" t="s">
        <v>1</v>
      </c>
      <c r="B25" s="2" t="s">
        <v>1</v>
      </c>
      <c r="C25" s="2" t="s">
        <v>1</v>
      </c>
      <c r="D25" s="2" t="s">
        <v>1</v>
      </c>
      <c r="E25" s="2" t="s">
        <v>1</v>
      </c>
      <c r="F25" s="2" t="s">
        <v>1</v>
      </c>
      <c r="G25" s="2" t="s">
        <v>1</v>
      </c>
      <c r="H25" s="2" t="s">
        <v>1</v>
      </c>
      <c r="I25" s="2" t="s">
        <v>1</v>
      </c>
      <c r="J25" s="2" t="s">
        <v>1</v>
      </c>
      <c r="K25" s="2" t="s">
        <v>1</v>
      </c>
      <c r="L25" s="2" t="s">
        <v>1</v>
      </c>
      <c r="M25" s="2" t="s">
        <v>1</v>
      </c>
      <c r="N25" s="2" t="s">
        <v>1</v>
      </c>
    </row>
    <row r="26" spans="1:16">
      <c r="A26" s="2" t="s">
        <v>1</v>
      </c>
      <c r="B26" s="2" t="s">
        <v>1</v>
      </c>
      <c r="C26" s="2" t="s">
        <v>1</v>
      </c>
      <c r="D26" s="2" t="s">
        <v>1</v>
      </c>
      <c r="E26" s="2" t="s">
        <v>1</v>
      </c>
      <c r="F26" s="2" t="s">
        <v>1</v>
      </c>
      <c r="G26" s="2" t="s">
        <v>1</v>
      </c>
      <c r="H26" s="2" t="s">
        <v>1</v>
      </c>
      <c r="I26" s="2" t="s">
        <v>1</v>
      </c>
      <c r="J26" s="2" t="s">
        <v>1</v>
      </c>
      <c r="K26" s="2" t="s">
        <v>1</v>
      </c>
      <c r="L26" s="2" t="s">
        <v>1</v>
      </c>
      <c r="M26" s="2" t="s">
        <v>1</v>
      </c>
      <c r="N26" s="2" t="s">
        <v>1</v>
      </c>
    </row>
    <row r="27" spans="1:16">
      <c r="A27" s="2" t="s">
        <v>1</v>
      </c>
      <c r="B27" s="2" t="s">
        <v>1</v>
      </c>
      <c r="C27" s="2" t="s">
        <v>1</v>
      </c>
      <c r="D27" s="2" t="s">
        <v>1</v>
      </c>
      <c r="E27" s="2" t="s">
        <v>1</v>
      </c>
      <c r="F27" s="2" t="s">
        <v>1</v>
      </c>
      <c r="G27" s="2" t="s">
        <v>1</v>
      </c>
      <c r="H27" s="2" t="s">
        <v>1</v>
      </c>
      <c r="I27" s="2" t="s">
        <v>1</v>
      </c>
      <c r="J27" s="2" t="s">
        <v>1</v>
      </c>
      <c r="K27" s="2" t="s">
        <v>1</v>
      </c>
      <c r="L27" s="2" t="s">
        <v>1</v>
      </c>
      <c r="M27" s="2" t="s">
        <v>1</v>
      </c>
      <c r="N27" s="2" t="s">
        <v>1</v>
      </c>
    </row>
    <row r="28" spans="1:16">
      <c r="A28" s="2" t="s">
        <v>1</v>
      </c>
      <c r="B28" s="2" t="s">
        <v>1</v>
      </c>
      <c r="C28" s="2" t="s">
        <v>1</v>
      </c>
      <c r="D28" s="2" t="s">
        <v>1</v>
      </c>
      <c r="E28" s="2" t="s">
        <v>1</v>
      </c>
      <c r="F28" s="2" t="s">
        <v>1</v>
      </c>
      <c r="G28" s="2" t="s">
        <v>1</v>
      </c>
      <c r="H28" s="2" t="s">
        <v>1</v>
      </c>
      <c r="I28" s="2" t="s">
        <v>1</v>
      </c>
      <c r="J28" s="2" t="s">
        <v>1</v>
      </c>
      <c r="K28" s="2" t="s">
        <v>1</v>
      </c>
      <c r="L28" s="2" t="s">
        <v>1</v>
      </c>
      <c r="M28" s="2" t="s">
        <v>1</v>
      </c>
      <c r="N28" s="2" t="s">
        <v>1</v>
      </c>
      <c r="O28" s="2" t="s">
        <v>1</v>
      </c>
    </row>
    <row r="29" spans="1:16">
      <c r="A29" s="2" t="s">
        <v>1</v>
      </c>
      <c r="B29" s="2" t="s">
        <v>1</v>
      </c>
      <c r="C29" s="2" t="s">
        <v>1</v>
      </c>
      <c r="D29" s="2" t="s">
        <v>1</v>
      </c>
      <c r="E29" s="2" t="s">
        <v>1</v>
      </c>
      <c r="F29" s="2" t="s">
        <v>1</v>
      </c>
      <c r="G29" s="2" t="s">
        <v>1</v>
      </c>
      <c r="H29" s="2" t="s">
        <v>1</v>
      </c>
      <c r="I29" s="2" t="s">
        <v>1</v>
      </c>
      <c r="J29" s="2" t="s">
        <v>1</v>
      </c>
      <c r="K29" s="2" t="s">
        <v>1</v>
      </c>
      <c r="L29" s="2" t="s">
        <v>1</v>
      </c>
      <c r="M29" s="2" t="s">
        <v>1</v>
      </c>
      <c r="N29" s="2" t="s">
        <v>1</v>
      </c>
      <c r="O29" s="2" t="s">
        <v>1</v>
      </c>
    </row>
    <row r="30" spans="1:16">
      <c r="A30" s="2" t="s">
        <v>1</v>
      </c>
      <c r="B30" s="2" t="s">
        <v>1</v>
      </c>
      <c r="C30" s="2" t="s">
        <v>1</v>
      </c>
      <c r="D30" s="2" t="s">
        <v>1</v>
      </c>
      <c r="E30" s="2" t="s">
        <v>1</v>
      </c>
      <c r="F30" s="2" t="s">
        <v>1</v>
      </c>
      <c r="G30" s="2" t="s">
        <v>1</v>
      </c>
      <c r="H30" s="2" t="s">
        <v>1</v>
      </c>
      <c r="I30" s="2" t="s">
        <v>1</v>
      </c>
      <c r="J30" s="2" t="s">
        <v>1</v>
      </c>
      <c r="K30" s="2" t="s">
        <v>1</v>
      </c>
      <c r="L30" s="2" t="s">
        <v>1</v>
      </c>
      <c r="M30" s="2" t="s">
        <v>1</v>
      </c>
      <c r="N30" s="2" t="s">
        <v>1</v>
      </c>
      <c r="O30" s="2" t="s">
        <v>1</v>
      </c>
    </row>
    <row r="31" spans="1:16">
      <c r="A31" s="2" t="s">
        <v>1</v>
      </c>
      <c r="B31" s="2" t="s">
        <v>1</v>
      </c>
      <c r="C31" s="2" t="s">
        <v>1</v>
      </c>
      <c r="D31" s="2" t="s">
        <v>1</v>
      </c>
      <c r="E31" s="2" t="s">
        <v>1</v>
      </c>
      <c r="F31" s="2" t="s">
        <v>1</v>
      </c>
      <c r="G31" s="2" t="s">
        <v>1</v>
      </c>
      <c r="H31" s="2" t="s">
        <v>1</v>
      </c>
      <c r="I31" s="2" t="s">
        <v>1</v>
      </c>
      <c r="J31" s="2" t="s">
        <v>1</v>
      </c>
      <c r="K31" s="2" t="s">
        <v>1</v>
      </c>
      <c r="L31" s="2" t="s">
        <v>1</v>
      </c>
      <c r="M31" s="2" t="s">
        <v>1</v>
      </c>
      <c r="N31" s="2" t="s">
        <v>1</v>
      </c>
      <c r="O31" s="2" t="s">
        <v>1</v>
      </c>
    </row>
    <row r="32" spans="1:16">
      <c r="A32" s="2" t="s">
        <v>1</v>
      </c>
      <c r="B32" s="2" t="s">
        <v>1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1</v>
      </c>
      <c r="L32" s="2" t="s">
        <v>1</v>
      </c>
      <c r="M32" s="2" t="s">
        <v>1</v>
      </c>
      <c r="N32" s="2" t="s">
        <v>1</v>
      </c>
      <c r="O32" s="2" t="s">
        <v>1</v>
      </c>
      <c r="P32" s="5" t="s">
        <v>1</v>
      </c>
    </row>
    <row r="33" spans="1:16">
      <c r="A33" s="2" t="s">
        <v>1</v>
      </c>
      <c r="B33" s="2" t="s">
        <v>1</v>
      </c>
      <c r="C33" s="2" t="s">
        <v>1</v>
      </c>
      <c r="D33" s="2" t="s">
        <v>1</v>
      </c>
      <c r="E33" s="2" t="s">
        <v>1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1</v>
      </c>
      <c r="L33" s="2" t="s">
        <v>1</v>
      </c>
      <c r="M33" s="2" t="s">
        <v>1</v>
      </c>
      <c r="N33" s="2" t="s">
        <v>1</v>
      </c>
      <c r="O33" s="2" t="s">
        <v>1</v>
      </c>
      <c r="P33" s="5" t="s">
        <v>1</v>
      </c>
    </row>
    <row r="34" spans="1:16">
      <c r="A34" s="2" t="s">
        <v>1</v>
      </c>
      <c r="B34" s="2" t="s">
        <v>1</v>
      </c>
      <c r="C34" s="2" t="s">
        <v>1</v>
      </c>
      <c r="D34" s="2" t="s">
        <v>1</v>
      </c>
      <c r="E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  <c r="L34" s="2" t="s">
        <v>1</v>
      </c>
      <c r="M34" s="2" t="s">
        <v>1</v>
      </c>
      <c r="N34" s="2" t="s">
        <v>1</v>
      </c>
      <c r="O34" s="2" t="s">
        <v>1</v>
      </c>
      <c r="P34" s="5" t="s">
        <v>1</v>
      </c>
    </row>
    <row r="35" spans="1:16">
      <c r="A35" s="2" t="s">
        <v>1</v>
      </c>
      <c r="B35" s="27"/>
      <c r="C35" s="27"/>
      <c r="D35" s="27"/>
      <c r="E35" s="2" t="s">
        <v>1</v>
      </c>
      <c r="F35" s="27"/>
      <c r="G35" s="27"/>
      <c r="H35" s="27"/>
      <c r="I35" s="27"/>
      <c r="J35" s="27"/>
      <c r="K35" s="27"/>
      <c r="L35" s="27"/>
      <c r="M35" s="27"/>
      <c r="N35" s="2" t="s">
        <v>1</v>
      </c>
      <c r="O35" s="2" t="s">
        <v>1</v>
      </c>
      <c r="P35" s="5" t="s">
        <v>1</v>
      </c>
    </row>
    <row r="36" spans="1:16">
      <c r="A36" s="2" t="s">
        <v>1</v>
      </c>
      <c r="B36" s="27"/>
      <c r="C36" s="27"/>
      <c r="D36" s="27"/>
      <c r="E36" s="2" t="s">
        <v>1</v>
      </c>
      <c r="F36" s="27"/>
      <c r="G36" s="27"/>
      <c r="H36" s="27"/>
      <c r="I36" s="27"/>
      <c r="J36" s="27"/>
      <c r="K36" s="27"/>
      <c r="L36" s="27"/>
      <c r="M36" s="27"/>
      <c r="N36" s="2" t="s">
        <v>1</v>
      </c>
      <c r="O36" s="2" t="s">
        <v>1</v>
      </c>
      <c r="P36" s="5" t="s">
        <v>1</v>
      </c>
    </row>
    <row r="37" spans="1:16">
      <c r="A37" s="2" t="s">
        <v>1</v>
      </c>
      <c r="B37" s="27"/>
      <c r="C37" s="27"/>
      <c r="D37" s="27"/>
      <c r="E37" s="2" t="s">
        <v>1</v>
      </c>
      <c r="F37" s="27"/>
      <c r="G37" s="27"/>
      <c r="H37" s="27"/>
      <c r="I37" s="27"/>
      <c r="J37" s="27"/>
      <c r="K37" s="27"/>
      <c r="L37" s="27"/>
      <c r="M37" s="27"/>
      <c r="N37" s="2" t="s">
        <v>1</v>
      </c>
      <c r="O37" s="2" t="s">
        <v>1</v>
      </c>
      <c r="P37" s="5" t="s">
        <v>1</v>
      </c>
    </row>
    <row r="38" spans="1:16">
      <c r="A38" s="2" t="s">
        <v>1</v>
      </c>
      <c r="B38" s="27"/>
      <c r="C38" s="27"/>
      <c r="D38" s="27"/>
      <c r="E38" s="2" t="s">
        <v>1</v>
      </c>
      <c r="F38" s="27"/>
      <c r="G38" s="27"/>
      <c r="H38" s="27"/>
      <c r="I38" s="27"/>
      <c r="J38" s="27"/>
      <c r="K38" s="27"/>
      <c r="L38" s="27"/>
      <c r="M38" s="27"/>
      <c r="N38" s="2" t="s">
        <v>1</v>
      </c>
      <c r="O38" s="2"/>
      <c r="P38" s="5" t="s">
        <v>1</v>
      </c>
    </row>
  </sheetData>
  <mergeCells count="4">
    <mergeCell ref="A2:L2"/>
    <mergeCell ref="B35:D38"/>
    <mergeCell ref="F35:G38"/>
    <mergeCell ref="H35:M38"/>
  </mergeCells>
  <pageMargins left="0.25" right="0.25" top="0.75" bottom="0.75" header="0.3" footer="0.3"/>
  <pageSetup scale="8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79E-F56F-4E43-917B-05D2E4C910FF}">
  <dimension ref="A1:Q15"/>
  <sheetViews>
    <sheetView zoomScale="110" zoomScaleNormal="110" workbookViewId="0">
      <selection activeCell="I4" sqref="I4"/>
    </sheetView>
  </sheetViews>
  <sheetFormatPr defaultRowHeight="14.25"/>
  <cols>
    <col min="1" max="1" width="25.796875" bestFit="1" customWidth="1"/>
    <col min="2" max="8" width="9.1328125" bestFit="1" customWidth="1"/>
    <col min="9" max="9" width="9.9296875" bestFit="1" customWidth="1"/>
    <col min="10" max="10" width="9.1328125" bestFit="1" customWidth="1"/>
  </cols>
  <sheetData>
    <row r="1" spans="1:17" ht="14.65">
      <c r="A1" s="8"/>
      <c r="B1" s="8"/>
      <c r="C1" s="8"/>
      <c r="D1" s="8"/>
      <c r="E1" s="8"/>
      <c r="F1" s="8"/>
      <c r="G1" s="8"/>
      <c r="H1" s="8"/>
    </row>
    <row r="2" spans="1:17">
      <c r="A2" s="10"/>
      <c r="B2" s="11">
        <v>2015</v>
      </c>
      <c r="C2" s="11">
        <v>2016</v>
      </c>
      <c r="D2" s="11">
        <v>2017</v>
      </c>
      <c r="E2" s="11">
        <v>2018</v>
      </c>
      <c r="F2" s="11">
        <v>2019</v>
      </c>
      <c r="G2" s="11">
        <v>2020</v>
      </c>
      <c r="H2" s="11">
        <v>2021</v>
      </c>
      <c r="I2" s="11">
        <v>2022</v>
      </c>
      <c r="J2" s="11">
        <v>2023</v>
      </c>
    </row>
    <row r="3" spans="1:17">
      <c r="A3" s="12" t="s">
        <v>11</v>
      </c>
      <c r="B3" s="12">
        <f>B4*22</f>
        <v>148698</v>
      </c>
      <c r="C3" s="12">
        <f>C4*20</f>
        <v>133420</v>
      </c>
      <c r="D3" s="12">
        <f>D4*23</f>
        <v>175904</v>
      </c>
      <c r="E3" s="12">
        <f>E4*25</f>
        <v>249200</v>
      </c>
      <c r="F3" s="12">
        <f>F4*25</f>
        <v>207475</v>
      </c>
      <c r="G3" s="12">
        <f>G4*25</f>
        <v>140150</v>
      </c>
      <c r="H3" s="12">
        <f>H4*30</f>
        <v>222780</v>
      </c>
      <c r="I3" s="12">
        <f>I4*33</f>
        <v>356565</v>
      </c>
      <c r="J3" s="12">
        <f>J4*22</f>
        <v>219076</v>
      </c>
      <c r="K3" s="9"/>
    </row>
    <row r="4" spans="1:17">
      <c r="A4" s="12" t="s">
        <v>12</v>
      </c>
      <c r="B4" s="24">
        <v>6759</v>
      </c>
      <c r="C4" s="24">
        <v>6671</v>
      </c>
      <c r="D4" s="24">
        <v>7648</v>
      </c>
      <c r="E4" s="24">
        <v>9968</v>
      </c>
      <c r="F4" s="24">
        <v>8299</v>
      </c>
      <c r="G4" s="24">
        <v>5606</v>
      </c>
      <c r="H4" s="24">
        <v>7426</v>
      </c>
      <c r="I4" s="25">
        <v>10805</v>
      </c>
      <c r="J4" s="25">
        <v>9958</v>
      </c>
      <c r="K4" s="9"/>
    </row>
    <row r="5" spans="1:17">
      <c r="A5" s="10" t="s">
        <v>13</v>
      </c>
      <c r="B5" s="13">
        <f>B4/(B4+B3)</f>
        <v>4.3478260869565216E-2</v>
      </c>
      <c r="C5" s="13">
        <f>C4/(C4+C3)</f>
        <v>4.7619047619047616E-2</v>
      </c>
      <c r="D5" s="13">
        <f t="shared" ref="C5:I5" si="0">D4/(D4+D3)</f>
        <v>4.1666666666666664E-2</v>
      </c>
      <c r="E5" s="13">
        <f t="shared" si="0"/>
        <v>3.8461538461538464E-2</v>
      </c>
      <c r="F5" s="13">
        <f t="shared" si="0"/>
        <v>3.8461538461538464E-2</v>
      </c>
      <c r="G5" s="13">
        <f t="shared" si="0"/>
        <v>3.8461538461538464E-2</v>
      </c>
      <c r="H5" s="13">
        <f t="shared" si="0"/>
        <v>3.2258064516129031E-2</v>
      </c>
      <c r="I5" s="13">
        <f>I4/(I4+I3)</f>
        <v>2.9411764705882353E-2</v>
      </c>
      <c r="J5" s="13">
        <f>J4/(J4+J3)</f>
        <v>4.3478260869565216E-2</v>
      </c>
      <c r="K5" s="9"/>
    </row>
    <row r="6" spans="1:17">
      <c r="N6" t="s">
        <v>24</v>
      </c>
    </row>
    <row r="7" spans="1:17" ht="39.4">
      <c r="N7" s="19" t="s">
        <v>14</v>
      </c>
      <c r="O7" s="19" t="s">
        <v>12</v>
      </c>
      <c r="P7" s="19" t="s">
        <v>15</v>
      </c>
    </row>
    <row r="8" spans="1:17">
      <c r="N8" s="19" t="s">
        <v>16</v>
      </c>
      <c r="O8" s="20">
        <v>6759</v>
      </c>
      <c r="P8" s="20">
        <v>74533</v>
      </c>
      <c r="Q8" s="23">
        <f>O8/(O8+P8)</f>
        <v>8.3144712886876943E-2</v>
      </c>
    </row>
    <row r="9" spans="1:17">
      <c r="N9" s="19" t="s">
        <v>17</v>
      </c>
      <c r="O9" s="20">
        <v>6671</v>
      </c>
      <c r="P9" s="20">
        <v>69664</v>
      </c>
      <c r="Q9" s="23">
        <f t="shared" ref="Q9:Q15" si="1">O9/(O9+P9)</f>
        <v>8.7391104997707469E-2</v>
      </c>
    </row>
    <row r="10" spans="1:17">
      <c r="N10" s="19" t="s">
        <v>18</v>
      </c>
      <c r="O10" s="20">
        <v>7648</v>
      </c>
      <c r="P10" s="20">
        <v>75951</v>
      </c>
      <c r="Q10" s="23">
        <f t="shared" si="1"/>
        <v>9.1484347898898311E-2</v>
      </c>
    </row>
    <row r="11" spans="1:17">
      <c r="N11" s="19" t="s">
        <v>19</v>
      </c>
      <c r="O11" s="20">
        <v>9968</v>
      </c>
      <c r="P11" s="20">
        <v>84566</v>
      </c>
      <c r="Q11" s="23">
        <f t="shared" si="1"/>
        <v>0.10544354412169167</v>
      </c>
    </row>
    <row r="12" spans="1:17">
      <c r="N12" s="19" t="s">
        <v>20</v>
      </c>
      <c r="O12" s="20">
        <v>8299</v>
      </c>
      <c r="P12" s="20">
        <v>76046</v>
      </c>
      <c r="Q12" s="23">
        <f t="shared" si="1"/>
        <v>9.8393502875096336E-2</v>
      </c>
    </row>
    <row r="13" spans="1:17">
      <c r="N13" s="19" t="s">
        <v>21</v>
      </c>
      <c r="O13" s="20">
        <v>5606</v>
      </c>
      <c r="P13" s="20">
        <v>65454</v>
      </c>
      <c r="Q13" s="23">
        <f t="shared" si="1"/>
        <v>7.8891077962285394E-2</v>
      </c>
    </row>
    <row r="14" spans="1:17">
      <c r="N14" s="19" t="s">
        <v>22</v>
      </c>
      <c r="O14" s="20">
        <v>7426</v>
      </c>
      <c r="P14" s="20">
        <v>68584</v>
      </c>
      <c r="Q14" s="23">
        <f t="shared" si="1"/>
        <v>9.7697671359031707E-2</v>
      </c>
    </row>
    <row r="15" spans="1:17">
      <c r="N15" s="19" t="s">
        <v>23</v>
      </c>
      <c r="O15" s="20">
        <v>10805</v>
      </c>
      <c r="P15" s="20">
        <v>78442</v>
      </c>
      <c r="Q15" s="23">
        <f t="shared" si="1"/>
        <v>0.12106849529956189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PEDS-TB</vt:lpstr>
      <vt:lpstr>Childhood TB Case Notifications</vt:lpstr>
      <vt:lpstr>'PEDS-TB'!Print_Area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margie_joyce@jsi.com</dc:creator>
  <cp:keywords/>
  <dc:description/>
  <cp:lastModifiedBy>margie_joyce@jsi.com</cp:lastModifiedBy>
  <cp:revision/>
  <dcterms:created xsi:type="dcterms:W3CDTF">2024-03-01T15:08:24Z</dcterms:created>
  <dcterms:modified xsi:type="dcterms:W3CDTF">2024-05-23T20:41:31Z</dcterms:modified>
  <cp:category/>
  <cp:contentStatus/>
</cp:coreProperties>
</file>