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G:\My Drive\E-Learning_M&amp;E_TB-C-203\MODULE 3\"/>
    </mc:Choice>
  </mc:AlternateContent>
  <xr:revisionPtr revIDLastSave="0" documentId="13_ncr:1_{A37D9441-8D65-4D02-BE76-AF57F02508C3}" xr6:coauthVersionLast="47" xr6:coauthVersionMax="47" xr10:uidLastSave="{00000000-0000-0000-0000-000000000000}"/>
  <bookViews>
    <workbookView xWindow="-98" yWindow="-98" windowWidth="22695" windowHeight="14476" tabRatio="677" activeTab="2" xr2:uid="{00000000-000D-0000-FFFF-FFFF00000000}"/>
  </bookViews>
  <sheets>
    <sheet name="DS TB Cascade 2022-23" sheetId="5" r:id="rId1"/>
    <sheet name="DS TB Cascade - 2022 only" sheetId="6" r:id="rId2"/>
    <sheet name="DS TB Cascade - Gaps 202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" l="1"/>
  <c r="I7" i="6"/>
  <c r="D7" i="6"/>
  <c r="P7" i="6" s="1"/>
  <c r="C7" i="6"/>
  <c r="P6" i="6"/>
  <c r="K6" i="6"/>
  <c r="I6" i="6"/>
  <c r="E6" i="6"/>
  <c r="H6" i="6" s="1"/>
  <c r="D6" i="6"/>
  <c r="F6" i="6" l="1"/>
  <c r="E7" i="6"/>
  <c r="I7" i="4"/>
  <c r="I6" i="4"/>
  <c r="D6" i="4"/>
  <c r="E6" i="4" s="1"/>
  <c r="H6" i="4" s="1"/>
  <c r="C7" i="4"/>
  <c r="D7" i="4" s="1"/>
  <c r="J6" i="4"/>
  <c r="K6" i="4" s="1"/>
  <c r="I4" i="5"/>
  <c r="J4" i="5" s="1"/>
  <c r="C5" i="5"/>
  <c r="C4" i="5"/>
  <c r="H5" i="5"/>
  <c r="D5" i="5"/>
  <c r="H4" i="5"/>
  <c r="D4" i="5"/>
  <c r="F6" i="4" l="1"/>
  <c r="H7" i="6"/>
  <c r="F7" i="6"/>
  <c r="P7" i="4"/>
  <c r="E7" i="4"/>
  <c r="F7" i="4" s="1"/>
  <c r="G5" i="5"/>
  <c r="E5" i="5"/>
  <c r="G4" i="5"/>
  <c r="E4" i="5"/>
  <c r="H7" i="4" l="1"/>
  <c r="P6" i="4"/>
</calcChain>
</file>

<file path=xl/sharedStrings.xml><?xml version="1.0" encoding="utf-8"?>
<sst xmlns="http://schemas.openxmlformats.org/spreadsheetml/2006/main" count="50" uniqueCount="34">
  <si>
    <t># of people
 screened for TB</t>
  </si>
  <si>
    <t>Estimated # of people with incident TB</t>
  </si>
  <si>
    <t># of people with presumptive TB (DT_PRES)</t>
  </si>
  <si>
    <t># of people with notified DS-TB (bac+ and clinically diagnosed) (DSTB_NOTIF)</t>
  </si>
  <si>
    <t xml:space="preserve"># of people with bacteriologically confirmed TB (BAC_CONF) </t>
  </si>
  <si>
    <t># of people with DS-TB (all forms) who initiated treatment (TX_DS_ENROLL)</t>
  </si>
  <si>
    <t>clinincally- diagnosed</t>
  </si>
  <si>
    <t>bac-conf</t>
  </si>
  <si>
    <t>15% not successfully treated</t>
  </si>
  <si>
    <t>gap: 25% of presumptive TB cases not tested</t>
  </si>
  <si>
    <t>Of those with persumptive TB who received Dx testing, only 75% were tested with WRD</t>
  </si>
  <si>
    <t>*need to increase screening</t>
  </si>
  <si>
    <t>DS-TB Disease Cascade, Zaccosa (2022-2023)</t>
  </si>
  <si>
    <t>Drug-Sensitive TB Disease Cascade, Zaccosa (2022-2023)</t>
  </si>
  <si>
    <t># of people with notified TB
 who were tested using rapid Dx testing at time of initial diagnosis (NEWREL_WRD)</t>
  </si>
  <si>
    <t>10% not on treatment</t>
  </si>
  <si>
    <t>10% of all people tested (F6)</t>
  </si>
  <si>
    <t># of people with presumptive TB who received Dx testing (DT_TEST)</t>
  </si>
  <si>
    <t># of people with presumptive TB who were tested with molecular rapid Dx test (DT_WRD)</t>
  </si>
  <si>
    <r>
      <t xml:space="preserve"># of people with </t>
    </r>
    <r>
      <rPr>
        <b/>
        <sz val="12"/>
        <color theme="1"/>
        <rFont val="source sans pro"/>
        <family val="2"/>
        <scheme val="minor"/>
      </rPr>
      <t>presumptive TB</t>
    </r>
    <r>
      <rPr>
        <sz val="12"/>
        <color theme="1"/>
        <rFont val="source sans pro"/>
        <family val="2"/>
        <scheme val="minor"/>
      </rPr>
      <t xml:space="preserve"> who received Dx testing (DT_TEST)</t>
    </r>
  </si>
  <si>
    <r>
      <t xml:space="preserve"># of people with </t>
    </r>
    <r>
      <rPr>
        <b/>
        <sz val="12"/>
        <color theme="1"/>
        <rFont val="source sans pro"/>
        <family val="2"/>
        <scheme val="minor"/>
      </rPr>
      <t>presumptive TB</t>
    </r>
    <r>
      <rPr>
        <sz val="12"/>
        <color theme="1"/>
        <rFont val="source sans pro"/>
        <family val="2"/>
        <scheme val="minor"/>
      </rPr>
      <t xml:space="preserve"> who were tested with molecular rapid Dx test (DT_WRD)</t>
    </r>
  </si>
  <si>
    <t xml:space="preserve"># of people screened for TB (DT_SCRN) </t>
  </si>
  <si>
    <r>
      <t xml:space="preserve"># of people with </t>
    </r>
    <r>
      <rPr>
        <b/>
        <sz val="12"/>
        <color theme="1"/>
        <rFont val="source sans pro"/>
        <family val="2"/>
        <scheme val="minor"/>
      </rPr>
      <t xml:space="preserve">notified
 DS-TB </t>
    </r>
    <r>
      <rPr>
        <sz val="12"/>
        <color theme="1"/>
        <rFont val="source sans pro"/>
        <family val="2"/>
        <scheme val="minor"/>
      </rPr>
      <t>who were tested  using rapid Dx testing at time of initial diagnosis (NEWREL_WRD)</t>
    </r>
  </si>
  <si>
    <r>
      <t xml:space="preserve"># of people with </t>
    </r>
    <r>
      <rPr>
        <b/>
        <sz val="12"/>
        <color theme="1"/>
        <rFont val="source sans pro"/>
        <family val="2"/>
        <scheme val="minor"/>
      </rPr>
      <t xml:space="preserve">notified DS-TB </t>
    </r>
    <r>
      <rPr>
        <sz val="12"/>
        <color theme="1"/>
        <rFont val="source sans pro"/>
        <family val="2"/>
        <scheme val="minor"/>
      </rPr>
      <t>who were tested  using rapid Dx testing at time of initial diagnosis (NEWREL_WRD)</t>
    </r>
  </si>
  <si>
    <t># of people with DS-TB
 (all forms) who initiated treatment (TX_DS_ENROLL)</t>
  </si>
  <si>
    <t># of people with presumptive TB
 (DT_PRES)</t>
  </si>
  <si>
    <t># of people with notified
 DS-TB (bac+ and clinically diagnosed) 
(DSTB_NOTIF)</t>
  </si>
  <si>
    <t xml:space="preserve"># of people with bacteriologically
 confirmed TB 
(BAC_CONF) </t>
  </si>
  <si>
    <t># of people with DS-TB 
(all forms) who initiated treatment 
(TX_DS_ENROLL)</t>
  </si>
  <si>
    <r>
      <t xml:space="preserve"># of people with </t>
    </r>
    <r>
      <rPr>
        <b/>
        <sz val="12"/>
        <color theme="1"/>
        <rFont val="source sans pro"/>
        <family val="2"/>
        <scheme val="minor"/>
      </rPr>
      <t>presumptive TB</t>
    </r>
    <r>
      <rPr>
        <sz val="12"/>
        <color theme="1"/>
        <rFont val="source sans pro"/>
        <family val="2"/>
        <scheme val="minor"/>
      </rPr>
      <t xml:space="preserve"> who
 were tested with molecular rapid Dx test (DT_WRD)</t>
    </r>
  </si>
  <si>
    <t>20% gap of notified who were tested using mWRD</t>
  </si>
  <si>
    <t># of people with DS-TB 
(all forms) successfully cured or completed  treatment (NEWREL_SUCC)</t>
  </si>
  <si>
    <t># of people with DS-TB 
(all forms) successfully cured or completed  treatment
 (NEWREL_SUCC)</t>
  </si>
  <si>
    <t># of people with DS-TB (all forms) successfully cured or completed  treatment (NEWREL_SUCC)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</si>
</sst>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source sans pro"/>
      <scheme val="minor"/>
    </font>
    <font>
      <sz val="11"/>
      <color theme="1"/>
      <name val="source sans pro"/>
      <family val="2"/>
      <scheme val="minor"/>
    </font>
    <font>
      <sz val="11"/>
      <color theme="1"/>
      <name val="Source Sans Pro"/>
      <family val="2"/>
    </font>
    <font>
      <b/>
      <sz val="11"/>
      <color theme="1"/>
      <name val="Poppins"/>
    </font>
    <font>
      <sz val="10"/>
      <color theme="1"/>
      <name val="Poppins"/>
    </font>
    <font>
      <sz val="12"/>
      <color theme="1"/>
      <name val="Poppins"/>
    </font>
    <font>
      <sz val="9"/>
      <color theme="1"/>
      <name val="Poppins"/>
    </font>
    <font>
      <sz val="10"/>
      <color theme="1"/>
      <name val="Calibri"/>
      <family val="2"/>
    </font>
    <font>
      <b/>
      <sz val="12"/>
      <color theme="1"/>
      <name val="Poppins"/>
    </font>
    <font>
      <sz val="12"/>
      <color rgb="FF000000"/>
      <name val="Poppins"/>
    </font>
    <font>
      <sz val="11"/>
      <color theme="1"/>
      <name val="source sans pro"/>
      <family val="2"/>
      <scheme val="minor"/>
    </font>
    <font>
      <b/>
      <sz val="11"/>
      <color theme="1"/>
      <name val="Source Sans Pro"/>
      <family val="2"/>
    </font>
    <font>
      <sz val="12"/>
      <color theme="1"/>
      <name val="source sans pro"/>
      <family val="2"/>
      <scheme val="minor"/>
    </font>
    <font>
      <b/>
      <sz val="12"/>
      <color theme="1"/>
      <name val="source sans pro"/>
      <family val="2"/>
      <scheme val="minor"/>
    </font>
    <font>
      <sz val="12"/>
      <color rgb="FF000000"/>
      <name val="source sans pro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1F2"/>
      </patternFill>
    </fill>
    <fill>
      <patternFill patternType="solid">
        <fgColor theme="0"/>
        <bgColor rgb="FFFFFFFF"/>
      </patternFill>
    </fill>
    <fill>
      <patternFill patternType="solid">
        <fgColor theme="2" tint="-0.34998626667073579"/>
        <bgColor rgb="FFA6A6A6"/>
      </patternFill>
    </fill>
    <fill>
      <patternFill patternType="solid">
        <fgColor theme="2" tint="-0.249977111117893"/>
        <bgColor rgb="FFA6A6A6"/>
      </patternFill>
    </fill>
    <fill>
      <patternFill patternType="solid">
        <fgColor theme="8" tint="0.89999084444715716"/>
        <bgColor indexed="64"/>
      </patternFill>
    </fill>
    <fill>
      <patternFill patternType="solid">
        <fgColor theme="8" tint="0.89999084444715716"/>
        <bgColor rgb="FFD9E1F2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/>
    <xf numFmtId="164" fontId="7" fillId="2" borderId="1" xfId="0" applyNumberFormat="1" applyFont="1" applyFill="1" applyBorder="1" applyAlignment="1">
      <alignment wrapText="1"/>
    </xf>
    <xf numFmtId="0" fontId="2" fillId="2" borderId="3" xfId="0" applyFont="1" applyFill="1" applyBorder="1"/>
    <xf numFmtId="0" fontId="0" fillId="3" borderId="3" xfId="0" applyFill="1" applyBorder="1"/>
    <xf numFmtId="43" fontId="2" fillId="2" borderId="3" xfId="0" applyNumberFormat="1" applyFont="1" applyFill="1" applyBorder="1"/>
    <xf numFmtId="164" fontId="9" fillId="4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2" borderId="7" xfId="0" applyFont="1" applyFill="1" applyBorder="1"/>
    <xf numFmtId="43" fontId="2" fillId="2" borderId="8" xfId="0" applyNumberFormat="1" applyFont="1" applyFill="1" applyBorder="1"/>
    <xf numFmtId="0" fontId="2" fillId="2" borderId="3" xfId="0" applyFont="1" applyFill="1" applyBorder="1" applyAlignment="1">
      <alignment wrapText="1"/>
    </xf>
    <xf numFmtId="43" fontId="11" fillId="5" borderId="3" xfId="0" applyNumberFormat="1" applyFont="1" applyFill="1" applyBorder="1"/>
    <xf numFmtId="0" fontId="2" fillId="5" borderId="3" xfId="0" applyFont="1" applyFill="1" applyBorder="1"/>
    <xf numFmtId="43" fontId="2" fillId="5" borderId="3" xfId="0" applyNumberFormat="1" applyFont="1" applyFill="1" applyBorder="1"/>
    <xf numFmtId="0" fontId="2" fillId="5" borderId="3" xfId="0" applyFont="1" applyFill="1" applyBorder="1" applyAlignment="1">
      <alignment vertical="top" wrapText="1"/>
    </xf>
    <xf numFmtId="0" fontId="0" fillId="3" borderId="3" xfId="0" applyFill="1" applyBorder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2" fillId="5" borderId="5" xfId="0" applyFont="1" applyFill="1" applyBorder="1"/>
    <xf numFmtId="43" fontId="2" fillId="5" borderId="6" xfId="0" applyNumberFormat="1" applyFont="1" applyFill="1" applyBorder="1"/>
    <xf numFmtId="0" fontId="6" fillId="3" borderId="2" xfId="0" applyFont="1" applyFill="1" applyBorder="1" applyAlignment="1">
      <alignment vertical="top"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0" fillId="3" borderId="0" xfId="0" applyFill="1" applyAlignment="1">
      <alignment horizontal="center" vertical="center"/>
    </xf>
    <xf numFmtId="0" fontId="4" fillId="3" borderId="4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9" fontId="2" fillId="5" borderId="3" xfId="1" applyFont="1" applyFill="1" applyBorder="1"/>
    <xf numFmtId="3" fontId="5" fillId="5" borderId="1" xfId="0" applyNumberFormat="1" applyFont="1" applyFill="1" applyBorder="1"/>
    <xf numFmtId="43" fontId="5" fillId="7" borderId="4" xfId="0" applyNumberFormat="1" applyFont="1" applyFill="1" applyBorder="1" applyAlignment="1">
      <alignment horizontal="right" vertical="center" wrapText="1"/>
    </xf>
    <xf numFmtId="0" fontId="2" fillId="5" borderId="3" xfId="0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right" vertical="center"/>
    </xf>
    <xf numFmtId="164" fontId="9" fillId="4" borderId="4" xfId="0" applyNumberFormat="1" applyFont="1" applyFill="1" applyBorder="1" applyAlignment="1">
      <alignment horizontal="right" vertical="center" wrapText="1"/>
    </xf>
    <xf numFmtId="164" fontId="5" fillId="3" borderId="4" xfId="0" applyNumberFormat="1" applyFont="1" applyFill="1" applyBorder="1" applyAlignment="1">
      <alignment horizontal="right" vertical="center" wrapText="1"/>
    </xf>
    <xf numFmtId="164" fontId="9" fillId="9" borderId="2" xfId="0" applyNumberFormat="1" applyFont="1" applyFill="1" applyBorder="1" applyAlignment="1">
      <alignment horizontal="center" vertical="center" wrapText="1"/>
    </xf>
    <xf numFmtId="0" fontId="1" fillId="3" borderId="0" xfId="0" applyFont="1" applyFill="1"/>
    <xf numFmtId="164" fontId="5" fillId="8" borderId="4" xfId="0" applyNumberFormat="1" applyFont="1" applyFill="1" applyBorder="1" applyAlignment="1">
      <alignment horizontal="center" vertical="center"/>
    </xf>
    <xf numFmtId="164" fontId="9" fillId="9" borderId="4" xfId="0" applyNumberFormat="1" applyFont="1" applyFill="1" applyBorder="1" applyAlignment="1">
      <alignment horizontal="center" vertical="center" wrapText="1"/>
    </xf>
    <xf numFmtId="164" fontId="5" fillId="8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vertical="top" wrapText="1"/>
    </xf>
    <xf numFmtId="164" fontId="9" fillId="4" borderId="3" xfId="0" applyNumberFormat="1" applyFont="1" applyFill="1" applyBorder="1" applyAlignment="1">
      <alignment horizontal="center" vertical="center" wrapText="1"/>
    </xf>
    <xf numFmtId="164" fontId="5" fillId="3" borderId="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2" fillId="5" borderId="3" xfId="0" applyFont="1" applyFill="1" applyBorder="1" applyAlignment="1">
      <alignment vertical="center"/>
    </xf>
    <xf numFmtId="43" fontId="2" fillId="5" borderId="3" xfId="0" applyNumberFormat="1" applyFont="1" applyFill="1" applyBorder="1" applyAlignment="1">
      <alignment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2" fillId="3" borderId="4" xfId="0" applyFont="1" applyFill="1" applyBorder="1"/>
    <xf numFmtId="0" fontId="12" fillId="3" borderId="4" xfId="0" applyFont="1" applyFill="1" applyBorder="1" applyAlignment="1">
      <alignment vertical="top" wrapText="1"/>
    </xf>
    <xf numFmtId="164" fontId="12" fillId="3" borderId="4" xfId="0" applyNumberFormat="1" applyFont="1" applyFill="1" applyBorder="1" applyAlignment="1">
      <alignment vertical="center"/>
    </xf>
    <xf numFmtId="164" fontId="14" fillId="4" borderId="4" xfId="0" applyNumberFormat="1" applyFont="1" applyFill="1" applyBorder="1" applyAlignment="1">
      <alignment horizontal="center" vertical="center" wrapText="1"/>
    </xf>
    <xf numFmtId="164" fontId="12" fillId="3" borderId="4" xfId="0" applyNumberFormat="1" applyFont="1" applyFill="1" applyBorder="1" applyAlignment="1">
      <alignment vertical="center" wrapText="1"/>
    </xf>
    <xf numFmtId="164" fontId="14" fillId="3" borderId="4" xfId="0" applyNumberFormat="1" applyFont="1" applyFill="1" applyBorder="1" applyAlignment="1">
      <alignment horizontal="center" vertical="center" wrapText="1"/>
    </xf>
    <xf numFmtId="164" fontId="12" fillId="3" borderId="4" xfId="0" applyNumberFormat="1" applyFont="1" applyFill="1" applyBorder="1" applyAlignment="1">
      <alignment horizontal="center" vertical="center" wrapText="1"/>
    </xf>
    <xf numFmtId="43" fontId="12" fillId="6" borderId="4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888888"/>
                </a:solidFill>
                <a:latin typeface="Poppins" panose="00000500000000000000" pitchFamily="2" charset="0"/>
                <a:cs typeface="Poppins" panose="00000500000000000000" pitchFamily="2" charset="0"/>
              </a:defRPr>
            </a:pPr>
            <a:r>
              <a:rPr lang="en-US" sz="1400" b="1" i="0">
                <a:solidFill>
                  <a:schemeClr val="tx1"/>
                </a:solidFill>
                <a:latin typeface="Poppins" panose="00000500000000000000" pitchFamily="2" charset="0"/>
                <a:cs typeface="Poppins" panose="00000500000000000000" pitchFamily="2" charset="0"/>
              </a:rPr>
              <a:t>DS-TB Disease Cascade, Zaccosa (2022-2023</a:t>
            </a:r>
            <a:r>
              <a:rPr lang="en-US" sz="1400" b="1" i="0">
                <a:solidFill>
                  <a:srgbClr val="888888"/>
                </a:solidFill>
                <a:latin typeface="Poppins" panose="00000500000000000000" pitchFamily="2" charset="0"/>
                <a:cs typeface="Poppins" panose="00000500000000000000" pitchFamily="2" charset="0"/>
              </a:rPr>
              <a:t>)</a:t>
            </a:r>
          </a:p>
        </c:rich>
      </c:tx>
      <c:layout>
        <c:manualLayout>
          <c:xMode val="edge"/>
          <c:yMode val="edge"/>
          <c:x val="0.30950859128438901"/>
          <c:y val="4.00072557926027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858546442756603E-2"/>
          <c:y val="9.268560511208182E-2"/>
          <c:w val="0.90116210252479501"/>
          <c:h val="0.664911568032794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'DS TB Cascade 2022-23'!$B$4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0E256A"/>
            </a:solidFill>
            <a:ln cmpd="sng">
              <a:solidFill>
                <a:srgbClr val="000000"/>
              </a:solidFill>
            </a:ln>
          </c:spPr>
          <c:invertIfNegative val="1"/>
          <c:dLbls>
            <c:dLbl>
              <c:idx val="0"/>
              <c:layout>
                <c:manualLayout>
                  <c:x val="-7.8722447143499772E-3"/>
                  <c:y val="2.35571260306242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21-40F4-9DBF-3BDFBD7501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'DS TB Cascade 2022-23'!$C$3:$J$3</c:f>
              <c:strCache>
                <c:ptCount val="8"/>
                <c:pt idx="0">
                  <c:v># of people with presumptive TB (DT_PRES)</c:v>
                </c:pt>
                <c:pt idx="1">
                  <c:v># of people with presumptive TB who received Dx testing (DT_TEST)</c:v>
                </c:pt>
                <c:pt idx="2">
                  <c:v># of people with presumptive TB who were tested with molecular rapid Dx test (DT_WRD)</c:v>
                </c:pt>
                <c:pt idx="3">
                  <c:v># of people with notified DS-TB (bac+ and clinically diagnosed) (DSTB_NOTIF)</c:v>
                </c:pt>
                <c:pt idx="4">
                  <c:v># of people with bacteriologically confirmed TB (BAC_CONF) </c:v>
                </c:pt>
                <c:pt idx="5">
                  <c:v># of people with notified TB
 who were tested using rapid Dx testing at time of initial diagnosis (NEWREL_WRD)</c:v>
                </c:pt>
                <c:pt idx="6">
                  <c:v># of people with DS-TB (all forms) who initiated treatment (TX_DS_ENROLL)</c:v>
                </c:pt>
                <c:pt idx="7">
                  <c:v># of people with DS-TB (all forms) successfully cured or completed  treatment (NEWREL_SUCC)</c:v>
                </c:pt>
              </c:strCache>
            </c:strRef>
          </c:cat>
          <c:val>
            <c:numRef>
              <c:f>'DS TB Cascade 2022-23'!$C$4:$J$4</c:f>
              <c:numCache>
                <c:formatCode>_(* #,##0_);_(* \(#,##0\);_(* "-"??_);_(@_)</c:formatCode>
                <c:ptCount val="8"/>
                <c:pt idx="0">
                  <c:v>104070</c:v>
                </c:pt>
                <c:pt idx="1">
                  <c:v>78052.5</c:v>
                </c:pt>
                <c:pt idx="2">
                  <c:v>58539.375</c:v>
                </c:pt>
                <c:pt idx="3">
                  <c:v>10407</c:v>
                </c:pt>
                <c:pt idx="4">
                  <c:v>7805.25</c:v>
                </c:pt>
                <c:pt idx="5">
                  <c:v>8325.6</c:v>
                </c:pt>
                <c:pt idx="6">
                  <c:v>9366.3000000000011</c:v>
                </c:pt>
                <c:pt idx="7">
                  <c:v>7961.3550000000005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E98-4EE8-B895-630E05F2F32A}"/>
            </c:ext>
          </c:extLst>
        </c:ser>
        <c:ser>
          <c:idx val="1"/>
          <c:order val="1"/>
          <c:tx>
            <c:strRef>
              <c:f>'DS TB Cascade 2022-23'!$B$5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A7BF3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'DS TB Cascade 2022-23'!$C$3:$J$3</c:f>
              <c:strCache>
                <c:ptCount val="8"/>
                <c:pt idx="0">
                  <c:v># of people with presumptive TB (DT_PRES)</c:v>
                </c:pt>
                <c:pt idx="1">
                  <c:v># of people with presumptive TB who received Dx testing (DT_TEST)</c:v>
                </c:pt>
                <c:pt idx="2">
                  <c:v># of people with presumptive TB who were tested with molecular rapid Dx test (DT_WRD)</c:v>
                </c:pt>
                <c:pt idx="3">
                  <c:v># of people with notified DS-TB (bac+ and clinically diagnosed) (DSTB_NOTIF)</c:v>
                </c:pt>
                <c:pt idx="4">
                  <c:v># of people with bacteriologically confirmed TB (BAC_CONF) </c:v>
                </c:pt>
                <c:pt idx="5">
                  <c:v># of people with notified TB
 who were tested using rapid Dx testing at time of initial diagnosis (NEWREL_WRD)</c:v>
                </c:pt>
                <c:pt idx="6">
                  <c:v># of people with DS-TB (all forms) who initiated treatment (TX_DS_ENROLL)</c:v>
                </c:pt>
                <c:pt idx="7">
                  <c:v># of people with DS-TB (all forms) successfully cured or completed  treatment (NEWREL_SUCC)</c:v>
                </c:pt>
              </c:strCache>
            </c:strRef>
          </c:cat>
          <c:val>
            <c:numRef>
              <c:f>'DS TB Cascade 2022-23'!$C$5:$J$5</c:f>
              <c:numCache>
                <c:formatCode>_(* #,##0_);_(* \(#,##0\);_(* "-"??_);_(@_)</c:formatCode>
                <c:ptCount val="8"/>
                <c:pt idx="0">
                  <c:v>111380</c:v>
                </c:pt>
                <c:pt idx="1">
                  <c:v>89104</c:v>
                </c:pt>
                <c:pt idx="2">
                  <c:v>66828</c:v>
                </c:pt>
                <c:pt idx="3">
                  <c:v>11138</c:v>
                </c:pt>
                <c:pt idx="4">
                  <c:v>8910.4</c:v>
                </c:pt>
                <c:pt idx="5">
                  <c:v>8910.4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E98-4EE8-B895-630E05F2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767901"/>
        <c:axId val="1899454477"/>
      </c:barChart>
      <c:catAx>
        <c:axId val="2070767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222222"/>
                </a:solidFill>
                <a:latin typeface="Poppins"/>
              </a:defRPr>
            </a:pPr>
            <a:endParaRPr lang="en-US"/>
          </a:p>
        </c:txPr>
        <c:crossAx val="1899454477"/>
        <c:crosses val="autoZero"/>
        <c:auto val="1"/>
        <c:lblAlgn val="ctr"/>
        <c:lblOffset val="100"/>
        <c:noMultiLvlLbl val="1"/>
      </c:catAx>
      <c:valAx>
        <c:axId val="189945447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222222"/>
                </a:solidFill>
                <a:latin typeface="Poppins"/>
              </a:defRPr>
            </a:pPr>
            <a:endParaRPr lang="en-US"/>
          </a:p>
        </c:txPr>
        <c:crossAx val="2070767901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5840457111002721"/>
          <c:y val="3.7755983093129955E-2"/>
        </c:manualLayout>
      </c:layout>
      <c:overlay val="0"/>
      <c:txPr>
        <a:bodyPr/>
        <a:lstStyle/>
        <a:p>
          <a:pPr lvl="0">
            <a:defRPr sz="1200" b="0" i="0">
              <a:solidFill>
                <a:srgbClr val="383838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chemeClr val="accent1"/>
                </a:solidFill>
                <a:latin typeface="Arial black"/>
              </a:defRPr>
            </a:pPr>
            <a:r>
              <a:rPr lang="en-US" sz="1600" b="0" i="0">
                <a:solidFill>
                  <a:schemeClr val="accent1"/>
                </a:solidFill>
                <a:latin typeface="Arial black"/>
              </a:rPr>
              <a:t>DS-TB Disease Cascade, Zaccosa (2022)</a:t>
            </a:r>
          </a:p>
        </c:rich>
      </c:tx>
      <c:layout>
        <c:manualLayout>
          <c:xMode val="edge"/>
          <c:yMode val="edge"/>
          <c:x val="0.34408522701096911"/>
          <c:y val="1.460555539454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825143573028136E-3"/>
          <c:y val="0.24264966754980258"/>
          <c:w val="0.97810141981501952"/>
          <c:h val="0.4705753508807873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'DS TB Cascade - 2022 only'!$B$6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0E256A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1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'DS TB Cascade - 2022 only'!$D$5:$K$5</c:f>
              <c:strCache>
                <c:ptCount val="8"/>
                <c:pt idx="0">
                  <c:v># of people with presumptive TB
 (DT_PRES)</c:v>
                </c:pt>
                <c:pt idx="1">
                  <c:v># of people with presumptive TB who received Dx testing (DT_TEST)</c:v>
                </c:pt>
                <c:pt idx="2">
                  <c:v># of people with presumptive TB who
 were tested with molecular rapid Dx test (DT_WRD)</c:v>
                </c:pt>
                <c:pt idx="3">
                  <c:v># of people with notified
 DS-TB (bac+ and clinically diagnosed) 
(DSTB_NOTIF)</c:v>
                </c:pt>
                <c:pt idx="4">
                  <c:v># of people with bacteriologically
 confirmed TB 
(BAC_CONF) </c:v>
                </c:pt>
                <c:pt idx="5">
                  <c:v># of people with notified
 DS-TB who were tested  using rapid Dx testing at time of initial diagnosis (NEWREL_WRD)</c:v>
                </c:pt>
                <c:pt idx="6">
                  <c:v># of people with DS-TB 
(all forms) who initiated treatment 
(TX_DS_ENROLL)</c:v>
                </c:pt>
                <c:pt idx="7">
                  <c:v># of people with DS-TB 
(all forms) successfully cured or completed  treatment
 (NEWREL_SUCC)</c:v>
                </c:pt>
              </c:strCache>
            </c:strRef>
          </c:cat>
          <c:val>
            <c:numRef>
              <c:f>'DS TB Cascade - 2022 only'!$D$6:$K$6</c:f>
              <c:numCache>
                <c:formatCode>_(* #,##0_);_(* \(#,##0\);_(* "-"??_);_(@_)</c:formatCode>
                <c:ptCount val="8"/>
                <c:pt idx="0">
                  <c:v>104070</c:v>
                </c:pt>
                <c:pt idx="1">
                  <c:v>78052.5</c:v>
                </c:pt>
                <c:pt idx="2">
                  <c:v>58539.375</c:v>
                </c:pt>
                <c:pt idx="3">
                  <c:v>10407</c:v>
                </c:pt>
                <c:pt idx="4">
                  <c:v>7805.25</c:v>
                </c:pt>
                <c:pt idx="5">
                  <c:v>8325.6</c:v>
                </c:pt>
                <c:pt idx="6">
                  <c:v>9366.3000000000011</c:v>
                </c:pt>
                <c:pt idx="7">
                  <c:v>7961.3550000000005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3BE-4268-B149-263146BB7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9518688"/>
        <c:axId val="1019027728"/>
      </c:barChart>
      <c:catAx>
        <c:axId val="9295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222222"/>
                </a:solidFill>
                <a:latin typeface="Poppins"/>
              </a:defRPr>
            </a:pPr>
            <a:endParaRPr lang="en-US"/>
          </a:p>
        </c:txPr>
        <c:crossAx val="1019027728"/>
        <c:crosses val="autoZero"/>
        <c:auto val="1"/>
        <c:lblAlgn val="ctr"/>
        <c:lblOffset val="100"/>
        <c:noMultiLvlLbl val="1"/>
      </c:catAx>
      <c:valAx>
        <c:axId val="1019027728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929518688"/>
        <c:crosses val="autoZero"/>
        <c:crossBetween val="between"/>
        <c:majorUnit val="5000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chemeClr val="accent1"/>
                </a:solidFill>
                <a:latin typeface="Arial black"/>
              </a:defRPr>
            </a:pPr>
            <a:r>
              <a:rPr lang="en-US" sz="1600" b="0" i="0">
                <a:solidFill>
                  <a:schemeClr val="accent1"/>
                </a:solidFill>
                <a:latin typeface="Arial black"/>
              </a:rPr>
              <a:t>DS-TB Disease Cascade, Zaccosa (2022)</a:t>
            </a:r>
          </a:p>
        </c:rich>
      </c:tx>
      <c:layout>
        <c:manualLayout>
          <c:xMode val="edge"/>
          <c:yMode val="edge"/>
          <c:x val="0.34306410337577342"/>
          <c:y val="1.913242236635287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825143573028136E-3"/>
          <c:y val="0.28495757383146059"/>
          <c:w val="0.97810141981501952"/>
          <c:h val="0.42826745666692656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'DS TB Cascade - Gaps 2022'!$B$6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0E256A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1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'DS TB Cascade - Gaps 2022'!$D$5:$K$5</c:f>
              <c:strCache>
                <c:ptCount val="8"/>
                <c:pt idx="0">
                  <c:v># of people with presumptive TB (DT_PRES)</c:v>
                </c:pt>
                <c:pt idx="1">
                  <c:v># of people with presumptive TB who received Dx testing (DT_TEST)</c:v>
                </c:pt>
                <c:pt idx="2">
                  <c:v># of people with presumptive TB who were tested with molecular rapid Dx test (DT_WRD)</c:v>
                </c:pt>
                <c:pt idx="3">
                  <c:v># of people with notified DS-TB (bac+ and clinically diagnosed) (DSTB_NOTIF)</c:v>
                </c:pt>
                <c:pt idx="4">
                  <c:v># of people with bacteriologically confirmed TB (BAC_CONF) </c:v>
                </c:pt>
                <c:pt idx="5">
                  <c:v># of people with notified DS-TB who were tested  using rapid Dx testing at time of initial diagnosis (NEWREL_WRD)</c:v>
                </c:pt>
                <c:pt idx="6">
                  <c:v># of people with DS-TB
 (all forms) who initiated treatment (TX_DS_ENROLL)</c:v>
                </c:pt>
                <c:pt idx="7">
                  <c:v># of people with DS-TB 
(all forms) successfully cured or completed  treatment (NEWREL_SUCC)</c:v>
                </c:pt>
              </c:strCache>
            </c:strRef>
          </c:cat>
          <c:val>
            <c:numRef>
              <c:f>'DS TB Cascade - Gaps 2022'!$D$6:$K$6</c:f>
              <c:numCache>
                <c:formatCode>_(* #,##0_);_(* \(#,##0\);_(* "-"??_);_(@_)</c:formatCode>
                <c:ptCount val="8"/>
                <c:pt idx="0">
                  <c:v>104070</c:v>
                </c:pt>
                <c:pt idx="1">
                  <c:v>78052.5</c:v>
                </c:pt>
                <c:pt idx="2">
                  <c:v>58539.375</c:v>
                </c:pt>
                <c:pt idx="3">
                  <c:v>10407</c:v>
                </c:pt>
                <c:pt idx="4">
                  <c:v>7805.25</c:v>
                </c:pt>
                <c:pt idx="5">
                  <c:v>8325.6</c:v>
                </c:pt>
                <c:pt idx="6">
                  <c:v>9366.3000000000011</c:v>
                </c:pt>
                <c:pt idx="7">
                  <c:v>7961.3550000000005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A0-48B5-8367-968B5F66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9518688"/>
        <c:axId val="1019027728"/>
      </c:barChart>
      <c:catAx>
        <c:axId val="9295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222222"/>
                </a:solidFill>
                <a:latin typeface="Poppins"/>
              </a:defRPr>
            </a:pPr>
            <a:endParaRPr lang="en-US"/>
          </a:p>
        </c:txPr>
        <c:crossAx val="1019027728"/>
        <c:crosses val="autoZero"/>
        <c:auto val="1"/>
        <c:lblAlgn val="ctr"/>
        <c:lblOffset val="100"/>
        <c:noMultiLvlLbl val="1"/>
      </c:catAx>
      <c:valAx>
        <c:axId val="1019027728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929518688"/>
        <c:crosses val="autoZero"/>
        <c:crossBetween val="between"/>
        <c:majorUnit val="5000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8</xdr:row>
      <xdr:rowOff>69319</xdr:rowOff>
    </xdr:from>
    <xdr:ext cx="11557106" cy="6753225"/>
    <xdr:graphicFrame macro="">
      <xdr:nvGraphicFramePr>
        <xdr:cNvPr id="2139209432" name="Chart 5">
          <a:extLst>
            <a:ext uri="{FF2B5EF4-FFF2-40B4-BE49-F238E27FC236}">
              <a16:creationId xmlns:a16="http://schemas.microsoft.com/office/drawing/2014/main" id="{00000000-0008-0000-0400-0000D8BE8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5</xdr:col>
      <xdr:colOff>926041</xdr:colOff>
      <xdr:row>14</xdr:row>
      <xdr:rowOff>47624</xdr:rowOff>
    </xdr:from>
    <xdr:to>
      <xdr:col>9</xdr:col>
      <xdr:colOff>1305454</xdr:colOff>
      <xdr:row>18</xdr:row>
      <xdr:rowOff>29633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318406E-0054-4A50-B41A-DB94F7FE961D}"/>
            </a:ext>
          </a:extLst>
        </xdr:cNvPr>
        <xdr:cNvSpPr/>
      </xdr:nvSpPr>
      <xdr:spPr>
        <a:xfrm>
          <a:off x="6021917" y="4445000"/>
          <a:ext cx="6729413" cy="70167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Estimated number of people with incident TB (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Poppins" panose="00000500000000000000" pitchFamily="2" charset="0"/>
              <a:ea typeface="+mn-ea"/>
              <a:cs typeface="Poppins" panose="00000500000000000000" pitchFamily="2" charset="0"/>
            </a:rPr>
            <a:t>E_INC_NUM)</a:t>
          </a:r>
          <a:r>
            <a:rPr lang="en-US" sz="110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:  </a:t>
          </a:r>
          <a:r>
            <a:rPr lang="en-US" sz="1100" b="1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18,000 (2022)</a:t>
          </a:r>
          <a:r>
            <a:rPr lang="en-US" sz="1100" b="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 and</a:t>
          </a:r>
          <a:r>
            <a:rPr lang="en-US" sz="1100" b="1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 18,000 (2023)</a:t>
          </a:r>
          <a:br>
            <a:rPr lang="en-US" sz="110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</a:br>
          <a:r>
            <a:rPr lang="en-US" sz="110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Numbe</a:t>
          </a:r>
          <a:r>
            <a:rPr lang="en-US" sz="1100" baseline="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r of people screened for TB (DT_SCRN) </a:t>
          </a:r>
          <a:r>
            <a:rPr lang="en-US" sz="1100" b="1" baseline="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:  1,040,700 (2022) </a:t>
          </a:r>
          <a:r>
            <a:rPr lang="en-US" sz="1100" b="0" baseline="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and </a:t>
          </a:r>
          <a:r>
            <a:rPr lang="en-US" sz="1100" b="1" baseline="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111, 380 (2023) </a:t>
          </a:r>
          <a:endParaRPr lang="en-US" sz="1100" b="1">
            <a:solidFill>
              <a:schemeClr val="tx1"/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207217</xdr:colOff>
      <xdr:row>13</xdr:row>
      <xdr:rowOff>129117</xdr:rowOff>
    </xdr:from>
    <xdr:ext cx="12979615" cy="6003606"/>
    <xdr:graphicFrame macro="">
      <xdr:nvGraphicFramePr>
        <xdr:cNvPr id="2" name="Chart 4" title="Chart">
          <a:extLst>
            <a:ext uri="{FF2B5EF4-FFF2-40B4-BE49-F238E27FC236}">
              <a16:creationId xmlns:a16="http://schemas.microsoft.com/office/drawing/2014/main" id="{BDFE397D-56DB-4300-AE40-0C03CA2CE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</xdr:col>
      <xdr:colOff>211668</xdr:colOff>
      <xdr:row>16</xdr:row>
      <xdr:rowOff>158750</xdr:rowOff>
    </xdr:from>
    <xdr:to>
      <xdr:col>6</xdr:col>
      <xdr:colOff>63501</xdr:colOff>
      <xdr:row>20</xdr:row>
      <xdr:rowOff>26458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C7720BF-80F6-4DBF-AEC4-8047FFE52CFD}"/>
            </a:ext>
          </a:extLst>
        </xdr:cNvPr>
        <xdr:cNvSpPr/>
      </xdr:nvSpPr>
      <xdr:spPr>
        <a:xfrm>
          <a:off x="1047751" y="6096000"/>
          <a:ext cx="4826000" cy="58737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Estimated number of people with incident TB (</a:t>
          </a:r>
          <a:r>
            <a:rPr lang="en-US" sz="1050" b="0" i="0" u="none" strike="noStrike">
              <a:solidFill>
                <a:schemeClr val="tx1"/>
              </a:solidFill>
              <a:effectLst/>
              <a:latin typeface="Poppins" panose="00000500000000000000" pitchFamily="2" charset="0"/>
              <a:ea typeface="+mn-ea"/>
              <a:cs typeface="Poppins" panose="00000500000000000000" pitchFamily="2" charset="0"/>
            </a:rPr>
            <a:t>E_INC_NUM)</a:t>
          </a:r>
          <a:r>
            <a:rPr lang="en-US" sz="105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:  </a:t>
          </a:r>
          <a:r>
            <a:rPr lang="en-US" sz="1050" b="1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18,000 </a:t>
          </a:r>
          <a:br>
            <a:rPr lang="en-US" sz="1050" b="1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</a:br>
          <a:r>
            <a:rPr lang="en-US" sz="105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Numbe</a:t>
          </a:r>
          <a:r>
            <a:rPr lang="en-US" sz="1050" baseline="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r of people screened for TB (DT_SCRN) </a:t>
          </a:r>
          <a:r>
            <a:rPr lang="en-US" sz="1050" b="1" baseline="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:  1,040,700  </a:t>
          </a:r>
          <a:endParaRPr lang="en-US" sz="1050" b="1">
            <a:solidFill>
              <a:schemeClr val="tx1"/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111967</xdr:colOff>
      <xdr:row>10</xdr:row>
      <xdr:rowOff>150284</xdr:rowOff>
    </xdr:from>
    <xdr:ext cx="13302407" cy="6003606"/>
    <xdr:graphicFrame macro="">
      <xdr:nvGraphicFramePr>
        <xdr:cNvPr id="617572397" name="Chart 4" title="Chart">
          <a:extLst>
            <a:ext uri="{FF2B5EF4-FFF2-40B4-BE49-F238E27FC236}">
              <a16:creationId xmlns:a16="http://schemas.microsoft.com/office/drawing/2014/main" id="{00000000-0008-0000-0300-00002D68C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4</xdr:col>
      <xdr:colOff>868679</xdr:colOff>
      <xdr:row>19</xdr:row>
      <xdr:rowOff>0</xdr:rowOff>
    </xdr:from>
    <xdr:to>
      <xdr:col>6</xdr:col>
      <xdr:colOff>38100</xdr:colOff>
      <xdr:row>22</xdr:row>
      <xdr:rowOff>129540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F5B3583-975D-4973-819E-7B2A3D5B4F34}"/>
            </a:ext>
          </a:extLst>
        </xdr:cNvPr>
        <xdr:cNvSpPr/>
      </xdr:nvSpPr>
      <xdr:spPr>
        <a:xfrm>
          <a:off x="1706879" y="6355080"/>
          <a:ext cx="1714501" cy="67818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25% gap </a:t>
          </a:r>
          <a:r>
            <a:rPr lang="en-US" sz="1000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of</a:t>
          </a:r>
          <a:r>
            <a:rPr lang="en-US" sz="1000" baseline="0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 people with presumptive TB who received Dx tested</a:t>
          </a:r>
          <a:endParaRPr lang="en-US" sz="1000" b="1">
            <a:solidFill>
              <a:schemeClr val="accent4"/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  <xdr:twoCellAnchor>
    <xdr:from>
      <xdr:col>6</xdr:col>
      <xdr:colOff>15239</xdr:colOff>
      <xdr:row>21</xdr:row>
      <xdr:rowOff>106681</xdr:rowOff>
    </xdr:from>
    <xdr:to>
      <xdr:col>6</xdr:col>
      <xdr:colOff>1615439</xdr:colOff>
      <xdr:row>25</xdr:row>
      <xdr:rowOff>60961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92E787E-B4F4-4ADE-9333-E0ED10C3E907}"/>
            </a:ext>
          </a:extLst>
        </xdr:cNvPr>
        <xdr:cNvSpPr/>
      </xdr:nvSpPr>
      <xdr:spPr>
        <a:xfrm>
          <a:off x="3398519" y="6827521"/>
          <a:ext cx="1600200" cy="6858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25% gap </a:t>
          </a:r>
          <a:r>
            <a:rPr lang="en-US" sz="1000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of</a:t>
          </a:r>
          <a:r>
            <a:rPr lang="en-US" sz="1000" baseline="0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 people with presumptive TB tested with mWRD</a:t>
          </a:r>
          <a:endParaRPr lang="en-US" sz="1000" b="1">
            <a:solidFill>
              <a:schemeClr val="accent4"/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0.56474</cdr:x>
      <cdr:y>0.50078</cdr:y>
    </cdr:from>
    <cdr:to>
      <cdr:x>0.70217</cdr:x>
      <cdr:y>0.62511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92E787E-B4F4-4ADE-9333-E0ED10C3E907}"/>
            </a:ext>
          </a:extLst>
        </cdr:cNvPr>
        <cdr:cNvSpPr/>
      </cdr:nvSpPr>
      <cdr:spPr>
        <a:xfrm xmlns:a="http://schemas.openxmlformats.org/drawingml/2006/main">
          <a:off x="7024116" y="3006472"/>
          <a:ext cx="1709319" cy="7464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20% gap </a:t>
          </a:r>
          <a:r>
            <a:rPr lang="en-US" sz="1000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of</a:t>
          </a:r>
          <a:r>
            <a:rPr lang="en-US" sz="1000" baseline="0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 people with notified TB who wer tested with mWRD</a:t>
          </a:r>
          <a:endParaRPr lang="en-US" sz="1000" b="1">
            <a:solidFill>
              <a:schemeClr val="accent4"/>
            </a:solidFill>
            <a:latin typeface="Poppins" panose="00000500000000000000" pitchFamily="2" charset="0"/>
            <a:cs typeface="Poppins" panose="00000500000000000000" pitchFamily="2" charset="0"/>
          </a:endParaRPr>
        </a:p>
      </cdr:txBody>
    </cdr:sp>
  </cdr:relSizeAnchor>
  <cdr:relSizeAnchor xmlns:cdr="http://schemas.openxmlformats.org/drawingml/2006/chartDrawing">
    <cdr:from>
      <cdr:x>0.71124</cdr:x>
      <cdr:y>0.48869</cdr:y>
    </cdr:from>
    <cdr:to>
      <cdr:x>0.84867</cdr:x>
      <cdr:y>0.61302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CF5B9C2-B196-36EE-3D84-972B150F5DFE}"/>
            </a:ext>
          </a:extLst>
        </cdr:cNvPr>
        <cdr:cNvSpPr/>
      </cdr:nvSpPr>
      <cdr:spPr>
        <a:xfrm xmlns:a="http://schemas.openxmlformats.org/drawingml/2006/main">
          <a:off x="8846238" y="2933902"/>
          <a:ext cx="1709320" cy="74642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10% gap </a:t>
          </a:r>
          <a:r>
            <a:rPr lang="en-US" sz="1000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of</a:t>
          </a:r>
          <a:r>
            <a:rPr lang="en-US" sz="1000" baseline="0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 people with notified TB who initiated treatement</a:t>
          </a:r>
          <a:endParaRPr lang="en-US" sz="1000" b="1">
            <a:solidFill>
              <a:schemeClr val="accent4"/>
            </a:solidFill>
            <a:latin typeface="Poppins" panose="00000500000000000000" pitchFamily="2" charset="0"/>
            <a:cs typeface="Poppins" panose="00000500000000000000" pitchFamily="2" charset="0"/>
          </a:endParaRPr>
        </a:p>
      </cdr:txBody>
    </cdr:sp>
  </cdr:relSizeAnchor>
  <cdr:relSizeAnchor xmlns:cdr="http://schemas.openxmlformats.org/drawingml/2006/chartDrawing">
    <cdr:from>
      <cdr:x>0.85526</cdr:x>
      <cdr:y>0.47859</cdr:y>
    </cdr:from>
    <cdr:to>
      <cdr:x>0.99119</cdr:x>
      <cdr:y>0.62986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06CCF0DE-A0DF-65D4-39C9-44CD52C2C322}"/>
            </a:ext>
          </a:extLst>
        </cdr:cNvPr>
        <cdr:cNvSpPr/>
      </cdr:nvSpPr>
      <cdr:spPr>
        <a:xfrm xmlns:a="http://schemas.openxmlformats.org/drawingml/2006/main">
          <a:off x="10637525" y="2873265"/>
          <a:ext cx="1690686" cy="9081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15% gap </a:t>
          </a:r>
          <a:r>
            <a:rPr lang="en-US" sz="1000" b="0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between</a:t>
          </a:r>
          <a:r>
            <a:rPr lang="en-US" sz="1000" b="0" baseline="0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 </a:t>
          </a:r>
          <a:r>
            <a:rPr lang="en-US" sz="1000" baseline="0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those who initiated treatment  and who successfully completed treatment</a:t>
          </a:r>
          <a:endParaRPr lang="en-US" sz="1000" b="1">
            <a:solidFill>
              <a:schemeClr val="accent4"/>
            </a:solidFill>
            <a:latin typeface="Poppins" panose="00000500000000000000" pitchFamily="2" charset="0"/>
            <a:cs typeface="Poppins" panose="00000500000000000000" pitchFamily="2" charset="0"/>
          </a:endParaRPr>
        </a:p>
      </cdr:txBody>
    </cdr:sp>
  </cdr:relSizeAnchor>
  <cdr:relSizeAnchor xmlns:cdr="http://schemas.openxmlformats.org/drawingml/2006/chartDrawing">
    <cdr:from>
      <cdr:x>0.04365</cdr:x>
      <cdr:y>0.10454</cdr:y>
    </cdr:from>
    <cdr:to>
      <cdr:x>0.43166</cdr:x>
      <cdr:y>0.20237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EC7720BF-80F6-4DBF-AEC4-8047FFE52CFD}"/>
            </a:ext>
          </a:extLst>
        </cdr:cNvPr>
        <cdr:cNvSpPr/>
      </cdr:nvSpPr>
      <cdr:spPr>
        <a:xfrm xmlns:a="http://schemas.openxmlformats.org/drawingml/2006/main">
          <a:off x="542925" y="627592"/>
          <a:ext cx="4826000" cy="5873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5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Estimated number of people with incident TB (</a:t>
          </a:r>
          <a:r>
            <a:rPr lang="en-US" sz="1050" b="0" i="0" u="none" strike="noStrike">
              <a:solidFill>
                <a:schemeClr val="tx1"/>
              </a:solidFill>
              <a:effectLst/>
              <a:latin typeface="Poppins" panose="00000500000000000000" pitchFamily="2" charset="0"/>
              <a:ea typeface="+mn-ea"/>
              <a:cs typeface="Poppins" panose="00000500000000000000" pitchFamily="2" charset="0"/>
            </a:rPr>
            <a:t>E_INC_NUM)</a:t>
          </a:r>
          <a:r>
            <a:rPr lang="en-US" sz="105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:  </a:t>
          </a:r>
          <a:r>
            <a:rPr lang="en-US" sz="1050" b="1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18,000 </a:t>
          </a:r>
          <a:br>
            <a:rPr lang="en-US" sz="1050" b="1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</a:br>
          <a:r>
            <a:rPr lang="en-US" sz="105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Numbe</a:t>
          </a:r>
          <a:r>
            <a:rPr lang="en-US" sz="1050" baseline="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r of people screened for TB (DT_SCRN) </a:t>
          </a:r>
          <a:r>
            <a:rPr lang="en-US" sz="1050" b="1" baseline="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:  1,040,700  </a:t>
          </a:r>
          <a:endParaRPr lang="en-US" sz="1050" b="1">
            <a:solidFill>
              <a:schemeClr val="tx1"/>
            </a:solidFill>
            <a:latin typeface="Poppins" panose="00000500000000000000" pitchFamily="2" charset="0"/>
            <a:cs typeface="Poppins" panose="00000500000000000000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222222"/>
      </a:dk1>
      <a:lt1>
        <a:srgbClr val="FFFFFF"/>
      </a:lt1>
      <a:dk2>
        <a:srgbClr val="222222"/>
      </a:dk2>
      <a:lt2>
        <a:srgbClr val="FFFFFF"/>
      </a:lt2>
      <a:accent1>
        <a:srgbClr val="0E256A"/>
      </a:accent1>
      <a:accent2>
        <a:srgbClr val="A7BF39"/>
      </a:accent2>
      <a:accent3>
        <a:srgbClr val="879499"/>
      </a:accent3>
      <a:accent4>
        <a:srgbClr val="D44106"/>
      </a:accent4>
      <a:accent5>
        <a:srgbClr val="002F3C"/>
      </a:accent5>
      <a:accent6>
        <a:srgbClr val="01605B"/>
      </a:accent6>
      <a:hlink>
        <a:srgbClr val="D44106"/>
      </a:hlink>
      <a:folHlink>
        <a:srgbClr val="D44106"/>
      </a:folHlink>
    </a:clrScheme>
    <a:fontScheme name="Sheets">
      <a:majorFont>
        <a:latin typeface="source sans pro"/>
        <a:ea typeface="source sans pro"/>
        <a:cs typeface="source sans pro"/>
      </a:majorFont>
      <a:minorFont>
        <a:latin typeface="source sans pro"/>
        <a:ea typeface="source sans pro"/>
        <a:cs typeface="source sans pr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999"/>
  <sheetViews>
    <sheetView topLeftCell="A12" zoomScale="90" zoomScaleNormal="90" workbookViewId="0">
      <selection activeCell="L13" sqref="L13"/>
    </sheetView>
  </sheetViews>
  <sheetFormatPr defaultColWidth="12.640625" defaultRowHeight="15" customHeight="1" x14ac:dyDescent="0.45"/>
  <cols>
    <col min="1" max="2" width="8.640625" style="16" customWidth="1"/>
    <col min="3" max="4" width="16.85546875" style="16" customWidth="1"/>
    <col min="5" max="5" width="25.5" style="16" customWidth="1"/>
    <col min="6" max="6" width="22.640625" style="16" customWidth="1"/>
    <col min="7" max="7" width="20.0703125" style="16" customWidth="1"/>
    <col min="8" max="8" width="28.140625" style="16" customWidth="1"/>
    <col min="9" max="9" width="24.35546875" style="16" customWidth="1"/>
    <col min="10" max="10" width="20.78515625" style="16" customWidth="1"/>
    <col min="11" max="12" width="8.640625" style="16" customWidth="1"/>
    <col min="13" max="13" width="13.140625" style="16" customWidth="1"/>
    <col min="14" max="14" width="24.42578125" style="16" customWidth="1"/>
    <col min="15" max="15" width="22.0703125" style="16" customWidth="1"/>
    <col min="16" max="21" width="8.640625" style="16" customWidth="1"/>
    <col min="22" max="16384" width="12.640625" style="16"/>
  </cols>
  <sheetData>
    <row r="1" spans="1:21" ht="30.75" customHeight="1" x14ac:dyDescent="0.45">
      <c r="A1" s="1"/>
      <c r="B1" s="1"/>
      <c r="C1" s="1"/>
      <c r="D1" s="1"/>
      <c r="E1" s="1"/>
      <c r="F1" s="1"/>
      <c r="G1" s="1"/>
      <c r="H1" s="3"/>
      <c r="I1" s="1"/>
      <c r="J1" s="1"/>
      <c r="K1" s="1"/>
      <c r="L1" s="1"/>
      <c r="M1" s="1"/>
      <c r="N1" s="1"/>
      <c r="O1" s="1"/>
      <c r="P1" s="1"/>
    </row>
    <row r="2" spans="1:21" ht="33.75" customHeight="1" x14ac:dyDescent="0.45">
      <c r="A2" s="3"/>
      <c r="B2" s="55" t="s">
        <v>13</v>
      </c>
      <c r="C2" s="55"/>
      <c r="D2" s="55"/>
      <c r="E2" s="55"/>
      <c r="F2" s="55"/>
      <c r="G2" s="55"/>
      <c r="H2" s="55"/>
      <c r="I2" s="55"/>
      <c r="J2" s="55"/>
      <c r="K2" s="3"/>
      <c r="L2" s="4"/>
      <c r="M2" s="3"/>
      <c r="N2" s="3"/>
      <c r="O2" s="3"/>
      <c r="P2" s="1"/>
    </row>
    <row r="3" spans="1:21" ht="94.5" x14ac:dyDescent="0.5">
      <c r="A3" s="3"/>
      <c r="B3" s="47"/>
      <c r="C3" s="48" t="s">
        <v>2</v>
      </c>
      <c r="D3" s="48" t="s">
        <v>17</v>
      </c>
      <c r="E3" s="48" t="s">
        <v>18</v>
      </c>
      <c r="F3" s="48" t="s">
        <v>3</v>
      </c>
      <c r="G3" s="48" t="s">
        <v>4</v>
      </c>
      <c r="H3" s="48" t="s">
        <v>14</v>
      </c>
      <c r="I3" s="48" t="s">
        <v>5</v>
      </c>
      <c r="J3" s="48" t="s">
        <v>33</v>
      </c>
      <c r="K3" s="3"/>
      <c r="L3" s="3"/>
      <c r="M3" s="4"/>
      <c r="N3" s="40"/>
      <c r="O3" s="40"/>
      <c r="P3" s="1"/>
      <c r="Q3" s="1"/>
      <c r="R3" s="1"/>
      <c r="S3" s="1"/>
      <c r="T3" s="1"/>
      <c r="U3" s="1"/>
    </row>
    <row r="4" spans="1:21" ht="29.35" customHeight="1" x14ac:dyDescent="0.45">
      <c r="A4" s="1"/>
      <c r="B4" s="46">
        <v>2022</v>
      </c>
      <c r="C4" s="49">
        <f>10*F4</f>
        <v>104070</v>
      </c>
      <c r="D4" s="50">
        <f>C4*75%</f>
        <v>78052.5</v>
      </c>
      <c r="E4" s="51">
        <f>D4*75%</f>
        <v>58539.375</v>
      </c>
      <c r="F4" s="52">
        <v>10407</v>
      </c>
      <c r="G4" s="50">
        <f>D4*10%</f>
        <v>7805.25</v>
      </c>
      <c r="H4" s="50">
        <f>F4*80%</f>
        <v>8325.6</v>
      </c>
      <c r="I4" s="50">
        <f>F4*90%</f>
        <v>9366.3000000000011</v>
      </c>
      <c r="J4" s="50">
        <f>I4*85%</f>
        <v>7961.3550000000005</v>
      </c>
      <c r="K4" s="1"/>
      <c r="L4" s="1"/>
      <c r="M4" s="4"/>
      <c r="N4" s="41"/>
      <c r="O4" s="41"/>
      <c r="P4" s="1"/>
      <c r="Q4" s="1"/>
      <c r="R4" s="1"/>
      <c r="S4" s="1"/>
      <c r="T4" s="1"/>
      <c r="U4" s="1"/>
    </row>
    <row r="5" spans="1:21" ht="38.65" customHeight="1" x14ac:dyDescent="0.45">
      <c r="A5" s="1"/>
      <c r="B5" s="46">
        <v>2023</v>
      </c>
      <c r="C5" s="49">
        <f>10*F5</f>
        <v>111380</v>
      </c>
      <c r="D5" s="50">
        <f>C5*80%</f>
        <v>89104</v>
      </c>
      <c r="E5" s="51">
        <f>D5*75%</f>
        <v>66828</v>
      </c>
      <c r="F5" s="53">
        <v>11138</v>
      </c>
      <c r="G5" s="50">
        <f>D5*10%</f>
        <v>8910.4</v>
      </c>
      <c r="H5" s="50">
        <f>F5*80%</f>
        <v>8910.4</v>
      </c>
      <c r="I5" s="54"/>
      <c r="J5" s="54"/>
      <c r="K5" s="1"/>
      <c r="L5" s="1"/>
      <c r="M5" s="4"/>
      <c r="N5" s="42"/>
      <c r="O5" s="41"/>
      <c r="P5" s="1"/>
      <c r="Q5" s="1"/>
      <c r="R5" s="1"/>
      <c r="S5" s="1"/>
      <c r="T5" s="1"/>
      <c r="U5" s="1"/>
    </row>
    <row r="6" spans="1:21" ht="14.25" customHeight="1" x14ac:dyDescent="0.45">
      <c r="A6" s="1"/>
      <c r="B6" s="1"/>
      <c r="C6" s="1"/>
      <c r="D6" s="1"/>
      <c r="E6" s="1"/>
      <c r="F6" s="1"/>
      <c r="G6" s="1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4.25" customHeight="1" x14ac:dyDescent="0.45">
      <c r="A7" s="1"/>
      <c r="B7" s="1"/>
      <c r="C7" s="1"/>
      <c r="D7" s="1"/>
      <c r="E7" s="1"/>
      <c r="F7" s="1"/>
      <c r="G7" s="1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4.25" customHeight="1" x14ac:dyDescent="0.45">
      <c r="A8" s="1"/>
      <c r="B8" s="1"/>
      <c r="C8" s="1"/>
      <c r="D8" s="1"/>
      <c r="E8" s="1"/>
      <c r="F8" s="1"/>
      <c r="G8" s="1"/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4.25" customHeight="1" x14ac:dyDescent="0.45">
      <c r="A9" s="1"/>
      <c r="B9" s="1"/>
      <c r="C9" s="1"/>
      <c r="D9" s="1"/>
      <c r="E9" s="1"/>
      <c r="F9" s="1"/>
      <c r="G9" s="1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4.25" customHeight="1" x14ac:dyDescent="0.45">
      <c r="A10" s="1"/>
      <c r="B10" s="1"/>
      <c r="C10" s="1"/>
      <c r="D10" s="1"/>
      <c r="E10" s="1"/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4.25" customHeight="1" x14ac:dyDescent="0.45">
      <c r="A11" s="1"/>
      <c r="B11" s="1"/>
      <c r="C11" s="1"/>
      <c r="D11" s="1"/>
      <c r="E11" s="1"/>
      <c r="F11" s="1"/>
      <c r="G11" s="1"/>
      <c r="H11" s="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4.25" customHeight="1" x14ac:dyDescent="0.45">
      <c r="A12" s="1"/>
      <c r="B12" s="1"/>
      <c r="C12" s="1"/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4.25" customHeight="1" x14ac:dyDescent="0.45">
      <c r="A13" s="1"/>
      <c r="B13" s="1"/>
      <c r="C13" s="1"/>
      <c r="D13" s="1"/>
      <c r="E13" s="1"/>
      <c r="F13" s="1"/>
      <c r="G13" s="1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4.25" customHeight="1" x14ac:dyDescent="0.45">
      <c r="A14" s="1"/>
      <c r="B14" s="1"/>
      <c r="C14" s="1"/>
      <c r="D14" s="1"/>
      <c r="E14" s="1"/>
      <c r="F14" s="1"/>
      <c r="G14" s="1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45">
      <c r="A15" s="1"/>
      <c r="B15" s="1"/>
      <c r="C15" s="1"/>
      <c r="D15" s="1"/>
      <c r="E15" s="1"/>
      <c r="F15" s="1"/>
      <c r="G15" s="1"/>
      <c r="H15" s="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4.25" customHeight="1" x14ac:dyDescent="0.45">
      <c r="A16" s="1"/>
      <c r="B16" s="1"/>
      <c r="C16" s="1"/>
      <c r="D16" s="1"/>
      <c r="E16" s="1"/>
      <c r="F16" s="1"/>
      <c r="G16" s="1"/>
      <c r="H16" s="3"/>
      <c r="I16" s="1"/>
      <c r="J16" s="1"/>
      <c r="K16" s="1"/>
      <c r="L16" s="1"/>
      <c r="M16" s="1"/>
      <c r="N16" s="1"/>
      <c r="O16" s="1"/>
      <c r="P16" s="1"/>
      <c r="Q16" s="1"/>
      <c r="R16" s="1"/>
      <c r="T16" s="1"/>
      <c r="U16" s="1"/>
    </row>
    <row r="17" spans="1:21" ht="14.25" customHeight="1" x14ac:dyDescent="0.45">
      <c r="A17" s="1"/>
      <c r="B17" s="1"/>
      <c r="C17" s="1"/>
      <c r="D17" s="1"/>
      <c r="E17" s="1"/>
      <c r="F17" s="1"/>
      <c r="G17" s="1"/>
      <c r="H17" s="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4.25" customHeight="1" x14ac:dyDescent="0.45">
      <c r="A18" s="1"/>
      <c r="B18" s="1"/>
      <c r="C18" s="1"/>
      <c r="D18" s="1"/>
      <c r="E18" s="1"/>
      <c r="F18" s="1"/>
      <c r="G18" s="1"/>
      <c r="H18" s="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25" customHeight="1" x14ac:dyDescent="0.45">
      <c r="A19" s="1"/>
      <c r="B19" s="1"/>
      <c r="C19" s="1"/>
      <c r="D19" s="1"/>
      <c r="E19" s="1"/>
      <c r="F19" s="1"/>
      <c r="G19" s="1"/>
      <c r="H19" s="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4.25" customHeight="1" x14ac:dyDescent="0.45">
      <c r="A20" s="1"/>
      <c r="B20" s="1"/>
      <c r="C20" s="1"/>
      <c r="D20" s="1"/>
      <c r="E20" s="1"/>
      <c r="F20" s="1"/>
      <c r="G20" s="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4.25" customHeight="1" x14ac:dyDescent="0.45">
      <c r="A21" s="1"/>
      <c r="B21" s="1"/>
      <c r="C21" s="1"/>
      <c r="D21" s="1"/>
      <c r="E21" s="1"/>
      <c r="F21" s="1"/>
      <c r="G21" s="1"/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4.25" customHeight="1" x14ac:dyDescent="0.45">
      <c r="A22" s="1"/>
      <c r="B22" s="1"/>
      <c r="C22" s="1"/>
      <c r="D22" s="1"/>
      <c r="E22" s="1"/>
      <c r="F22" s="1"/>
      <c r="G22" s="1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4.25" customHeight="1" x14ac:dyDescent="0.45">
      <c r="A23" s="1"/>
      <c r="B23" s="1"/>
      <c r="C23" s="1"/>
      <c r="D23" s="1"/>
      <c r="E23" s="1"/>
      <c r="F23" s="1"/>
      <c r="G23" s="1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4.25" customHeight="1" x14ac:dyDescent="0.45">
      <c r="A24" s="1"/>
      <c r="B24" s="1"/>
      <c r="C24" s="1"/>
      <c r="D24" s="1"/>
      <c r="E24" s="1"/>
      <c r="F24" s="1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4.25" customHeight="1" x14ac:dyDescent="0.45">
      <c r="A25" s="1"/>
      <c r="B25" s="1"/>
      <c r="C25" s="1"/>
      <c r="D25" s="1"/>
      <c r="E25" s="1"/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4.25" customHeight="1" x14ac:dyDescent="0.45">
      <c r="A26" s="1"/>
      <c r="B26" s="1"/>
      <c r="C26" s="1"/>
      <c r="D26" s="1"/>
      <c r="E26" s="1"/>
      <c r="F26" s="1"/>
      <c r="G26" s="1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4.25" customHeight="1" x14ac:dyDescent="0.45">
      <c r="A27" s="1"/>
      <c r="B27" s="1"/>
      <c r="C27" s="1"/>
      <c r="D27" s="1"/>
      <c r="E27" s="1"/>
      <c r="F27" s="1"/>
      <c r="G27" s="1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4.25" customHeight="1" x14ac:dyDescent="0.45">
      <c r="A28" s="1"/>
      <c r="B28" s="1"/>
      <c r="C28" s="1"/>
      <c r="D28" s="1"/>
      <c r="E28" s="1"/>
      <c r="F28" s="1"/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4.25" customHeight="1" x14ac:dyDescent="0.45">
      <c r="A29" s="1"/>
      <c r="B29" s="1"/>
      <c r="C29" s="1"/>
      <c r="D29" s="1"/>
      <c r="E29" s="1"/>
      <c r="F29" s="1"/>
      <c r="G29" s="1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4.25" customHeight="1" x14ac:dyDescent="0.45">
      <c r="A30" s="1"/>
      <c r="B30" s="1"/>
      <c r="C30" s="1"/>
      <c r="D30" s="1"/>
      <c r="E30" s="1"/>
      <c r="F30" s="1"/>
      <c r="G30" s="1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4.25" customHeight="1" x14ac:dyDescent="0.45">
      <c r="A31" s="1"/>
      <c r="B31" s="1"/>
      <c r="C31" s="1"/>
      <c r="D31" s="1"/>
      <c r="E31" s="1"/>
      <c r="F31" s="1"/>
      <c r="G31" s="1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4.25" customHeight="1" x14ac:dyDescent="0.45">
      <c r="A32" s="1"/>
      <c r="B32" s="1"/>
      <c r="C32" s="1"/>
      <c r="D32" s="1"/>
      <c r="E32" s="1"/>
      <c r="F32" s="1"/>
      <c r="G32" s="1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4.25" customHeight="1" x14ac:dyDescent="0.45">
      <c r="A33" s="1"/>
      <c r="B33" s="1"/>
      <c r="C33" s="1"/>
      <c r="D33" s="1"/>
      <c r="E33" s="1"/>
      <c r="F33" s="1"/>
      <c r="G33" s="1"/>
      <c r="H33" s="3"/>
      <c r="I33" s="1"/>
      <c r="J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4.25" customHeight="1" x14ac:dyDescent="0.45">
      <c r="A34" s="1"/>
      <c r="B34" s="1"/>
      <c r="C34" s="1"/>
      <c r="D34" s="1"/>
      <c r="E34" s="1"/>
      <c r="F34" s="1"/>
      <c r="G34" s="1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08.75" customHeight="1" x14ac:dyDescent="0.45"/>
    <row r="36" spans="1:21" ht="14.25" customHeight="1" x14ac:dyDescent="0.45"/>
    <row r="37" spans="1:21" ht="14.25" customHeight="1" x14ac:dyDescent="0.45"/>
    <row r="38" spans="1:21" ht="14.25" customHeight="1" x14ac:dyDescent="0.45"/>
    <row r="39" spans="1:21" ht="14.25" customHeight="1" x14ac:dyDescent="0.45"/>
    <row r="40" spans="1:21" ht="14.25" customHeight="1" x14ac:dyDescent="0.45"/>
    <row r="41" spans="1:21" ht="14.25" customHeight="1" x14ac:dyDescent="0.45"/>
    <row r="42" spans="1:21" ht="14.25" customHeight="1" x14ac:dyDescent="0.45"/>
    <row r="43" spans="1:21" ht="14.25" customHeight="1" x14ac:dyDescent="0.45"/>
    <row r="44" spans="1:21" ht="14.25" customHeight="1" x14ac:dyDescent="0.45"/>
    <row r="45" spans="1:21" ht="14.25" customHeight="1" x14ac:dyDescent="0.45"/>
    <row r="46" spans="1:21" ht="14.25" customHeight="1" x14ac:dyDescent="0.45"/>
    <row r="47" spans="1:21" ht="14.25" customHeight="1" x14ac:dyDescent="0.45"/>
    <row r="48" spans="1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</sheetData>
  <mergeCells count="1">
    <mergeCell ref="B2:J2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EFE8-28BF-4658-A040-FDBE29705077}">
  <dimension ref="A1:AA1001"/>
  <sheetViews>
    <sheetView zoomScale="90" zoomScaleNormal="90" workbookViewId="0">
      <selection activeCell="J11" sqref="J11"/>
    </sheetView>
  </sheetViews>
  <sheetFormatPr defaultColWidth="12.640625" defaultRowHeight="15" customHeight="1" x14ac:dyDescent="0.45"/>
  <cols>
    <col min="1" max="1" width="3.640625" style="16" customWidth="1"/>
    <col min="2" max="2" width="8.85546875" style="16" customWidth="1"/>
    <col min="3" max="3" width="18.0703125" style="16" customWidth="1"/>
    <col min="4" max="4" width="18.2109375" style="16" customWidth="1"/>
    <col min="5" max="5" width="17.5" style="16" customWidth="1"/>
    <col min="6" max="6" width="24.2109375" style="17" customWidth="1"/>
    <col min="7" max="7" width="24.92578125" style="17" customWidth="1"/>
    <col min="8" max="8" width="23.28515625" style="16" customWidth="1"/>
    <col min="9" max="9" width="25.28515625" style="16" customWidth="1"/>
    <col min="10" max="10" width="23.2109375" style="16" customWidth="1"/>
    <col min="11" max="11" width="23.7109375" style="17" customWidth="1"/>
    <col min="12" max="12" width="21.2109375" style="17" customWidth="1"/>
    <col min="13" max="13" width="8.640625" style="16" customWidth="1"/>
    <col min="14" max="14" width="17.5703125" style="16" customWidth="1"/>
    <col min="15" max="15" width="22" style="16" customWidth="1"/>
    <col min="16" max="16" width="20.78515625" style="16" customWidth="1"/>
    <col min="17" max="17" width="25.92578125" style="16" customWidth="1"/>
    <col min="18" max="27" width="8.640625" style="16" customWidth="1"/>
    <col min="28" max="16384" width="12.640625" style="16"/>
  </cols>
  <sheetData>
    <row r="1" spans="1:27" ht="20.65" customHeight="1" x14ac:dyDescent="0.45">
      <c r="H1" s="18" t="s">
        <v>6</v>
      </c>
      <c r="I1" s="19">
        <v>2602</v>
      </c>
    </row>
    <row r="2" spans="1:27" ht="21.4" customHeight="1" x14ac:dyDescent="0.45">
      <c r="H2" s="8" t="s">
        <v>7</v>
      </c>
      <c r="I2" s="9">
        <v>7805</v>
      </c>
      <c r="J2" s="35" t="s">
        <v>16</v>
      </c>
    </row>
    <row r="3" spans="1:27" ht="16.149999999999999" customHeight="1" x14ac:dyDescent="0.45"/>
    <row r="4" spans="1:27" ht="32.25" customHeight="1" x14ac:dyDescent="0.45">
      <c r="A4" s="12"/>
      <c r="B4" s="56" t="s">
        <v>12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1"/>
      <c r="N4" s="1"/>
      <c r="O4" s="1"/>
      <c r="P4" s="1"/>
      <c r="Q4" s="1"/>
      <c r="R4" s="1"/>
      <c r="S4" s="1"/>
    </row>
    <row r="5" spans="1:27" ht="82.5" customHeight="1" x14ac:dyDescent="0.45">
      <c r="A5" s="4"/>
      <c r="B5" s="24"/>
      <c r="C5" s="39" t="s">
        <v>21</v>
      </c>
      <c r="D5" s="39" t="s">
        <v>25</v>
      </c>
      <c r="E5" s="39" t="s">
        <v>19</v>
      </c>
      <c r="F5" s="39" t="s">
        <v>29</v>
      </c>
      <c r="G5" s="39" t="s">
        <v>26</v>
      </c>
      <c r="H5" s="39" t="s">
        <v>27</v>
      </c>
      <c r="I5" s="39" t="s">
        <v>22</v>
      </c>
      <c r="J5" s="39" t="s">
        <v>28</v>
      </c>
      <c r="K5" s="39" t="s">
        <v>32</v>
      </c>
      <c r="O5" s="20" t="s">
        <v>1</v>
      </c>
      <c r="P5" s="20" t="s">
        <v>0</v>
      </c>
      <c r="Q5" s="2"/>
      <c r="R5" s="2"/>
      <c r="S5" s="1"/>
    </row>
    <row r="6" spans="1:27" ht="44.65" customHeight="1" x14ac:dyDescent="0.45">
      <c r="A6" s="1"/>
      <c r="B6" s="25">
        <v>2022</v>
      </c>
      <c r="C6" s="34">
        <v>1040700</v>
      </c>
      <c r="D6" s="36">
        <f>C6*10%</f>
        <v>104070</v>
      </c>
      <c r="E6" s="37">
        <f>D6*75%</f>
        <v>78052.5</v>
      </c>
      <c r="F6" s="38">
        <f>E6*75%</f>
        <v>58539.375</v>
      </c>
      <c r="G6" s="37">
        <v>10407</v>
      </c>
      <c r="H6" s="37">
        <f>E6*10%</f>
        <v>7805.25</v>
      </c>
      <c r="I6" s="37">
        <f>G6*80%</f>
        <v>8325.6</v>
      </c>
      <c r="J6" s="37">
        <f>G6*90%</f>
        <v>9366.3000000000011</v>
      </c>
      <c r="K6" s="37">
        <f>J6*85%</f>
        <v>7961.3550000000005</v>
      </c>
      <c r="M6" s="23"/>
      <c r="N6" s="16">
        <v>2022</v>
      </c>
      <c r="O6" s="6">
        <v>18000</v>
      </c>
      <c r="P6" s="6">
        <f>D6*10</f>
        <v>1040700</v>
      </c>
      <c r="Q6" s="2" t="s">
        <v>11</v>
      </c>
      <c r="R6" s="2"/>
      <c r="S6" s="1"/>
      <c r="T6" s="1"/>
      <c r="U6" s="1"/>
      <c r="V6" s="1"/>
      <c r="W6" s="1"/>
      <c r="X6" s="1"/>
      <c r="Y6" s="1"/>
      <c r="Z6" s="1"/>
      <c r="AA6" s="1"/>
    </row>
    <row r="7" spans="1:27" ht="45.75" customHeight="1" x14ac:dyDescent="0.45">
      <c r="A7" s="1"/>
      <c r="B7" s="25">
        <v>2023</v>
      </c>
      <c r="C7" s="6">
        <f>G7*100</f>
        <v>1113800</v>
      </c>
      <c r="D7" s="31">
        <f>C7*10%</f>
        <v>111380</v>
      </c>
      <c r="E7" s="32">
        <f>D7*80%</f>
        <v>89104</v>
      </c>
      <c r="F7" s="33">
        <f>E7*75%</f>
        <v>66828</v>
      </c>
      <c r="G7" s="33">
        <v>11138</v>
      </c>
      <c r="H7" s="32">
        <f>E7*10%</f>
        <v>8910.4</v>
      </c>
      <c r="I7" s="32">
        <f>G7*80%</f>
        <v>8910.4</v>
      </c>
      <c r="J7" s="29"/>
      <c r="K7" s="29"/>
      <c r="M7" s="23"/>
      <c r="N7" s="16">
        <v>2023</v>
      </c>
      <c r="O7" s="26">
        <v>18000</v>
      </c>
      <c r="P7" s="6">
        <f>D7*10</f>
        <v>1113800</v>
      </c>
      <c r="Q7" s="2"/>
      <c r="R7" s="2"/>
      <c r="S7" s="1"/>
      <c r="T7" s="1"/>
      <c r="U7" s="1"/>
      <c r="V7" s="1"/>
      <c r="W7" s="1"/>
      <c r="X7" s="1"/>
      <c r="Y7" s="1"/>
      <c r="Z7" s="1"/>
      <c r="AA7" s="1"/>
    </row>
    <row r="8" spans="1:27" ht="34.15" customHeight="1" x14ac:dyDescent="0.45">
      <c r="A8" s="21"/>
      <c r="B8" s="21"/>
      <c r="C8" s="12"/>
      <c r="D8" s="12"/>
      <c r="E8" s="21"/>
      <c r="F8" s="22"/>
      <c r="G8" s="22"/>
      <c r="H8" s="21"/>
      <c r="I8" s="12"/>
      <c r="J8" s="12"/>
      <c r="L8" s="22"/>
      <c r="M8" s="21"/>
      <c r="N8" s="21"/>
      <c r="O8" s="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70.900000000000006" customHeight="1" x14ac:dyDescent="1.25">
      <c r="A9" s="21"/>
      <c r="B9" s="11"/>
      <c r="C9" s="11"/>
      <c r="D9" s="11"/>
      <c r="E9" s="30" t="s">
        <v>9</v>
      </c>
      <c r="F9" s="30" t="s">
        <v>10</v>
      </c>
      <c r="H9" s="12"/>
      <c r="I9" s="13"/>
      <c r="J9" s="14" t="s">
        <v>15</v>
      </c>
      <c r="K9" s="14" t="s">
        <v>8</v>
      </c>
      <c r="M9" s="12"/>
      <c r="N9" s="21"/>
      <c r="P9" s="28">
        <v>1040700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14.25" customHeight="1" x14ac:dyDescent="0.45">
      <c r="A10" s="1"/>
      <c r="B10" s="3"/>
      <c r="C10" s="3"/>
      <c r="D10" s="3"/>
      <c r="E10" s="3"/>
      <c r="F10" s="10"/>
      <c r="G10" s="10"/>
      <c r="H10" s="3"/>
      <c r="I10" s="5"/>
      <c r="J10" s="27"/>
      <c r="K10" s="10"/>
      <c r="L10" s="10"/>
      <c r="M10" s="3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 x14ac:dyDescent="0.45">
      <c r="A11" s="1"/>
      <c r="B11" s="3"/>
      <c r="C11" s="3"/>
      <c r="D11" s="3"/>
      <c r="E11" s="3"/>
      <c r="F11" s="10"/>
      <c r="G11" s="10"/>
      <c r="H11" s="3"/>
      <c r="I11" s="3"/>
      <c r="J11" s="3"/>
      <c r="K11" s="10"/>
      <c r="L11" s="10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 customHeight="1" x14ac:dyDescent="0.45">
      <c r="A12" s="1"/>
      <c r="B12" s="3"/>
      <c r="C12" s="3"/>
      <c r="D12" s="3"/>
      <c r="E12" s="3"/>
      <c r="F12" s="10"/>
      <c r="G12" s="10"/>
      <c r="H12" s="3"/>
      <c r="I12" s="3"/>
      <c r="J12" s="3"/>
      <c r="K12" s="10"/>
      <c r="L12" s="10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45">
      <c r="A13" s="1"/>
      <c r="B13" s="3"/>
      <c r="C13" s="3"/>
      <c r="D13" s="3"/>
      <c r="E13" s="3"/>
      <c r="F13" s="10"/>
      <c r="G13" s="10"/>
      <c r="H13" s="3"/>
      <c r="I13" s="3"/>
      <c r="J13" s="3"/>
      <c r="K13" s="10"/>
      <c r="L13" s="10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 customHeight="1" x14ac:dyDescent="0.45">
      <c r="A14" s="1"/>
      <c r="B14" s="3"/>
      <c r="C14" s="3"/>
      <c r="D14" s="3"/>
      <c r="E14" s="3"/>
      <c r="F14" s="10"/>
      <c r="G14" s="10"/>
      <c r="H14" s="3"/>
      <c r="I14" s="3"/>
      <c r="J14" s="3"/>
      <c r="K14" s="10"/>
      <c r="L14" s="15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45">
      <c r="A15" s="1"/>
      <c r="B15" s="3"/>
      <c r="C15" s="3"/>
      <c r="D15" s="3"/>
      <c r="E15" s="3"/>
      <c r="F15" s="10"/>
      <c r="G15" s="10"/>
      <c r="H15" s="3"/>
      <c r="I15" s="3"/>
      <c r="J15" s="3"/>
      <c r="K15" s="10"/>
      <c r="L15" s="15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 customHeight="1" x14ac:dyDescent="0.45">
      <c r="A16" s="1"/>
      <c r="B16" s="3"/>
      <c r="C16" s="3"/>
      <c r="D16" s="3"/>
      <c r="E16" s="3"/>
      <c r="F16" s="10"/>
      <c r="G16" s="10"/>
      <c r="H16" s="3"/>
      <c r="I16" s="3"/>
      <c r="J16" s="3"/>
      <c r="K16" s="10"/>
      <c r="L16" s="15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 customHeight="1" x14ac:dyDescent="0.45">
      <c r="A17" s="1"/>
      <c r="B17" s="1"/>
      <c r="C17" s="3"/>
      <c r="D17" s="3"/>
      <c r="E17" s="1"/>
      <c r="F17" s="7"/>
      <c r="G17" s="7"/>
      <c r="H17" s="1"/>
      <c r="I17" s="3"/>
      <c r="J17" s="3"/>
      <c r="K17" s="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 customHeight="1" x14ac:dyDescent="0.45">
      <c r="A18" s="1"/>
      <c r="B18" s="1"/>
      <c r="C18" s="3"/>
      <c r="D18" s="3"/>
      <c r="E18" s="1"/>
      <c r="F18" s="7"/>
      <c r="G18" s="7"/>
      <c r="H18" s="1"/>
      <c r="I18" s="3"/>
      <c r="J18" s="3"/>
      <c r="K18" s="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 customHeight="1" x14ac:dyDescent="0.45">
      <c r="A19" s="1"/>
      <c r="B19" s="1"/>
      <c r="C19" s="3"/>
      <c r="D19" s="3"/>
      <c r="E19" s="1"/>
      <c r="F19" s="7"/>
      <c r="G19" s="7"/>
      <c r="H19" s="1"/>
      <c r="I19" s="3"/>
      <c r="J19" s="3"/>
      <c r="K19" s="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 customHeight="1" x14ac:dyDescent="0.45">
      <c r="A20" s="1"/>
      <c r="B20" s="1"/>
      <c r="C20" s="3"/>
      <c r="D20" s="3"/>
      <c r="E20" s="1"/>
      <c r="F20" s="7"/>
      <c r="G20" s="7"/>
      <c r="H20" s="1"/>
      <c r="I20" s="3"/>
      <c r="J20" s="3"/>
      <c r="K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 customHeight="1" x14ac:dyDescent="0.45">
      <c r="A21" s="1"/>
      <c r="B21" s="1"/>
      <c r="C21" s="3"/>
      <c r="D21" s="3"/>
      <c r="E21" s="1"/>
      <c r="F21" s="7"/>
      <c r="G21" s="7"/>
      <c r="H21" s="1"/>
      <c r="I21" s="3"/>
      <c r="J21" s="3"/>
      <c r="K21" s="7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45">
      <c r="A22" s="1"/>
      <c r="B22" s="1"/>
      <c r="C22" s="3"/>
      <c r="D22" s="3"/>
      <c r="E22" s="1"/>
      <c r="F22" s="7"/>
      <c r="G22" s="7"/>
      <c r="H22" s="1"/>
      <c r="I22" s="3"/>
      <c r="J22" s="3"/>
      <c r="K22" s="7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 x14ac:dyDescent="0.45">
      <c r="A23" s="1"/>
      <c r="B23" s="1"/>
      <c r="C23" s="3"/>
      <c r="D23" s="3"/>
      <c r="E23" s="1"/>
      <c r="F23" s="7"/>
      <c r="G23" s="7"/>
      <c r="H23" s="1"/>
      <c r="I23" s="3"/>
      <c r="J23" s="3"/>
      <c r="K23" s="7"/>
      <c r="L23" s="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45">
      <c r="A24" s="1"/>
      <c r="B24" s="1"/>
      <c r="C24" s="3"/>
      <c r="D24" s="3"/>
      <c r="E24" s="1"/>
      <c r="F24" s="7"/>
      <c r="G24" s="7"/>
      <c r="H24" s="1"/>
      <c r="I24" s="3"/>
      <c r="J24" s="3"/>
      <c r="K24" s="7"/>
      <c r="L24" s="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 customHeight="1" x14ac:dyDescent="0.45">
      <c r="A25" s="1"/>
      <c r="B25" s="1"/>
      <c r="C25" s="3"/>
      <c r="D25" s="3"/>
      <c r="E25" s="1"/>
      <c r="F25" s="7"/>
      <c r="G25" s="7"/>
      <c r="H25" s="1"/>
      <c r="I25" s="3"/>
      <c r="J25" s="3"/>
      <c r="K25" s="7"/>
      <c r="L25" s="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 x14ac:dyDescent="0.45">
      <c r="A26" s="1"/>
      <c r="B26" s="1"/>
      <c r="C26" s="3"/>
      <c r="D26" s="3"/>
      <c r="E26" s="1"/>
      <c r="F26" s="7"/>
      <c r="G26" s="7"/>
      <c r="H26" s="1"/>
      <c r="I26" s="3"/>
      <c r="J26" s="3"/>
      <c r="K26" s="7"/>
      <c r="L26" s="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 x14ac:dyDescent="0.45">
      <c r="A27" s="1"/>
      <c r="B27" s="1"/>
      <c r="C27" s="3"/>
      <c r="D27" s="3"/>
      <c r="E27" s="1"/>
      <c r="F27" s="7"/>
      <c r="G27" s="7"/>
      <c r="H27" s="1"/>
      <c r="I27" s="3"/>
      <c r="J27" s="3"/>
      <c r="K27" s="7"/>
      <c r="L27" s="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 x14ac:dyDescent="0.45">
      <c r="A28" s="1"/>
      <c r="B28" s="1"/>
      <c r="C28" s="3"/>
      <c r="D28" s="3"/>
      <c r="E28" s="1"/>
      <c r="F28" s="7"/>
      <c r="G28" s="7"/>
      <c r="H28" s="1"/>
      <c r="I28" s="3"/>
      <c r="J28" s="3"/>
      <c r="K28" s="7"/>
      <c r="L28" s="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 x14ac:dyDescent="0.45">
      <c r="A29" s="1"/>
      <c r="B29" s="1"/>
      <c r="C29" s="3"/>
      <c r="D29" s="3"/>
      <c r="E29" s="1"/>
      <c r="F29" s="7"/>
      <c r="G29" s="7"/>
      <c r="H29" s="1"/>
      <c r="I29" s="3"/>
      <c r="J29" s="3"/>
      <c r="K29" s="7"/>
      <c r="L29" s="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 x14ac:dyDescent="0.45">
      <c r="A30" s="1"/>
      <c r="B30" s="1"/>
      <c r="C30" s="3"/>
      <c r="D30" s="3"/>
      <c r="E30" s="1"/>
      <c r="F30" s="7"/>
      <c r="G30" s="7"/>
      <c r="H30" s="1"/>
      <c r="I30" s="3"/>
      <c r="J30" s="3"/>
      <c r="K30" s="7"/>
      <c r="L30" s="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 x14ac:dyDescent="0.45">
      <c r="A31" s="1"/>
      <c r="B31" s="1"/>
      <c r="C31" s="3"/>
      <c r="D31" s="3"/>
      <c r="E31" s="1"/>
      <c r="F31" s="7"/>
      <c r="G31" s="7"/>
      <c r="H31" s="1"/>
      <c r="I31" s="3"/>
      <c r="J31" s="3"/>
      <c r="K31" s="7"/>
      <c r="L31" s="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45">
      <c r="A32" s="1"/>
      <c r="B32" s="1"/>
      <c r="C32" s="3"/>
      <c r="D32" s="3"/>
      <c r="E32" s="1"/>
      <c r="F32" s="7"/>
      <c r="G32" s="7"/>
      <c r="H32" s="1"/>
      <c r="I32" s="3"/>
      <c r="J32" s="3"/>
      <c r="K32" s="7"/>
      <c r="L32" s="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 customHeight="1" x14ac:dyDescent="0.45">
      <c r="A33" s="1"/>
      <c r="B33" s="1"/>
      <c r="C33" s="3"/>
      <c r="D33" s="3"/>
      <c r="E33" s="1"/>
      <c r="F33" s="7"/>
      <c r="G33" s="7"/>
      <c r="H33" s="1"/>
      <c r="I33" s="3"/>
      <c r="J33" s="3"/>
      <c r="K33" s="7"/>
      <c r="L33" s="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45">
      <c r="A34" s="1"/>
      <c r="B34" s="1"/>
      <c r="C34" s="3"/>
      <c r="D34" s="3"/>
      <c r="E34" s="1"/>
      <c r="F34" s="7"/>
      <c r="G34" s="7"/>
      <c r="H34" s="1"/>
      <c r="I34" s="3"/>
      <c r="J34" s="3"/>
      <c r="K34" s="7"/>
      <c r="L34" s="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customHeight="1" x14ac:dyDescent="0.45">
      <c r="A35" s="1"/>
      <c r="B35" s="1"/>
      <c r="C35" s="3"/>
      <c r="D35" s="3"/>
      <c r="E35" s="1"/>
      <c r="F35" s="7"/>
      <c r="G35" s="7"/>
      <c r="H35" s="1"/>
      <c r="I35" s="3"/>
      <c r="J35" s="3"/>
      <c r="K35" s="7"/>
      <c r="L35" s="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 customHeight="1" x14ac:dyDescent="0.45">
      <c r="A36" s="1"/>
      <c r="B36" s="1"/>
      <c r="C36" s="3"/>
      <c r="D36" s="3"/>
      <c r="E36" s="1"/>
      <c r="F36" s="7"/>
      <c r="G36" s="7"/>
      <c r="H36" s="1"/>
      <c r="I36" s="3"/>
      <c r="J36" s="3"/>
      <c r="K36" s="7"/>
      <c r="L36" s="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 customHeight="1" x14ac:dyDescent="0.45"/>
    <row r="38" spans="1:27" ht="14.25" customHeight="1" x14ac:dyDescent="0.45"/>
    <row r="39" spans="1:27" ht="14.25" customHeight="1" x14ac:dyDescent="0.45"/>
    <row r="40" spans="1:27" ht="14.25" customHeight="1" x14ac:dyDescent="0.45"/>
    <row r="41" spans="1:27" ht="14.25" customHeight="1" x14ac:dyDescent="0.45"/>
    <row r="42" spans="1:27" ht="14.25" customHeight="1" x14ac:dyDescent="0.45"/>
    <row r="43" spans="1:27" ht="14.25" customHeight="1" x14ac:dyDescent="0.45"/>
    <row r="44" spans="1:27" ht="14.25" customHeight="1" x14ac:dyDescent="0.45"/>
    <row r="45" spans="1:27" ht="14.25" customHeight="1" x14ac:dyDescent="0.45"/>
    <row r="46" spans="1:27" ht="14.25" customHeight="1" x14ac:dyDescent="0.45"/>
    <row r="47" spans="1:27" ht="14.25" customHeight="1" x14ac:dyDescent="0.45"/>
    <row r="48" spans="1:2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  <row r="1001" ht="14.25" customHeight="1" x14ac:dyDescent="0.45"/>
  </sheetData>
  <mergeCells count="1">
    <mergeCell ref="B4:L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99"/>
  <sheetViews>
    <sheetView tabSelected="1" topLeftCell="A6" zoomScale="90" zoomScaleNormal="90" workbookViewId="0">
      <selection activeCell="A8" sqref="A8:XFD8"/>
    </sheetView>
  </sheetViews>
  <sheetFormatPr defaultColWidth="12.640625" defaultRowHeight="15" customHeight="1" x14ac:dyDescent="0.45"/>
  <cols>
    <col min="1" max="1" width="3.640625" style="16" customWidth="1"/>
    <col min="2" max="2" width="8.85546875" style="16" customWidth="1"/>
    <col min="3" max="3" width="18.0703125" style="16" customWidth="1"/>
    <col min="4" max="4" width="18.2109375" style="16" customWidth="1"/>
    <col min="5" max="5" width="17.5" style="16" customWidth="1"/>
    <col min="6" max="6" width="20.7109375" style="17" customWidth="1"/>
    <col min="7" max="7" width="24.92578125" style="17" customWidth="1"/>
    <col min="8" max="8" width="23.28515625" style="16" customWidth="1"/>
    <col min="9" max="9" width="25.28515625" style="16" customWidth="1"/>
    <col min="10" max="10" width="23.2109375" style="16" customWidth="1"/>
    <col min="11" max="11" width="23.7109375" style="17" customWidth="1"/>
    <col min="12" max="12" width="21.2109375" style="17" customWidth="1"/>
    <col min="13" max="13" width="8.640625" style="16" customWidth="1"/>
    <col min="14" max="14" width="17.5703125" style="16" customWidth="1"/>
    <col min="15" max="15" width="22" style="16" customWidth="1"/>
    <col min="16" max="16" width="20.78515625" style="16" customWidth="1"/>
    <col min="17" max="17" width="25.92578125" style="16" customWidth="1"/>
    <col min="18" max="27" width="8.640625" style="16" customWidth="1"/>
    <col min="28" max="16384" width="12.640625" style="16"/>
  </cols>
  <sheetData>
    <row r="1" spans="1:27" ht="20.65" customHeight="1" x14ac:dyDescent="0.45">
      <c r="H1" s="18" t="s">
        <v>6</v>
      </c>
      <c r="I1" s="19">
        <v>2602</v>
      </c>
    </row>
    <row r="2" spans="1:27" ht="21.4" customHeight="1" x14ac:dyDescent="0.45">
      <c r="H2" s="8" t="s">
        <v>7</v>
      </c>
      <c r="I2" s="9">
        <v>7805</v>
      </c>
      <c r="J2" s="35" t="s">
        <v>16</v>
      </c>
    </row>
    <row r="3" spans="1:27" ht="16.149999999999999" customHeight="1" x14ac:dyDescent="0.45"/>
    <row r="4" spans="1:27" ht="32.25" customHeight="1" x14ac:dyDescent="0.45">
      <c r="A4" s="12"/>
      <c r="B4" s="56" t="s">
        <v>12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1"/>
      <c r="N4" s="1"/>
      <c r="O4" s="1"/>
      <c r="P4" s="1"/>
      <c r="Q4" s="1"/>
      <c r="R4" s="1"/>
      <c r="S4" s="1"/>
    </row>
    <row r="5" spans="1:27" ht="82.5" customHeight="1" x14ac:dyDescent="0.45">
      <c r="A5" s="4"/>
      <c r="B5" s="24"/>
      <c r="C5" s="39" t="s">
        <v>21</v>
      </c>
      <c r="D5" s="39" t="s">
        <v>2</v>
      </c>
      <c r="E5" s="39" t="s">
        <v>19</v>
      </c>
      <c r="F5" s="39" t="s">
        <v>20</v>
      </c>
      <c r="G5" s="39" t="s">
        <v>3</v>
      </c>
      <c r="H5" s="39" t="s">
        <v>4</v>
      </c>
      <c r="I5" s="39" t="s">
        <v>23</v>
      </c>
      <c r="J5" s="39" t="s">
        <v>24</v>
      </c>
      <c r="K5" s="39" t="s">
        <v>31</v>
      </c>
      <c r="O5" s="20" t="s">
        <v>1</v>
      </c>
      <c r="P5" s="20" t="s">
        <v>0</v>
      </c>
      <c r="Q5" s="2"/>
      <c r="R5" s="2"/>
      <c r="S5" s="1"/>
    </row>
    <row r="6" spans="1:27" ht="44.65" customHeight="1" x14ac:dyDescent="0.45">
      <c r="A6" s="1"/>
      <c r="B6" s="25">
        <v>2022</v>
      </c>
      <c r="C6" s="34">
        <v>1040700</v>
      </c>
      <c r="D6" s="36">
        <f>C6*10%</f>
        <v>104070</v>
      </c>
      <c r="E6" s="37">
        <f>D6*75%</f>
        <v>78052.5</v>
      </c>
      <c r="F6" s="38">
        <f>E6*75%</f>
        <v>58539.375</v>
      </c>
      <c r="G6" s="37">
        <v>10407</v>
      </c>
      <c r="H6" s="37">
        <f>E6*10%</f>
        <v>7805.25</v>
      </c>
      <c r="I6" s="37">
        <f>G6*80%</f>
        <v>8325.6</v>
      </c>
      <c r="J6" s="37">
        <f>G6*90%</f>
        <v>9366.3000000000011</v>
      </c>
      <c r="K6" s="37">
        <f>J6*85%</f>
        <v>7961.3550000000005</v>
      </c>
      <c r="M6" s="23"/>
      <c r="N6" s="16">
        <v>2022</v>
      </c>
      <c r="O6" s="6">
        <v>18000</v>
      </c>
      <c r="P6" s="6">
        <f>D6*10</f>
        <v>1040700</v>
      </c>
      <c r="Q6" s="2" t="s">
        <v>11</v>
      </c>
      <c r="R6" s="2"/>
      <c r="S6" s="1"/>
      <c r="T6" s="1"/>
      <c r="U6" s="1"/>
      <c r="V6" s="1"/>
      <c r="W6" s="1"/>
      <c r="X6" s="1"/>
      <c r="Y6" s="1"/>
      <c r="Z6" s="1"/>
      <c r="AA6" s="1"/>
    </row>
    <row r="7" spans="1:27" ht="45.75" customHeight="1" x14ac:dyDescent="0.45">
      <c r="A7" s="1"/>
      <c r="B7" s="25">
        <v>2023</v>
      </c>
      <c r="C7" s="6">
        <f>G7*100</f>
        <v>1113800</v>
      </c>
      <c r="D7" s="31">
        <f>C7*10%</f>
        <v>111380</v>
      </c>
      <c r="E7" s="32">
        <f>D7*80%</f>
        <v>89104</v>
      </c>
      <c r="F7" s="33">
        <f>E7*75%</f>
        <v>66828</v>
      </c>
      <c r="G7" s="33">
        <v>11138</v>
      </c>
      <c r="H7" s="32">
        <f>E7*10%</f>
        <v>8910.4</v>
      </c>
      <c r="I7" s="32">
        <f>G7*80%</f>
        <v>8910.4</v>
      </c>
      <c r="J7" s="29"/>
      <c r="K7" s="29"/>
      <c r="M7" s="23"/>
      <c r="N7" s="16">
        <v>2023</v>
      </c>
      <c r="O7" s="26">
        <v>18000</v>
      </c>
      <c r="P7" s="6">
        <f>D7*10</f>
        <v>1113800</v>
      </c>
      <c r="Q7" s="2"/>
      <c r="R7" s="2"/>
      <c r="S7" s="1"/>
      <c r="T7" s="1"/>
      <c r="U7" s="1"/>
      <c r="V7" s="1"/>
      <c r="W7" s="1"/>
      <c r="X7" s="1"/>
      <c r="Y7" s="1"/>
      <c r="Z7" s="1"/>
      <c r="AA7" s="1"/>
    </row>
    <row r="8" spans="1:27" ht="70.900000000000006" customHeight="1" x14ac:dyDescent="1.25">
      <c r="A8" s="21"/>
      <c r="B8" s="11"/>
      <c r="C8" s="11"/>
      <c r="D8" s="11"/>
      <c r="E8" s="30" t="s">
        <v>9</v>
      </c>
      <c r="F8" s="30" t="s">
        <v>10</v>
      </c>
      <c r="G8" s="43"/>
      <c r="H8" s="44"/>
      <c r="I8" s="45" t="s">
        <v>30</v>
      </c>
      <c r="J8" s="30" t="s">
        <v>15</v>
      </c>
      <c r="K8" s="30" t="s">
        <v>8</v>
      </c>
      <c r="M8" s="12"/>
      <c r="N8" s="21"/>
      <c r="P8" s="28">
        <v>1040700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14.25" customHeight="1" x14ac:dyDescent="0.45">
      <c r="A9" s="1"/>
      <c r="B9" s="3"/>
      <c r="C9" s="3"/>
      <c r="D9" s="3"/>
      <c r="E9" s="3"/>
      <c r="F9" s="10"/>
      <c r="G9" s="10"/>
      <c r="H9" s="3"/>
      <c r="I9" s="3"/>
      <c r="J9" s="3"/>
      <c r="K9" s="10"/>
      <c r="L9" s="10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 x14ac:dyDescent="0.45">
      <c r="A10" s="1"/>
      <c r="B10" s="3"/>
      <c r="C10" s="3"/>
      <c r="D10" s="3"/>
      <c r="E10" s="3"/>
      <c r="F10" s="10"/>
      <c r="G10" s="10"/>
      <c r="H10" s="3"/>
      <c r="I10" s="3"/>
      <c r="J10" s="3"/>
      <c r="K10" s="10"/>
      <c r="L10" s="10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 x14ac:dyDescent="0.45">
      <c r="A11" s="1"/>
      <c r="B11" s="3"/>
      <c r="C11" s="3"/>
      <c r="D11" s="3"/>
      <c r="E11" s="3"/>
      <c r="F11" s="10"/>
      <c r="G11" s="10"/>
      <c r="H11" s="3"/>
      <c r="I11" s="3"/>
      <c r="J11" s="3"/>
      <c r="K11" s="10"/>
      <c r="L11" s="10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 customHeight="1" x14ac:dyDescent="0.45">
      <c r="A12" s="1"/>
      <c r="B12" s="3"/>
      <c r="C12" s="3"/>
      <c r="D12" s="3"/>
      <c r="E12" s="3"/>
      <c r="F12" s="10"/>
      <c r="G12" s="10"/>
      <c r="H12" s="3"/>
      <c r="I12" s="3"/>
      <c r="J12" s="3"/>
      <c r="K12" s="10"/>
      <c r="L12" s="15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45">
      <c r="A13" s="1"/>
      <c r="B13" s="3"/>
      <c r="C13" s="3"/>
      <c r="D13" s="3"/>
      <c r="E13" s="3"/>
      <c r="F13" s="10"/>
      <c r="G13" s="10"/>
      <c r="H13" s="3"/>
      <c r="I13" s="3"/>
      <c r="J13" s="3"/>
      <c r="K13" s="10"/>
      <c r="L13" s="15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 customHeight="1" x14ac:dyDescent="0.45">
      <c r="A14" s="1"/>
      <c r="B14" s="3"/>
      <c r="C14" s="3"/>
      <c r="D14" s="3"/>
      <c r="E14" s="3"/>
      <c r="F14" s="10"/>
      <c r="G14" s="10"/>
      <c r="H14" s="3"/>
      <c r="I14" s="3"/>
      <c r="J14" s="3"/>
      <c r="K14" s="10"/>
      <c r="L14" s="15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45">
      <c r="A15" s="1"/>
      <c r="B15" s="1"/>
      <c r="C15" s="3"/>
      <c r="D15" s="3"/>
      <c r="E15" s="1"/>
      <c r="F15" s="7"/>
      <c r="G15" s="7"/>
      <c r="H15" s="1"/>
      <c r="I15" s="3"/>
      <c r="J15" s="3"/>
      <c r="K15" s="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 customHeight="1" x14ac:dyDescent="0.45">
      <c r="A16" s="1"/>
      <c r="B16" s="1"/>
      <c r="C16" s="3"/>
      <c r="D16" s="3"/>
      <c r="E16" s="1"/>
      <c r="F16" s="7"/>
      <c r="G16" s="7"/>
      <c r="H16" s="1"/>
      <c r="I16" s="3"/>
      <c r="J16" s="3"/>
      <c r="K16" s="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 customHeight="1" x14ac:dyDescent="0.45">
      <c r="A17" s="1"/>
      <c r="B17" s="1"/>
      <c r="C17" s="3"/>
      <c r="D17" s="3"/>
      <c r="E17" s="1"/>
      <c r="F17" s="7"/>
      <c r="G17" s="7"/>
      <c r="H17" s="1"/>
      <c r="I17" s="3"/>
      <c r="J17" s="3"/>
      <c r="K17" s="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 customHeight="1" x14ac:dyDescent="0.45">
      <c r="A18" s="1"/>
      <c r="B18" s="1"/>
      <c r="C18" s="3"/>
      <c r="D18" s="3"/>
      <c r="E18" s="1"/>
      <c r="F18" s="7"/>
      <c r="G18" s="7"/>
      <c r="H18" s="1"/>
      <c r="I18" s="3"/>
      <c r="J18" s="3"/>
      <c r="K18" s="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 customHeight="1" x14ac:dyDescent="0.45">
      <c r="A19" s="1"/>
      <c r="B19" s="1"/>
      <c r="C19" s="3"/>
      <c r="D19" s="3"/>
      <c r="E19" s="1"/>
      <c r="F19" s="7"/>
      <c r="G19" s="7"/>
      <c r="H19" s="1"/>
      <c r="I19" s="3"/>
      <c r="J19" s="3"/>
      <c r="K19" s="7"/>
      <c r="L19" s="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 customHeight="1" x14ac:dyDescent="0.45">
      <c r="A20" s="1"/>
      <c r="B20" s="1"/>
      <c r="C20" s="3"/>
      <c r="D20" s="3"/>
      <c r="E20" s="1"/>
      <c r="F20" s="7"/>
      <c r="G20" s="7"/>
      <c r="H20" s="1"/>
      <c r="I20" s="3"/>
      <c r="J20" s="3"/>
      <c r="K20" s="7"/>
      <c r="L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 customHeight="1" x14ac:dyDescent="0.45">
      <c r="A21" s="1"/>
      <c r="B21" s="1"/>
      <c r="C21" s="3"/>
      <c r="D21" s="3"/>
      <c r="E21" s="1"/>
      <c r="F21" s="7"/>
      <c r="G21" s="7"/>
      <c r="H21" s="1"/>
      <c r="I21" s="3"/>
      <c r="J21" s="3"/>
      <c r="K21" s="7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45">
      <c r="A22" s="1"/>
      <c r="B22" s="1"/>
      <c r="C22" s="3"/>
      <c r="D22" s="3"/>
      <c r="E22" s="1"/>
      <c r="F22" s="7"/>
      <c r="G22" s="7"/>
      <c r="H22" s="1"/>
      <c r="I22" s="3"/>
      <c r="J22" s="3"/>
      <c r="K22" s="7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 x14ac:dyDescent="0.45">
      <c r="A23" s="1"/>
      <c r="B23" s="1"/>
      <c r="C23" s="3"/>
      <c r="D23" s="3"/>
      <c r="E23" s="1"/>
      <c r="F23" s="7"/>
      <c r="G23" s="7"/>
      <c r="H23" s="1"/>
      <c r="I23" s="3"/>
      <c r="J23" s="3"/>
      <c r="K23" s="7"/>
      <c r="L23" s="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45">
      <c r="A24" s="1"/>
      <c r="B24" s="1"/>
      <c r="C24" s="3"/>
      <c r="D24" s="3"/>
      <c r="E24" s="1"/>
      <c r="F24" s="7"/>
      <c r="G24" s="7"/>
      <c r="H24" s="1"/>
      <c r="I24" s="3"/>
      <c r="J24" s="3"/>
      <c r="K24" s="7"/>
      <c r="L24" s="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 customHeight="1" x14ac:dyDescent="0.45">
      <c r="A25" s="1"/>
      <c r="B25" s="1"/>
      <c r="C25" s="3"/>
      <c r="D25" s="3"/>
      <c r="E25" s="1"/>
      <c r="F25" s="7"/>
      <c r="G25" s="7"/>
      <c r="H25" s="1"/>
      <c r="I25" s="3"/>
      <c r="J25" s="3"/>
      <c r="K25" s="7"/>
      <c r="L25" s="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 x14ac:dyDescent="0.45">
      <c r="A26" s="1"/>
      <c r="B26" s="1"/>
      <c r="C26" s="3"/>
      <c r="D26" s="3"/>
      <c r="E26" s="1"/>
      <c r="F26" s="7"/>
      <c r="G26" s="7"/>
      <c r="H26" s="1"/>
      <c r="I26" s="3"/>
      <c r="J26" s="3"/>
      <c r="K26" s="7"/>
      <c r="L26" s="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 x14ac:dyDescent="0.45">
      <c r="A27" s="1"/>
      <c r="B27" s="1"/>
      <c r="C27" s="3"/>
      <c r="D27" s="3"/>
      <c r="E27" s="1"/>
      <c r="F27" s="7"/>
      <c r="G27" s="7"/>
      <c r="H27" s="1"/>
      <c r="I27" s="3"/>
      <c r="J27" s="3"/>
      <c r="K27" s="7"/>
      <c r="L27" s="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 x14ac:dyDescent="0.45">
      <c r="A28" s="1"/>
      <c r="B28" s="1"/>
      <c r="C28" s="3"/>
      <c r="D28" s="3"/>
      <c r="E28" s="1"/>
      <c r="F28" s="7"/>
      <c r="G28" s="7"/>
      <c r="H28" s="1"/>
      <c r="I28" s="3"/>
      <c r="J28" s="3"/>
      <c r="K28" s="7"/>
      <c r="L28" s="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 x14ac:dyDescent="0.45">
      <c r="A29" s="1"/>
      <c r="B29" s="1"/>
      <c r="C29" s="3"/>
      <c r="D29" s="3"/>
      <c r="E29" s="1"/>
      <c r="F29" s="7"/>
      <c r="G29" s="7"/>
      <c r="H29" s="1"/>
      <c r="I29" s="3"/>
      <c r="J29" s="3"/>
      <c r="K29" s="7"/>
      <c r="L29" s="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 x14ac:dyDescent="0.45">
      <c r="A30" s="1"/>
      <c r="B30" s="1"/>
      <c r="C30" s="3"/>
      <c r="D30" s="3"/>
      <c r="E30" s="1"/>
      <c r="F30" s="7"/>
      <c r="G30" s="7"/>
      <c r="H30" s="1"/>
      <c r="I30" s="3"/>
      <c r="J30" s="3"/>
      <c r="K30" s="7"/>
      <c r="L30" s="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 x14ac:dyDescent="0.45">
      <c r="A31" s="1"/>
      <c r="B31" s="1"/>
      <c r="C31" s="3"/>
      <c r="D31" s="3"/>
      <c r="E31" s="1"/>
      <c r="F31" s="7"/>
      <c r="G31" s="7"/>
      <c r="H31" s="1"/>
      <c r="I31" s="3"/>
      <c r="J31" s="3"/>
      <c r="K31" s="7"/>
      <c r="L31" s="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45">
      <c r="A32" s="1"/>
      <c r="B32" s="1"/>
      <c r="C32" s="3"/>
      <c r="D32" s="3"/>
      <c r="E32" s="1"/>
      <c r="F32" s="7"/>
      <c r="G32" s="7"/>
      <c r="H32" s="1"/>
      <c r="I32" s="3"/>
      <c r="J32" s="3"/>
      <c r="K32" s="7"/>
      <c r="L32" s="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 customHeight="1" x14ac:dyDescent="0.45">
      <c r="A33" s="1"/>
      <c r="B33" s="1"/>
      <c r="C33" s="3"/>
      <c r="D33" s="3"/>
      <c r="E33" s="1"/>
      <c r="F33" s="7"/>
      <c r="G33" s="7"/>
      <c r="H33" s="1"/>
      <c r="I33" s="3"/>
      <c r="J33" s="3"/>
      <c r="K33" s="7"/>
      <c r="L33" s="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45">
      <c r="A34" s="1"/>
      <c r="B34" s="1"/>
      <c r="C34" s="3"/>
      <c r="D34" s="3"/>
      <c r="E34" s="1"/>
      <c r="F34" s="7"/>
      <c r="G34" s="7"/>
      <c r="H34" s="1"/>
      <c r="I34" s="3"/>
      <c r="J34" s="3"/>
      <c r="K34" s="7"/>
      <c r="L34" s="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customHeight="1" x14ac:dyDescent="0.45"/>
    <row r="36" spans="1:27" ht="14.25" customHeight="1" x14ac:dyDescent="0.45"/>
    <row r="37" spans="1:27" ht="14.25" customHeight="1" x14ac:dyDescent="0.45"/>
    <row r="38" spans="1:27" ht="14.25" customHeight="1" x14ac:dyDescent="0.45"/>
    <row r="39" spans="1:27" ht="14.25" customHeight="1" x14ac:dyDescent="0.45"/>
    <row r="40" spans="1:27" ht="14.25" customHeight="1" x14ac:dyDescent="0.45"/>
    <row r="41" spans="1:27" ht="14.25" customHeight="1" x14ac:dyDescent="0.45"/>
    <row r="42" spans="1:27" ht="14.25" customHeight="1" x14ac:dyDescent="0.45"/>
    <row r="43" spans="1:27" ht="14.25" customHeight="1" x14ac:dyDescent="0.45"/>
    <row r="44" spans="1:27" ht="14.25" customHeight="1" x14ac:dyDescent="0.45"/>
    <row r="45" spans="1:27" ht="14.25" customHeight="1" x14ac:dyDescent="0.45"/>
    <row r="46" spans="1:27" ht="14.25" customHeight="1" x14ac:dyDescent="0.45"/>
    <row r="47" spans="1:27" ht="14.25" customHeight="1" x14ac:dyDescent="0.45"/>
    <row r="48" spans="1:2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</sheetData>
  <mergeCells count="1">
    <mergeCell ref="B4:L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 TB Cascade 2022-23</vt:lpstr>
      <vt:lpstr>DS TB Cascade - 2022 only</vt:lpstr>
      <vt:lpstr>DS TB Cascade - Gaps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Margie Joyce</dc:creator>
  <cp:lastModifiedBy>margie_joyce@jsi.com</cp:lastModifiedBy>
  <dcterms:created xsi:type="dcterms:W3CDTF">2023-08-03T19:41:00Z</dcterms:created>
  <dcterms:modified xsi:type="dcterms:W3CDTF">2025-01-17T16:11:24Z</dcterms:modified>
</cp:coreProperties>
</file>