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styles.xml" ContentType="application/vnd.openxmlformats-officedocument.spreadsheetml.style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drawings/_rels/drawing1.xml.rels" ContentType="application/vnd.openxmlformats-package.relationship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_rels/.rels" ContentType="application/vnd.openxmlformats-package.relationships+xml"/>
  <Override PartName="/customXml/item1.xml" ContentType="application/xml"/>
  <Override PartName="/customXml/itemProps1.xml" ContentType="application/vnd.openxmlformats-officedocument.customXmlProperties+xml"/>
  <Override PartName="/customXml/item2.xml" ContentType="application/xml"/>
  <Override PartName="/customXml/_rels/item3.xml.rels" ContentType="application/vnd.openxmlformats-package.relationships+xml"/>
  <Override PartName="/customXml/_rels/item2.xml.rels" ContentType="application/vnd.openxmlformats-package.relationships+xml"/>
  <Override PartName="/customXml/_rels/item1.xml.rels" ContentType="application/vnd.openxmlformats-package.relationships+xml"/>
  <Override PartName="/customXml/itemProps2.xml" ContentType="application/vnd.openxmlformats-officedocument.customXmlProperties+xml"/>
  <Override PartName="/customXml/item3.xml" ContentType="application/xml"/>
  <Override PartName="/customXml/itemProps3.xml" ContentType="application/vnd.openxmlformats-officedocument.customXml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5" Type="http://schemas.openxmlformats.org/officeDocument/2006/relationships/customXml" Target="../customXml/item1.xml"/><Relationship Id="rId6" Type="http://schemas.openxmlformats.org/officeDocument/2006/relationships/customXml" Target="../customXml/item2.xml"/><Relationship Id="rId7" Type="http://schemas.openxmlformats.org/officeDocument/2006/relationships/customXml" Target="../customXml/item3.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Effect Size Tree" sheetId="1" state="visible" r:id="rId2"/>
    <sheet name="Generalized Eta Square" sheetId="2" state="visible" r:id="rId3"/>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<sst xmlns="http://schemas.openxmlformats.org/spreadsheetml/2006/main" count="480" uniqueCount="158">
  <si>
    <r>
      <rPr>
        <b val="true"/>
        <i val="true"/>
        <sz val="11"/>
        <rFont val="Calibri"/>
        <family val="2"/>
        <charset val="1"/>
      </rPr>
      <t xml:space="preserve">d</t>
    </r>
    <r>
      <rPr>
        <b val="true"/>
        <i val="true"/>
        <vertAlign val="subscript"/>
        <sz val="11"/>
        <rFont val="Calibri"/>
        <family val="2"/>
        <charset val="1"/>
      </rPr>
      <t xml:space="preserve">z</t>
    </r>
    <r>
      <rPr>
        <b val="true"/>
        <sz val="11"/>
        <rFont val="Calibri"/>
        <family val="2"/>
        <charset val="1"/>
      </rPr>
      <t xml:space="preserve"> from </t>
    </r>
    <r>
      <rPr>
        <b val="true"/>
        <i val="true"/>
        <sz val="11"/>
        <rFont val="Calibri"/>
        <family val="2"/>
        <charset val="1"/>
      </rPr>
      <t xml:space="preserve">t</t>
    </r>
    <r>
      <rPr>
        <b val="true"/>
        <sz val="11"/>
        <rFont val="Calibri"/>
        <family val="2"/>
        <charset val="1"/>
      </rPr>
      <t xml:space="preserve"> for correlated samples</t>
    </r>
  </si>
  <si>
    <t xml:space="preserve">n pairs</t>
  </si>
  <si>
    <r>
      <rPr>
        <b val="true"/>
        <i val="true"/>
        <sz val="11"/>
        <rFont val="Calibri"/>
        <family val="2"/>
        <charset val="1"/>
      </rPr>
      <t xml:space="preserve">t</t>
    </r>
    <r>
      <rPr>
        <b val="true"/>
        <sz val="11"/>
        <rFont val="Calibri"/>
        <family val="2"/>
        <charset val="1"/>
      </rPr>
      <t xml:space="preserve">-value</t>
    </r>
  </si>
  <si>
    <r>
      <rPr>
        <b val="true"/>
        <sz val="11"/>
        <rFont val="Calibri"/>
        <family val="2"/>
        <charset val="1"/>
      </rPr>
      <t xml:space="preserve">Cohen's d</t>
    </r>
    <r>
      <rPr>
        <b val="true"/>
        <vertAlign val="subscript"/>
        <sz val="11"/>
        <rFont val="Calibri"/>
        <family val="2"/>
        <charset val="1"/>
      </rPr>
      <t xml:space="preserve">z</t>
    </r>
  </si>
  <si>
    <t xml:space="preserve">p-value</t>
  </si>
  <si>
    <t xml:space="preserve">CL effect size</t>
  </si>
  <si>
    <t xml:space="preserve">Correlated (or Dependent) Samples</t>
  </si>
  <si>
    <t xml:space="preserve">Mean 1</t>
  </si>
  <si>
    <t xml:space="preserve">Mean 2</t>
  </si>
  <si>
    <r>
      <rPr>
        <b val="true"/>
        <sz val="11"/>
        <rFont val="Calibri"/>
        <family val="2"/>
        <charset val="1"/>
      </rPr>
      <t xml:space="preserve">M</t>
    </r>
    <r>
      <rPr>
        <b val="true"/>
        <vertAlign val="subscript"/>
        <sz val="11"/>
        <rFont val="Calibri"/>
        <family val="2"/>
        <charset val="1"/>
      </rPr>
      <t xml:space="preserve">diff</t>
    </r>
  </si>
  <si>
    <t xml:space="preserve">SD 1</t>
  </si>
  <si>
    <t xml:space="preserve">SD 2</t>
  </si>
  <si>
    <r>
      <rPr>
        <b val="true"/>
        <sz val="11"/>
        <rFont val="Calibri"/>
        <family val="2"/>
        <charset val="1"/>
      </rPr>
      <t xml:space="preserve">S</t>
    </r>
    <r>
      <rPr>
        <b val="true"/>
        <vertAlign val="subscript"/>
        <sz val="11"/>
        <rFont val="Calibri"/>
        <family val="2"/>
        <charset val="1"/>
      </rPr>
      <t xml:space="preserve">diff</t>
    </r>
  </si>
  <si>
    <r>
      <rPr>
        <b val="true"/>
        <sz val="11"/>
        <color rgb="FF000000"/>
        <rFont val="Calibri"/>
        <family val="2"/>
        <charset val="1"/>
      </rPr>
      <t xml:space="preserve">Reporting Example:</t>
    </r>
    <r>
      <rPr>
        <sz val="11"/>
        <color rgb="FF000000"/>
        <rFont val="Calibri"/>
        <family val="2"/>
        <charset val="1"/>
      </rPr>
      <t xml:space="preserve"> Mean 1 was higher (</t>
    </r>
    <r>
      <rPr>
        <i val="true"/>
        <sz val="11"/>
        <color rgb="FF000000"/>
        <rFont val="Calibri"/>
        <family val="2"/>
        <charset val="1"/>
      </rPr>
      <t xml:space="preserve">M</t>
    </r>
    <r>
      <rPr>
        <sz val="11"/>
        <color rgb="FF000000"/>
        <rFont val="Calibri"/>
        <family val="2"/>
        <charset val="1"/>
      </rPr>
      <t xml:space="preserve"> = 8.7, </t>
    </r>
    <r>
      <rPr>
        <i val="true"/>
        <sz val="11"/>
        <color rgb="FF000000"/>
        <rFont val="Calibri"/>
        <family val="2"/>
        <charset val="1"/>
      </rPr>
      <t xml:space="preserve">SD</t>
    </r>
    <r>
      <rPr>
        <sz val="11"/>
        <color rgb="FF000000"/>
        <rFont val="Calibri"/>
        <family val="2"/>
        <charset val="1"/>
      </rPr>
      <t xml:space="preserve"> = 0.82) than Mean 2 (</t>
    </r>
    <r>
      <rPr>
        <i val="true"/>
        <sz val="11"/>
        <color rgb="FF000000"/>
        <rFont val="Calibri"/>
        <family val="2"/>
        <charset val="1"/>
      </rPr>
      <t xml:space="preserve">M </t>
    </r>
    <r>
      <rPr>
        <sz val="11"/>
        <color rgb="FF000000"/>
        <rFont val="Calibri"/>
        <family val="2"/>
        <charset val="1"/>
      </rPr>
      <t xml:space="preserve">= 7.7, </t>
    </r>
    <r>
      <rPr>
        <i val="true"/>
        <sz val="11"/>
        <color rgb="FF000000"/>
        <rFont val="Calibri"/>
        <family val="2"/>
        <charset val="1"/>
      </rPr>
      <t xml:space="preserve">SD</t>
    </r>
    <r>
      <rPr>
        <sz val="11"/>
        <color rgb="FF000000"/>
        <rFont val="Calibri"/>
        <family val="2"/>
        <charset val="1"/>
      </rPr>
      <t xml:space="preserve"> = 0.95), </t>
    </r>
    <r>
      <rPr>
        <i val="true"/>
        <sz val="11"/>
        <color rgb="FF000000"/>
        <rFont val="Calibri"/>
        <family val="2"/>
        <charset val="1"/>
      </rPr>
      <t xml:space="preserve"> t</t>
    </r>
    <r>
      <rPr>
        <sz val="11"/>
        <color rgb="FF000000"/>
        <rFont val="Calibri"/>
        <family val="2"/>
        <charset val="1"/>
      </rPr>
      <t xml:space="preserve">(9) = 4.74, </t>
    </r>
    <r>
      <rPr>
        <i val="true"/>
        <sz val="11"/>
        <color rgb="FF000000"/>
        <rFont val="Calibri"/>
        <family val="2"/>
        <charset val="1"/>
      </rPr>
      <t xml:space="preserve">p</t>
    </r>
    <r>
      <rPr>
        <sz val="11"/>
        <color rgb="FF000000"/>
        <rFont val="Calibri"/>
        <family val="2"/>
        <charset val="1"/>
      </rPr>
      <t xml:space="preserve"> = .001, 95% CI [0.52, 1.48], Hedges’s </t>
    </r>
    <r>
      <rPr>
        <i val="true"/>
        <sz val="11"/>
        <color rgb="FF000000"/>
        <rFont val="Calibri"/>
        <family val="2"/>
        <charset val="1"/>
      </rPr>
      <t xml:space="preserve">g</t>
    </r>
    <r>
      <rPr>
        <i val="true"/>
        <vertAlign val="subscript"/>
        <sz val="11"/>
        <color rgb="FF000000"/>
        <rFont val="Calibri"/>
        <family val="2"/>
        <charset val="1"/>
      </rPr>
      <t xml:space="preserve">av</t>
    </r>
    <r>
      <rPr>
        <sz val="11"/>
        <color rgb="FF000000"/>
        <rFont val="Calibri"/>
        <family val="2"/>
        <charset val="1"/>
      </rPr>
      <t xml:space="preserve"> = 1.03 95% CI [0.50, 1.72]. The CL effect size indicates that after controlling for individual differences, the likelihood that a person scores higher for Mean 1 than for Mean 2 is 93%.</t>
    </r>
  </si>
  <si>
    <t xml:space="preserve">r</t>
  </si>
  <si>
    <r>
      <rPr>
        <b val="true"/>
        <sz val="11"/>
        <rFont val="Calibri"/>
        <family val="2"/>
        <charset val="1"/>
      </rPr>
      <t xml:space="preserve">SE</t>
    </r>
    <r>
      <rPr>
        <b val="true"/>
        <vertAlign val="subscript"/>
        <sz val="11"/>
        <rFont val="Calibri"/>
        <family val="2"/>
        <charset val="1"/>
      </rPr>
      <t xml:space="preserve">diff</t>
    </r>
  </si>
  <si>
    <r>
      <rPr>
        <b val="true"/>
        <sz val="11"/>
        <rFont val="Calibri"/>
        <family val="2"/>
        <charset val="1"/>
      </rPr>
      <t xml:space="preserve">95% CI M</t>
    </r>
    <r>
      <rPr>
        <b val="true"/>
        <vertAlign val="subscript"/>
        <sz val="11"/>
        <rFont val="Calibri"/>
        <family val="2"/>
        <charset val="1"/>
      </rPr>
      <t xml:space="preserve">diff</t>
    </r>
    <r>
      <rPr>
        <b val="true"/>
        <sz val="11"/>
        <rFont val="Calibri"/>
        <family val="2"/>
        <charset val="1"/>
      </rPr>
      <t xml:space="preserve"> [Low; High]</t>
    </r>
  </si>
  <si>
    <r>
      <rPr>
        <b val="true"/>
        <sz val="11"/>
        <rFont val="Calibri"/>
        <family val="2"/>
        <charset val="1"/>
      </rPr>
      <t xml:space="preserve">Cohen's d</t>
    </r>
    <r>
      <rPr>
        <b val="true"/>
        <vertAlign val="subscript"/>
        <sz val="11"/>
        <rFont val="Calibri"/>
        <family val="2"/>
        <charset val="1"/>
      </rPr>
      <t xml:space="preserve">av</t>
    </r>
  </si>
  <si>
    <r>
      <rPr>
        <b val="true"/>
        <sz val="11"/>
        <rFont val="Calibri"/>
        <family val="2"/>
        <charset val="1"/>
      </rPr>
      <t xml:space="preserve">Hedges g</t>
    </r>
    <r>
      <rPr>
        <b val="true"/>
        <vertAlign val="subscript"/>
        <sz val="11"/>
        <rFont val="Calibri"/>
        <family val="2"/>
        <charset val="1"/>
      </rPr>
      <t xml:space="preserve">av</t>
    </r>
  </si>
  <si>
    <t xml:space="preserve">t</t>
  </si>
  <si>
    <t xml:space="preserve">df</t>
  </si>
  <si>
    <t xml:space="preserve">p</t>
  </si>
  <si>
    <t xml:space="preserve">Partial η² &amp; ω² 
(latter only for One-Way ANOVA)</t>
  </si>
  <si>
    <t xml:space="preserve">F</t>
  </si>
  <si>
    <r>
      <rPr>
        <b val="true"/>
        <sz val="11"/>
        <rFont val="Calibri"/>
        <family val="2"/>
        <charset val="1"/>
      </rPr>
      <t xml:space="preserve">η</t>
    </r>
    <r>
      <rPr>
        <b val="true"/>
        <vertAlign val="subscript"/>
        <sz val="11"/>
        <rFont val="Calibri"/>
        <family val="2"/>
        <charset val="1"/>
      </rPr>
      <t xml:space="preserve">p</t>
    </r>
    <r>
      <rPr>
        <b val="true"/>
        <sz val="11"/>
        <rFont val="Calibri"/>
        <family val="2"/>
        <charset val="1"/>
      </rPr>
      <t xml:space="preserve">²</t>
    </r>
  </si>
  <si>
    <t xml:space="preserve">Independent Samples</t>
  </si>
  <si>
    <r>
      <rPr>
        <b val="true"/>
        <sz val="11"/>
        <color rgb="FF000000"/>
        <rFont val="Calibri"/>
        <family val="2"/>
        <charset val="1"/>
      </rPr>
      <t xml:space="preserve">Reporting Example</t>
    </r>
    <r>
      <rPr>
        <sz val="11"/>
        <color rgb="FF000000"/>
        <rFont val="Calibri"/>
        <family val="2"/>
        <charset val="1"/>
      </rPr>
      <t xml:space="preserve">: Group 1 scored higher (M = 8.7, SD = 0.82) than Group 2 (M = 7.7, SD = 0.95), </t>
    </r>
    <r>
      <rPr>
        <i val="true"/>
        <sz val="11"/>
        <color rgb="FF000000"/>
        <rFont val="Calibri"/>
        <family val="2"/>
        <charset val="1"/>
      </rPr>
      <t xml:space="preserve">t</t>
    </r>
    <r>
      <rPr>
        <sz val="11"/>
        <color rgb="FF000000"/>
        <rFont val="Calibri"/>
        <family val="2"/>
        <charset val="1"/>
      </rPr>
      <t xml:space="preserve">(18) = 2.52, </t>
    </r>
    <r>
      <rPr>
        <i val="true"/>
        <sz val="11"/>
        <color rgb="FF000000"/>
        <rFont val="Calibri"/>
        <family val="2"/>
        <charset val="1"/>
      </rPr>
      <t xml:space="preserve">p</t>
    </r>
    <r>
      <rPr>
        <sz val="11"/>
        <color rgb="FF000000"/>
        <rFont val="Calibri"/>
        <family val="2"/>
        <charset val="1"/>
      </rPr>
      <t xml:space="preserve"> = .022, 95% CI [0.17, 1.83], Hedges’s </t>
    </r>
    <r>
      <rPr>
        <i val="true"/>
        <sz val="11"/>
        <color rgb="FF000000"/>
        <rFont val="Calibri"/>
        <family val="2"/>
        <charset val="1"/>
      </rPr>
      <t xml:space="preserve">g</t>
    </r>
    <r>
      <rPr>
        <i val="true"/>
        <vertAlign val="subscript"/>
        <sz val="11"/>
        <color rgb="FF000000"/>
        <rFont val="Calibri"/>
        <family val="2"/>
        <charset val="1"/>
      </rPr>
      <t xml:space="preserve">s</t>
    </r>
    <r>
      <rPr>
        <sz val="11"/>
        <color rgb="FF000000"/>
        <rFont val="Calibri"/>
        <family val="2"/>
        <charset val="1"/>
      </rPr>
      <t xml:space="preserve"> = 1.08, 95% CI [0.13, 2.01]. The CL effect size indicates that the chance that for a randomly selected pair of individuals the score of a person from Group 1 is higher than the score of a person from group 2 is 79%.</t>
    </r>
  </si>
  <si>
    <t xml:space="preserve">df effect</t>
  </si>
  <si>
    <r>
      <rPr>
        <b val="true"/>
        <sz val="11"/>
        <rFont val="Calibri"/>
        <family val="2"/>
        <charset val="1"/>
      </rPr>
      <t xml:space="preserve">ω</t>
    </r>
    <r>
      <rPr>
        <b val="true"/>
        <vertAlign val="subscript"/>
        <sz val="11"/>
        <rFont val="Calibri"/>
        <family val="2"/>
        <charset val="1"/>
      </rPr>
      <t xml:space="preserve">p</t>
    </r>
    <r>
      <rPr>
        <b val="true"/>
        <sz val="11"/>
        <rFont val="Calibri"/>
        <family val="2"/>
        <charset val="1"/>
      </rPr>
      <t xml:space="preserve">²</t>
    </r>
  </si>
  <si>
    <t xml:space="preserve">Mean group 1</t>
  </si>
  <si>
    <t xml:space="preserve">Mean group 2</t>
  </si>
  <si>
    <r>
      <rPr>
        <b val="true"/>
        <sz val="11"/>
        <rFont val="Calibri"/>
        <family val="2"/>
        <charset val="1"/>
      </rPr>
      <t xml:space="preserve">Cohen's d</t>
    </r>
    <r>
      <rPr>
        <b val="true"/>
        <vertAlign val="subscript"/>
        <sz val="11"/>
        <rFont val="Calibri"/>
        <family val="2"/>
        <charset val="1"/>
      </rPr>
      <t xml:space="preserve">s</t>
    </r>
  </si>
  <si>
    <t xml:space="preserve">df error</t>
  </si>
  <si>
    <t xml:space="preserve">SD group 1</t>
  </si>
  <si>
    <t xml:space="preserve">SD group 2</t>
  </si>
  <si>
    <t xml:space="preserve">Cohen's d</t>
  </si>
  <si>
    <r>
      <rPr>
        <b val="true"/>
        <sz val="11"/>
        <color rgb="FF000000"/>
        <rFont val="Calibri"/>
        <family val="2"/>
        <charset val="1"/>
      </rPr>
      <t xml:space="preserve">Reporting Example</t>
    </r>
    <r>
      <rPr>
        <sz val="11"/>
        <color rgb="FF000000"/>
        <rFont val="Calibri"/>
        <family val="2"/>
        <charset val="1"/>
      </rPr>
      <t xml:space="preserve">: Group 1 scored higher (</t>
    </r>
    <r>
      <rPr>
        <i val="true"/>
        <sz val="11"/>
        <color rgb="FF000000"/>
        <rFont val="Calibri"/>
        <family val="2"/>
        <charset val="1"/>
      </rPr>
      <t xml:space="preserve">M</t>
    </r>
    <r>
      <rPr>
        <sz val="11"/>
        <color rgb="FF000000"/>
        <rFont val="Calibri"/>
        <family val="2"/>
        <charset val="1"/>
      </rPr>
      <t xml:space="preserve"> = 8.7, </t>
    </r>
    <r>
      <rPr>
        <i val="true"/>
        <sz val="11"/>
        <color rgb="FF000000"/>
        <rFont val="Calibri"/>
        <family val="2"/>
        <charset val="1"/>
      </rPr>
      <t xml:space="preserve">SD</t>
    </r>
    <r>
      <rPr>
        <sz val="11"/>
        <color rgb="FF000000"/>
        <rFont val="Calibri"/>
        <family val="2"/>
        <charset val="1"/>
      </rPr>
      <t xml:space="preserve"> = 0.82) than Group 2 (</t>
    </r>
    <r>
      <rPr>
        <i val="true"/>
        <sz val="11"/>
        <color rgb="FF000000"/>
        <rFont val="Calibri"/>
        <family val="2"/>
        <charset val="1"/>
      </rPr>
      <t xml:space="preserve">M</t>
    </r>
    <r>
      <rPr>
        <sz val="11"/>
        <color rgb="FF000000"/>
        <rFont val="Calibri"/>
        <family val="2"/>
        <charset val="1"/>
      </rPr>
      <t xml:space="preserve"> = 7.7, </t>
    </r>
    <r>
      <rPr>
        <i val="true"/>
        <sz val="11"/>
        <color rgb="FF000000"/>
        <rFont val="Calibri"/>
        <family val="2"/>
        <charset val="1"/>
      </rPr>
      <t xml:space="preserve">SD</t>
    </r>
    <r>
      <rPr>
        <sz val="11"/>
        <color rgb="FF000000"/>
        <rFont val="Calibri"/>
        <family val="2"/>
        <charset val="1"/>
      </rPr>
      <t xml:space="preserve"> = 0.95),   </t>
    </r>
    <r>
      <rPr>
        <i val="true"/>
        <sz val="11"/>
        <color rgb="FF000000"/>
        <rFont val="Calibri"/>
        <family val="2"/>
        <charset val="1"/>
      </rPr>
      <t xml:space="preserve">F</t>
    </r>
    <r>
      <rPr>
        <sz val="11"/>
        <color rgb="FF000000"/>
        <rFont val="Calibri"/>
        <family val="2"/>
        <charset val="1"/>
      </rPr>
      <t xml:space="preserve">(1, 18) =  6.34, </t>
    </r>
    <r>
      <rPr>
        <i val="true"/>
        <sz val="11"/>
        <color rgb="FF000000"/>
        <rFont val="Calibri"/>
        <family val="2"/>
        <charset val="1"/>
      </rPr>
      <t xml:space="preserve">p</t>
    </r>
    <r>
      <rPr>
        <sz val="11"/>
        <color rgb="FF000000"/>
        <rFont val="Calibri"/>
        <family val="2"/>
        <charset val="1"/>
      </rPr>
      <t xml:space="preserve"> = .022, ω</t>
    </r>
    <r>
      <rPr>
        <vertAlign val="subscript"/>
        <sz val="11"/>
        <color rgb="FF000000"/>
        <rFont val="Calibri"/>
        <family val="2"/>
        <charset val="1"/>
      </rPr>
      <t xml:space="preserve">p</t>
    </r>
    <r>
      <rPr>
        <sz val="11"/>
        <color rgb="FF000000"/>
        <rFont val="Calibri"/>
        <family val="2"/>
        <charset val="1"/>
      </rPr>
      <t xml:space="preserve">²= 0.21, 90% CI [0.02, 0.48].</t>
    </r>
  </si>
  <si>
    <t xml:space="preserve">n group 1</t>
  </si>
  <si>
    <t xml:space="preserve">n group 2</t>
  </si>
  <si>
    <r>
      <rPr>
        <b val="true"/>
        <sz val="11"/>
        <rFont val="Calibri"/>
        <family val="2"/>
        <charset val="1"/>
      </rPr>
      <t xml:space="preserve">Hedges's g</t>
    </r>
    <r>
      <rPr>
        <b val="true"/>
        <vertAlign val="subscript"/>
        <sz val="11"/>
        <rFont val="Calibri"/>
        <family val="2"/>
        <charset val="1"/>
      </rPr>
      <t xml:space="preserve">s</t>
    </r>
  </si>
  <si>
    <r>
      <rPr>
        <b val="true"/>
        <sz val="11"/>
        <rFont val="Calibri"/>
        <family val="2"/>
        <charset val="1"/>
      </rPr>
      <t xml:space="preserve">d</t>
    </r>
    <r>
      <rPr>
        <b val="true"/>
        <vertAlign val="subscript"/>
        <sz val="11"/>
        <rFont val="Calibri"/>
        <family val="2"/>
        <charset val="1"/>
      </rPr>
      <t xml:space="preserve">s</t>
    </r>
    <r>
      <rPr>
        <b val="true"/>
        <sz val="11"/>
        <rFont val="Calibri"/>
        <family val="2"/>
        <charset val="1"/>
      </rPr>
      <t xml:space="preserve"> from </t>
    </r>
    <r>
      <rPr>
        <b val="true"/>
        <i val="true"/>
        <sz val="11"/>
        <rFont val="Calibri"/>
        <family val="2"/>
        <charset val="1"/>
      </rPr>
      <t xml:space="preserve">t</t>
    </r>
    <r>
      <rPr>
        <b val="true"/>
        <sz val="11"/>
        <rFont val="Calibri"/>
        <family val="2"/>
        <charset val="1"/>
      </rPr>
      <t xml:space="preserve"> for independent samples</t>
    </r>
  </si>
  <si>
    <t xml:space="preserve">Total N</t>
  </si>
  <si>
    <r>
      <rPr>
        <b val="true"/>
        <sz val="11"/>
        <rFont val="Calibri"/>
        <family val="2"/>
        <charset val="1"/>
      </rPr>
      <t xml:space="preserve">Cohen's d</t>
    </r>
    <r>
      <rPr>
        <b val="true"/>
        <vertAlign val="subscript"/>
        <sz val="11"/>
        <rFont val="Calibri"/>
        <family val="2"/>
        <charset val="1"/>
      </rPr>
      <t xml:space="preserve">s</t>
    </r>
    <r>
      <rPr>
        <b val="true"/>
        <sz val="11"/>
        <rFont val="Calibri"/>
        <family val="2"/>
        <charset val="1"/>
      </rPr>
      <t xml:space="preserve"> ≈</t>
    </r>
  </si>
  <si>
    <r>
      <rPr>
        <b val="true"/>
        <sz val="11"/>
        <rFont val="Calibri"/>
        <family val="2"/>
        <charset val="1"/>
      </rPr>
      <t xml:space="preserve">Cohen's d</t>
    </r>
    <r>
      <rPr>
        <b val="true"/>
        <vertAlign val="subscript"/>
        <sz val="11"/>
        <rFont val="Calibri"/>
        <family val="2"/>
        <charset val="1"/>
      </rPr>
      <t xml:space="preserve">s</t>
    </r>
    <r>
      <rPr>
        <b val="true"/>
        <sz val="11"/>
        <rFont val="Calibri"/>
        <family val="2"/>
        <charset val="1"/>
      </rPr>
      <t xml:space="preserve"> =</t>
    </r>
  </si>
  <si>
    <r>
      <rPr>
        <b val="true"/>
        <sz val="11"/>
        <rFont val="Calibri"/>
        <family val="2"/>
        <charset val="1"/>
      </rPr>
      <t xml:space="preserve">Hedges g</t>
    </r>
    <r>
      <rPr>
        <b val="true"/>
        <vertAlign val="subscript"/>
        <sz val="11"/>
        <rFont val="Calibri"/>
        <family val="2"/>
        <charset val="1"/>
      </rPr>
      <t xml:space="preserve">s</t>
    </r>
    <r>
      <rPr>
        <b val="true"/>
        <sz val="11"/>
        <rFont val="Calibri"/>
        <family val="2"/>
        <charset val="1"/>
      </rPr>
      <t xml:space="preserve"> ≈</t>
    </r>
  </si>
  <si>
    <r>
      <rPr>
        <b val="true"/>
        <sz val="11"/>
        <rFont val="Calibri"/>
        <family val="2"/>
        <charset val="1"/>
      </rPr>
      <t xml:space="preserve">Hedges g</t>
    </r>
    <r>
      <rPr>
        <b val="true"/>
        <vertAlign val="subscript"/>
        <sz val="11"/>
        <rFont val="Calibri"/>
        <family val="2"/>
        <charset val="1"/>
      </rPr>
      <t xml:space="preserve">s</t>
    </r>
    <r>
      <rPr>
        <b val="true"/>
        <sz val="11"/>
        <rFont val="Calibri"/>
        <family val="2"/>
        <charset val="1"/>
      </rPr>
      <t xml:space="preserve"> =</t>
    </r>
  </si>
  <si>
    <t xml:space="preserve">CL ≈</t>
  </si>
  <si>
    <t xml:space="preserve">Data for two groups of observations used as the basis for the example results.</t>
  </si>
  <si>
    <t xml:space="preserve">Group 1</t>
  </si>
  <si>
    <t xml:space="preserve">Group 2</t>
  </si>
  <si>
    <t xml:space="preserve">Difference</t>
  </si>
  <si>
    <t xml:space="preserve">M</t>
  </si>
  <si>
    <t xml:space="preserve">SD</t>
  </si>
  <si>
    <t xml:space="preserve">(P; within) Design</t>
  </si>
  <si>
    <t xml:space="preserve">(A; between) X (P; within) Design</t>
  </si>
  <si>
    <t xml:space="preserve">(P; within) X (Q; Within) Design</t>
  </si>
  <si>
    <t xml:space="preserve">(A; Between) X (P; Within) X (Q; Within) Design</t>
  </si>
  <si>
    <t xml:space="preserve">(A; Between) X (B; Between) X (P; Within) Design</t>
  </si>
  <si>
    <t xml:space="preserve">Tests of Within-Subjects Effects</t>
  </si>
  <si>
    <r>
      <rPr>
        <b val="true"/>
        <sz val="11"/>
        <rFont val="Calibri"/>
        <family val="2"/>
        <charset val="1"/>
      </rPr>
      <t xml:space="preserve">η</t>
    </r>
    <r>
      <rPr>
        <b val="true"/>
        <vertAlign val="subscript"/>
        <sz val="11"/>
        <rFont val="Calibri"/>
        <family val="2"/>
        <charset val="1"/>
      </rPr>
      <t xml:space="preserve">G</t>
    </r>
    <r>
      <rPr>
        <b val="true"/>
        <sz val="11"/>
        <rFont val="Calibri"/>
        <family val="2"/>
        <charset val="1"/>
      </rPr>
      <t xml:space="preserve">² for (P; within)</t>
    </r>
  </si>
  <si>
    <r>
      <rPr>
        <b val="true"/>
        <sz val="11"/>
        <rFont val="Calibri"/>
        <family val="2"/>
        <charset val="1"/>
      </rPr>
      <t xml:space="preserve">η</t>
    </r>
    <r>
      <rPr>
        <b val="true"/>
        <vertAlign val="subscript"/>
        <sz val="11"/>
        <rFont val="Calibri"/>
        <family val="2"/>
        <charset val="1"/>
      </rPr>
      <t xml:space="preserve">G</t>
    </r>
    <r>
      <rPr>
        <b val="true"/>
        <sz val="11"/>
        <rFont val="Calibri"/>
        <family val="2"/>
        <charset val="1"/>
      </rPr>
      <t xml:space="preserve">² for (A; between) X (P; within)</t>
    </r>
  </si>
  <si>
    <r>
      <rPr>
        <b val="true"/>
        <sz val="11"/>
        <rFont val="Calibri"/>
        <family val="2"/>
        <charset val="1"/>
      </rPr>
      <t xml:space="preserve">η</t>
    </r>
    <r>
      <rPr>
        <b val="true"/>
        <vertAlign val="subscript"/>
        <sz val="11"/>
        <rFont val="Calibri"/>
        <family val="2"/>
        <charset val="1"/>
      </rPr>
      <t xml:space="preserve">G</t>
    </r>
    <r>
      <rPr>
        <b val="true"/>
        <sz val="11"/>
        <rFont val="Calibri"/>
        <family val="2"/>
        <charset val="1"/>
      </rPr>
      <t xml:space="preserve">² for (P; within) X (Q; within)</t>
    </r>
  </si>
  <si>
    <t xml:space="preserve">Measure: MEASURE_1</t>
  </si>
  <si>
    <t xml:space="preserve">Main Within</t>
  </si>
  <si>
    <t xml:space="preserve">Main Between</t>
  </si>
  <si>
    <t xml:space="preserve">Interaction</t>
  </si>
  <si>
    <t xml:space="preserve">Main Within P</t>
  </si>
  <si>
    <t xml:space="preserve">Main Within Q</t>
  </si>
  <si>
    <t xml:space="preserve">Between</t>
  </si>
  <si>
    <t xml:space="preserve">Main Between A</t>
  </si>
  <si>
    <t xml:space="preserve">Interaction P A</t>
  </si>
  <si>
    <t xml:space="preserve">Interaction Q A</t>
  </si>
  <si>
    <t xml:space="preserve">Interaction P Q</t>
  </si>
  <si>
    <t xml:space="preserve">Three-Way A P Q</t>
  </si>
  <si>
    <t xml:space="preserve">Main Between B</t>
  </si>
  <si>
    <t xml:space="preserve">Interaction A X B</t>
  </si>
  <si>
    <t xml:space="preserve">Interaction A X P</t>
  </si>
  <si>
    <t xml:space="preserve">Interaction P X B</t>
  </si>
  <si>
    <t xml:space="preserve">Three-Way P X A X B</t>
  </si>
  <si>
    <t xml:space="preserve">Source</t>
  </si>
  <si>
    <t xml:space="preserve">Type III Sum of Squares</t>
  </si>
  <si>
    <t xml:space="preserve">Mean Square</t>
  </si>
  <si>
    <t xml:space="preserve">Sig.</t>
  </si>
  <si>
    <t xml:space="preserve">Partial Eta Squared</t>
  </si>
  <si>
    <r>
      <rPr>
        <b val="true"/>
        <i val="true"/>
        <sz val="11"/>
        <rFont val="Calibri"/>
        <family val="2"/>
        <charset val="1"/>
      </rPr>
      <t xml:space="preserve">SS</t>
    </r>
    <r>
      <rPr>
        <b val="true"/>
        <i val="true"/>
        <vertAlign val="subscript"/>
        <sz val="11"/>
        <rFont val="Calibri"/>
        <family val="2"/>
        <charset val="1"/>
      </rPr>
      <t xml:space="preserve">P</t>
    </r>
  </si>
  <si>
    <r>
      <rPr>
        <b val="true"/>
        <i val="true"/>
        <sz val="11"/>
        <rFont val="Calibri"/>
        <family val="2"/>
        <charset val="1"/>
      </rPr>
      <t xml:space="preserve">MS</t>
    </r>
    <r>
      <rPr>
        <b val="true"/>
        <i val="true"/>
        <vertAlign val="subscript"/>
        <sz val="11"/>
        <rFont val="Calibri"/>
        <family val="2"/>
        <charset val="1"/>
      </rPr>
      <t xml:space="preserve">P</t>
    </r>
  </si>
  <si>
    <r>
      <rPr>
        <b val="true"/>
        <i val="true"/>
        <sz val="11"/>
        <rFont val="Calibri"/>
        <family val="2"/>
        <charset val="1"/>
      </rPr>
      <t xml:space="preserve">SS</t>
    </r>
    <r>
      <rPr>
        <b val="true"/>
        <i val="true"/>
        <vertAlign val="subscript"/>
        <sz val="11"/>
        <rFont val="Calibri"/>
        <family val="2"/>
        <charset val="1"/>
      </rPr>
      <t xml:space="preserve">A</t>
    </r>
  </si>
  <si>
    <r>
      <rPr>
        <b val="true"/>
        <i val="true"/>
        <sz val="11"/>
        <rFont val="Calibri"/>
        <family val="2"/>
        <charset val="1"/>
      </rPr>
      <t xml:space="preserve">SS</t>
    </r>
    <r>
      <rPr>
        <b val="true"/>
        <i val="true"/>
        <vertAlign val="subscript"/>
        <sz val="11"/>
        <rFont val="Calibri"/>
        <family val="2"/>
        <charset val="1"/>
      </rPr>
      <t xml:space="preserve">PA</t>
    </r>
  </si>
  <si>
    <r>
      <rPr>
        <b val="true"/>
        <i val="true"/>
        <sz val="11"/>
        <rFont val="Calibri"/>
        <family val="2"/>
        <charset val="1"/>
      </rPr>
      <t xml:space="preserve">SS</t>
    </r>
    <r>
      <rPr>
        <b val="true"/>
        <i val="true"/>
        <vertAlign val="subscript"/>
        <sz val="11"/>
        <rFont val="Calibri"/>
        <family val="2"/>
        <charset val="1"/>
      </rPr>
      <t xml:space="preserve">Q</t>
    </r>
  </si>
  <si>
    <r>
      <rPr>
        <b val="true"/>
        <i val="true"/>
        <sz val="11"/>
        <rFont val="Calibri"/>
        <family val="2"/>
        <charset val="1"/>
      </rPr>
      <t xml:space="preserve">SS</t>
    </r>
    <r>
      <rPr>
        <b val="true"/>
        <i val="true"/>
        <vertAlign val="subscript"/>
        <sz val="11"/>
        <rFont val="Calibri"/>
        <family val="2"/>
        <charset val="1"/>
      </rPr>
      <t xml:space="preserve">PQ</t>
    </r>
  </si>
  <si>
    <r>
      <rPr>
        <b val="true"/>
        <i val="true"/>
        <sz val="11"/>
        <rFont val="Calibri"/>
        <family val="2"/>
        <charset val="1"/>
      </rPr>
      <t xml:space="preserve">SS</t>
    </r>
    <r>
      <rPr>
        <b val="true"/>
        <i val="true"/>
        <vertAlign val="subscript"/>
        <sz val="11"/>
        <rFont val="Calibri"/>
        <family val="2"/>
        <charset val="1"/>
      </rPr>
      <t xml:space="preserve">s</t>
    </r>
  </si>
  <si>
    <r>
      <rPr>
        <b val="true"/>
        <i val="true"/>
        <sz val="11"/>
        <rFont val="Calibri"/>
        <family val="2"/>
        <charset val="1"/>
      </rPr>
      <t xml:space="preserve">SS</t>
    </r>
    <r>
      <rPr>
        <b val="true"/>
        <i val="true"/>
        <vertAlign val="subscript"/>
        <sz val="11"/>
        <rFont val="Calibri"/>
        <family val="2"/>
        <charset val="1"/>
      </rPr>
      <t xml:space="preserve">QA</t>
    </r>
  </si>
  <si>
    <r>
      <rPr>
        <b val="true"/>
        <i val="true"/>
        <sz val="11"/>
        <rFont val="Calibri"/>
        <family val="2"/>
        <charset val="1"/>
      </rPr>
      <t xml:space="preserve">SS</t>
    </r>
    <r>
      <rPr>
        <b val="true"/>
        <i val="true"/>
        <vertAlign val="subscript"/>
        <sz val="11"/>
        <rFont val="Calibri"/>
        <family val="2"/>
        <charset val="1"/>
      </rPr>
      <t xml:space="preserve">PQA</t>
    </r>
  </si>
  <si>
    <r>
      <rPr>
        <b val="true"/>
        <i val="true"/>
        <sz val="11"/>
        <rFont val="Calibri"/>
        <family val="2"/>
        <charset val="1"/>
      </rPr>
      <t xml:space="preserve">SS</t>
    </r>
    <r>
      <rPr>
        <b val="true"/>
        <i val="true"/>
        <vertAlign val="subscript"/>
        <sz val="11"/>
        <rFont val="Calibri"/>
        <family val="2"/>
        <charset val="1"/>
      </rPr>
      <t xml:space="preserve">B</t>
    </r>
  </si>
  <si>
    <r>
      <rPr>
        <b val="true"/>
        <i val="true"/>
        <sz val="11"/>
        <rFont val="Calibri"/>
        <family val="2"/>
        <charset val="1"/>
      </rPr>
      <t xml:space="preserve">SS</t>
    </r>
    <r>
      <rPr>
        <b val="true"/>
        <i val="true"/>
        <vertAlign val="subscript"/>
        <sz val="11"/>
        <rFont val="Calibri"/>
        <family val="2"/>
        <charset val="1"/>
      </rPr>
      <t xml:space="preserve">AB</t>
    </r>
  </si>
  <si>
    <r>
      <rPr>
        <b val="true"/>
        <i val="true"/>
        <sz val="11"/>
        <rFont val="Calibri"/>
        <family val="2"/>
        <charset val="1"/>
      </rPr>
      <t xml:space="preserve">SS</t>
    </r>
    <r>
      <rPr>
        <b val="true"/>
        <i val="true"/>
        <vertAlign val="subscript"/>
        <sz val="11"/>
        <rFont val="Calibri"/>
        <family val="2"/>
        <charset val="1"/>
      </rPr>
      <t xml:space="preserve">PB</t>
    </r>
  </si>
  <si>
    <r>
      <rPr>
        <b val="true"/>
        <i val="true"/>
        <sz val="11"/>
        <rFont val="Calibri"/>
        <family val="2"/>
        <charset val="1"/>
      </rPr>
      <t xml:space="preserve">SS</t>
    </r>
    <r>
      <rPr>
        <b val="true"/>
        <i val="true"/>
        <vertAlign val="subscript"/>
        <sz val="11"/>
        <rFont val="Calibri"/>
        <family val="2"/>
        <charset val="1"/>
      </rPr>
      <t xml:space="preserve">PAB</t>
    </r>
  </si>
  <si>
    <t xml:space="preserve">WithinFactor1</t>
  </si>
  <si>
    <t xml:space="preserve">Sphericity Assumed</t>
  </si>
  <si>
    <t xml:space="preserve">Greenhouse-Geisser</t>
  </si>
  <si>
    <r>
      <rPr>
        <b val="true"/>
        <i val="true"/>
        <sz val="11"/>
        <rFont val="Calibri"/>
        <family val="2"/>
        <charset val="1"/>
      </rPr>
      <t xml:space="preserve">SS</t>
    </r>
    <r>
      <rPr>
        <b val="true"/>
        <i val="true"/>
        <vertAlign val="subscript"/>
        <sz val="11"/>
        <rFont val="Calibri"/>
        <family val="2"/>
        <charset val="1"/>
      </rPr>
      <t xml:space="preserve">Ps</t>
    </r>
  </si>
  <si>
    <r>
      <rPr>
        <b val="true"/>
        <i val="true"/>
        <sz val="11"/>
        <rFont val="Calibri"/>
        <family val="2"/>
        <charset val="1"/>
      </rPr>
      <t xml:space="preserve">MS</t>
    </r>
    <r>
      <rPr>
        <b val="true"/>
        <i val="true"/>
        <vertAlign val="subscript"/>
        <sz val="11"/>
        <rFont val="Calibri"/>
        <family val="2"/>
        <charset val="1"/>
      </rPr>
      <t xml:space="preserve">Ps</t>
    </r>
  </si>
  <si>
    <r>
      <rPr>
        <b val="true"/>
        <i val="true"/>
        <sz val="11"/>
        <rFont val="Calibri"/>
        <family val="2"/>
        <charset val="1"/>
      </rPr>
      <t xml:space="preserve">SS</t>
    </r>
    <r>
      <rPr>
        <b val="true"/>
        <i val="true"/>
        <vertAlign val="subscript"/>
        <sz val="11"/>
        <rFont val="Calibri"/>
        <family val="2"/>
        <charset val="1"/>
      </rPr>
      <t xml:space="preserve">s/A</t>
    </r>
  </si>
  <si>
    <r>
      <rPr>
        <b val="true"/>
        <i val="true"/>
        <sz val="11"/>
        <rFont val="Calibri"/>
        <family val="2"/>
        <charset val="1"/>
      </rPr>
      <t xml:space="preserve">SS</t>
    </r>
    <r>
      <rPr>
        <b val="true"/>
        <i val="true"/>
        <vertAlign val="subscript"/>
        <sz val="11"/>
        <rFont val="Calibri"/>
        <family val="2"/>
        <charset val="1"/>
      </rPr>
      <t xml:space="preserve">Ps/A</t>
    </r>
  </si>
  <si>
    <r>
      <rPr>
        <b val="true"/>
        <i val="true"/>
        <sz val="11"/>
        <rFont val="Calibri"/>
        <family val="2"/>
        <charset val="1"/>
      </rPr>
      <t xml:space="preserve">SS</t>
    </r>
    <r>
      <rPr>
        <b val="true"/>
        <i val="true"/>
        <vertAlign val="subscript"/>
        <sz val="11"/>
        <rFont val="Calibri"/>
        <family val="2"/>
        <charset val="1"/>
      </rPr>
      <t xml:space="preserve">Qs</t>
    </r>
  </si>
  <si>
    <r>
      <rPr>
        <b val="true"/>
        <i val="true"/>
        <sz val="11"/>
        <rFont val="Calibri"/>
        <family val="2"/>
        <charset val="1"/>
      </rPr>
      <t xml:space="preserve">SS</t>
    </r>
    <r>
      <rPr>
        <b val="true"/>
        <i val="true"/>
        <vertAlign val="subscript"/>
        <sz val="11"/>
        <rFont val="Calibri"/>
        <family val="2"/>
        <charset val="1"/>
      </rPr>
      <t xml:space="preserve">PQs</t>
    </r>
  </si>
  <si>
    <r>
      <rPr>
        <b val="true"/>
        <i val="true"/>
        <sz val="11"/>
        <rFont val="Calibri"/>
        <family val="2"/>
        <charset val="1"/>
      </rPr>
      <t xml:space="preserve">SS</t>
    </r>
    <r>
      <rPr>
        <b val="true"/>
        <i val="true"/>
        <vertAlign val="subscript"/>
        <sz val="11"/>
        <rFont val="Calibri"/>
        <family val="2"/>
        <charset val="1"/>
      </rPr>
      <t xml:space="preserve">Qs/A</t>
    </r>
  </si>
  <si>
    <r>
      <rPr>
        <b val="true"/>
        <i val="true"/>
        <sz val="11"/>
        <rFont val="Calibri"/>
        <family val="2"/>
        <charset val="1"/>
      </rPr>
      <t xml:space="preserve">SS</t>
    </r>
    <r>
      <rPr>
        <b val="true"/>
        <i val="true"/>
        <vertAlign val="subscript"/>
        <sz val="11"/>
        <rFont val="Calibri"/>
        <family val="2"/>
        <charset val="1"/>
      </rPr>
      <t xml:space="preserve">PQs/A</t>
    </r>
  </si>
  <si>
    <r>
      <rPr>
        <b val="true"/>
        <i val="true"/>
        <sz val="11"/>
        <rFont val="Calibri"/>
        <family val="2"/>
        <charset val="1"/>
      </rPr>
      <t xml:space="preserve">SS</t>
    </r>
    <r>
      <rPr>
        <b val="true"/>
        <i val="true"/>
        <vertAlign val="subscript"/>
        <sz val="11"/>
        <rFont val="Calibri"/>
        <family val="2"/>
        <charset val="1"/>
      </rPr>
      <t xml:space="preserve">s/AB</t>
    </r>
  </si>
  <si>
    <r>
      <rPr>
        <b val="true"/>
        <i val="true"/>
        <sz val="11"/>
        <rFont val="Calibri"/>
        <family val="2"/>
        <charset val="1"/>
      </rPr>
      <t xml:space="preserve">SS</t>
    </r>
    <r>
      <rPr>
        <b val="true"/>
        <i val="true"/>
        <vertAlign val="subscript"/>
        <sz val="11"/>
        <rFont val="Calibri"/>
        <family val="2"/>
        <charset val="1"/>
      </rPr>
      <t xml:space="preserve">Ps/AB</t>
    </r>
  </si>
  <si>
    <t xml:space="preserve">Huynh-Feldt</t>
  </si>
  <si>
    <t xml:space="preserve">Lower-bound</t>
  </si>
  <si>
    <r>
      <rPr>
        <b val="true"/>
        <i val="true"/>
        <sz val="11"/>
        <rFont val="Calibri"/>
        <family val="2"/>
        <charset val="1"/>
      </rPr>
      <t xml:space="preserve">MS</t>
    </r>
    <r>
      <rPr>
        <b val="true"/>
        <i val="true"/>
        <vertAlign val="subscript"/>
        <sz val="11"/>
        <rFont val="Calibri"/>
        <family val="2"/>
        <charset val="1"/>
      </rPr>
      <t xml:space="preserve">s</t>
    </r>
  </si>
  <si>
    <r>
      <rPr>
        <b val="true"/>
        <i val="true"/>
        <sz val="11"/>
        <rFont val="Calibri"/>
        <family val="2"/>
        <charset val="1"/>
      </rPr>
      <t xml:space="preserve">MS</t>
    </r>
    <r>
      <rPr>
        <b val="true"/>
        <i val="true"/>
        <vertAlign val="subscript"/>
        <sz val="11"/>
        <rFont val="Calibri"/>
        <family val="2"/>
        <charset val="1"/>
      </rPr>
      <t xml:space="preserve">A</t>
    </r>
  </si>
  <si>
    <r>
      <rPr>
        <b val="true"/>
        <i val="true"/>
        <sz val="11"/>
        <rFont val="Calibri"/>
        <family val="2"/>
        <charset val="1"/>
      </rPr>
      <t xml:space="preserve">MS</t>
    </r>
    <r>
      <rPr>
        <b val="true"/>
        <i val="true"/>
        <vertAlign val="subscript"/>
        <sz val="11"/>
        <rFont val="Calibri"/>
        <family val="2"/>
        <charset val="1"/>
      </rPr>
      <t xml:space="preserve">PA</t>
    </r>
  </si>
  <si>
    <r>
      <rPr>
        <b val="true"/>
        <i val="true"/>
        <sz val="11"/>
        <rFont val="Calibri"/>
        <family val="2"/>
        <charset val="1"/>
      </rPr>
      <t xml:space="preserve">MS</t>
    </r>
    <r>
      <rPr>
        <b val="true"/>
        <i val="true"/>
        <vertAlign val="subscript"/>
        <sz val="11"/>
        <rFont val="Calibri"/>
        <family val="2"/>
        <charset val="1"/>
      </rPr>
      <t xml:space="preserve">Q</t>
    </r>
  </si>
  <si>
    <r>
      <rPr>
        <b val="true"/>
        <i val="true"/>
        <sz val="11"/>
        <rFont val="Calibri"/>
        <family val="2"/>
        <charset val="1"/>
      </rPr>
      <t xml:space="preserve">MS</t>
    </r>
    <r>
      <rPr>
        <b val="true"/>
        <i val="true"/>
        <vertAlign val="subscript"/>
        <sz val="11"/>
        <rFont val="Calibri"/>
        <family val="2"/>
        <charset val="1"/>
      </rPr>
      <t xml:space="preserve">PQ</t>
    </r>
  </si>
  <si>
    <r>
      <rPr>
        <b val="true"/>
        <i val="true"/>
        <sz val="11"/>
        <rFont val="Calibri"/>
        <family val="2"/>
        <charset val="1"/>
      </rPr>
      <t xml:space="preserve">MS</t>
    </r>
    <r>
      <rPr>
        <b val="true"/>
        <i val="true"/>
        <vertAlign val="subscript"/>
        <sz val="11"/>
        <rFont val="Calibri"/>
        <family val="2"/>
        <charset val="1"/>
      </rPr>
      <t xml:space="preserve">QA</t>
    </r>
  </si>
  <si>
    <r>
      <rPr>
        <b val="true"/>
        <i val="true"/>
        <sz val="11"/>
        <rFont val="Calibri"/>
        <family val="2"/>
        <charset val="1"/>
      </rPr>
      <t xml:space="preserve">MS</t>
    </r>
    <r>
      <rPr>
        <b val="true"/>
        <i val="true"/>
        <vertAlign val="subscript"/>
        <sz val="11"/>
        <rFont val="Calibri"/>
        <family val="2"/>
        <charset val="1"/>
      </rPr>
      <t xml:space="preserve">PQA</t>
    </r>
  </si>
  <si>
    <r>
      <rPr>
        <b val="true"/>
        <i val="true"/>
        <sz val="11"/>
        <rFont val="Calibri"/>
        <family val="2"/>
        <charset val="1"/>
      </rPr>
      <t xml:space="preserve">MS</t>
    </r>
    <r>
      <rPr>
        <b val="true"/>
        <i val="true"/>
        <vertAlign val="subscript"/>
        <sz val="11"/>
        <rFont val="Calibri"/>
        <family val="2"/>
        <charset val="1"/>
      </rPr>
      <t xml:space="preserve">PB</t>
    </r>
  </si>
  <si>
    <r>
      <rPr>
        <b val="true"/>
        <i val="true"/>
        <sz val="11"/>
        <rFont val="Calibri"/>
        <family val="2"/>
        <charset val="1"/>
      </rPr>
      <t xml:space="preserve">MS</t>
    </r>
    <r>
      <rPr>
        <b val="true"/>
        <i val="true"/>
        <vertAlign val="subscript"/>
        <sz val="11"/>
        <rFont val="Calibri"/>
        <family val="2"/>
        <charset val="1"/>
      </rPr>
      <t xml:space="preserve">PAB</t>
    </r>
  </si>
  <si>
    <t xml:space="preserve">Error(WithinFactor1)</t>
  </si>
  <si>
    <t xml:space="preserve">WithinFactor1 * BetweenFactor</t>
  </si>
  <si>
    <t xml:space="preserve">WithinFactor1 * BetweenFactor1</t>
  </si>
  <si>
    <t xml:space="preserve">F-ratio</t>
  </si>
  <si>
    <r>
      <rPr>
        <b val="true"/>
        <i val="true"/>
        <sz val="11"/>
        <rFont val="Calibri"/>
        <family val="2"/>
        <charset val="1"/>
      </rPr>
      <t xml:space="preserve">MS</t>
    </r>
    <r>
      <rPr>
        <b val="true"/>
        <i val="true"/>
        <vertAlign val="subscript"/>
        <sz val="11"/>
        <rFont val="Calibri"/>
        <family val="2"/>
        <charset val="1"/>
      </rPr>
      <t xml:space="preserve">s/A</t>
    </r>
  </si>
  <si>
    <r>
      <rPr>
        <b val="true"/>
        <i val="true"/>
        <sz val="11"/>
        <rFont val="Calibri"/>
        <family val="2"/>
        <charset val="1"/>
      </rPr>
      <t xml:space="preserve">MS</t>
    </r>
    <r>
      <rPr>
        <b val="true"/>
        <i val="true"/>
        <vertAlign val="subscript"/>
        <sz val="11"/>
        <rFont val="Calibri"/>
        <family val="2"/>
        <charset val="1"/>
      </rPr>
      <t xml:space="preserve">Ps/A</t>
    </r>
  </si>
  <si>
    <r>
      <rPr>
        <b val="true"/>
        <i val="true"/>
        <sz val="11"/>
        <rFont val="Calibri"/>
        <family val="2"/>
        <charset val="1"/>
      </rPr>
      <t xml:space="preserve">MS</t>
    </r>
    <r>
      <rPr>
        <b val="true"/>
        <i val="true"/>
        <vertAlign val="subscript"/>
        <sz val="11"/>
        <rFont val="Calibri"/>
        <family val="2"/>
        <charset val="1"/>
      </rPr>
      <t xml:space="preserve">Qs</t>
    </r>
  </si>
  <si>
    <r>
      <rPr>
        <b val="true"/>
        <i val="true"/>
        <sz val="11"/>
        <rFont val="Calibri"/>
        <family val="2"/>
        <charset val="1"/>
      </rPr>
      <t xml:space="preserve">MS</t>
    </r>
    <r>
      <rPr>
        <b val="true"/>
        <i val="true"/>
        <vertAlign val="subscript"/>
        <sz val="11"/>
        <rFont val="Calibri"/>
        <family val="2"/>
        <charset val="1"/>
      </rPr>
      <t xml:space="preserve">PQs</t>
    </r>
  </si>
  <si>
    <r>
      <rPr>
        <b val="true"/>
        <i val="true"/>
        <sz val="11"/>
        <rFont val="Calibri"/>
        <family val="2"/>
        <charset val="1"/>
      </rPr>
      <t xml:space="preserve">MS</t>
    </r>
    <r>
      <rPr>
        <b val="true"/>
        <i val="true"/>
        <vertAlign val="subscript"/>
        <sz val="11"/>
        <rFont val="Calibri"/>
        <family val="2"/>
        <charset val="1"/>
      </rPr>
      <t xml:space="preserve">Qs/A</t>
    </r>
  </si>
  <si>
    <r>
      <rPr>
        <b val="true"/>
        <i val="true"/>
        <sz val="11"/>
        <rFont val="Calibri"/>
        <family val="2"/>
        <charset val="1"/>
      </rPr>
      <t xml:space="preserve">MS</t>
    </r>
    <r>
      <rPr>
        <b val="true"/>
        <i val="true"/>
        <vertAlign val="subscript"/>
        <sz val="11"/>
        <rFont val="Calibri"/>
        <family val="2"/>
        <charset val="1"/>
      </rPr>
      <t xml:space="preserve">PQs/A</t>
    </r>
  </si>
  <si>
    <r>
      <rPr>
        <b val="true"/>
        <i val="true"/>
        <sz val="11"/>
        <rFont val="Calibri"/>
        <family val="2"/>
        <charset val="1"/>
      </rPr>
      <t xml:space="preserve">MS</t>
    </r>
    <r>
      <rPr>
        <b val="true"/>
        <i val="true"/>
        <vertAlign val="subscript"/>
        <sz val="11"/>
        <rFont val="Calibri"/>
        <family val="2"/>
        <charset val="1"/>
      </rPr>
      <t xml:space="preserve">s/AB</t>
    </r>
  </si>
  <si>
    <r>
      <rPr>
        <b val="true"/>
        <i val="true"/>
        <sz val="11"/>
        <rFont val="Calibri"/>
        <family val="2"/>
        <charset val="1"/>
      </rPr>
      <t xml:space="preserve">MS</t>
    </r>
    <r>
      <rPr>
        <b val="true"/>
        <i val="true"/>
        <vertAlign val="subscript"/>
        <sz val="11"/>
        <rFont val="Calibri"/>
        <family val="2"/>
        <charset val="1"/>
      </rPr>
      <t xml:space="preserve">Ps/AB</t>
    </r>
  </si>
  <si>
    <r>
      <rPr>
        <b val="true"/>
        <i val="true"/>
        <sz val="11"/>
        <rFont val="Calibri"/>
        <family val="2"/>
        <charset val="1"/>
      </rPr>
      <t xml:space="preserve">η</t>
    </r>
    <r>
      <rPr>
        <b val="true"/>
        <i val="true"/>
        <vertAlign val="subscript"/>
        <sz val="11"/>
        <rFont val="Calibri"/>
        <family val="2"/>
        <charset val="1"/>
      </rPr>
      <t xml:space="preserve">G</t>
    </r>
    <r>
      <rPr>
        <b val="true"/>
        <i val="true"/>
        <sz val="11"/>
        <rFont val="Calibri"/>
        <family val="2"/>
        <charset val="1"/>
      </rPr>
      <t xml:space="preserve">²</t>
    </r>
  </si>
  <si>
    <t xml:space="preserve">N</t>
  </si>
  <si>
    <r>
      <rPr>
        <b val="true"/>
        <i val="true"/>
        <sz val="11"/>
        <rFont val="Calibri"/>
        <family val="2"/>
        <charset val="1"/>
      </rPr>
      <t xml:space="preserve">df</t>
    </r>
    <r>
      <rPr>
        <b val="true"/>
        <i val="true"/>
        <vertAlign val="subscript"/>
        <sz val="11"/>
        <rFont val="Calibri"/>
        <family val="2"/>
        <charset val="1"/>
      </rPr>
      <t xml:space="preserve">A</t>
    </r>
  </si>
  <si>
    <r>
      <rPr>
        <b val="true"/>
        <i val="true"/>
        <sz val="11"/>
        <rFont val="Calibri"/>
        <family val="2"/>
        <charset val="1"/>
      </rPr>
      <t xml:space="preserve">df</t>
    </r>
    <r>
      <rPr>
        <b val="true"/>
        <i val="true"/>
        <vertAlign val="subscript"/>
        <sz val="11"/>
        <rFont val="Calibri"/>
        <family val="2"/>
        <charset val="1"/>
      </rPr>
      <t xml:space="preserve">P</t>
    </r>
  </si>
  <si>
    <r>
      <rPr>
        <b val="true"/>
        <i val="true"/>
        <sz val="11"/>
        <rFont val="Calibri"/>
        <family val="2"/>
        <charset val="1"/>
      </rPr>
      <t xml:space="preserve">df</t>
    </r>
    <r>
      <rPr>
        <b val="true"/>
        <i val="true"/>
        <vertAlign val="subscript"/>
        <sz val="11"/>
        <rFont val="Calibri"/>
        <family val="2"/>
        <charset val="1"/>
      </rPr>
      <t xml:space="preserve">PA</t>
    </r>
  </si>
  <si>
    <t xml:space="preserve">WithinFactor2</t>
  </si>
  <si>
    <t xml:space="preserve">WithinFactor1 * BetweenFactor2</t>
  </si>
  <si>
    <t xml:space="preserve">Tests of Between-Subjects Effects</t>
  </si>
  <si>
    <r>
      <rPr>
        <b val="true"/>
        <i val="true"/>
        <sz val="11"/>
        <rFont val="Calibri"/>
        <family val="2"/>
        <charset val="1"/>
      </rPr>
      <t xml:space="preserve">η</t>
    </r>
    <r>
      <rPr>
        <b val="true"/>
        <i val="true"/>
        <vertAlign val="subscript"/>
        <sz val="11"/>
        <rFont val="Calibri"/>
        <family val="2"/>
        <charset val="1"/>
      </rPr>
      <t xml:space="preserve">p</t>
    </r>
    <r>
      <rPr>
        <b val="true"/>
        <i val="true"/>
        <sz val="11"/>
        <rFont val="Calibri"/>
        <family val="2"/>
        <charset val="1"/>
      </rPr>
      <t xml:space="preserve">²</t>
    </r>
  </si>
  <si>
    <r>
      <rPr>
        <b val="true"/>
        <i val="true"/>
        <sz val="11"/>
        <rFont val="Calibri"/>
        <family val="2"/>
        <charset val="1"/>
      </rPr>
      <t xml:space="preserve">ω</t>
    </r>
    <r>
      <rPr>
        <b val="true"/>
        <i val="true"/>
        <vertAlign val="subscript"/>
        <sz val="11"/>
        <rFont val="Calibri"/>
        <family val="2"/>
        <charset val="1"/>
      </rPr>
      <t xml:space="preserve">p</t>
    </r>
    <r>
      <rPr>
        <b val="true"/>
        <i val="true"/>
        <sz val="11"/>
        <rFont val="Calibri"/>
        <family val="2"/>
        <charset val="1"/>
      </rPr>
      <t xml:space="preserve">²</t>
    </r>
  </si>
  <si>
    <t xml:space="preserve">Measure: MEASURE_1 
 Transformed Variable: Average</t>
  </si>
  <si>
    <t xml:space="preserve">η²</t>
  </si>
  <si>
    <t xml:space="preserve">ω²</t>
  </si>
  <si>
    <t xml:space="preserve">Intercept</t>
  </si>
  <si>
    <t xml:space="preserve">Error(WithinFactor2)</t>
  </si>
  <si>
    <t xml:space="preserve">WithinFactor1 * BetweenFactor1  *  BetweenFactor2</t>
  </si>
  <si>
    <t xml:space="preserve">Error</t>
  </si>
  <si>
    <t xml:space="preserve">WithinFactor1 * WithinFactor2</t>
  </si>
  <si>
    <t xml:space="preserve">WithinFactor2 * BetweenFactor</t>
  </si>
  <si>
    <t xml:space="preserve">BetweenFactor</t>
  </si>
  <si>
    <t xml:space="preserve">Error(WithinFactor1*WithinFactor2)</t>
  </si>
  <si>
    <t xml:space="preserve">BetweenFactor1</t>
  </si>
  <si>
    <t xml:space="preserve">BetweenFactor2</t>
  </si>
  <si>
    <t xml:space="preserve">BetweenFactor1 * BetweenFactor2</t>
  </si>
  <si>
    <t xml:space="preserve">WithinFactor1 * WithinFactor2 * BetweenFactor</t>
  </si>
</sst>
</file>

<file path=xl/styles.xml><?xml version="1.0" encoding="utf-8"?>
<styleSheet xmlns="http://schemas.openxmlformats.org/spreadsheetml/2006/main">
  <numFmts count="9">
    <numFmt numFmtId="164" formatCode="General"/>
    <numFmt numFmtId="165" formatCode="General"/>
    <numFmt numFmtId="166" formatCode="0.00"/>
    <numFmt numFmtId="167" formatCode="0.0000"/>
    <numFmt numFmtId="168" formatCode="0.00000000000000"/>
    <numFmt numFmtId="169" formatCode="###0.000"/>
    <numFmt numFmtId="170" formatCode="###0"/>
    <numFmt numFmtId="171" formatCode="####.000"/>
    <numFmt numFmtId="172" formatCode="0.00000"/>
  </numFmts>
  <fonts count="30">
    <font>
      <sz val="11"/>
      <color rgb="FF000000"/>
      <name val="Calibri"/>
      <family val="2"/>
      <charset val="1"/>
    </font>
    <font>
      <sz val="10"/>
      <name val="Arial"/>
      <family val="0"/>
    </font>
    <font>
      <sz val="10"/>
      <name val="Arial"/>
      <family val="0"/>
    </font>
    <font>
      <sz val="10"/>
      <name val="Arial"/>
      <family val="0"/>
    </font>
    <font>
      <sz val="10"/>
      <name val="Arial"/>
      <family val="2"/>
      <charset val="1"/>
    </font>
    <font>
      <b val="true"/>
      <i val="true"/>
      <sz val="11"/>
      <name val="Calibri"/>
      <family val="2"/>
      <charset val="1"/>
    </font>
    <font>
      <b val="true"/>
      <i val="true"/>
      <vertAlign val="subscript"/>
      <sz val="11"/>
      <name val="Calibri"/>
      <family val="2"/>
      <charset val="1"/>
    </font>
    <font>
      <b val="true"/>
      <sz val="11"/>
      <name val="Calibri"/>
      <family val="2"/>
      <charset val="1"/>
    </font>
    <font>
      <sz val="11"/>
      <color rgb="FF9C6500"/>
      <name val="Calibri"/>
      <family val="2"/>
      <charset val="1"/>
    </font>
    <font>
      <sz val="11"/>
      <color rgb="FF3F3F76"/>
      <name val="Calibri"/>
      <family val="2"/>
      <charset val="1"/>
    </font>
    <font>
      <b val="true"/>
      <vertAlign val="subscript"/>
      <sz val="11"/>
      <name val="Calibri"/>
      <family val="2"/>
      <charset val="1"/>
    </font>
    <font>
      <b val="true"/>
      <sz val="11"/>
      <color rgb="FF3F3F3F"/>
      <name val="Calibri"/>
      <family val="2"/>
      <charset val="1"/>
    </font>
    <font>
      <b val="true"/>
      <sz val="11"/>
      <color rgb="FFFA7D00"/>
      <name val="Calibri"/>
      <family val="2"/>
      <charset val="1"/>
    </font>
    <font>
      <b val="true"/>
      <sz val="11"/>
      <color rgb="FF000000"/>
      <name val="Calibri"/>
      <family val="2"/>
      <charset val="1"/>
    </font>
    <font>
      <i val="true"/>
      <sz val="11"/>
      <color rgb="FF000000"/>
      <name val="Calibri"/>
      <family val="2"/>
      <charset val="1"/>
    </font>
    <font>
      <i val="true"/>
      <vertAlign val="subscript"/>
      <sz val="11"/>
      <color rgb="FF000000"/>
      <name val="Calibri"/>
      <family val="2"/>
      <charset val="1"/>
    </font>
    <font>
      <vertAlign val="subscript"/>
      <sz val="11"/>
      <color rgb="FF000000"/>
      <name val="Calibri"/>
      <family val="2"/>
      <charset val="1"/>
    </font>
    <font>
      <sz val="11"/>
      <name val="Calibri"/>
      <family val="2"/>
      <charset val="1"/>
    </font>
    <font>
      <i val="true"/>
      <sz val="11"/>
      <name val="Calibri"/>
      <family val="2"/>
      <charset val="1"/>
    </font>
    <font>
      <b val="true"/>
      <sz val="16"/>
      <color rgb="FFFFFFFF"/>
      <name val="Calibri"/>
      <family val="0"/>
    </font>
    <font>
      <b val="true"/>
      <sz val="14"/>
      <color rgb="FFFFFFFF"/>
      <name val="Calibri"/>
      <family val="0"/>
    </font>
    <font>
      <b val="true"/>
      <i val="true"/>
      <sz val="14"/>
      <color rgb="FFFFFFFF"/>
      <name val="Calibri"/>
      <family val="0"/>
    </font>
    <font>
      <b val="true"/>
      <vertAlign val="subscript"/>
      <sz val="14"/>
      <color rgb="FFFFFFFF"/>
      <name val="Calibri"/>
      <family val="0"/>
    </font>
    <font>
      <b val="true"/>
      <i val="true"/>
      <sz val="16"/>
      <color rgb="FFFFFFFF"/>
      <name val="Calibri"/>
      <family val="0"/>
    </font>
    <font>
      <b val="true"/>
      <sz val="13"/>
      <color rgb="FFFFFFFF"/>
      <name val="Calibri"/>
      <family val="0"/>
    </font>
    <font>
      <b val="true"/>
      <i val="true"/>
      <sz val="13"/>
      <color rgb="FFFFFFFF"/>
      <name val="Calibri"/>
      <family val="0"/>
    </font>
    <font>
      <sz val="13"/>
      <name val="Times New Roman"/>
      <family val="0"/>
    </font>
    <font>
      <sz val="14"/>
      <name val="Times New Roman"/>
      <family val="0"/>
    </font>
    <font>
      <b val="true"/>
      <sz val="9"/>
      <color rgb="FF000000"/>
      <name val="Arial Bold"/>
      <family val="0"/>
      <charset val="1"/>
    </font>
    <font>
      <sz val="9"/>
      <color rgb="FF000000"/>
      <name val="Arial"/>
      <family val="2"/>
      <charset val="1"/>
    </font>
  </fonts>
  <fills count="7">
    <fill>
      <patternFill patternType="none"/>
    </fill>
    <fill>
      <patternFill patternType="gray125"/>
    </fill>
    <fill>
      <patternFill patternType="solid">
        <fgColor rgb="FFFFFFCC"/>
        <bgColor rgb="FFFFFFFF"/>
      </patternFill>
    </fill>
    <fill>
      <patternFill patternType="solid">
        <fgColor rgb="FFFFEB9C"/>
        <bgColor rgb="FFFFFFCC"/>
      </patternFill>
    </fill>
    <fill>
      <patternFill patternType="solid">
        <fgColor rgb="FFFFCC99"/>
        <bgColor rgb="FFFFEB9C"/>
      </patternFill>
    </fill>
    <fill>
      <patternFill patternType="solid">
        <fgColor rgb="FFF2F2F2"/>
        <bgColor rgb="FFFFFFFF"/>
      </patternFill>
    </fill>
    <fill>
      <patternFill patternType="solid">
        <fgColor rgb="FFD7E4BD"/>
        <bgColor rgb="FFFFEB9C"/>
      </patternFill>
    </fill>
  </fills>
  <borders count="109">
    <border diagonalUp="false" diagonalDown="false">
      <left/>
      <right/>
      <top/>
      <bottom/>
      <diagonal/>
    </border>
    <border diagonalUp="false" diagonalDown="false">
      <left style="thin">
        <color rgb="FFB2B2B2"/>
      </left>
      <right style="thin">
        <color rgb="FFB2B2B2"/>
      </right>
      <top style="thin">
        <color rgb="FFB2B2B2"/>
      </top>
      <bottom style="thin">
        <color rgb="FFB2B2B2"/>
      </bottom>
      <diagonal/>
    </border>
    <border diagonalUp="false" diagonalDown="false">
      <left style="thin">
        <color rgb="FF7F7F7F"/>
      </left>
      <right style="thin">
        <color rgb="FF7F7F7F"/>
      </right>
      <top style="thin">
        <color rgb="FF7F7F7F"/>
      </top>
      <bottom style="thin">
        <color rgb="FF7F7F7F"/>
      </bottom>
      <diagonal/>
    </border>
    <border diagonalUp="false" diagonalDown="false">
      <left style="thin">
        <color rgb="FF3F3F3F"/>
      </left>
      <right style="thin">
        <color rgb="FF3F3F3F"/>
      </right>
      <top style="thin">
        <color rgb="FF3F3F3F"/>
      </top>
      <bottom style="thin">
        <color rgb="FF3F3F3F"/>
      </bottom>
      <diagonal/>
    </border>
    <border diagonalUp="false" diagonalDown="false">
      <left style="thin"/>
      <right style="thin"/>
      <top style="thin"/>
      <bottom style="thin"/>
      <diagonal/>
    </border>
    <border diagonalUp="false" diagonalDown="false">
      <left/>
      <right style="thin">
        <color rgb="FF7F7F7F"/>
      </right>
      <top/>
      <bottom/>
      <diagonal/>
    </border>
    <border diagonalUp="false" diagonalDown="false">
      <left style="thin">
        <color rgb="FF3F3F3F"/>
      </left>
      <right style="thin">
        <color rgb="FF3F3F3F"/>
      </right>
      <top/>
      <bottom style="thin">
        <color rgb="FF3F3F3F"/>
      </bottom>
      <diagonal/>
    </border>
    <border diagonalUp="false" diagonalDown="false">
      <left style="thin"/>
      <right style="thin"/>
      <top style="thin">
        <color rgb="FF3F3F3F"/>
      </top>
      <bottom style="thin"/>
      <diagonal/>
    </border>
    <border diagonalUp="false" diagonalDown="false">
      <left style="thin"/>
      <right style="thin"/>
      <top/>
      <bottom style="thin"/>
      <diagonal/>
    </border>
    <border diagonalUp="false" diagonalDown="false">
      <left style="thin"/>
      <right style="thin"/>
      <top style="thin"/>
      <bottom/>
      <diagonal/>
    </border>
    <border diagonalUp="false" diagonalDown="false">
      <left/>
      <right/>
      <top/>
      <bottom style="thin">
        <color rgb="FF3F3F3F"/>
      </bottom>
      <diagonal/>
    </border>
    <border diagonalUp="false" diagonalDown="false">
      <left/>
      <right style="thin"/>
      <top style="thin"/>
      <bottom style="thin">
        <color rgb="FF3F3F3F"/>
      </bottom>
      <diagonal/>
    </border>
    <border diagonalUp="false" diagonalDown="false">
      <left/>
      <right/>
      <top style="thin">
        <color rgb="FF3F3F3F"/>
      </top>
      <bottom style="thin">
        <color rgb="FF3F3F3F"/>
      </bottom>
      <diagonal/>
    </border>
    <border diagonalUp="false" diagonalDown="false">
      <left/>
      <right style="thin"/>
      <top style="thin">
        <color rgb="FF3F3F3F"/>
      </top>
      <bottom style="thin">
        <color rgb="FF3F3F3F"/>
      </bottom>
      <diagonal/>
    </border>
    <border diagonalUp="false" diagonalDown="false">
      <left/>
      <right style="thin">
        <color rgb="FF3F3F3F"/>
      </right>
      <top style="thin">
        <color rgb="FF3F3F3F"/>
      </top>
      <bottom style="thin">
        <color rgb="FF3F3F3F"/>
      </bottom>
      <diagonal/>
    </border>
    <border diagonalUp="false" diagonalDown="false">
      <left style="thin">
        <color rgb="FF3F3F3F"/>
      </left>
      <right style="thin">
        <color rgb="FF3F3F3F"/>
      </right>
      <top style="thin"/>
      <bottom style="thin"/>
      <diagonal/>
    </border>
    <border diagonalUp="false" diagonalDown="false">
      <left/>
      <right style="thin"/>
      <top style="thin"/>
      <bottom style="thin"/>
      <diagonal/>
    </border>
    <border diagonalUp="false" diagonalDown="false">
      <left/>
      <right style="thin"/>
      <top style="thin">
        <color rgb="FF3F3F3F"/>
      </top>
      <bottom style="thin"/>
      <diagonal/>
    </border>
    <border diagonalUp="false" diagonalDown="false">
      <left style="thin"/>
      <right style="thin"/>
      <top/>
      <bottom/>
      <diagonal/>
    </border>
    <border diagonalUp="false" diagonalDown="false">
      <left style="thin"/>
      <right style="thin">
        <color rgb="FF7F7F7F"/>
      </right>
      <top style="thin"/>
      <bottom style="thin"/>
      <diagonal/>
    </border>
    <border diagonalUp="false" diagonalDown="false">
      <left/>
      <right/>
      <top style="thin">
        <color rgb="FF3F3F3F"/>
      </top>
      <bottom/>
      <diagonal/>
    </border>
    <border diagonalUp="false" diagonalDown="false">
      <left/>
      <right/>
      <top style="thin"/>
      <bottom style="thin"/>
      <diagonal/>
    </border>
    <border diagonalUp="false" diagonalDown="false">
      <left style="thin">
        <color rgb="FF7F7F7F"/>
      </left>
      <right/>
      <top/>
      <bottom/>
      <diagonal/>
    </border>
    <border diagonalUp="false" diagonalDown="false">
      <left style="thin">
        <color rgb="FF7F7F7F"/>
      </left>
      <right style="thin"/>
      <top style="thin"/>
      <bottom style="thin"/>
      <diagonal/>
    </border>
    <border diagonalUp="false" diagonalDown="false">
      <left/>
      <right/>
      <top style="thin"/>
      <bottom/>
      <diagonal/>
    </border>
    <border diagonalUp="false" diagonalDown="false">
      <left style="thin">
        <color rgb="FF3F3F3F"/>
      </left>
      <right style="thin">
        <color rgb="FF3F3F3F"/>
      </right>
      <top style="thin"/>
      <bottom style="thin">
        <color rgb="FF3F3F3F"/>
      </bottom>
      <diagonal/>
    </border>
    <border diagonalUp="false" diagonalDown="false">
      <left style="thin">
        <color rgb="FF7F7F7F"/>
      </left>
      <right style="thin">
        <color rgb="FF7F7F7F"/>
      </right>
      <top style="thin"/>
      <bottom style="thin"/>
      <diagonal/>
    </border>
    <border diagonalUp="false" diagonalDown="false">
      <left style="thin"/>
      <right/>
      <top/>
      <bottom/>
      <diagonal/>
    </border>
    <border diagonalUp="false" diagonalDown="false">
      <left/>
      <right style="thin"/>
      <top/>
      <bottom/>
      <diagonal/>
    </border>
    <border diagonalUp="false" diagonalDown="false">
      <left style="thin"/>
      <right/>
      <top/>
      <bottom style="medium"/>
      <diagonal/>
    </border>
    <border diagonalUp="false" diagonalDown="false">
      <left/>
      <right/>
      <top/>
      <bottom style="medium"/>
      <diagonal/>
    </border>
    <border diagonalUp="false" diagonalDown="false">
      <left/>
      <right style="thin"/>
      <top/>
      <bottom style="medium"/>
      <diagonal/>
    </border>
    <border diagonalUp="false" diagonalDown="false">
      <left style="thin"/>
      <right style="thin">
        <color rgb="FF7F7F7F"/>
      </right>
      <top style="thin">
        <color rgb="FF7F7F7F"/>
      </top>
      <bottom style="thin">
        <color rgb="FF7F7F7F"/>
      </bottom>
      <diagonal/>
    </border>
    <border diagonalUp="false" diagonalDown="false">
      <left style="thin">
        <color rgb="FF7F7F7F"/>
      </left>
      <right style="thin"/>
      <top style="thin">
        <color rgb="FF7F7F7F"/>
      </top>
      <bottom style="thin">
        <color rgb="FF7F7F7F"/>
      </bottom>
      <diagonal/>
    </border>
    <border diagonalUp="false" diagonalDown="false">
      <left style="thin"/>
      <right style="thin">
        <color rgb="FF7F7F7F"/>
      </right>
      <top style="thin">
        <color rgb="FF7F7F7F"/>
      </top>
      <bottom style="thin"/>
      <diagonal/>
    </border>
    <border diagonalUp="false" diagonalDown="false">
      <left style="thin">
        <color rgb="FF7F7F7F"/>
      </left>
      <right style="thin">
        <color rgb="FF7F7F7F"/>
      </right>
      <top style="thin">
        <color rgb="FF7F7F7F"/>
      </top>
      <bottom style="thin"/>
      <diagonal/>
    </border>
    <border diagonalUp="false" diagonalDown="false">
      <left style="thin">
        <color rgb="FF7F7F7F"/>
      </left>
      <right style="thin"/>
      <top style="thin">
        <color rgb="FF7F7F7F"/>
      </top>
      <bottom style="thin"/>
      <diagonal/>
    </border>
    <border diagonalUp="false" diagonalDown="false">
      <left style="medium"/>
      <right style="medium"/>
      <top style="medium"/>
      <bottom style="medium"/>
      <diagonal/>
    </border>
    <border diagonalUp="false" diagonalDown="false">
      <left style="medium"/>
      <right style="medium"/>
      <top style="medium"/>
      <bottom style="thin"/>
      <diagonal/>
    </border>
    <border diagonalUp="false" diagonalDown="false">
      <left style="medium"/>
      <right style="medium"/>
      <top/>
      <bottom style="medium"/>
      <diagonal/>
    </border>
    <border diagonalUp="false" diagonalDown="false">
      <left style="thin"/>
      <right style="medium"/>
      <top/>
      <bottom style="thin"/>
      <diagonal/>
    </border>
    <border diagonalUp="false" diagonalDown="false">
      <left style="medium"/>
      <right/>
      <top/>
      <bottom/>
      <diagonal/>
    </border>
    <border diagonalUp="false" diagonalDown="false">
      <left style="medium"/>
      <right style="medium"/>
      <top/>
      <bottom/>
      <diagonal/>
    </border>
    <border diagonalUp="false" diagonalDown="false">
      <left style="thin"/>
      <right style="medium"/>
      <top style="thin"/>
      <bottom style="thin"/>
      <diagonal/>
    </border>
    <border diagonalUp="false" diagonalDown="false">
      <left style="medium"/>
      <right style="thick"/>
      <top/>
      <bottom style="thick"/>
      <diagonal/>
    </border>
    <border diagonalUp="false" diagonalDown="false">
      <left style="thick"/>
      <right/>
      <top/>
      <bottom/>
      <diagonal/>
    </border>
    <border diagonalUp="false" diagonalDown="false">
      <left style="thin"/>
      <right/>
      <top style="thin"/>
      <bottom style="thin"/>
      <diagonal/>
    </border>
    <border diagonalUp="false" diagonalDown="false">
      <left style="thick"/>
      <right style="thin"/>
      <top/>
      <bottom style="thick"/>
      <diagonal/>
    </border>
    <border diagonalUp="false" diagonalDown="false">
      <left style="thin"/>
      <right style="thin"/>
      <top/>
      <bottom style="thick"/>
      <diagonal/>
    </border>
    <border diagonalUp="false" diagonalDown="false">
      <left style="thin"/>
      <right style="thick"/>
      <top/>
      <bottom style="thick"/>
      <diagonal/>
    </border>
    <border diagonalUp="false" diagonalDown="false">
      <left style="medium"/>
      <right style="thick"/>
      <top style="thick"/>
      <bottom style="thick"/>
      <diagonal/>
    </border>
    <border diagonalUp="false" diagonalDown="false">
      <left style="thick"/>
      <right style="thin"/>
      <top style="thick"/>
      <bottom style="thick"/>
      <diagonal/>
    </border>
    <border diagonalUp="false" diagonalDown="false">
      <left style="thin"/>
      <right style="thin"/>
      <top style="thick"/>
      <bottom style="thick"/>
      <diagonal/>
    </border>
    <border diagonalUp="false" diagonalDown="false">
      <left style="thin"/>
      <right style="thick"/>
      <top style="thick"/>
      <bottom style="thick"/>
      <diagonal/>
    </border>
    <border diagonalUp="false" diagonalDown="false">
      <left/>
      <right style="medium"/>
      <top style="thin"/>
      <bottom style="thin"/>
      <diagonal/>
    </border>
    <border diagonalUp="false" diagonalDown="false">
      <left style="thin"/>
      <right style="medium"/>
      <top style="thick"/>
      <bottom style="thick"/>
      <diagonal/>
    </border>
    <border diagonalUp="false" diagonalDown="false">
      <left style="medium"/>
      <right style="thick"/>
      <top style="medium"/>
      <bottom style="thick"/>
      <diagonal/>
    </border>
    <border diagonalUp="false" diagonalDown="false">
      <left style="thick"/>
      <right style="thin"/>
      <top style="medium"/>
      <bottom style="thick"/>
      <diagonal/>
    </border>
    <border diagonalUp="false" diagonalDown="false">
      <left style="thin"/>
      <right style="thin"/>
      <top style="medium"/>
      <bottom style="thick"/>
      <diagonal/>
    </border>
    <border diagonalUp="false" diagonalDown="false">
      <left style="thin"/>
      <right style="medium"/>
      <top style="medium"/>
      <bottom style="thick"/>
      <diagonal/>
    </border>
    <border diagonalUp="false" diagonalDown="false">
      <left style="medium"/>
      <right/>
      <top style="thick"/>
      <bottom/>
      <diagonal/>
    </border>
    <border diagonalUp="false" diagonalDown="false">
      <left/>
      <right style="thick"/>
      <top style="thick"/>
      <bottom/>
      <diagonal/>
    </border>
    <border diagonalUp="false" diagonalDown="false">
      <left style="thick"/>
      <right style="thin"/>
      <top style="thick"/>
      <bottom/>
      <diagonal/>
    </border>
    <border diagonalUp="false" diagonalDown="false">
      <left style="thin"/>
      <right style="thin"/>
      <top style="thick"/>
      <bottom/>
      <diagonal/>
    </border>
    <border diagonalUp="false" diagonalDown="false">
      <left style="thin"/>
      <right style="thick"/>
      <top style="thick"/>
      <bottom/>
      <diagonal/>
    </border>
    <border diagonalUp="false" diagonalDown="false">
      <left style="thin"/>
      <right style="medium"/>
      <top style="thick"/>
      <bottom/>
      <diagonal/>
    </border>
    <border diagonalUp="false" diagonalDown="false">
      <left/>
      <right style="thick"/>
      <top/>
      <bottom/>
      <diagonal/>
    </border>
    <border diagonalUp="false" diagonalDown="false">
      <left style="thick"/>
      <right style="thin"/>
      <top/>
      <bottom/>
      <diagonal/>
    </border>
    <border diagonalUp="false" diagonalDown="false">
      <left style="thin"/>
      <right style="thick"/>
      <top/>
      <bottom/>
      <diagonal/>
    </border>
    <border diagonalUp="false" diagonalDown="false">
      <left/>
      <right style="medium"/>
      <top/>
      <bottom/>
      <diagonal/>
    </border>
    <border diagonalUp="false" diagonalDown="false">
      <left style="thin"/>
      <right style="medium"/>
      <top/>
      <bottom/>
      <diagonal/>
    </border>
    <border diagonalUp="false" diagonalDown="false">
      <left style="thin"/>
      <right style="medium"/>
      <top style="thin"/>
      <bottom/>
      <diagonal/>
    </border>
    <border diagonalUp="false" diagonalDown="false">
      <left style="medium"/>
      <right/>
      <top/>
      <bottom style="thick"/>
      <diagonal/>
    </border>
    <border diagonalUp="false" diagonalDown="false">
      <left style="medium"/>
      <right style="medium"/>
      <top style="thin"/>
      <bottom style="thin"/>
      <diagonal/>
    </border>
    <border diagonalUp="false" diagonalDown="false">
      <left style="thin"/>
      <right/>
      <top style="thin">
        <color rgb="FF3F3F3F"/>
      </top>
      <bottom style="thin">
        <color rgb="FF3F3F3F"/>
      </bottom>
      <diagonal/>
    </border>
    <border diagonalUp="false" diagonalDown="false">
      <left/>
      <right style="thick"/>
      <top/>
      <bottom style="thick"/>
      <diagonal/>
    </border>
    <border diagonalUp="false" diagonalDown="false">
      <left style="thin">
        <color rgb="FF3F3F3F"/>
      </left>
      <right/>
      <top style="thin">
        <color rgb="FF3F3F3F"/>
      </top>
      <bottom style="thin">
        <color rgb="FF3F3F3F"/>
      </bottom>
      <diagonal/>
    </border>
    <border diagonalUp="false" diagonalDown="false">
      <left style="thin"/>
      <right style="thin"/>
      <top style="thin">
        <color rgb="FF3F3F3F"/>
      </top>
      <bottom style="thin">
        <color rgb="FF3F3F3F"/>
      </bottom>
      <diagonal/>
    </border>
    <border diagonalUp="false" diagonalDown="false">
      <left style="thin"/>
      <right style="thin">
        <color rgb="FF3F3F3F"/>
      </right>
      <top style="thin">
        <color rgb="FF3F3F3F"/>
      </top>
      <bottom style="thin">
        <color rgb="FF3F3F3F"/>
      </bottom>
      <diagonal/>
    </border>
    <border diagonalUp="false" diagonalDown="false">
      <left style="thin">
        <color rgb="FF3F3F3F"/>
      </left>
      <right style="thin"/>
      <top style="thin">
        <color rgb="FF3F3F3F"/>
      </top>
      <bottom style="thin">
        <color rgb="FF3F3F3F"/>
      </bottom>
      <diagonal/>
    </border>
    <border diagonalUp="false" diagonalDown="false">
      <left/>
      <right style="medium"/>
      <top style="thin">
        <color rgb="FF3F3F3F"/>
      </top>
      <bottom style="thin">
        <color rgb="FF3F3F3F"/>
      </bottom>
      <diagonal/>
    </border>
    <border diagonalUp="false" diagonalDown="false">
      <left style="thin"/>
      <right style="medium"/>
      <top style="thin">
        <color rgb="FF3F3F3F"/>
      </top>
      <bottom style="thin">
        <color rgb="FF3F3F3F"/>
      </bottom>
      <diagonal/>
    </border>
    <border diagonalUp="false" diagonalDown="false">
      <left style="thin"/>
      <right/>
      <top/>
      <bottom style="thin"/>
      <diagonal/>
    </border>
    <border diagonalUp="false" diagonalDown="false">
      <left style="medium"/>
      <right style="medium"/>
      <top/>
      <bottom style="thin">
        <color rgb="FF3F3F3F"/>
      </bottom>
      <diagonal/>
    </border>
    <border diagonalUp="false" diagonalDown="false">
      <left style="thin">
        <color rgb="FF3F3F3F"/>
      </left>
      <right style="medium"/>
      <top style="thin">
        <color rgb="FF3F3F3F"/>
      </top>
      <bottom style="thin">
        <color rgb="FF3F3F3F"/>
      </bottom>
      <diagonal/>
    </border>
    <border diagonalUp="false" diagonalDown="false">
      <left style="thin">
        <color rgb="FF3F3F3F"/>
      </left>
      <right style="thin">
        <color rgb="FF3F3F3F"/>
      </right>
      <top/>
      <bottom/>
      <diagonal/>
    </border>
    <border diagonalUp="false" diagonalDown="false">
      <left style="thin">
        <color rgb="FF3F3F3F"/>
      </left>
      <right/>
      <top/>
      <bottom/>
      <diagonal/>
    </border>
    <border diagonalUp="false" diagonalDown="false">
      <left style="thin"/>
      <right style="thin">
        <color rgb="FF3F3F3F"/>
      </right>
      <top/>
      <bottom/>
      <diagonal/>
    </border>
    <border diagonalUp="false" diagonalDown="false">
      <left style="thin">
        <color rgb="FF3F3F3F"/>
      </left>
      <right style="thin"/>
      <top/>
      <bottom/>
      <diagonal/>
    </border>
    <border diagonalUp="false" diagonalDown="false">
      <left/>
      <right style="thin">
        <color rgb="FF3F3F3F"/>
      </right>
      <top/>
      <bottom/>
      <diagonal/>
    </border>
    <border diagonalUp="false" diagonalDown="false">
      <left style="medium"/>
      <right style="thick"/>
      <top style="thick"/>
      <bottom/>
      <diagonal/>
    </border>
    <border diagonalUp="false" diagonalDown="false">
      <left style="medium"/>
      <right style="medium"/>
      <top style="thin"/>
      <bottom style="medium"/>
      <diagonal/>
    </border>
    <border diagonalUp="false" diagonalDown="false">
      <left style="thin">
        <color rgb="FF3F3F3F"/>
      </left>
      <right style="medium"/>
      <top/>
      <bottom/>
      <diagonal/>
    </border>
    <border diagonalUp="false" diagonalDown="false">
      <left style="thin">
        <color rgb="FF3F3F3F"/>
      </left>
      <right/>
      <top/>
      <bottom style="thin">
        <color rgb="FF3F3F3F"/>
      </bottom>
      <diagonal/>
    </border>
    <border diagonalUp="false" diagonalDown="false">
      <left style="thin"/>
      <right style="thin">
        <color rgb="FF3F3F3F"/>
      </right>
      <top/>
      <bottom style="thin"/>
      <diagonal/>
    </border>
    <border diagonalUp="false" diagonalDown="false">
      <left style="thin">
        <color rgb="FF3F3F3F"/>
      </left>
      <right style="thin"/>
      <top/>
      <bottom style="thin"/>
      <diagonal/>
    </border>
    <border diagonalUp="false" diagonalDown="false">
      <left/>
      <right style="thin">
        <color rgb="FF3F3F3F"/>
      </right>
      <top/>
      <bottom style="thin">
        <color rgb="FF3F3F3F"/>
      </bottom>
      <diagonal/>
    </border>
    <border diagonalUp="false" diagonalDown="false">
      <left style="medium"/>
      <right style="thick"/>
      <top/>
      <bottom style="medium"/>
      <diagonal/>
    </border>
    <border diagonalUp="false" diagonalDown="false">
      <left style="thick"/>
      <right style="thin"/>
      <top/>
      <bottom style="medium"/>
      <diagonal/>
    </border>
    <border diagonalUp="false" diagonalDown="false">
      <left style="thin"/>
      <right style="thin"/>
      <top/>
      <bottom style="medium"/>
      <diagonal/>
    </border>
    <border diagonalUp="false" diagonalDown="false">
      <left style="thin"/>
      <right style="thick"/>
      <top/>
      <bottom style="medium"/>
      <diagonal/>
    </border>
    <border diagonalUp="false" diagonalDown="false">
      <left/>
      <right style="medium"/>
      <top/>
      <bottom style="medium"/>
      <diagonal/>
    </border>
    <border diagonalUp="false" diagonalDown="false">
      <left style="thin">
        <color rgb="FF3F3F3F"/>
      </left>
      <right style="medium"/>
      <top/>
      <bottom style="thin">
        <color rgb="FF3F3F3F"/>
      </bottom>
      <diagonal/>
    </border>
    <border diagonalUp="false" diagonalDown="false">
      <left style="medium"/>
      <right/>
      <top/>
      <bottom style="medium"/>
      <diagonal/>
    </border>
    <border diagonalUp="false" diagonalDown="false">
      <left style="medium"/>
      <right style="thick"/>
      <top/>
      <bottom/>
      <diagonal/>
    </border>
    <border diagonalUp="false" diagonalDown="false">
      <left/>
      <right style="thick"/>
      <top style="thin"/>
      <bottom/>
      <diagonal/>
    </border>
    <border diagonalUp="false" diagonalDown="false">
      <left/>
      <right style="thick"/>
      <top/>
      <bottom style="medium"/>
      <diagonal/>
    </border>
    <border diagonalUp="false" diagonalDown="false">
      <left style="thin"/>
      <right style="medium"/>
      <top/>
      <bottom style="medium"/>
      <diagonal/>
    </border>
    <border diagonalUp="false" diagonalDown="false">
      <left style="medium"/>
      <right style="medium"/>
      <top style="medium"/>
      <bottom/>
      <diagonal/>
    </border>
  </borders>
  <cellStyleXfs count="28">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2" borderId="1" applyFont="true" applyBorder="true" applyAlignment="true" applyProtection="false">
      <alignment horizontal="general" vertical="bottom" textRotation="0" wrapText="false" indent="0" shrinkToFit="false"/>
    </xf>
    <xf numFmtId="164" fontId="8" fillId="3" borderId="0" applyFont="true" applyBorder="false" applyAlignment="true" applyProtection="false">
      <alignment horizontal="general" vertical="bottom" textRotation="0" wrapText="false" indent="0" shrinkToFit="false"/>
    </xf>
    <xf numFmtId="164" fontId="9" fillId="4" borderId="2" applyFont="true" applyBorder="true" applyAlignment="true" applyProtection="false">
      <alignment horizontal="general" vertical="bottom" textRotation="0" wrapText="false" indent="0" shrinkToFit="false"/>
    </xf>
    <xf numFmtId="164" fontId="11" fillId="5" borderId="3" applyFont="true" applyBorder="true" applyAlignment="true" applyProtection="false">
      <alignment horizontal="general" vertical="bottom" textRotation="0" wrapText="false" indent="0" shrinkToFit="false"/>
    </xf>
    <xf numFmtId="164" fontId="12" fillId="5" borderId="2" applyFont="true" applyBorder="true" applyAlignment="true" applyProtection="false">
      <alignment horizontal="general" vertical="bottom" textRotation="0" wrapText="false" indent="0" shrinkToFit="false"/>
    </xf>
  </cellStyleXfs>
  <cellXfs count="262">
    <xf numFmtId="164" fontId="0" fillId="0" borderId="0" xfId="0" applyFont="false" applyBorder="false" applyAlignment="false" applyProtection="false">
      <alignment horizontal="general" vertical="bottom" textRotation="0" wrapText="false" indent="0" shrinkToFit="false"/>
      <protection locked="true" hidden="false"/>
    </xf>
    <xf numFmtId="164" fontId="5" fillId="2" borderId="4" xfId="23" applyFont="true" applyBorder="true" applyAlignment="true" applyProtection="true">
      <alignment horizontal="center" vertical="bottom" textRotation="0" wrapText="false" indent="0" shrinkToFit="false"/>
      <protection locked="true" hidden="false"/>
    </xf>
    <xf numFmtId="164" fontId="7" fillId="3" borderId="4" xfId="24" applyFont="true" applyBorder="true" applyAlignment="true" applyProtection="true">
      <alignment horizontal="center" vertical="bottom" textRotation="0" wrapText="false" indent="0" shrinkToFit="false"/>
      <protection locked="true" hidden="false"/>
    </xf>
    <xf numFmtId="164" fontId="5" fillId="3" borderId="4" xfId="24" applyFont="true" applyBorder="true" applyAlignment="true" applyProtection="true">
      <alignment horizontal="center" vertical="bottom" textRotation="0" wrapText="false" indent="0" shrinkToFit="false"/>
      <protection locked="true" hidden="false"/>
    </xf>
    <xf numFmtId="164" fontId="7" fillId="6" borderId="4" xfId="25" applyFont="true" applyBorder="true" applyAlignment="true" applyProtection="true">
      <alignment horizontal="center" vertical="bottom" textRotation="0" wrapText="false" indent="0" shrinkToFit="false"/>
      <protection locked="true" hidden="false"/>
    </xf>
    <xf numFmtId="164" fontId="7" fillId="6" borderId="5" xfId="25" applyFont="true" applyBorder="true" applyAlignment="true" applyProtection="true">
      <alignment horizontal="general" vertical="bottom" textRotation="0" wrapText="false" indent="0" shrinkToFit="false"/>
      <protection locked="true" hidden="false"/>
    </xf>
    <xf numFmtId="165" fontId="7" fillId="5" borderId="6" xfId="26" applyFont="true" applyBorder="true" applyAlignment="true" applyProtection="true">
      <alignment horizontal="center" vertical="bottom" textRotation="0" wrapText="false" indent="0" shrinkToFit="false"/>
      <protection locked="true" hidden="false"/>
    </xf>
    <xf numFmtId="165" fontId="7" fillId="5" borderId="2" xfId="27" applyFont="true" applyBorder="false" applyAlignment="true" applyProtection="true">
      <alignment horizontal="general" vertical="bottom" textRotation="0" wrapText="false" indent="0" shrinkToFit="false"/>
      <protection locked="true" hidden="false"/>
    </xf>
    <xf numFmtId="164" fontId="7" fillId="3" borderId="7" xfId="24" applyFont="true" applyBorder="true" applyAlignment="true" applyProtection="true">
      <alignment horizontal="center" vertical="bottom" textRotation="0" wrapText="false" indent="0" shrinkToFit="false"/>
      <protection locked="true" hidden="false"/>
    </xf>
    <xf numFmtId="165" fontId="7" fillId="5" borderId="3" xfId="26" applyFont="true" applyBorder="true" applyAlignment="true" applyProtection="true">
      <alignment horizontal="center" vertical="bottom" textRotation="0" wrapText="false" indent="0" shrinkToFit="false"/>
      <protection locked="true" hidden="false"/>
    </xf>
    <xf numFmtId="164" fontId="7" fillId="2" borderId="4" xfId="23" applyFont="true" applyBorder="true" applyAlignment="true" applyProtection="true">
      <alignment horizontal="center" vertical="bottom" textRotation="0" wrapText="false" indent="0" shrinkToFit="false"/>
      <protection locked="true" hidden="false"/>
    </xf>
    <xf numFmtId="164" fontId="7" fillId="3" borderId="8" xfId="24" applyFont="true" applyBorder="true" applyAlignment="true" applyProtection="true">
      <alignment horizontal="right" vertical="bottom" textRotation="0" wrapText="false" indent="0" shrinkToFit="false"/>
      <protection locked="true" hidden="false"/>
    </xf>
    <xf numFmtId="164" fontId="7" fillId="6" borderId="8" xfId="25" applyFont="true" applyBorder="true" applyAlignment="true" applyProtection="true">
      <alignment horizontal="general" vertical="bottom" textRotation="0" wrapText="false" indent="0" shrinkToFit="false"/>
      <protection locked="true" hidden="false"/>
    </xf>
    <xf numFmtId="164" fontId="7" fillId="3" borderId="9" xfId="24" applyFont="true" applyBorder="true" applyAlignment="true" applyProtection="true">
      <alignment horizontal="right" vertical="bottom" textRotation="0" wrapText="false" indent="0" shrinkToFit="false"/>
      <protection locked="true" hidden="false"/>
    </xf>
    <xf numFmtId="165" fontId="7" fillId="5" borderId="10" xfId="26" applyFont="true" applyBorder="true" applyAlignment="true" applyProtection="true">
      <alignment horizontal="general" vertical="bottom" textRotation="0" wrapText="false" indent="0" shrinkToFit="false"/>
      <protection locked="true" hidden="false"/>
    </xf>
    <xf numFmtId="164" fontId="7" fillId="3" borderId="4" xfId="24" applyFont="true" applyBorder="true" applyAlignment="true" applyProtection="true">
      <alignment horizontal="right" vertical="bottom" textRotation="0" wrapText="false" indent="0" shrinkToFit="false"/>
      <protection locked="true" hidden="false"/>
    </xf>
    <xf numFmtId="165" fontId="7" fillId="5" borderId="11" xfId="26" applyFont="true" applyBorder="true" applyAlignment="true" applyProtection="true">
      <alignment horizontal="general" vertical="bottom" textRotation="0" wrapText="false" indent="0" shrinkToFit="false"/>
      <protection locked="true" hidden="false"/>
    </xf>
    <xf numFmtId="164" fontId="7" fillId="6" borderId="4" xfId="25" applyFont="true" applyBorder="true" applyAlignment="true" applyProtection="true">
      <alignment horizontal="general" vertical="bottom" textRotation="0" wrapText="false" indent="0" shrinkToFit="false"/>
      <protection locked="true" hidden="false"/>
    </xf>
    <xf numFmtId="165" fontId="7" fillId="5" borderId="12" xfId="26" applyFont="true" applyBorder="true" applyAlignment="true" applyProtection="true">
      <alignment horizontal="general" vertical="bottom" textRotation="0" wrapText="false" indent="0" shrinkToFit="false"/>
      <protection locked="true" hidden="false"/>
    </xf>
    <xf numFmtId="164" fontId="7" fillId="5" borderId="13" xfId="26" applyFont="true" applyBorder="true" applyAlignment="true" applyProtection="true">
      <alignment horizontal="general" vertical="bottom" textRotation="0" wrapText="false" indent="0" shrinkToFit="false"/>
      <protection locked="true" hidden="false"/>
    </xf>
    <xf numFmtId="164" fontId="13" fillId="0" borderId="4" xfId="0" applyFont="true" applyBorder="true" applyAlignment="true" applyProtection="false">
      <alignment horizontal="center" vertical="bottom" textRotation="0" wrapText="true" indent="0" shrinkToFit="false"/>
      <protection locked="true" hidden="false"/>
    </xf>
    <xf numFmtId="164" fontId="5" fillId="3" borderId="4" xfId="24" applyFont="true" applyBorder="true" applyAlignment="true" applyProtection="true">
      <alignment horizontal="right" vertical="bottom" textRotation="0" wrapText="false" indent="0" shrinkToFit="false"/>
      <protection locked="true" hidden="false"/>
    </xf>
    <xf numFmtId="166" fontId="7" fillId="6" borderId="4" xfId="25" applyFont="true" applyBorder="true" applyAlignment="true" applyProtection="true">
      <alignment horizontal="general" vertical="bottom" textRotation="0" wrapText="false" indent="0" shrinkToFit="false"/>
      <protection locked="true" hidden="false"/>
    </xf>
    <xf numFmtId="165" fontId="7" fillId="5" borderId="3" xfId="26" applyFont="true" applyBorder="false" applyAlignment="true" applyProtection="true">
      <alignment horizontal="general" vertical="bottom" textRotation="0" wrapText="false" indent="0" shrinkToFit="false"/>
      <protection locked="true" hidden="false"/>
    </xf>
    <xf numFmtId="164" fontId="7" fillId="3" borderId="4" xfId="24" applyFont="true" applyBorder="true" applyAlignment="true" applyProtection="true">
      <alignment horizontal="center" vertical="bottom" textRotation="0" wrapText="true" indent="0" shrinkToFit="false"/>
      <protection locked="true" hidden="false"/>
    </xf>
    <xf numFmtId="167" fontId="7" fillId="5" borderId="14" xfId="26" applyFont="true" applyBorder="true" applyAlignment="true" applyProtection="true">
      <alignment horizontal="general" vertical="bottom" textRotation="0" wrapText="false" indent="0" shrinkToFit="false"/>
      <protection locked="true" hidden="false"/>
    </xf>
    <xf numFmtId="165" fontId="7" fillId="5" borderId="15" xfId="26" applyFont="true" applyBorder="true" applyAlignment="true" applyProtection="true">
      <alignment horizontal="general" vertical="bottom" textRotation="0" wrapText="false" indent="0" shrinkToFit="false"/>
      <protection locked="true" hidden="false"/>
    </xf>
    <xf numFmtId="166" fontId="7" fillId="5" borderId="16" xfId="26" applyFont="true" applyBorder="true" applyAlignment="true" applyProtection="true">
      <alignment horizontal="general" vertical="bottom" textRotation="0" wrapText="false" indent="0" shrinkToFit="false"/>
      <protection locked="true" hidden="false"/>
    </xf>
    <xf numFmtId="164" fontId="7" fillId="5" borderId="15" xfId="26" applyFont="true" applyBorder="true" applyAlignment="true" applyProtection="true">
      <alignment horizontal="center" vertical="bottom" textRotation="0" wrapText="false" indent="0" shrinkToFit="false"/>
      <protection locked="true" hidden="false"/>
    </xf>
    <xf numFmtId="164" fontId="7" fillId="2" borderId="4" xfId="23" applyFont="true" applyBorder="true" applyAlignment="true" applyProtection="true">
      <alignment horizontal="center" vertical="bottom" textRotation="0" wrapText="true" indent="0" shrinkToFit="false"/>
      <protection locked="true" hidden="false"/>
    </xf>
    <xf numFmtId="165" fontId="7" fillId="5" borderId="17" xfId="26" applyFont="true" applyBorder="true" applyAlignment="true" applyProtection="true">
      <alignment horizontal="general" vertical="bottom" textRotation="0" wrapText="false" indent="0" shrinkToFit="false"/>
      <protection locked="true" hidden="false"/>
    </xf>
    <xf numFmtId="164" fontId="5" fillId="3" borderId="9" xfId="24" applyFont="true" applyBorder="true" applyAlignment="true" applyProtection="true">
      <alignment horizontal="general" vertical="bottom" textRotation="0" wrapText="false" indent="0" shrinkToFit="false"/>
      <protection locked="true" hidden="false"/>
    </xf>
    <xf numFmtId="164" fontId="7" fillId="3" borderId="4" xfId="24" applyFont="true" applyBorder="true" applyAlignment="true" applyProtection="true">
      <alignment horizontal="general" vertical="bottom" textRotation="0" wrapText="false" indent="0" shrinkToFit="false"/>
      <protection locked="true" hidden="false"/>
    </xf>
    <xf numFmtId="165" fontId="7" fillId="5" borderId="4" xfId="26" applyFont="true" applyBorder="true" applyAlignment="true" applyProtection="true">
      <alignment horizontal="general" vertical="bottom" textRotation="0" wrapText="false" indent="0" shrinkToFit="false"/>
      <protection locked="true" hidden="false"/>
    </xf>
    <xf numFmtId="164" fontId="7" fillId="3" borderId="18" xfId="24" applyFont="true" applyBorder="true" applyAlignment="true" applyProtection="true">
      <alignment horizontal="general" vertical="bottom" textRotation="0" wrapText="false" indent="0" shrinkToFit="false"/>
      <protection locked="true" hidden="false"/>
    </xf>
    <xf numFmtId="164" fontId="7" fillId="3" borderId="8" xfId="24" applyFont="true" applyBorder="true" applyAlignment="true" applyProtection="true">
      <alignment horizontal="center" vertical="bottom" textRotation="0" wrapText="true" indent="0" shrinkToFit="false"/>
      <protection locked="true" hidden="false"/>
    </xf>
    <xf numFmtId="165" fontId="7" fillId="5" borderId="6" xfId="26" applyFont="true" applyBorder="true" applyAlignment="true" applyProtection="true">
      <alignment horizontal="general" vertical="bottom" textRotation="0" wrapText="false" indent="0" shrinkToFit="false"/>
      <protection locked="true" hidden="false"/>
    </xf>
    <xf numFmtId="164" fontId="7" fillId="3" borderId="18" xfId="24" applyFont="true" applyBorder="true" applyAlignment="true" applyProtection="true">
      <alignment horizontal="right" vertical="bottom" textRotation="0" wrapText="false" indent="0" shrinkToFit="false"/>
      <protection locked="true" hidden="false"/>
    </xf>
    <xf numFmtId="164" fontId="7" fillId="3" borderId="8" xfId="24" applyFont="true" applyBorder="true" applyAlignment="true" applyProtection="true">
      <alignment horizontal="general" vertical="bottom" textRotation="0" wrapText="false" indent="0" shrinkToFit="false"/>
      <protection locked="true" hidden="false"/>
    </xf>
    <xf numFmtId="164" fontId="7" fillId="6" borderId="19" xfId="25" applyFont="true" applyBorder="true" applyAlignment="true" applyProtection="true">
      <alignment horizontal="general" vertical="bottom" textRotation="0" wrapText="false" indent="0" shrinkToFit="false"/>
      <protection locked="true" hidden="false"/>
    </xf>
    <xf numFmtId="164" fontId="5" fillId="3" borderId="4" xfId="24" applyFont="true" applyBorder="true" applyAlignment="true" applyProtection="true">
      <alignment horizontal="general" vertical="bottom" textRotation="0" wrapText="false" indent="0" shrinkToFit="false"/>
      <protection locked="true" hidden="false"/>
    </xf>
    <xf numFmtId="165" fontId="7" fillId="5" borderId="20" xfId="26" applyFont="true" applyBorder="true" applyAlignment="true" applyProtection="true">
      <alignment horizontal="general" vertical="bottom" textRotation="0" wrapText="false" indent="0" shrinkToFit="false"/>
      <protection locked="true" hidden="false"/>
    </xf>
    <xf numFmtId="164" fontId="13" fillId="0" borderId="4" xfId="0" applyFont="true" applyBorder="true" applyAlignment="true" applyProtection="false">
      <alignment horizontal="center" vertical="center" textRotation="0" wrapText="true" indent="0" shrinkToFit="false"/>
      <protection locked="true" hidden="false"/>
    </xf>
    <xf numFmtId="164" fontId="7" fillId="6" borderId="21" xfId="25" applyFont="true" applyBorder="true" applyAlignment="true" applyProtection="true">
      <alignment horizontal="general" vertical="bottom" textRotation="0" wrapText="false" indent="0" shrinkToFit="false"/>
      <protection locked="true" hidden="false"/>
    </xf>
    <xf numFmtId="168" fontId="7" fillId="5" borderId="21" xfId="26" applyFont="true" applyBorder="true" applyAlignment="true" applyProtection="true">
      <alignment horizontal="general" vertical="bottom" textRotation="0" wrapText="false" indent="0" shrinkToFit="false"/>
      <protection locked="true" hidden="false"/>
    </xf>
    <xf numFmtId="167" fontId="7" fillId="5" borderId="16" xfId="26" applyFont="true" applyBorder="true" applyAlignment="true" applyProtection="true">
      <alignment horizontal="general" vertical="bottom" textRotation="0" wrapText="false" indent="0" shrinkToFit="false"/>
      <protection locked="true" hidden="false"/>
    </xf>
    <xf numFmtId="164" fontId="7" fillId="6" borderId="22" xfId="25" applyFont="true" applyBorder="true" applyAlignment="true" applyProtection="true">
      <alignment horizontal="center" vertical="bottom" textRotation="0" wrapText="false" indent="0" shrinkToFit="false"/>
      <protection locked="true" hidden="false"/>
    </xf>
    <xf numFmtId="164" fontId="7" fillId="6" borderId="23" xfId="25" applyFont="true" applyBorder="true" applyAlignment="true" applyProtection="true">
      <alignment horizontal="general" vertical="bottom" textRotation="0" wrapText="false" indent="0" shrinkToFit="false"/>
      <protection locked="true" hidden="false"/>
    </xf>
    <xf numFmtId="164" fontId="0" fillId="0" borderId="24" xfId="0" applyFont="false" applyBorder="true" applyAlignment="true" applyProtection="false">
      <alignment horizontal="general" vertical="bottom" textRotation="0" wrapText="false" indent="0" shrinkToFit="false"/>
      <protection locked="true" hidden="false"/>
    </xf>
    <xf numFmtId="165" fontId="7" fillId="5" borderId="4" xfId="26" applyFont="true" applyBorder="true" applyAlignment="true" applyProtection="true">
      <alignment horizontal="center"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5" fontId="7" fillId="5" borderId="25" xfId="26" applyFont="true" applyBorder="true" applyAlignment="true" applyProtection="true">
      <alignment horizontal="center" vertical="bottom" textRotation="0" wrapText="false" indent="0" shrinkToFit="false"/>
      <protection locked="true" hidden="false"/>
    </xf>
    <xf numFmtId="165" fontId="7" fillId="5" borderId="3" xfId="26" applyFont="true" applyBorder="false" applyAlignment="true" applyProtection="true">
      <alignment horizontal="center" vertical="bottom" textRotation="0" wrapText="false" indent="0" shrinkToFit="false"/>
      <protection locked="true" hidden="false"/>
    </xf>
    <xf numFmtId="164" fontId="17" fillId="2" borderId="9" xfId="23" applyFont="true" applyBorder="true" applyAlignment="true" applyProtection="true">
      <alignment horizontal="center" vertical="center" textRotation="0" wrapText="true" indent="0" shrinkToFit="false"/>
      <protection locked="true" hidden="false"/>
    </xf>
    <xf numFmtId="164" fontId="17" fillId="4" borderId="19" xfId="25" applyFont="true" applyBorder="true" applyAlignment="true" applyProtection="true">
      <alignment horizontal="center" vertical="center" textRotation="0" wrapText="true" indent="0" shrinkToFit="false"/>
      <protection locked="true" hidden="false"/>
    </xf>
    <xf numFmtId="164" fontId="17" fillId="4" borderId="26" xfId="25" applyFont="true" applyBorder="true" applyAlignment="true" applyProtection="true">
      <alignment horizontal="center" vertical="center" textRotation="0" wrapText="true" indent="0" shrinkToFit="false"/>
      <protection locked="true" hidden="false"/>
    </xf>
    <xf numFmtId="164" fontId="17" fillId="4" borderId="23" xfId="25" applyFont="true" applyBorder="true" applyAlignment="true" applyProtection="true">
      <alignment horizontal="center" vertical="center" textRotation="0" wrapText="true" indent="0" shrinkToFit="false"/>
      <protection locked="true" hidden="false"/>
    </xf>
    <xf numFmtId="164" fontId="17" fillId="3" borderId="27" xfId="24" applyFont="true" applyBorder="true" applyAlignment="true" applyProtection="true">
      <alignment horizontal="center" vertical="center" textRotation="0" wrapText="true" indent="0" shrinkToFit="false"/>
      <protection locked="true" hidden="false"/>
    </xf>
    <xf numFmtId="166" fontId="17" fillId="3" borderId="0" xfId="24" applyFont="true" applyBorder="true" applyAlignment="true" applyProtection="true">
      <alignment horizontal="center" vertical="center" textRotation="0" wrapText="true" indent="0" shrinkToFit="false"/>
      <protection locked="true" hidden="false"/>
    </xf>
    <xf numFmtId="166" fontId="17" fillId="3" borderId="28" xfId="24" applyFont="true" applyBorder="true" applyAlignment="true" applyProtection="true">
      <alignment horizontal="center" vertical="center" textRotation="0" wrapText="true" indent="0" shrinkToFit="false"/>
      <protection locked="true" hidden="false"/>
    </xf>
    <xf numFmtId="164" fontId="17" fillId="3" borderId="29" xfId="24" applyFont="true" applyBorder="true" applyAlignment="true" applyProtection="true">
      <alignment horizontal="center" vertical="center" textRotation="0" wrapText="true" indent="0" shrinkToFit="false"/>
      <protection locked="true" hidden="false"/>
    </xf>
    <xf numFmtId="166" fontId="17" fillId="3" borderId="30" xfId="24" applyFont="true" applyBorder="true" applyAlignment="true" applyProtection="true">
      <alignment horizontal="center" vertical="center" textRotation="0" wrapText="true" indent="0" shrinkToFit="false"/>
      <protection locked="true" hidden="false"/>
    </xf>
    <xf numFmtId="166" fontId="17" fillId="3" borderId="31" xfId="24" applyFont="true" applyBorder="true" applyAlignment="true" applyProtection="true">
      <alignment horizontal="center" vertical="center" textRotation="0" wrapText="true" indent="0" shrinkToFit="false"/>
      <protection locked="true" hidden="false"/>
    </xf>
    <xf numFmtId="164" fontId="18" fillId="4" borderId="32" xfId="25" applyFont="true" applyBorder="true" applyAlignment="true" applyProtection="true">
      <alignment horizontal="center" vertical="center" textRotation="0" wrapText="true" indent="0" shrinkToFit="false"/>
      <protection locked="true" hidden="false"/>
    </xf>
    <xf numFmtId="166" fontId="17" fillId="4" borderId="2" xfId="25" applyFont="true" applyBorder="true" applyAlignment="true" applyProtection="true">
      <alignment horizontal="center" vertical="center" textRotation="0" wrapText="true" indent="0" shrinkToFit="false"/>
      <protection locked="true" hidden="false"/>
    </xf>
    <xf numFmtId="166" fontId="17" fillId="4" borderId="33" xfId="25" applyFont="true" applyBorder="true" applyAlignment="true" applyProtection="true">
      <alignment horizontal="center" vertical="center" textRotation="0" wrapText="true" indent="0" shrinkToFit="false"/>
      <protection locked="true" hidden="false"/>
    </xf>
    <xf numFmtId="164" fontId="18" fillId="4" borderId="34" xfId="25" applyFont="true" applyBorder="true" applyAlignment="true" applyProtection="true">
      <alignment horizontal="center" vertical="center" textRotation="0" wrapText="true" indent="0" shrinkToFit="false"/>
      <protection locked="true" hidden="false"/>
    </xf>
    <xf numFmtId="166" fontId="17" fillId="4" borderId="35" xfId="25" applyFont="true" applyBorder="true" applyAlignment="true" applyProtection="true">
      <alignment horizontal="center" vertical="center" textRotation="0" wrapText="true" indent="0" shrinkToFit="false"/>
      <protection locked="true" hidden="false"/>
    </xf>
    <xf numFmtId="166" fontId="17" fillId="4" borderId="36" xfId="25" applyFont="true" applyBorder="true" applyAlignment="true" applyProtection="true">
      <alignment horizontal="center" vertical="center" textRotation="0" wrapText="tru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7" fillId="3" borderId="37" xfId="24" applyFont="true" applyBorder="true" applyAlignment="true" applyProtection="true">
      <alignment horizontal="center" vertical="bottom" textRotation="0" wrapText="false" indent="0" shrinkToFit="false"/>
      <protection locked="true" hidden="false"/>
    </xf>
    <xf numFmtId="164" fontId="7" fillId="3" borderId="38" xfId="24" applyFont="true" applyBorder="true" applyAlignment="true" applyProtection="true">
      <alignment horizontal="center" vertical="bottom" textRotation="0" wrapText="false" indent="0" shrinkToFit="false"/>
      <protection locked="true" hidden="false"/>
    </xf>
    <xf numFmtId="164" fontId="28" fillId="0" borderId="39" xfId="20" applyFont="true" applyBorder="true" applyAlignment="true" applyProtection="false">
      <alignment horizontal="center" vertical="center" textRotation="0" wrapText="true" indent="0" shrinkToFit="false"/>
      <protection locked="true" hidden="false"/>
    </xf>
    <xf numFmtId="164" fontId="4" fillId="0" borderId="0" xfId="20" applyFont="false" applyBorder="true" applyAlignment="false" applyProtection="false">
      <alignment horizontal="general" vertical="bottom" textRotation="0" wrapText="false" indent="0" shrinkToFit="false"/>
      <protection locked="true" hidden="false"/>
    </xf>
    <xf numFmtId="164" fontId="7" fillId="2" borderId="40" xfId="23" applyFont="true" applyBorder="true" applyAlignment="true" applyProtection="true">
      <alignment horizontal="center" vertical="bottom" textRotation="0" wrapText="false" indent="0" shrinkToFit="false"/>
      <protection locked="true" hidden="false"/>
    </xf>
    <xf numFmtId="164" fontId="28" fillId="0" borderId="37" xfId="22" applyFont="true" applyBorder="true" applyAlignment="true" applyProtection="false">
      <alignment horizontal="center" vertical="center" textRotation="0" wrapText="true" indent="0" shrinkToFit="false"/>
      <protection locked="true" hidden="false"/>
    </xf>
    <xf numFmtId="164" fontId="4" fillId="0" borderId="0" xfId="22" applyFont="false" applyBorder="true" applyAlignment="false" applyProtection="false">
      <alignment horizontal="general" vertical="bottom" textRotation="0" wrapText="false" indent="0" shrinkToFit="false"/>
      <protection locked="true" hidden="false"/>
    </xf>
    <xf numFmtId="164" fontId="28" fillId="0" borderId="41" xfId="21" applyFont="true" applyBorder="true" applyAlignment="true" applyProtection="false">
      <alignment horizontal="center" vertical="center" textRotation="0" wrapText="true" indent="0" shrinkToFit="false"/>
      <protection locked="true" hidden="false"/>
    </xf>
    <xf numFmtId="164" fontId="4" fillId="0" borderId="0" xfId="21" applyFont="false" applyBorder="true" applyAlignment="false" applyProtection="false">
      <alignment horizontal="general" vertical="bottom" textRotation="0" wrapText="false" indent="0" shrinkToFit="false"/>
      <protection locked="true" hidden="false"/>
    </xf>
    <xf numFmtId="164" fontId="28" fillId="0" borderId="42" xfId="21" applyFont="true" applyBorder="true" applyAlignment="true" applyProtection="false">
      <alignment horizontal="center" vertical="center" textRotation="0" wrapText="true" indent="0" shrinkToFit="false"/>
      <protection locked="true" hidden="false"/>
    </xf>
    <xf numFmtId="164" fontId="7" fillId="2" borderId="43" xfId="23" applyFont="true" applyBorder="true" applyAlignment="true" applyProtection="true">
      <alignment horizontal="center" vertical="bottom" textRotation="0" wrapText="false" indent="0" shrinkToFit="false"/>
      <protection locked="true" hidden="false"/>
    </xf>
    <xf numFmtId="164" fontId="29" fillId="0" borderId="37" xfId="20" applyFont="true" applyBorder="true" applyAlignment="true" applyProtection="false">
      <alignment horizontal="left" vertical="top" textRotation="0" wrapText="true" indent="0" shrinkToFit="false"/>
      <protection locked="true" hidden="false"/>
    </xf>
    <xf numFmtId="164" fontId="5" fillId="3" borderId="40" xfId="24" applyFont="true" applyBorder="true" applyAlignment="true" applyProtection="true">
      <alignment horizontal="center" vertical="bottom" textRotation="0" wrapText="false" indent="0" shrinkToFit="false"/>
      <protection locked="true" hidden="false"/>
    </xf>
    <xf numFmtId="164" fontId="29" fillId="0" borderId="44" xfId="22" applyFont="true" applyBorder="true" applyAlignment="true" applyProtection="false">
      <alignment horizontal="left" vertical="top" textRotation="0" wrapText="true" indent="0" shrinkToFit="false"/>
      <protection locked="true" hidden="false"/>
    </xf>
    <xf numFmtId="164" fontId="29" fillId="0" borderId="45" xfId="22" applyFont="true" applyBorder="true" applyAlignment="true" applyProtection="false">
      <alignment horizontal="left" vertical="top" textRotation="0" wrapText="true" indent="0" shrinkToFit="false"/>
      <protection locked="true" hidden="false"/>
    </xf>
    <xf numFmtId="164" fontId="5" fillId="3" borderId="43" xfId="24" applyFont="true" applyBorder="true" applyAlignment="true" applyProtection="true">
      <alignment horizontal="center" vertical="bottom" textRotation="0" wrapText="false" indent="0" shrinkToFit="false"/>
      <protection locked="true" hidden="false"/>
    </xf>
    <xf numFmtId="164" fontId="29" fillId="0" borderId="41" xfId="21" applyFont="true" applyBorder="true" applyAlignment="true" applyProtection="false">
      <alignment horizontal="left" vertical="top" textRotation="0" wrapText="true" indent="0" shrinkToFit="false"/>
      <protection locked="true" hidden="false"/>
    </xf>
    <xf numFmtId="164" fontId="29" fillId="0" borderId="45" xfId="21" applyFont="true" applyBorder="true" applyAlignment="true" applyProtection="false">
      <alignment horizontal="left" vertical="top" textRotation="0" wrapText="true" indent="0" shrinkToFit="false"/>
      <protection locked="true" hidden="false"/>
    </xf>
    <xf numFmtId="164" fontId="5" fillId="3" borderId="46" xfId="24" applyFont="true" applyBorder="true" applyAlignment="true" applyProtection="true">
      <alignment horizontal="center" vertical="bottom" textRotation="0" wrapText="false" indent="0" shrinkToFit="false"/>
      <protection locked="true" hidden="false"/>
    </xf>
    <xf numFmtId="164" fontId="29" fillId="0" borderId="42" xfId="21" applyFont="true" applyBorder="true" applyAlignment="true" applyProtection="false">
      <alignment horizontal="left" vertical="top" textRotation="0" wrapText="true" indent="0" shrinkToFit="false"/>
      <protection locked="true" hidden="false"/>
    </xf>
    <xf numFmtId="164" fontId="29" fillId="0" borderId="0" xfId="21" applyFont="true" applyBorder="true" applyAlignment="true" applyProtection="false">
      <alignment horizontal="left" vertical="top" textRotation="0" wrapText="true" indent="0" shrinkToFit="false"/>
      <protection locked="true" hidden="false"/>
    </xf>
    <xf numFmtId="164" fontId="29" fillId="0" borderId="44" xfId="20" applyFont="true" applyBorder="true" applyAlignment="true" applyProtection="false">
      <alignment horizontal="left" vertical="bottom" textRotation="0" wrapText="true" indent="0" shrinkToFit="false"/>
      <protection locked="true" hidden="false"/>
    </xf>
    <xf numFmtId="164" fontId="29" fillId="0" borderId="47" xfId="20" applyFont="true" applyBorder="true" applyAlignment="true" applyProtection="false">
      <alignment horizontal="center" vertical="bottom" textRotation="0" wrapText="true" indent="0" shrinkToFit="false"/>
      <protection locked="true" hidden="false"/>
    </xf>
    <xf numFmtId="164" fontId="29" fillId="0" borderId="48" xfId="20" applyFont="true" applyBorder="true" applyAlignment="true" applyProtection="false">
      <alignment horizontal="center" vertical="bottom" textRotation="0" wrapText="true" indent="0" shrinkToFit="false"/>
      <protection locked="true" hidden="false"/>
    </xf>
    <xf numFmtId="164" fontId="29" fillId="0" borderId="49" xfId="20" applyFont="true" applyBorder="true" applyAlignment="true" applyProtection="false">
      <alignment horizontal="center" vertical="bottom" textRotation="0" wrapText="true" indent="0" shrinkToFit="false"/>
      <protection locked="true" hidden="false"/>
    </xf>
    <xf numFmtId="164" fontId="29" fillId="0" borderId="50" xfId="22" applyFont="true" applyBorder="true" applyAlignment="true" applyProtection="false">
      <alignment horizontal="left" vertical="bottom" textRotation="0" wrapText="true" indent="0" shrinkToFit="false"/>
      <protection locked="true" hidden="false"/>
    </xf>
    <xf numFmtId="164" fontId="29" fillId="0" borderId="51" xfId="22" applyFont="true" applyBorder="true" applyAlignment="true" applyProtection="false">
      <alignment horizontal="center" vertical="bottom" textRotation="0" wrapText="true" indent="0" shrinkToFit="false"/>
      <protection locked="true" hidden="false"/>
    </xf>
    <xf numFmtId="164" fontId="29" fillId="0" borderId="52" xfId="22" applyFont="true" applyBorder="true" applyAlignment="true" applyProtection="false">
      <alignment horizontal="center" vertical="bottom" textRotation="0" wrapText="true" indent="0" shrinkToFit="false"/>
      <protection locked="true" hidden="false"/>
    </xf>
    <xf numFmtId="164" fontId="29" fillId="0" borderId="53" xfId="22" applyFont="true" applyBorder="true" applyAlignment="true" applyProtection="false">
      <alignment horizontal="center" vertical="bottom" textRotation="0" wrapText="true" indent="0" shrinkToFit="false"/>
      <protection locked="true" hidden="false"/>
    </xf>
    <xf numFmtId="164" fontId="29" fillId="0" borderId="50" xfId="21" applyFont="true" applyBorder="true" applyAlignment="true" applyProtection="false">
      <alignment horizontal="left" vertical="bottom" textRotation="0" wrapText="true" indent="0" shrinkToFit="false"/>
      <protection locked="true" hidden="false"/>
    </xf>
    <xf numFmtId="164" fontId="29" fillId="0" borderId="51" xfId="21" applyFont="true" applyBorder="true" applyAlignment="true" applyProtection="false">
      <alignment horizontal="center" vertical="bottom" textRotation="0" wrapText="true" indent="0" shrinkToFit="false"/>
      <protection locked="true" hidden="false"/>
    </xf>
    <xf numFmtId="164" fontId="29" fillId="0" borderId="52" xfId="21" applyFont="true" applyBorder="true" applyAlignment="true" applyProtection="false">
      <alignment horizontal="center" vertical="bottom" textRotation="0" wrapText="true" indent="0" shrinkToFit="false"/>
      <protection locked="true" hidden="false"/>
    </xf>
    <xf numFmtId="164" fontId="29" fillId="0" borderId="53" xfId="21" applyFont="true" applyBorder="true" applyAlignment="true" applyProtection="false">
      <alignment horizontal="center" vertical="bottom" textRotation="0" wrapText="true" indent="0" shrinkToFit="false"/>
      <protection locked="true" hidden="false"/>
    </xf>
    <xf numFmtId="164" fontId="5" fillId="3" borderId="54" xfId="24" applyFont="true" applyBorder="true" applyAlignment="true" applyProtection="true">
      <alignment horizontal="center" vertical="bottom" textRotation="0" wrapText="false" indent="0" shrinkToFit="false"/>
      <protection locked="true" hidden="false"/>
    </xf>
    <xf numFmtId="164" fontId="29" fillId="0" borderId="55" xfId="21" applyFont="true" applyBorder="true" applyAlignment="true" applyProtection="false">
      <alignment horizontal="center" vertical="bottom" textRotation="0" wrapText="true" indent="0" shrinkToFit="false"/>
      <protection locked="true" hidden="false"/>
    </xf>
    <xf numFmtId="164" fontId="5" fillId="3" borderId="16" xfId="24" applyFont="true" applyBorder="true" applyAlignment="true" applyProtection="true">
      <alignment horizontal="center" vertical="bottom" textRotation="0" wrapText="false" indent="0" shrinkToFit="false"/>
      <protection locked="true" hidden="false"/>
    </xf>
    <xf numFmtId="164" fontId="29" fillId="0" borderId="56" xfId="21" applyFont="true" applyBorder="true" applyAlignment="true" applyProtection="false">
      <alignment horizontal="left" vertical="bottom" textRotation="0" wrapText="true" indent="0" shrinkToFit="false"/>
      <protection locked="true" hidden="false"/>
    </xf>
    <xf numFmtId="164" fontId="29" fillId="0" borderId="57" xfId="21" applyFont="true" applyBorder="true" applyAlignment="true" applyProtection="false">
      <alignment horizontal="center" vertical="bottom" textRotation="0" wrapText="true" indent="0" shrinkToFit="false"/>
      <protection locked="true" hidden="false"/>
    </xf>
    <xf numFmtId="164" fontId="29" fillId="0" borderId="58" xfId="21" applyFont="true" applyBorder="true" applyAlignment="true" applyProtection="false">
      <alignment horizontal="center" vertical="bottom" textRotation="0" wrapText="true" indent="0" shrinkToFit="false"/>
      <protection locked="true" hidden="false"/>
    </xf>
    <xf numFmtId="164" fontId="29" fillId="0" borderId="59" xfId="21" applyFont="true" applyBorder="true" applyAlignment="true" applyProtection="false">
      <alignment horizontal="center" vertical="bottom" textRotation="0" wrapText="true" indent="0" shrinkToFit="false"/>
      <protection locked="true" hidden="false"/>
    </xf>
    <xf numFmtId="164" fontId="29" fillId="0" borderId="60" xfId="20" applyFont="true" applyBorder="true" applyAlignment="true" applyProtection="false">
      <alignment horizontal="left" vertical="top" textRotation="0" wrapText="true" indent="0" shrinkToFit="false"/>
      <protection locked="true" hidden="false"/>
    </xf>
    <xf numFmtId="164" fontId="29" fillId="0" borderId="61" xfId="20" applyFont="true" applyBorder="true" applyAlignment="true" applyProtection="false">
      <alignment horizontal="left" vertical="top" textRotation="0" wrapText="true" indent="0" shrinkToFit="false"/>
      <protection locked="true" hidden="false"/>
    </xf>
    <xf numFmtId="169" fontId="29" fillId="0" borderId="62" xfId="20" applyFont="true" applyBorder="true" applyAlignment="true" applyProtection="false">
      <alignment horizontal="right" vertical="top" textRotation="0" wrapText="false" indent="0" shrinkToFit="false"/>
      <protection locked="true" hidden="false"/>
    </xf>
    <xf numFmtId="170" fontId="29" fillId="0" borderId="63" xfId="20" applyFont="true" applyBorder="true" applyAlignment="true" applyProtection="false">
      <alignment horizontal="right" vertical="top" textRotation="0" wrapText="false" indent="0" shrinkToFit="false"/>
      <protection locked="true" hidden="false"/>
    </xf>
    <xf numFmtId="169" fontId="29" fillId="0" borderId="63" xfId="20" applyFont="true" applyBorder="true" applyAlignment="true" applyProtection="false">
      <alignment horizontal="right" vertical="top" textRotation="0" wrapText="false" indent="0" shrinkToFit="false"/>
      <protection locked="true" hidden="false"/>
    </xf>
    <xf numFmtId="171" fontId="29" fillId="0" borderId="63" xfId="20" applyFont="true" applyBorder="true" applyAlignment="true" applyProtection="false">
      <alignment horizontal="right" vertical="top" textRotation="0" wrapText="false" indent="0" shrinkToFit="false"/>
      <protection locked="true" hidden="false"/>
    </xf>
    <xf numFmtId="171" fontId="29" fillId="0" borderId="64" xfId="20" applyFont="true" applyBorder="true" applyAlignment="true" applyProtection="false">
      <alignment horizontal="right" vertical="top" textRotation="0" wrapText="false" indent="0" shrinkToFit="false"/>
      <protection locked="true" hidden="false"/>
    </xf>
    <xf numFmtId="164" fontId="7" fillId="6" borderId="43" xfId="25" applyFont="true" applyBorder="true" applyAlignment="true" applyProtection="true">
      <alignment horizontal="center" vertical="bottom" textRotation="0" wrapText="false" indent="0" shrinkToFit="false"/>
      <protection locked="true" hidden="false"/>
    </xf>
    <xf numFmtId="164" fontId="29" fillId="0" borderId="60" xfId="22" applyFont="true" applyBorder="true" applyAlignment="true" applyProtection="false">
      <alignment horizontal="left" vertical="top" textRotation="0" wrapText="true" indent="0" shrinkToFit="false"/>
      <protection locked="true" hidden="false"/>
    </xf>
    <xf numFmtId="164" fontId="29" fillId="0" borderId="61" xfId="22" applyFont="true" applyBorder="true" applyAlignment="true" applyProtection="false">
      <alignment horizontal="left" vertical="top" textRotation="0" wrapText="true" indent="0" shrinkToFit="false"/>
      <protection locked="true" hidden="false"/>
    </xf>
    <xf numFmtId="169" fontId="29" fillId="0" borderId="62" xfId="22" applyFont="true" applyBorder="true" applyAlignment="true" applyProtection="false">
      <alignment horizontal="right" vertical="top" textRotation="0" wrapText="false" indent="0" shrinkToFit="false"/>
      <protection locked="true" hidden="false"/>
    </xf>
    <xf numFmtId="170" fontId="29" fillId="0" borderId="63" xfId="22" applyFont="true" applyBorder="true" applyAlignment="true" applyProtection="false">
      <alignment horizontal="right" vertical="top" textRotation="0" wrapText="false" indent="0" shrinkToFit="false"/>
      <protection locked="true" hidden="false"/>
    </xf>
    <xf numFmtId="169" fontId="29" fillId="0" borderId="63" xfId="22" applyFont="true" applyBorder="true" applyAlignment="true" applyProtection="false">
      <alignment horizontal="right" vertical="top" textRotation="0" wrapText="false" indent="0" shrinkToFit="false"/>
      <protection locked="true" hidden="false"/>
    </xf>
    <xf numFmtId="171" fontId="29" fillId="0" borderId="63" xfId="22" applyFont="true" applyBorder="true" applyAlignment="true" applyProtection="false">
      <alignment horizontal="right" vertical="top" textRotation="0" wrapText="false" indent="0" shrinkToFit="false"/>
      <protection locked="true" hidden="false"/>
    </xf>
    <xf numFmtId="171" fontId="29" fillId="0" borderId="64" xfId="22" applyFont="true" applyBorder="true" applyAlignment="true" applyProtection="false">
      <alignment horizontal="right" vertical="top" textRotation="0" wrapText="false" indent="0" shrinkToFit="false"/>
      <protection locked="true" hidden="false"/>
    </xf>
    <xf numFmtId="164" fontId="29" fillId="0" borderId="60" xfId="21" applyFont="true" applyBorder="true" applyAlignment="true" applyProtection="false">
      <alignment horizontal="left" vertical="top" textRotation="0" wrapText="true" indent="0" shrinkToFit="false"/>
      <protection locked="true" hidden="false"/>
    </xf>
    <xf numFmtId="164" fontId="29" fillId="0" borderId="61" xfId="21" applyFont="true" applyBorder="true" applyAlignment="true" applyProtection="false">
      <alignment horizontal="left" vertical="top" textRotation="0" wrapText="true" indent="0" shrinkToFit="false"/>
      <protection locked="true" hidden="false"/>
    </xf>
    <xf numFmtId="169" fontId="29" fillId="0" borderId="62" xfId="21" applyFont="true" applyBorder="true" applyAlignment="true" applyProtection="false">
      <alignment horizontal="right" vertical="top" textRotation="0" wrapText="false" indent="0" shrinkToFit="false"/>
      <protection locked="true" hidden="false"/>
    </xf>
    <xf numFmtId="170" fontId="29" fillId="0" borderId="63" xfId="21" applyFont="true" applyBorder="true" applyAlignment="true" applyProtection="false">
      <alignment horizontal="right" vertical="top" textRotation="0" wrapText="false" indent="0" shrinkToFit="false"/>
      <protection locked="true" hidden="false"/>
    </xf>
    <xf numFmtId="169" fontId="29" fillId="0" borderId="63" xfId="21" applyFont="true" applyBorder="true" applyAlignment="true" applyProtection="false">
      <alignment horizontal="right" vertical="top" textRotation="0" wrapText="false" indent="0" shrinkToFit="false"/>
      <protection locked="true" hidden="false"/>
    </xf>
    <xf numFmtId="171" fontId="29" fillId="0" borderId="63" xfId="21" applyFont="true" applyBorder="true" applyAlignment="true" applyProtection="false">
      <alignment horizontal="right" vertical="top" textRotation="0" wrapText="false" indent="0" shrinkToFit="false"/>
      <protection locked="true" hidden="false"/>
    </xf>
    <xf numFmtId="171" fontId="29" fillId="0" borderId="64" xfId="21" applyFont="true" applyBorder="true" applyAlignment="true" applyProtection="false">
      <alignment horizontal="right" vertical="top" textRotation="0" wrapText="false" indent="0" shrinkToFit="false"/>
      <protection locked="true" hidden="false"/>
    </xf>
    <xf numFmtId="164" fontId="7" fillId="6" borderId="46" xfId="25" applyFont="true" applyBorder="true" applyAlignment="true" applyProtection="true">
      <alignment horizontal="center" vertical="bottom" textRotation="0" wrapText="false" indent="0" shrinkToFit="false"/>
      <protection locked="true" hidden="false"/>
    </xf>
    <xf numFmtId="164" fontId="7" fillId="6" borderId="54" xfId="25" applyFont="true" applyBorder="true" applyAlignment="true" applyProtection="true">
      <alignment horizontal="center" vertical="bottom" textRotation="0" wrapText="false" indent="0" shrinkToFit="false"/>
      <protection locked="true" hidden="false"/>
    </xf>
    <xf numFmtId="171" fontId="29" fillId="0" borderId="65" xfId="21" applyFont="true" applyBorder="true" applyAlignment="true" applyProtection="false">
      <alignment horizontal="right" vertical="top" textRotation="0" wrapText="false" indent="0" shrinkToFit="false"/>
      <protection locked="true" hidden="false"/>
    </xf>
    <xf numFmtId="164" fontId="7" fillId="6" borderId="16" xfId="25" applyFont="true" applyBorder="true" applyAlignment="true" applyProtection="true">
      <alignment horizontal="center" vertical="bottom" textRotation="0" wrapText="false" indent="0" shrinkToFit="false"/>
      <protection locked="true" hidden="false"/>
    </xf>
    <xf numFmtId="164" fontId="29" fillId="0" borderId="66" xfId="20" applyFont="true" applyBorder="true" applyAlignment="true" applyProtection="false">
      <alignment horizontal="left" vertical="top" textRotation="0" wrapText="true" indent="0" shrinkToFit="false"/>
      <protection locked="true" hidden="false"/>
    </xf>
    <xf numFmtId="169" fontId="29" fillId="0" borderId="67" xfId="20" applyFont="true" applyBorder="true" applyAlignment="true" applyProtection="false">
      <alignment horizontal="right" vertical="top" textRotation="0" wrapText="false" indent="0" shrinkToFit="false"/>
      <protection locked="true" hidden="false"/>
    </xf>
    <xf numFmtId="169" fontId="29" fillId="0" borderId="18" xfId="20" applyFont="true" applyBorder="true" applyAlignment="true" applyProtection="false">
      <alignment horizontal="right" vertical="top" textRotation="0" wrapText="false" indent="0" shrinkToFit="false"/>
      <protection locked="true" hidden="false"/>
    </xf>
    <xf numFmtId="171" fontId="29" fillId="0" borderId="18" xfId="20" applyFont="true" applyBorder="true" applyAlignment="true" applyProtection="false">
      <alignment horizontal="right" vertical="top" textRotation="0" wrapText="false" indent="0" shrinkToFit="false"/>
      <protection locked="true" hidden="false"/>
    </xf>
    <xf numFmtId="171" fontId="29" fillId="0" borderId="68" xfId="20" applyFont="true" applyBorder="true" applyAlignment="true" applyProtection="false">
      <alignment horizontal="right" vertical="top" textRotation="0" wrapText="false" indent="0" shrinkToFit="false"/>
      <protection locked="true" hidden="false"/>
    </xf>
    <xf numFmtId="164" fontId="29" fillId="0" borderId="66" xfId="22" applyFont="true" applyBorder="true" applyAlignment="true" applyProtection="false">
      <alignment horizontal="left" vertical="top" textRotation="0" wrapText="true" indent="0" shrinkToFit="false"/>
      <protection locked="true" hidden="false"/>
    </xf>
    <xf numFmtId="169" fontId="29" fillId="0" borderId="67" xfId="22" applyFont="true" applyBorder="true" applyAlignment="true" applyProtection="false">
      <alignment horizontal="right" vertical="top" textRotation="0" wrapText="false" indent="0" shrinkToFit="false"/>
      <protection locked="true" hidden="false"/>
    </xf>
    <xf numFmtId="169" fontId="29" fillId="0" borderId="18" xfId="22" applyFont="true" applyBorder="true" applyAlignment="true" applyProtection="false">
      <alignment horizontal="right" vertical="top" textRotation="0" wrapText="false" indent="0" shrinkToFit="false"/>
      <protection locked="true" hidden="false"/>
    </xf>
    <xf numFmtId="171" fontId="29" fillId="0" borderId="18" xfId="22" applyFont="true" applyBorder="true" applyAlignment="true" applyProtection="false">
      <alignment horizontal="right" vertical="top" textRotation="0" wrapText="false" indent="0" shrinkToFit="false"/>
      <protection locked="true" hidden="false"/>
    </xf>
    <xf numFmtId="171" fontId="29" fillId="0" borderId="68" xfId="22" applyFont="true" applyBorder="true" applyAlignment="true" applyProtection="false">
      <alignment horizontal="right" vertical="top" textRotation="0" wrapText="false" indent="0" shrinkToFit="false"/>
      <protection locked="true" hidden="false"/>
    </xf>
    <xf numFmtId="164" fontId="29" fillId="0" borderId="66" xfId="21" applyFont="true" applyBorder="true" applyAlignment="true" applyProtection="false">
      <alignment horizontal="left" vertical="top" textRotation="0" wrapText="true" indent="0" shrinkToFit="false"/>
      <protection locked="true" hidden="false"/>
    </xf>
    <xf numFmtId="169" fontId="29" fillId="0" borderId="67" xfId="21" applyFont="true" applyBorder="true" applyAlignment="true" applyProtection="false">
      <alignment horizontal="right" vertical="top" textRotation="0" wrapText="false" indent="0" shrinkToFit="false"/>
      <protection locked="true" hidden="false"/>
    </xf>
    <xf numFmtId="169" fontId="29" fillId="0" borderId="18" xfId="21" applyFont="true" applyBorder="true" applyAlignment="true" applyProtection="false">
      <alignment horizontal="right" vertical="top" textRotation="0" wrapText="false" indent="0" shrinkToFit="false"/>
      <protection locked="true" hidden="false"/>
    </xf>
    <xf numFmtId="171" fontId="29" fillId="0" borderId="18" xfId="21" applyFont="true" applyBorder="true" applyAlignment="true" applyProtection="false">
      <alignment horizontal="right" vertical="top" textRotation="0" wrapText="false" indent="0" shrinkToFit="false"/>
      <protection locked="true" hidden="false"/>
    </xf>
    <xf numFmtId="171" fontId="29" fillId="0" borderId="68" xfId="21" applyFont="true" applyBorder="true" applyAlignment="true" applyProtection="false">
      <alignment horizontal="right" vertical="top" textRotation="0" wrapText="false" indent="0" shrinkToFit="false"/>
      <protection locked="true" hidden="false"/>
    </xf>
    <xf numFmtId="164" fontId="0" fillId="0" borderId="69" xfId="0" applyFont="false" applyBorder="true" applyAlignment="false" applyProtection="false">
      <alignment horizontal="general" vertical="bottom" textRotation="0" wrapText="false" indent="0" shrinkToFit="false"/>
      <protection locked="true" hidden="false"/>
    </xf>
    <xf numFmtId="171" fontId="29" fillId="0" borderId="70" xfId="21" applyFont="true" applyBorder="true" applyAlignment="true" applyProtection="false">
      <alignment horizontal="right" vertical="top" textRotation="0" wrapText="false" indent="0" shrinkToFit="false"/>
      <protection locked="true" hidden="false"/>
    </xf>
    <xf numFmtId="164" fontId="5" fillId="3" borderId="21" xfId="24" applyFont="true" applyBorder="true" applyAlignment="true" applyProtection="true">
      <alignment horizontal="center" vertical="bottom" textRotation="0" wrapText="false" indent="0" shrinkToFit="false"/>
      <protection locked="true" hidden="false"/>
    </xf>
    <xf numFmtId="164" fontId="7" fillId="6" borderId="71" xfId="25" applyFont="true" applyBorder="true" applyAlignment="true" applyProtection="true">
      <alignment horizontal="center" vertical="bottom" textRotation="0" wrapText="false" indent="0" shrinkToFit="false"/>
      <protection locked="true" hidden="false"/>
    </xf>
    <xf numFmtId="164" fontId="7" fillId="6" borderId="21" xfId="25" applyFont="true" applyBorder="true" applyAlignment="true" applyProtection="true">
      <alignment horizontal="center" vertical="bottom" textRotation="0" wrapText="false" indent="0" shrinkToFit="false"/>
      <protection locked="true" hidden="false"/>
    </xf>
    <xf numFmtId="164" fontId="5" fillId="3" borderId="38" xfId="24" applyFont="true" applyBorder="true" applyAlignment="true" applyProtection="true">
      <alignment horizontal="center" vertical="bottom" textRotation="0" wrapText="false" indent="0" shrinkToFit="false"/>
      <protection locked="true" hidden="false"/>
    </xf>
    <xf numFmtId="164" fontId="29" fillId="0" borderId="72" xfId="20" applyFont="true" applyBorder="true" applyAlignment="true" applyProtection="false">
      <alignment horizontal="left" vertical="top" textRotation="0" wrapText="true" indent="0" shrinkToFit="false"/>
      <protection locked="true" hidden="false"/>
    </xf>
    <xf numFmtId="170" fontId="29" fillId="0" borderId="18" xfId="20" applyFont="true" applyBorder="true" applyAlignment="true" applyProtection="false">
      <alignment horizontal="right" vertical="top" textRotation="0" wrapText="false" indent="0" shrinkToFit="false"/>
      <protection locked="true" hidden="false"/>
    </xf>
    <xf numFmtId="164" fontId="29" fillId="0" borderId="18" xfId="20" applyFont="true" applyBorder="true" applyAlignment="true" applyProtection="false">
      <alignment horizontal="left" vertical="top" textRotation="0" wrapText="true" indent="0" shrinkToFit="false"/>
      <protection locked="true" hidden="false"/>
    </xf>
    <xf numFmtId="164" fontId="29" fillId="0" borderId="68" xfId="20" applyFont="true" applyBorder="true" applyAlignment="true" applyProtection="false">
      <alignment horizontal="left" vertical="top" textRotation="0" wrapText="true" indent="0" shrinkToFit="false"/>
      <protection locked="true" hidden="false"/>
    </xf>
    <xf numFmtId="164" fontId="7" fillId="6" borderId="73" xfId="25" applyFont="true" applyBorder="true" applyAlignment="true" applyProtection="true">
      <alignment horizontal="center" vertical="bottom" textRotation="0" wrapText="false" indent="0" shrinkToFit="false"/>
      <protection locked="true" hidden="false"/>
    </xf>
    <xf numFmtId="164" fontId="29" fillId="0" borderId="41" xfId="22" applyFont="true" applyBorder="true" applyAlignment="true" applyProtection="false">
      <alignment horizontal="left" vertical="top" textRotation="0" wrapText="true" indent="0" shrinkToFit="false"/>
      <protection locked="true" hidden="false"/>
    </xf>
    <xf numFmtId="170" fontId="29" fillId="0" borderId="18" xfId="22" applyFont="true" applyBorder="true" applyAlignment="true" applyProtection="false">
      <alignment horizontal="right" vertical="top" textRotation="0" wrapText="false" indent="0" shrinkToFit="false"/>
      <protection locked="true" hidden="false"/>
    </xf>
    <xf numFmtId="170" fontId="29" fillId="0" borderId="18" xfId="21" applyFont="true" applyBorder="true" applyAlignment="true" applyProtection="false">
      <alignment horizontal="right" vertical="top" textRotation="0" wrapText="false" indent="0" shrinkToFit="false"/>
      <protection locked="true" hidden="false"/>
    </xf>
    <xf numFmtId="164" fontId="29" fillId="0" borderId="18" xfId="21" applyFont="true" applyBorder="true" applyAlignment="true" applyProtection="false">
      <alignment horizontal="left" vertical="top" textRotation="0" wrapText="true" indent="0" shrinkToFit="false"/>
      <protection locked="true" hidden="false"/>
    </xf>
    <xf numFmtId="164" fontId="29" fillId="0" borderId="68" xfId="21" applyFont="true" applyBorder="true" applyAlignment="true" applyProtection="false">
      <alignment horizontal="left" vertical="top" textRotation="0" wrapText="true" indent="0" shrinkToFit="false"/>
      <protection locked="true" hidden="false"/>
    </xf>
    <xf numFmtId="164" fontId="5" fillId="3" borderId="73" xfId="24" applyFont="true" applyBorder="true" applyAlignment="true" applyProtection="true">
      <alignment horizontal="center" vertical="bottom" textRotation="0" wrapText="false" indent="0" shrinkToFit="false"/>
      <protection locked="true" hidden="false"/>
    </xf>
    <xf numFmtId="165" fontId="7" fillId="5" borderId="74" xfId="26" applyFont="true" applyBorder="true" applyAlignment="true" applyProtection="true">
      <alignment horizontal="center" vertical="bottom" textRotation="0" wrapText="false" indent="0" shrinkToFit="false"/>
      <protection locked="true" hidden="false"/>
    </xf>
    <xf numFmtId="164" fontId="29" fillId="0" borderId="75" xfId="20" applyFont="true" applyBorder="true" applyAlignment="true" applyProtection="false">
      <alignment horizontal="left" vertical="top" textRotation="0" wrapText="true" indent="0" shrinkToFit="false"/>
      <protection locked="true" hidden="false"/>
    </xf>
    <xf numFmtId="169" fontId="29" fillId="0" borderId="47" xfId="20" applyFont="true" applyBorder="true" applyAlignment="true" applyProtection="false">
      <alignment horizontal="right" vertical="top" textRotation="0" wrapText="false" indent="0" shrinkToFit="false"/>
      <protection locked="true" hidden="false"/>
    </xf>
    <xf numFmtId="169" fontId="29" fillId="0" borderId="48" xfId="20" applyFont="true" applyBorder="true" applyAlignment="true" applyProtection="false">
      <alignment horizontal="right" vertical="top" textRotation="0" wrapText="false" indent="0" shrinkToFit="false"/>
      <protection locked="true" hidden="false"/>
    </xf>
    <xf numFmtId="164" fontId="29" fillId="0" borderId="48" xfId="20" applyFont="true" applyBorder="true" applyAlignment="true" applyProtection="false">
      <alignment horizontal="left" vertical="top" textRotation="0" wrapText="true" indent="0" shrinkToFit="false"/>
      <protection locked="true" hidden="false"/>
    </xf>
    <xf numFmtId="164" fontId="29" fillId="0" borderId="49" xfId="20" applyFont="true" applyBorder="true" applyAlignment="true" applyProtection="false">
      <alignment horizontal="left" vertical="top" textRotation="0" wrapText="true" indent="0" shrinkToFit="false"/>
      <protection locked="true" hidden="false"/>
    </xf>
    <xf numFmtId="164" fontId="0" fillId="0" borderId="41" xfId="0" applyFont="false" applyBorder="true" applyAlignment="false" applyProtection="false">
      <alignment horizontal="general" vertical="bottom" textRotation="0" wrapText="false" indent="0" shrinkToFit="false"/>
      <protection locked="true" hidden="false"/>
    </xf>
    <xf numFmtId="172" fontId="7" fillId="5" borderId="27" xfId="26" applyFont="true" applyBorder="true" applyAlignment="true" applyProtection="true">
      <alignment horizontal="center" vertical="bottom" textRotation="0" wrapText="false" indent="0" shrinkToFit="false"/>
      <protection locked="true" hidden="false"/>
    </xf>
    <xf numFmtId="164" fontId="29" fillId="0" borderId="72" xfId="22" applyFont="true" applyBorder="true" applyAlignment="true" applyProtection="false">
      <alignment horizontal="left" vertical="top" textRotation="0" wrapText="true" indent="0" shrinkToFit="false"/>
      <protection locked="true" hidden="false"/>
    </xf>
    <xf numFmtId="164" fontId="29" fillId="0" borderId="18" xfId="22" applyFont="true" applyBorder="true" applyAlignment="true" applyProtection="false">
      <alignment horizontal="left" vertical="top" textRotation="0" wrapText="true" indent="0" shrinkToFit="false"/>
      <protection locked="true" hidden="false"/>
    </xf>
    <xf numFmtId="164" fontId="29" fillId="0" borderId="68" xfId="22" applyFont="true" applyBorder="true" applyAlignment="true" applyProtection="false">
      <alignment horizontal="left" vertical="top" textRotation="0" wrapText="true" indent="0" shrinkToFit="false"/>
      <protection locked="true" hidden="false"/>
    </xf>
    <xf numFmtId="165" fontId="7" fillId="5" borderId="76" xfId="26" applyFont="true" applyBorder="true" applyAlignment="true" applyProtection="true">
      <alignment horizontal="center" vertical="bottom" textRotation="0" wrapText="false" indent="0" shrinkToFit="false"/>
      <protection locked="true" hidden="false"/>
    </xf>
    <xf numFmtId="165" fontId="7" fillId="5" borderId="77" xfId="26" applyFont="true" applyBorder="true" applyAlignment="true" applyProtection="true">
      <alignment horizontal="center" vertical="bottom" textRotation="0" wrapText="false" indent="0" shrinkToFit="false"/>
      <protection locked="true" hidden="false"/>
    </xf>
    <xf numFmtId="164" fontId="29" fillId="0" borderId="70" xfId="21" applyFont="true" applyBorder="true" applyAlignment="true" applyProtection="false">
      <alignment horizontal="left" vertical="top" textRotation="0" wrapText="true" indent="0" shrinkToFit="false"/>
      <protection locked="true" hidden="false"/>
    </xf>
    <xf numFmtId="165" fontId="7" fillId="5" borderId="78" xfId="26" applyFont="true" applyBorder="true" applyAlignment="true" applyProtection="true">
      <alignment horizontal="center" vertical="bottom" textRotation="0" wrapText="false" indent="0" shrinkToFit="false"/>
      <protection locked="true" hidden="false"/>
    </xf>
    <xf numFmtId="165" fontId="7" fillId="5" borderId="79" xfId="26" applyFont="true" applyBorder="true" applyAlignment="true" applyProtection="true">
      <alignment horizontal="center" vertical="bottom" textRotation="0" wrapText="false" indent="0" shrinkToFit="false"/>
      <protection locked="true" hidden="false"/>
    </xf>
    <xf numFmtId="165" fontId="7" fillId="5" borderId="14" xfId="26" applyFont="true" applyBorder="true" applyAlignment="true" applyProtection="true">
      <alignment horizontal="center" vertical="bottom" textRotation="0" wrapText="false" indent="0" shrinkToFit="false"/>
      <protection locked="true" hidden="false"/>
    </xf>
    <xf numFmtId="165" fontId="7" fillId="5" borderId="80" xfId="26" applyFont="true" applyBorder="true" applyAlignment="true" applyProtection="true">
      <alignment horizontal="center" vertical="bottom" textRotation="0" wrapText="false" indent="0" shrinkToFit="false"/>
      <protection locked="true" hidden="false"/>
    </xf>
    <xf numFmtId="171" fontId="29" fillId="0" borderId="67" xfId="21" applyFont="true" applyBorder="true" applyAlignment="true" applyProtection="false">
      <alignment horizontal="right" vertical="top" textRotation="0" wrapText="false" indent="0" shrinkToFit="false"/>
      <protection locked="true" hidden="false"/>
    </xf>
    <xf numFmtId="165" fontId="7" fillId="5" borderId="81" xfId="26" applyFont="true" applyBorder="true" applyAlignment="true" applyProtection="true">
      <alignment horizontal="center" vertical="bottom" textRotation="0" wrapText="false" indent="0" shrinkToFit="false"/>
      <protection locked="true" hidden="false"/>
    </xf>
    <xf numFmtId="164" fontId="28" fillId="0" borderId="37" xfId="20" applyFont="true" applyBorder="true" applyAlignment="true" applyProtection="false">
      <alignment horizontal="center" vertical="center" textRotation="0" wrapText="true" indent="0" shrinkToFit="false"/>
      <protection locked="true" hidden="false"/>
    </xf>
    <xf numFmtId="172" fontId="7" fillId="5" borderId="82" xfId="26" applyFont="true" applyBorder="true" applyAlignment="true" applyProtection="true">
      <alignment horizontal="center" vertical="bottom" textRotation="0" wrapText="false" indent="0" shrinkToFit="false"/>
      <protection locked="true" hidden="false"/>
    </xf>
    <xf numFmtId="165" fontId="7" fillId="5" borderId="83" xfId="26" applyFont="true" applyBorder="true" applyAlignment="true" applyProtection="true">
      <alignment horizontal="center" vertical="bottom" textRotation="0" wrapText="false" indent="0" shrinkToFit="false"/>
      <protection locked="true" hidden="false"/>
    </xf>
    <xf numFmtId="165" fontId="7" fillId="5" borderId="84" xfId="26" applyFont="true" applyBorder="true" applyAlignment="true" applyProtection="true">
      <alignment horizontal="center" vertical="bottom" textRotation="0" wrapText="false" indent="0" shrinkToFit="false"/>
      <protection locked="true" hidden="false"/>
    </xf>
    <xf numFmtId="172" fontId="7" fillId="5" borderId="85" xfId="26" applyFont="true" applyBorder="true" applyAlignment="true" applyProtection="true">
      <alignment horizontal="center" vertical="bottom" textRotation="0" wrapText="false" indent="0" shrinkToFit="false"/>
      <protection locked="true" hidden="false"/>
    </xf>
    <xf numFmtId="172" fontId="7" fillId="5" borderId="86" xfId="26" applyFont="true" applyBorder="true" applyAlignment="true" applyProtection="true">
      <alignment horizontal="center" vertical="bottom" textRotation="0" wrapText="false" indent="0" shrinkToFit="false"/>
      <protection locked="true" hidden="false"/>
    </xf>
    <xf numFmtId="172" fontId="7" fillId="5" borderId="18" xfId="26" applyFont="true" applyBorder="true" applyAlignment="true" applyProtection="true">
      <alignment horizontal="center" vertical="bottom" textRotation="0" wrapText="false" indent="0" shrinkToFit="false"/>
      <protection locked="true" hidden="false"/>
    </xf>
    <xf numFmtId="167" fontId="7" fillId="5" borderId="86" xfId="26" applyFont="true" applyBorder="true" applyAlignment="true" applyProtection="true">
      <alignment horizontal="center" vertical="bottom" textRotation="0" wrapText="false" indent="0" shrinkToFit="false"/>
      <protection locked="true" hidden="false"/>
    </xf>
    <xf numFmtId="167" fontId="7" fillId="5" borderId="87" xfId="26" applyFont="true" applyBorder="true" applyAlignment="true" applyProtection="true">
      <alignment horizontal="center" vertical="bottom" textRotation="0" wrapText="false" indent="0" shrinkToFit="false"/>
      <protection locked="true" hidden="false"/>
    </xf>
    <xf numFmtId="167" fontId="7" fillId="5" borderId="88" xfId="26" applyFont="true" applyBorder="true" applyAlignment="true" applyProtection="true">
      <alignment horizontal="center" vertical="bottom" textRotation="0" wrapText="false" indent="0" shrinkToFit="false"/>
      <protection locked="true" hidden="false"/>
    </xf>
    <xf numFmtId="167" fontId="7" fillId="5" borderId="89" xfId="26" applyFont="true" applyBorder="true" applyAlignment="true" applyProtection="true">
      <alignment horizontal="center" vertical="bottom" textRotation="0" wrapText="false" indent="0" shrinkToFit="false"/>
      <protection locked="true" hidden="false"/>
    </xf>
    <xf numFmtId="167" fontId="7" fillId="5" borderId="18" xfId="26" applyFont="true" applyBorder="true" applyAlignment="true" applyProtection="true">
      <alignment horizontal="center" vertical="bottom" textRotation="0" wrapText="false" indent="0" shrinkToFit="false"/>
      <protection locked="true" hidden="false"/>
    </xf>
    <xf numFmtId="167" fontId="7" fillId="5" borderId="69" xfId="26" applyFont="true" applyBorder="true" applyAlignment="true" applyProtection="true">
      <alignment horizontal="center" vertical="bottom" textRotation="0" wrapText="false" indent="0" shrinkToFit="false"/>
      <protection locked="true" hidden="false"/>
    </xf>
    <xf numFmtId="172" fontId="7" fillId="5" borderId="70" xfId="26" applyFont="true" applyBorder="true" applyAlignment="true" applyProtection="true">
      <alignment horizontal="center" vertical="bottom" textRotation="0" wrapText="false" indent="0" shrinkToFit="false"/>
      <protection locked="true" hidden="false"/>
    </xf>
    <xf numFmtId="164" fontId="29" fillId="0" borderId="75" xfId="22" applyFont="true" applyBorder="true" applyAlignment="true" applyProtection="false">
      <alignment horizontal="left" vertical="top" textRotation="0" wrapText="true" indent="0" shrinkToFit="false"/>
      <protection locked="true" hidden="false"/>
    </xf>
    <xf numFmtId="169" fontId="29" fillId="0" borderId="47" xfId="22" applyFont="true" applyBorder="true" applyAlignment="true" applyProtection="false">
      <alignment horizontal="right" vertical="top" textRotation="0" wrapText="false" indent="0" shrinkToFit="false"/>
      <protection locked="true" hidden="false"/>
    </xf>
    <xf numFmtId="169" fontId="29" fillId="0" borderId="48" xfId="22" applyFont="true" applyBorder="true" applyAlignment="true" applyProtection="false">
      <alignment horizontal="right" vertical="top" textRotation="0" wrapText="false" indent="0" shrinkToFit="false"/>
      <protection locked="true" hidden="false"/>
    </xf>
    <xf numFmtId="171" fontId="29" fillId="0" borderId="48" xfId="22" applyFont="true" applyBorder="true" applyAlignment="true" applyProtection="false">
      <alignment horizontal="right" vertical="top" textRotation="0" wrapText="false" indent="0" shrinkToFit="false"/>
      <protection locked="true" hidden="false"/>
    </xf>
    <xf numFmtId="164" fontId="29" fillId="0" borderId="48" xfId="22" applyFont="true" applyBorder="true" applyAlignment="true" applyProtection="false">
      <alignment horizontal="left" vertical="top" textRotation="0" wrapText="true" indent="0" shrinkToFit="false"/>
      <protection locked="true" hidden="false"/>
    </xf>
    <xf numFmtId="164" fontId="29" fillId="0" borderId="49" xfId="22" applyFont="true" applyBorder="true" applyAlignment="true" applyProtection="false">
      <alignment horizontal="left" vertical="top" textRotation="0" wrapText="true" indent="0" shrinkToFit="false"/>
      <protection locked="true" hidden="false"/>
    </xf>
    <xf numFmtId="164" fontId="29" fillId="0" borderId="90" xfId="20" applyFont="true" applyBorder="true" applyAlignment="true" applyProtection="false">
      <alignment horizontal="left" vertical="top" textRotation="0" wrapText="true" indent="0" shrinkToFit="false"/>
      <protection locked="true" hidden="false"/>
    </xf>
    <xf numFmtId="165" fontId="7" fillId="5" borderId="91" xfId="26" applyFont="true" applyBorder="true" applyAlignment="true" applyProtection="true">
      <alignment horizontal="center" vertical="bottom" textRotation="0" wrapText="false" indent="0" shrinkToFit="false"/>
      <protection locked="true" hidden="false"/>
    </xf>
    <xf numFmtId="172" fontId="7" fillId="5" borderId="92" xfId="26" applyFont="true" applyBorder="true" applyAlignment="true" applyProtection="true">
      <alignment horizontal="center" vertical="bottom" textRotation="0" wrapText="false" indent="0" shrinkToFit="false"/>
      <protection locked="true" hidden="false"/>
    </xf>
    <xf numFmtId="172" fontId="7" fillId="5" borderId="6" xfId="26" applyFont="true" applyBorder="true" applyAlignment="true" applyProtection="true">
      <alignment horizontal="center" vertical="bottom" textRotation="0" wrapText="false" indent="0" shrinkToFit="false"/>
      <protection locked="true" hidden="false"/>
    </xf>
    <xf numFmtId="172" fontId="7" fillId="5" borderId="93" xfId="26" applyFont="true" applyBorder="true" applyAlignment="true" applyProtection="true">
      <alignment horizontal="center" vertical="bottom" textRotation="0" wrapText="false" indent="0" shrinkToFit="false"/>
      <protection locked="true" hidden="false"/>
    </xf>
    <xf numFmtId="172" fontId="7" fillId="5" borderId="8" xfId="26" applyFont="true" applyBorder="true" applyAlignment="true" applyProtection="true">
      <alignment horizontal="center" vertical="bottom" textRotation="0" wrapText="false" indent="0" shrinkToFit="false"/>
      <protection locked="true" hidden="false"/>
    </xf>
    <xf numFmtId="165" fontId="7" fillId="5" borderId="93" xfId="26" applyFont="true" applyBorder="true" applyAlignment="true" applyProtection="true">
      <alignment horizontal="center" vertical="bottom" textRotation="0" wrapText="false" indent="0" shrinkToFit="false"/>
      <protection locked="true" hidden="false"/>
    </xf>
    <xf numFmtId="165" fontId="7" fillId="5" borderId="94" xfId="26" applyFont="true" applyBorder="true" applyAlignment="true" applyProtection="true">
      <alignment horizontal="center" vertical="bottom" textRotation="0" wrapText="false" indent="0" shrinkToFit="false"/>
      <protection locked="true" hidden="false"/>
    </xf>
    <xf numFmtId="165" fontId="7" fillId="5" borderId="95" xfId="26" applyFont="true" applyBorder="true" applyAlignment="true" applyProtection="true">
      <alignment horizontal="center" vertical="bottom" textRotation="0" wrapText="false" indent="0" shrinkToFit="false"/>
      <protection locked="true" hidden="false"/>
    </xf>
    <xf numFmtId="165" fontId="7" fillId="5" borderId="96" xfId="26" applyFont="true" applyBorder="true" applyAlignment="true" applyProtection="true">
      <alignment horizontal="center" vertical="bottom" textRotation="0" wrapText="false" indent="0" shrinkToFit="false"/>
      <protection locked="true" hidden="false"/>
    </xf>
    <xf numFmtId="165" fontId="7" fillId="5" borderId="43" xfId="26" applyFont="true" applyBorder="true" applyAlignment="true" applyProtection="true">
      <alignment horizontal="center" vertical="bottom" textRotation="0" wrapText="false" indent="0" shrinkToFit="false"/>
      <protection locked="true" hidden="false"/>
    </xf>
    <xf numFmtId="172" fontId="7" fillId="5" borderId="40" xfId="26" applyFont="true" applyBorder="true" applyAlignment="true" applyProtection="true">
      <alignment horizontal="center" vertical="bottom" textRotation="0" wrapText="false" indent="0" shrinkToFit="false"/>
      <protection locked="true" hidden="false"/>
    </xf>
    <xf numFmtId="164" fontId="29" fillId="0" borderId="97" xfId="20" applyFont="true" applyBorder="true" applyAlignment="true" applyProtection="false">
      <alignment horizontal="left" vertical="top" textRotation="0" wrapText="true" indent="0" shrinkToFit="false"/>
      <protection locked="true" hidden="false"/>
    </xf>
    <xf numFmtId="169" fontId="29" fillId="0" borderId="98" xfId="20" applyFont="true" applyBorder="true" applyAlignment="true" applyProtection="false">
      <alignment horizontal="right" vertical="top" textRotation="0" wrapText="false" indent="0" shrinkToFit="false"/>
      <protection locked="true" hidden="false"/>
    </xf>
    <xf numFmtId="170" fontId="29" fillId="0" borderId="99" xfId="20" applyFont="true" applyBorder="true" applyAlignment="true" applyProtection="false">
      <alignment horizontal="right" vertical="top" textRotation="0" wrapText="false" indent="0" shrinkToFit="false"/>
      <protection locked="true" hidden="false"/>
    </xf>
    <xf numFmtId="169" fontId="29" fillId="0" borderId="99" xfId="20" applyFont="true" applyBorder="true" applyAlignment="true" applyProtection="false">
      <alignment horizontal="right" vertical="top" textRotation="0" wrapText="false" indent="0" shrinkToFit="false"/>
      <protection locked="true" hidden="false"/>
    </xf>
    <xf numFmtId="164" fontId="29" fillId="0" borderId="99" xfId="20" applyFont="true" applyBorder="true" applyAlignment="true" applyProtection="false">
      <alignment horizontal="left" vertical="top" textRotation="0" wrapText="true" indent="0" shrinkToFit="false"/>
      <protection locked="true" hidden="false"/>
    </xf>
    <xf numFmtId="164" fontId="29" fillId="0" borderId="100" xfId="20" applyFont="true" applyBorder="true" applyAlignment="true" applyProtection="false">
      <alignment horizontal="left" vertical="top" textRotation="0" wrapText="true" indent="0" shrinkToFit="false"/>
      <protection locked="true" hidden="false"/>
    </xf>
    <xf numFmtId="164" fontId="0" fillId="0" borderId="30" xfId="0" applyFont="false" applyBorder="true" applyAlignment="false" applyProtection="false">
      <alignment horizontal="general" vertical="bottom" textRotation="0" wrapText="false" indent="0" shrinkToFit="false"/>
      <protection locked="true" hidden="false"/>
    </xf>
    <xf numFmtId="164" fontId="0" fillId="0" borderId="101" xfId="0" applyFont="false" applyBorder="true" applyAlignment="false" applyProtection="false">
      <alignment horizontal="general" vertical="bottom" textRotation="0" wrapText="false" indent="0" shrinkToFit="false"/>
      <protection locked="true" hidden="false"/>
    </xf>
    <xf numFmtId="164" fontId="28" fillId="0" borderId="41" xfId="22" applyFont="true" applyBorder="true" applyAlignment="true" applyProtection="false">
      <alignment horizontal="center" vertical="center" textRotation="0" wrapText="true" indent="0" shrinkToFit="false"/>
      <protection locked="true" hidden="false"/>
    </xf>
    <xf numFmtId="172" fontId="7" fillId="5" borderId="102" xfId="26" applyFont="true" applyBorder="true" applyAlignment="true" applyProtection="true">
      <alignment horizontal="center" vertical="bottom" textRotation="0" wrapText="false" indent="0" shrinkToFit="false"/>
      <protection locked="true" hidden="false"/>
    </xf>
    <xf numFmtId="164" fontId="29" fillId="0" borderId="90" xfId="22" applyFont="true" applyBorder="true" applyAlignment="true" applyProtection="false">
      <alignment horizontal="left" vertical="top" textRotation="0" wrapText="true" indent="0" shrinkToFit="false"/>
      <protection locked="true" hidden="false"/>
    </xf>
    <xf numFmtId="164" fontId="29" fillId="0" borderId="103" xfId="21" applyFont="true" applyBorder="true" applyAlignment="true" applyProtection="false">
      <alignment horizontal="left" vertical="top" textRotation="0" wrapText="true" indent="0" shrinkToFit="false"/>
      <protection locked="true" hidden="false"/>
    </xf>
    <xf numFmtId="164" fontId="29" fillId="0" borderId="104" xfId="22" applyFont="true" applyBorder="true" applyAlignment="true" applyProtection="false">
      <alignment horizontal="left" vertical="top" textRotation="0" wrapText="true" indent="0" shrinkToFit="false"/>
      <protection locked="true" hidden="false"/>
    </xf>
    <xf numFmtId="164" fontId="0" fillId="0" borderId="24" xfId="0" applyFont="false" applyBorder="true" applyAlignment="false" applyProtection="false">
      <alignment horizontal="general" vertical="bottom" textRotation="0" wrapText="false" indent="0" shrinkToFit="false"/>
      <protection locked="true" hidden="false"/>
    </xf>
    <xf numFmtId="164" fontId="0" fillId="0" borderId="105" xfId="0" applyFont="false" applyBorder="true" applyAlignment="false" applyProtection="false">
      <alignment horizontal="general" vertical="bottom" textRotation="0" wrapText="false" indent="0" shrinkToFit="false"/>
      <protection locked="true" hidden="false"/>
    </xf>
    <xf numFmtId="164" fontId="29" fillId="0" borderId="97" xfId="22" applyFont="true" applyBorder="true" applyAlignment="true" applyProtection="false">
      <alignment horizontal="left" vertical="top" textRotation="0" wrapText="true" indent="0" shrinkToFit="false"/>
      <protection locked="true" hidden="false"/>
    </xf>
    <xf numFmtId="169" fontId="29" fillId="0" borderId="98" xfId="22" applyFont="true" applyBorder="true" applyAlignment="true" applyProtection="false">
      <alignment horizontal="right" vertical="top" textRotation="0" wrapText="false" indent="0" shrinkToFit="false"/>
      <protection locked="true" hidden="false"/>
    </xf>
    <xf numFmtId="170" fontId="29" fillId="0" borderId="99" xfId="22" applyFont="true" applyBorder="true" applyAlignment="true" applyProtection="false">
      <alignment horizontal="right" vertical="top" textRotation="0" wrapText="false" indent="0" shrinkToFit="false"/>
      <protection locked="true" hidden="false"/>
    </xf>
    <xf numFmtId="171" fontId="29" fillId="0" borderId="99" xfId="22" applyFont="true" applyBorder="true" applyAlignment="true" applyProtection="false">
      <alignment horizontal="right" vertical="top" textRotation="0" wrapText="false" indent="0" shrinkToFit="false"/>
      <protection locked="true" hidden="false"/>
    </xf>
    <xf numFmtId="164" fontId="29" fillId="0" borderId="99" xfId="22" applyFont="true" applyBorder="true" applyAlignment="true" applyProtection="false">
      <alignment horizontal="left" vertical="top" textRotation="0" wrapText="true" indent="0" shrinkToFit="false"/>
      <protection locked="true" hidden="false"/>
    </xf>
    <xf numFmtId="164" fontId="29" fillId="0" borderId="100" xfId="22" applyFont="true" applyBorder="true" applyAlignment="true" applyProtection="false">
      <alignment horizontal="left" vertical="top" textRotation="0" wrapText="true" indent="0" shrinkToFit="false"/>
      <protection locked="true" hidden="false"/>
    </xf>
    <xf numFmtId="164" fontId="0" fillId="0" borderId="106" xfId="0" applyFont="false" applyBorder="true" applyAlignment="false" applyProtection="false">
      <alignment horizontal="general" vertical="bottom" textRotation="0" wrapText="false" indent="0" shrinkToFit="false"/>
      <protection locked="true" hidden="false"/>
    </xf>
    <xf numFmtId="164" fontId="29" fillId="0" borderId="106" xfId="21" applyFont="true" applyBorder="true" applyAlignment="true" applyProtection="false">
      <alignment horizontal="left" vertical="top" textRotation="0" wrapText="true" indent="0" shrinkToFit="false"/>
      <protection locked="true" hidden="false"/>
    </xf>
    <xf numFmtId="169" fontId="29" fillId="0" borderId="98" xfId="21" applyFont="true" applyBorder="true" applyAlignment="true" applyProtection="false">
      <alignment horizontal="right" vertical="top" textRotation="0" wrapText="false" indent="0" shrinkToFit="false"/>
      <protection locked="true" hidden="false"/>
    </xf>
    <xf numFmtId="169" fontId="29" fillId="0" borderId="99" xfId="21" applyFont="true" applyBorder="true" applyAlignment="true" applyProtection="false">
      <alignment horizontal="right" vertical="top" textRotation="0" wrapText="false" indent="0" shrinkToFit="false"/>
      <protection locked="true" hidden="false"/>
    </xf>
    <xf numFmtId="171" fontId="29" fillId="0" borderId="99" xfId="21" applyFont="true" applyBorder="true" applyAlignment="true" applyProtection="false">
      <alignment horizontal="right" vertical="top" textRotation="0" wrapText="false" indent="0" shrinkToFit="false"/>
      <protection locked="true" hidden="false"/>
    </xf>
    <xf numFmtId="164" fontId="29" fillId="0" borderId="99" xfId="21" applyFont="true" applyBorder="true" applyAlignment="true" applyProtection="false">
      <alignment horizontal="left" vertical="top" textRotation="0" wrapText="true" indent="0" shrinkToFit="false"/>
      <protection locked="true" hidden="false"/>
    </xf>
    <xf numFmtId="164" fontId="29" fillId="0" borderId="107" xfId="21" applyFont="true" applyBorder="true" applyAlignment="true" applyProtection="false">
      <alignment horizontal="left" vertical="top" textRotation="0" wrapText="true" indent="0" shrinkToFit="false"/>
      <protection locked="true" hidden="false"/>
    </xf>
    <xf numFmtId="164" fontId="29" fillId="0" borderId="72" xfId="21" applyFont="true" applyBorder="true" applyAlignment="true" applyProtection="false">
      <alignment horizontal="left" vertical="top" textRotation="0" wrapText="true" indent="0" shrinkToFit="false"/>
      <protection locked="true" hidden="false"/>
    </xf>
    <xf numFmtId="164" fontId="17" fillId="0" borderId="0" xfId="0" applyFont="true" applyBorder="false" applyAlignment="false" applyProtection="false">
      <alignment horizontal="general" vertical="bottom" textRotation="0" wrapText="false" indent="0" shrinkToFit="false"/>
      <protection locked="true" hidden="false"/>
    </xf>
    <xf numFmtId="164" fontId="28" fillId="0" borderId="108" xfId="21" applyFont="true" applyBorder="true" applyAlignment="true" applyProtection="false">
      <alignment horizontal="center" vertical="center" textRotation="0" wrapText="true" indent="0" shrinkToFit="false"/>
      <protection locked="true" hidden="false"/>
    </xf>
    <xf numFmtId="164" fontId="29" fillId="0" borderId="75" xfId="21" applyFont="true" applyBorder="true" applyAlignment="true" applyProtection="false">
      <alignment horizontal="left" vertical="top" textRotation="0" wrapText="true" indent="0" shrinkToFit="false"/>
      <protection locked="true" hidden="false"/>
    </xf>
    <xf numFmtId="169" fontId="29" fillId="0" borderId="47" xfId="21" applyFont="true" applyBorder="true" applyAlignment="true" applyProtection="false">
      <alignment horizontal="right" vertical="top" textRotation="0" wrapText="false" indent="0" shrinkToFit="false"/>
      <protection locked="true" hidden="false"/>
    </xf>
    <xf numFmtId="169" fontId="29" fillId="0" borderId="48" xfId="21" applyFont="true" applyBorder="true" applyAlignment="true" applyProtection="false">
      <alignment horizontal="right" vertical="top" textRotation="0" wrapText="false" indent="0" shrinkToFit="false"/>
      <protection locked="true" hidden="false"/>
    </xf>
    <xf numFmtId="171" fontId="29" fillId="0" borderId="48" xfId="21" applyFont="true" applyBorder="true" applyAlignment="true" applyProtection="false">
      <alignment horizontal="right" vertical="top" textRotation="0" wrapText="false" indent="0" shrinkToFit="false"/>
      <protection locked="true" hidden="false"/>
    </xf>
    <xf numFmtId="164" fontId="29" fillId="0" borderId="48" xfId="21" applyFont="true" applyBorder="true" applyAlignment="true" applyProtection="false">
      <alignment horizontal="left" vertical="top" textRotation="0" wrapText="true" indent="0" shrinkToFit="false"/>
      <protection locked="true" hidden="false"/>
    </xf>
    <xf numFmtId="164" fontId="29" fillId="0" borderId="49" xfId="21" applyFont="true" applyBorder="true" applyAlignment="true" applyProtection="false">
      <alignment horizontal="left" vertical="top" textRotation="0" wrapText="true" indent="0" shrinkToFit="false"/>
      <protection locked="true" hidden="false"/>
    </xf>
    <xf numFmtId="164" fontId="29" fillId="0" borderId="90" xfId="21" applyFont="true" applyBorder="true" applyAlignment="true" applyProtection="false">
      <alignment horizontal="left" vertical="top" textRotation="0" wrapText="true" indent="0" shrinkToFit="false"/>
      <protection locked="true" hidden="false"/>
    </xf>
    <xf numFmtId="164" fontId="29" fillId="0" borderId="104" xfId="21" applyFont="true" applyBorder="true" applyAlignment="true" applyProtection="false">
      <alignment horizontal="left" vertical="top" textRotation="0" wrapText="true" indent="0" shrinkToFit="false"/>
      <protection locked="true" hidden="false"/>
    </xf>
    <xf numFmtId="164" fontId="29" fillId="0" borderId="97" xfId="21" applyFont="true" applyBorder="true" applyAlignment="true" applyProtection="false">
      <alignment horizontal="left" vertical="top" textRotation="0" wrapText="true" indent="0" shrinkToFit="false"/>
      <protection locked="true" hidden="false"/>
    </xf>
    <xf numFmtId="170" fontId="29" fillId="0" borderId="99" xfId="21" applyFont="true" applyBorder="true" applyAlignment="true" applyProtection="false">
      <alignment horizontal="right" vertical="top" textRotation="0" wrapText="false" indent="0" shrinkToFit="false"/>
      <protection locked="true" hidden="false"/>
    </xf>
    <xf numFmtId="164" fontId="29" fillId="0" borderId="100" xfId="21" applyFont="true" applyBorder="true" applyAlignment="true" applyProtection="false">
      <alignment horizontal="left" vertical="top" textRotation="0" wrapText="true" indent="0" shrinkToFit="false"/>
      <protection locked="true" hidden="false"/>
    </xf>
  </cellXfs>
  <cellStyles count="14">
    <cellStyle name="Normal" xfId="0" builtinId="0"/>
    <cellStyle name="Comma" xfId="15" builtinId="3"/>
    <cellStyle name="Comma [0]" xfId="16" builtinId="6"/>
    <cellStyle name="Currency" xfId="17" builtinId="4"/>
    <cellStyle name="Currency [0]" xfId="18" builtinId="7"/>
    <cellStyle name="Percent" xfId="19" builtinId="5"/>
    <cellStyle name="Normal_Generalized Eta Examples" xfId="20"/>
    <cellStyle name="Normal_Generalized Eta Square Examples" xfId="21"/>
    <cellStyle name="Normal_Sheet1" xfId="22"/>
    <cellStyle name="Excel Built-in Note" xfId="23"/>
    <cellStyle name="Excel Built-in Neutral" xfId="24"/>
    <cellStyle name="Excel Built-in Input" xfId="25"/>
    <cellStyle name="Excel Built-in Output" xfId="26"/>
    <cellStyle name="Excel Built-in Calculation" xfId="27"/>
  </cellStyles>
  <colors>
    <indexedColors>
      <rgbColor rgb="FF000000"/>
      <rgbColor rgb="FFFFFFFF"/>
      <rgbColor rgb="FFFF0000"/>
      <rgbColor rgb="FF00FF00"/>
      <rgbColor rgb="FF0000FF"/>
      <rgbColor rgb="FFFFFF00"/>
      <rgbColor rgb="FFFF00FF"/>
      <rgbColor rgb="FF00FFFF"/>
      <rgbColor rgb="FF800000"/>
      <rgbColor rgb="FF008000"/>
      <rgbColor rgb="FF000080"/>
      <rgbColor rgb="FF9C6500"/>
      <rgbColor rgb="FF800080"/>
      <rgbColor rgb="FF008080"/>
      <rgbColor rgb="FFB2B2B2"/>
      <rgbColor rgb="FF7F7F7F"/>
      <rgbColor rgb="FF9999FF"/>
      <rgbColor rgb="FF993366"/>
      <rgbColor rgb="FFFFFFCC"/>
      <rgbColor rgb="FFF2F2F2"/>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D7E4BD"/>
      <rgbColor rgb="FFFFEB9C"/>
      <rgbColor rgb="FF99CCFF"/>
      <rgbColor rgb="FFFF99CC"/>
      <rgbColor rgb="FFCC99FF"/>
      <rgbColor rgb="FFFFCC99"/>
      <rgbColor rgb="FF3366FF"/>
      <rgbColor rgb="FF33CCCC"/>
      <rgbColor rgb="FF99CC00"/>
      <rgbColor rgb="FFFFCC00"/>
      <rgbColor rgb="FFFF9900"/>
      <rgbColor rgb="FFFA7D00"/>
      <rgbColor rgb="FF666699"/>
      <rgbColor rgb="FF969696"/>
      <rgbColor rgb="FF003366"/>
      <rgbColor rgb="FF339966"/>
      <rgbColor rgb="FF003300"/>
      <rgbColor rgb="FF333300"/>
      <rgbColor rgb="FF993300"/>
      <rgbColor rgb="FF993366"/>
      <rgbColor rgb="FF3F3F76"/>
      <rgbColor rgb="FF3F3F3F"/>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hyperlink" Target="https://osf.io/ixGcd/" TargetMode="External"/><Relationship Id="rId2" Type="http://schemas.openxmlformats.org/officeDocument/2006/relationships/hyperlink" Target="#&apos;Generalized Eta Square&apos;!A1"/>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0</xdr:col>
      <xdr:colOff>0</xdr:colOff>
      <xdr:row>0</xdr:row>
      <xdr:rowOff>0</xdr:rowOff>
    </xdr:from>
    <xdr:to>
      <xdr:col>2</xdr:col>
      <xdr:colOff>8640</xdr:colOff>
      <xdr:row>2</xdr:row>
      <xdr:rowOff>182160</xdr:rowOff>
    </xdr:to>
    <xdr:sp>
      <xdr:nvSpPr>
        <xdr:cNvPr id="0" name="TextBox 1"/>
        <xdr:cNvSpPr/>
      </xdr:nvSpPr>
      <xdr:spPr>
        <a:xfrm>
          <a:off x="0" y="0"/>
          <a:ext cx="1527480" cy="578160"/>
        </a:xfrm>
        <a:prstGeom prst="rect">
          <a:avLst/>
        </a:prstGeom>
        <a:solidFill>
          <a:srgbClr val="ff0000"/>
        </a:solidFill>
        <a:ln w="0">
          <a:solidFill>
            <a:srgbClr val="000000"/>
          </a:solidFill>
        </a:ln>
      </xdr:spPr>
      <xdr:style>
        <a:lnRef idx="2">
          <a:schemeClr val="accent6">
            <a:shade val="50000"/>
          </a:schemeClr>
        </a:lnRef>
        <a:fillRef idx="1">
          <a:schemeClr val="accent6"/>
        </a:fillRef>
        <a:effectRef idx="0">
          <a:schemeClr val="accent6"/>
        </a:effectRef>
        <a:fontRef idx="minor"/>
      </xdr:style>
      <xdr:txBody>
        <a:bodyPr horzOverflow="clip" vertOverflow="clip" lIns="90000" rIns="90000" tIns="45000" bIns="45000" anchor="ctr">
          <a:noAutofit/>
        </a:bodyPr>
        <a:p>
          <a:pPr algn="ctr">
            <a:lnSpc>
              <a:spcPct val="100000"/>
            </a:lnSpc>
          </a:pPr>
          <a:r>
            <a:rPr b="1" lang="en-US" sz="1600" spc="-1" strike="noStrike">
              <a:solidFill>
                <a:srgbClr val="ffffff"/>
              </a:solidFill>
              <a:latin typeface="Calibri"/>
            </a:rPr>
            <a:t>START</a:t>
          </a:r>
          <a:endParaRPr b="0" lang="pt-BR" sz="1600" spc="-1" strike="noStrike">
            <a:latin typeface="Times New Roman"/>
          </a:endParaRPr>
        </a:p>
      </xdr:txBody>
    </xdr:sp>
    <xdr:clientData/>
  </xdr:twoCellAnchor>
  <xdr:twoCellAnchor editAs="twoCell">
    <xdr:from>
      <xdr:col>3</xdr:col>
      <xdr:colOff>28440</xdr:colOff>
      <xdr:row>0</xdr:row>
      <xdr:rowOff>28440</xdr:rowOff>
    </xdr:from>
    <xdr:to>
      <xdr:col>4</xdr:col>
      <xdr:colOff>599400</xdr:colOff>
      <xdr:row>3</xdr:row>
      <xdr:rowOff>18000</xdr:rowOff>
    </xdr:to>
    <xdr:sp>
      <xdr:nvSpPr>
        <xdr:cNvPr id="1" name="TextBox 2"/>
        <xdr:cNvSpPr/>
      </xdr:nvSpPr>
      <xdr:spPr>
        <a:xfrm>
          <a:off x="2306520" y="28440"/>
          <a:ext cx="1330560" cy="568440"/>
        </a:xfrm>
        <a:prstGeom prst="rect">
          <a:avLst/>
        </a:prstGeom>
        <a:solidFill>
          <a:srgbClr val="f79646"/>
        </a:solidFill>
        <a:ln w="0">
          <a:solidFill>
            <a:srgbClr val="b66e33"/>
          </a:solidFill>
        </a:ln>
      </xdr:spPr>
      <xdr:style>
        <a:lnRef idx="2">
          <a:schemeClr val="accent6">
            <a:shade val="50000"/>
          </a:schemeClr>
        </a:lnRef>
        <a:fillRef idx="1">
          <a:schemeClr val="accent6"/>
        </a:fillRef>
        <a:effectRef idx="0">
          <a:schemeClr val="accent6"/>
        </a:effectRef>
        <a:fontRef idx="minor"/>
      </xdr:style>
      <xdr:txBody>
        <a:bodyPr horzOverflow="clip" vertOverflow="clip" lIns="90000" rIns="90000" tIns="45000" bIns="45000" anchor="ctr">
          <a:noAutofit/>
        </a:bodyPr>
        <a:p>
          <a:pPr algn="ctr">
            <a:lnSpc>
              <a:spcPct val="100000"/>
            </a:lnSpc>
          </a:pPr>
          <a:r>
            <a:rPr b="1" lang="en-US" sz="1400" spc="-1" strike="noStrike">
              <a:solidFill>
                <a:srgbClr val="ffffff"/>
              </a:solidFill>
              <a:latin typeface="Calibri"/>
            </a:rPr>
            <a:t>Is it a </a:t>
          </a:r>
          <a:r>
            <a:rPr b="1" i="1" lang="en-US" sz="1400" spc="-1" strike="noStrike">
              <a:solidFill>
                <a:srgbClr val="ffffff"/>
              </a:solidFill>
              <a:latin typeface="Calibri"/>
            </a:rPr>
            <a:t>t</a:t>
          </a:r>
          <a:r>
            <a:rPr b="1" lang="en-US" sz="1400" spc="-1" strike="noStrike">
              <a:solidFill>
                <a:srgbClr val="ffffff"/>
              </a:solidFill>
              <a:latin typeface="Calibri"/>
            </a:rPr>
            <a:t>-test?</a:t>
          </a:r>
          <a:endParaRPr b="0" lang="pt-BR" sz="1400" spc="-1" strike="noStrike">
            <a:latin typeface="Times New Roman"/>
          </a:endParaRPr>
        </a:p>
      </xdr:txBody>
    </xdr:sp>
    <xdr:clientData/>
  </xdr:twoCellAnchor>
  <xdr:twoCellAnchor editAs="twoCell">
    <xdr:from>
      <xdr:col>3</xdr:col>
      <xdr:colOff>0</xdr:colOff>
      <xdr:row>6</xdr:row>
      <xdr:rowOff>66600</xdr:rowOff>
    </xdr:from>
    <xdr:to>
      <xdr:col>4</xdr:col>
      <xdr:colOff>570960</xdr:colOff>
      <xdr:row>9</xdr:row>
      <xdr:rowOff>56160</xdr:rowOff>
    </xdr:to>
    <xdr:sp>
      <xdr:nvSpPr>
        <xdr:cNvPr id="2" name="TextBox 5"/>
        <xdr:cNvSpPr/>
      </xdr:nvSpPr>
      <xdr:spPr>
        <a:xfrm>
          <a:off x="2278080" y="1224720"/>
          <a:ext cx="1330560" cy="545760"/>
        </a:xfrm>
        <a:prstGeom prst="rect">
          <a:avLst/>
        </a:prstGeom>
        <a:solidFill>
          <a:srgbClr val="f79646"/>
        </a:solidFill>
        <a:ln w="0">
          <a:solidFill>
            <a:srgbClr val="b66e33"/>
          </a:solidFill>
        </a:ln>
      </xdr:spPr>
      <xdr:style>
        <a:lnRef idx="2">
          <a:schemeClr val="accent6">
            <a:shade val="50000"/>
          </a:schemeClr>
        </a:lnRef>
        <a:fillRef idx="1">
          <a:schemeClr val="accent6"/>
        </a:fillRef>
        <a:effectRef idx="0">
          <a:schemeClr val="accent6"/>
        </a:effectRef>
        <a:fontRef idx="minor"/>
      </xdr:style>
      <xdr:txBody>
        <a:bodyPr horzOverflow="clip" vertOverflow="clip" lIns="90000" rIns="90000" tIns="45000" bIns="45000" anchor="ctr">
          <a:noAutofit/>
        </a:bodyPr>
        <a:p>
          <a:pPr algn="ctr">
            <a:lnSpc>
              <a:spcPct val="100000"/>
            </a:lnSpc>
          </a:pPr>
          <a:r>
            <a:rPr b="1" lang="en-US" sz="1400" spc="-1" strike="noStrike">
              <a:solidFill>
                <a:srgbClr val="ffffff"/>
              </a:solidFill>
              <a:latin typeface="Calibri"/>
            </a:rPr>
            <a:t>Is it a </a:t>
          </a:r>
          <a:r>
            <a:rPr b="1" i="1" lang="en-US" sz="1400" spc="-1" strike="noStrike">
              <a:solidFill>
                <a:srgbClr val="ffffff"/>
              </a:solidFill>
              <a:latin typeface="Calibri"/>
            </a:rPr>
            <a:t>F</a:t>
          </a:r>
          <a:r>
            <a:rPr b="1" lang="en-US" sz="1400" spc="-1" strike="noStrike">
              <a:solidFill>
                <a:srgbClr val="ffffff"/>
              </a:solidFill>
              <a:latin typeface="Calibri"/>
            </a:rPr>
            <a:t>-test?</a:t>
          </a:r>
          <a:endParaRPr b="0" lang="pt-BR" sz="1400" spc="-1" strike="noStrike">
            <a:latin typeface="Times New Roman"/>
          </a:endParaRPr>
        </a:p>
      </xdr:txBody>
    </xdr:sp>
    <xdr:clientData/>
  </xdr:twoCellAnchor>
  <xdr:twoCellAnchor editAs="twoCell">
    <xdr:from>
      <xdr:col>6</xdr:col>
      <xdr:colOff>257040</xdr:colOff>
      <xdr:row>6</xdr:row>
      <xdr:rowOff>9360</xdr:rowOff>
    </xdr:from>
    <xdr:to>
      <xdr:col>9</xdr:col>
      <xdr:colOff>446760</xdr:colOff>
      <xdr:row>13</xdr:row>
      <xdr:rowOff>37080</xdr:rowOff>
    </xdr:to>
    <xdr:sp>
      <xdr:nvSpPr>
        <xdr:cNvPr id="3" name="TextBox 6"/>
        <xdr:cNvSpPr/>
      </xdr:nvSpPr>
      <xdr:spPr>
        <a:xfrm>
          <a:off x="4813560" y="1167480"/>
          <a:ext cx="2457360" cy="1437480"/>
        </a:xfrm>
        <a:prstGeom prst="rect">
          <a:avLst/>
        </a:prstGeom>
        <a:solidFill>
          <a:srgbClr val="f79646"/>
        </a:solidFill>
        <a:ln w="0">
          <a:solidFill>
            <a:srgbClr val="b66e33"/>
          </a:solidFill>
        </a:ln>
      </xdr:spPr>
      <xdr:style>
        <a:lnRef idx="2">
          <a:schemeClr val="accent6">
            <a:shade val="50000"/>
          </a:schemeClr>
        </a:lnRef>
        <a:fillRef idx="1">
          <a:schemeClr val="accent6"/>
        </a:fillRef>
        <a:effectRef idx="0">
          <a:schemeClr val="accent6"/>
        </a:effectRef>
        <a:fontRef idx="minor"/>
      </xdr:style>
      <xdr:txBody>
        <a:bodyPr horzOverflow="clip" vertOverflow="clip" lIns="90000" rIns="90000" tIns="45000" bIns="45000" anchor="ctr">
          <a:noAutofit/>
        </a:bodyPr>
        <a:p>
          <a:pPr algn="ctr">
            <a:lnSpc>
              <a:spcPct val="100000"/>
            </a:lnSpc>
          </a:pPr>
          <a:r>
            <a:rPr b="1" lang="en-US" sz="1400" spc="-1" strike="noStrike">
              <a:solidFill>
                <a:srgbClr val="ffffff"/>
              </a:solidFill>
              <a:latin typeface="Calibri"/>
            </a:rPr>
            <a:t>Are all factors manipulated (i.e., there are no measured factors or covariates)?</a:t>
          </a:r>
          <a:endParaRPr b="0" lang="pt-BR" sz="1400" spc="-1" strike="noStrike">
            <a:latin typeface="Times New Roman"/>
          </a:endParaRPr>
        </a:p>
      </xdr:txBody>
    </xdr:sp>
    <xdr:clientData/>
  </xdr:twoCellAnchor>
  <xdr:twoCellAnchor editAs="twoCell">
    <xdr:from>
      <xdr:col>0</xdr:col>
      <xdr:colOff>85680</xdr:colOff>
      <xdr:row>10</xdr:row>
      <xdr:rowOff>0</xdr:rowOff>
    </xdr:from>
    <xdr:to>
      <xdr:col>5</xdr:col>
      <xdr:colOff>113400</xdr:colOff>
      <xdr:row>14</xdr:row>
      <xdr:rowOff>18360</xdr:rowOff>
    </xdr:to>
    <xdr:sp>
      <xdr:nvSpPr>
        <xdr:cNvPr id="4" name="TextBox 8"/>
        <xdr:cNvSpPr/>
      </xdr:nvSpPr>
      <xdr:spPr>
        <a:xfrm>
          <a:off x="85680" y="1927800"/>
          <a:ext cx="3825000" cy="887040"/>
        </a:xfrm>
        <a:prstGeom prst="rect">
          <a:avLst/>
        </a:prstGeom>
        <a:solidFill>
          <a:srgbClr val="f79646"/>
        </a:solidFill>
        <a:ln w="0">
          <a:solidFill>
            <a:srgbClr val="b66e33"/>
          </a:solidFill>
        </a:ln>
      </xdr:spPr>
      <xdr:style>
        <a:lnRef idx="2">
          <a:schemeClr val="accent6">
            <a:shade val="50000"/>
          </a:schemeClr>
        </a:lnRef>
        <a:fillRef idx="1">
          <a:schemeClr val="accent6"/>
        </a:fillRef>
        <a:effectRef idx="0">
          <a:schemeClr val="accent6"/>
        </a:effectRef>
        <a:fontRef idx="minor"/>
      </xdr:style>
      <xdr:txBody>
        <a:bodyPr horzOverflow="clip" vertOverflow="clip" lIns="90000" rIns="90000" tIns="45000" bIns="45000" anchor="ctr">
          <a:noAutofit/>
        </a:bodyPr>
        <a:p>
          <a:pPr algn="ctr">
            <a:lnSpc>
              <a:spcPct val="100000"/>
            </a:lnSpc>
          </a:pPr>
          <a:r>
            <a:rPr b="1" lang="en-US" sz="1400" spc="-1" strike="noStrike">
              <a:solidFill>
                <a:srgbClr val="ffffff"/>
              </a:solidFill>
              <a:latin typeface="Calibri"/>
            </a:rPr>
            <a:t>Report </a:t>
          </a:r>
          <a:r>
            <a:rPr b="1" lang="el-GR" sz="1400" spc="-1" strike="noStrike">
              <a:solidFill>
                <a:srgbClr val="ffffff"/>
              </a:solidFill>
              <a:latin typeface="Calibri"/>
            </a:rPr>
            <a:t>η</a:t>
          </a:r>
          <a:r>
            <a:rPr b="1" lang="nl-NL" sz="1400" spc="-1" strike="noStrike" baseline="-25000">
              <a:solidFill>
                <a:srgbClr val="ffffff"/>
              </a:solidFill>
              <a:latin typeface="Calibri"/>
            </a:rPr>
            <a:t>p</a:t>
          </a:r>
          <a:r>
            <a:rPr b="1" lang="el-GR" sz="1400" spc="-1" strike="noStrike">
              <a:solidFill>
                <a:srgbClr val="ffffff"/>
              </a:solidFill>
              <a:latin typeface="Calibri"/>
            </a:rPr>
            <a:t>²</a:t>
          </a:r>
          <a:r>
            <a:rPr b="1" lang="nl-NL" sz="1400" spc="-1" strike="noStrike">
              <a:solidFill>
                <a:srgbClr val="ffffff"/>
              </a:solidFill>
              <a:latin typeface="Calibri"/>
            </a:rPr>
            <a:t> </a:t>
          </a:r>
          <a:r>
            <a:rPr b="1" lang="en-US" sz="1400" spc="-1" strike="noStrike">
              <a:solidFill>
                <a:srgbClr val="ffffff"/>
              </a:solidFill>
              <a:latin typeface="Calibri"/>
            </a:rPr>
            <a:t>or see  Olejnik &amp; Algina (2003) or Bakeman (2005) for formulas for generalized </a:t>
          </a:r>
          <a:r>
            <a:rPr b="1" lang="el-GR" sz="1400" spc="-1" strike="noStrike">
              <a:solidFill>
                <a:srgbClr val="ffffff"/>
              </a:solidFill>
              <a:latin typeface="Calibri"/>
            </a:rPr>
            <a:t>η</a:t>
          </a:r>
          <a:r>
            <a:rPr b="1" lang="en-US" sz="1400" spc="-1" strike="noStrike" baseline="-25000">
              <a:solidFill>
                <a:srgbClr val="ffffff"/>
              </a:solidFill>
              <a:latin typeface="Calibri"/>
            </a:rPr>
            <a:t>G</a:t>
          </a:r>
          <a:r>
            <a:rPr b="1" lang="en-US" sz="1400" spc="-1" strike="noStrike">
              <a:solidFill>
                <a:srgbClr val="ffffff"/>
              </a:solidFill>
              <a:latin typeface="Calibri"/>
            </a:rPr>
            <a:t>²</a:t>
          </a:r>
          <a:r>
            <a:rPr b="1" lang="el-GR" sz="1400" spc="-1" strike="noStrike">
              <a:solidFill>
                <a:srgbClr val="ffffff"/>
              </a:solidFill>
              <a:latin typeface="Calibri"/>
            </a:rPr>
            <a:t> </a:t>
          </a:r>
          <a:endParaRPr b="0" lang="pt-BR" sz="1400" spc="-1" strike="noStrike">
            <a:latin typeface="Times New Roman"/>
          </a:endParaRPr>
        </a:p>
      </xdr:txBody>
    </xdr:sp>
    <xdr:clientData/>
  </xdr:twoCellAnchor>
  <xdr:twoCellAnchor editAs="twoCell">
    <xdr:from>
      <xdr:col>6</xdr:col>
      <xdr:colOff>66600</xdr:colOff>
      <xdr:row>0</xdr:row>
      <xdr:rowOff>19080</xdr:rowOff>
    </xdr:from>
    <xdr:to>
      <xdr:col>11</xdr:col>
      <xdr:colOff>94320</xdr:colOff>
      <xdr:row>4</xdr:row>
      <xdr:rowOff>123120</xdr:rowOff>
    </xdr:to>
    <xdr:sp>
      <xdr:nvSpPr>
        <xdr:cNvPr id="5" name="TextBox 9"/>
        <xdr:cNvSpPr/>
      </xdr:nvSpPr>
      <xdr:spPr>
        <a:xfrm>
          <a:off x="4623120" y="19080"/>
          <a:ext cx="4499280" cy="896400"/>
        </a:xfrm>
        <a:prstGeom prst="rect">
          <a:avLst/>
        </a:prstGeom>
        <a:solidFill>
          <a:srgbClr val="f79646"/>
        </a:solidFill>
        <a:ln w="0">
          <a:solidFill>
            <a:srgbClr val="b66e33"/>
          </a:solidFill>
        </a:ln>
      </xdr:spPr>
      <xdr:style>
        <a:lnRef idx="2">
          <a:schemeClr val="accent6">
            <a:shade val="50000"/>
          </a:schemeClr>
        </a:lnRef>
        <a:fillRef idx="1">
          <a:schemeClr val="accent6"/>
        </a:fillRef>
        <a:effectRef idx="0">
          <a:schemeClr val="accent6"/>
        </a:effectRef>
        <a:fontRef idx="minor"/>
      </xdr:style>
      <xdr:txBody>
        <a:bodyPr horzOverflow="clip" vertOverflow="clip" lIns="90000" rIns="90000" tIns="45000" bIns="45000" anchor="ctr">
          <a:noAutofit/>
        </a:bodyPr>
        <a:p>
          <a:pPr algn="ctr">
            <a:lnSpc>
              <a:spcPct val="100000"/>
            </a:lnSpc>
          </a:pPr>
          <a:r>
            <a:rPr b="1" lang="en-US" sz="1600" spc="-1" strike="noStrike">
              <a:solidFill>
                <a:srgbClr val="ffffff"/>
              </a:solidFill>
              <a:latin typeface="Calibri"/>
            </a:rPr>
            <a:t>Is the comparison between correlated samples?</a:t>
          </a:r>
          <a:endParaRPr b="0" lang="pt-BR" sz="1600" spc="-1" strike="noStrike">
            <a:latin typeface="Times New Roman"/>
          </a:endParaRPr>
        </a:p>
      </xdr:txBody>
    </xdr:sp>
    <xdr:clientData/>
  </xdr:twoCellAnchor>
  <xdr:twoCellAnchor editAs="twoCell">
    <xdr:from>
      <xdr:col>5</xdr:col>
      <xdr:colOff>6840</xdr:colOff>
      <xdr:row>0</xdr:row>
      <xdr:rowOff>31320</xdr:rowOff>
    </xdr:from>
    <xdr:to>
      <xdr:col>6</xdr:col>
      <xdr:colOff>37440</xdr:colOff>
      <xdr:row>3</xdr:row>
      <xdr:rowOff>10440</xdr:rowOff>
    </xdr:to>
    <xdr:sp>
      <xdr:nvSpPr>
        <xdr:cNvPr id="6" name="Right Arrow 10"/>
        <xdr:cNvSpPr/>
      </xdr:nvSpPr>
      <xdr:spPr>
        <a:xfrm>
          <a:off x="3804120" y="31320"/>
          <a:ext cx="789840" cy="558000"/>
        </a:xfrm>
        <a:prstGeom prst="rightArrow">
          <a:avLst>
            <a:gd name="adj1" fmla="val 50000"/>
            <a:gd name="adj2" fmla="val 50000"/>
          </a:avLst>
        </a:prstGeom>
        <a:solidFill>
          <a:srgbClr val="000000"/>
        </a:solidFill>
        <a:ln w="0">
          <a:solidFill>
            <a:srgbClr val="000000"/>
          </a:solidFill>
        </a:ln>
      </xdr:spPr>
      <xdr:style>
        <a:lnRef idx="2">
          <a:schemeClr val="dk1">
            <a:shade val="50000"/>
          </a:schemeClr>
        </a:lnRef>
        <a:fillRef idx="1">
          <a:schemeClr val="dk1"/>
        </a:fillRef>
        <a:effectRef idx="0">
          <a:schemeClr val="dk1"/>
        </a:effectRef>
        <a:fontRef idx="minor"/>
      </xdr:style>
      <xdr:txBody>
        <a:bodyPr horzOverflow="clip" vertOverflow="clip" lIns="90000" rIns="90000" tIns="45000" bIns="45000" anchor="ctr">
          <a:noAutofit/>
        </a:bodyPr>
        <a:p>
          <a:pPr algn="ctr">
            <a:lnSpc>
              <a:spcPct val="100000"/>
            </a:lnSpc>
          </a:pPr>
          <a:r>
            <a:rPr b="1" lang="en-US" sz="1400" spc="-1" strike="noStrike">
              <a:solidFill>
                <a:srgbClr val="ffffff"/>
              </a:solidFill>
              <a:latin typeface="Calibri"/>
            </a:rPr>
            <a:t>YES</a:t>
          </a:r>
          <a:endParaRPr b="0" lang="pt-BR" sz="1400" spc="-1" strike="noStrike">
            <a:latin typeface="Times New Roman"/>
          </a:endParaRPr>
        </a:p>
      </xdr:txBody>
    </xdr:sp>
    <xdr:clientData/>
  </xdr:twoCellAnchor>
  <xdr:twoCellAnchor editAs="twoCell">
    <xdr:from>
      <xdr:col>6</xdr:col>
      <xdr:colOff>315360</xdr:colOff>
      <xdr:row>13</xdr:row>
      <xdr:rowOff>66960</xdr:rowOff>
    </xdr:from>
    <xdr:to>
      <xdr:col>7</xdr:col>
      <xdr:colOff>313920</xdr:colOff>
      <xdr:row>16</xdr:row>
      <xdr:rowOff>85320</xdr:rowOff>
    </xdr:to>
    <xdr:sp>
      <xdr:nvSpPr>
        <xdr:cNvPr id="7" name="Right Arrow 14"/>
        <xdr:cNvSpPr/>
      </xdr:nvSpPr>
      <xdr:spPr>
        <a:xfrm rot="5400000">
          <a:off x="4939200" y="2567520"/>
          <a:ext cx="612720" cy="747360"/>
        </a:xfrm>
        <a:prstGeom prst="rightArrow">
          <a:avLst>
            <a:gd name="adj1" fmla="val 50000"/>
            <a:gd name="adj2" fmla="val 50000"/>
          </a:avLst>
        </a:prstGeom>
        <a:solidFill>
          <a:srgbClr val="000000"/>
        </a:solidFill>
        <a:ln w="0">
          <a:solidFill>
            <a:srgbClr val="000000"/>
          </a:solidFill>
        </a:ln>
      </xdr:spPr>
      <xdr:style>
        <a:lnRef idx="2">
          <a:schemeClr val="dk1">
            <a:shade val="50000"/>
          </a:schemeClr>
        </a:lnRef>
        <a:fillRef idx="1">
          <a:schemeClr val="dk1"/>
        </a:fillRef>
        <a:effectRef idx="0">
          <a:schemeClr val="dk1"/>
        </a:effectRef>
        <a:fontRef idx="minor"/>
      </xdr:style>
      <xdr:txBody>
        <a:bodyPr horzOverflow="clip" vertOverflow="clip" lIns="90000" rIns="90000" tIns="45000" bIns="45000" anchor="ctr">
          <a:noAutofit/>
        </a:bodyPr>
        <a:p>
          <a:pPr algn="ctr">
            <a:lnSpc>
              <a:spcPct val="100000"/>
            </a:lnSpc>
          </a:pPr>
          <a:r>
            <a:rPr b="1" lang="en-US" sz="1600" spc="-1" strike="noStrike">
              <a:solidFill>
                <a:srgbClr val="ffffff"/>
              </a:solidFill>
              <a:latin typeface="Calibri"/>
            </a:rPr>
            <a:t>YES</a:t>
          </a:r>
          <a:endParaRPr b="0" lang="pt-BR" sz="1600" spc="-1" strike="noStrike">
            <a:latin typeface="Times New Roman"/>
          </a:endParaRPr>
        </a:p>
      </xdr:txBody>
    </xdr:sp>
    <xdr:clientData/>
  </xdr:twoCellAnchor>
  <xdr:twoCellAnchor editAs="twoCell">
    <xdr:from>
      <xdr:col>3</xdr:col>
      <xdr:colOff>248760</xdr:colOff>
      <xdr:row>3</xdr:row>
      <xdr:rowOff>19440</xdr:rowOff>
    </xdr:from>
    <xdr:to>
      <xdr:col>4</xdr:col>
      <xdr:colOff>247320</xdr:colOff>
      <xdr:row>6</xdr:row>
      <xdr:rowOff>37800</xdr:rowOff>
    </xdr:to>
    <xdr:sp>
      <xdr:nvSpPr>
        <xdr:cNvPr id="8" name="Right Arrow 15"/>
        <xdr:cNvSpPr/>
      </xdr:nvSpPr>
      <xdr:spPr>
        <a:xfrm rot="5400000">
          <a:off x="2607120" y="517680"/>
          <a:ext cx="597600" cy="758160"/>
        </a:xfrm>
        <a:prstGeom prst="rightArrow">
          <a:avLst>
            <a:gd name="adj1" fmla="val 50000"/>
            <a:gd name="adj2" fmla="val 50000"/>
          </a:avLst>
        </a:prstGeom>
        <a:solidFill>
          <a:srgbClr val="000000"/>
        </a:solidFill>
        <a:ln w="0">
          <a:solidFill>
            <a:srgbClr val="000000"/>
          </a:solidFill>
        </a:ln>
      </xdr:spPr>
      <xdr:style>
        <a:lnRef idx="2">
          <a:schemeClr val="dk1">
            <a:shade val="50000"/>
          </a:schemeClr>
        </a:lnRef>
        <a:fillRef idx="1">
          <a:schemeClr val="dk1"/>
        </a:fillRef>
        <a:effectRef idx="0">
          <a:schemeClr val="dk1"/>
        </a:effectRef>
        <a:fontRef idx="minor"/>
      </xdr:style>
      <xdr:txBody>
        <a:bodyPr horzOverflow="clip" vertOverflow="clip" lIns="90000" rIns="90000" tIns="45000" bIns="45000" anchor="ctr">
          <a:noAutofit/>
        </a:bodyPr>
        <a:p>
          <a:pPr algn="ctr">
            <a:lnSpc>
              <a:spcPct val="100000"/>
            </a:lnSpc>
          </a:pPr>
          <a:r>
            <a:rPr b="1" lang="en-US" sz="1400" spc="-1" strike="noStrike">
              <a:solidFill>
                <a:srgbClr val="ffffff"/>
              </a:solidFill>
              <a:latin typeface="Calibri"/>
            </a:rPr>
            <a:t>NO</a:t>
          </a:r>
          <a:endParaRPr b="0" lang="pt-BR" sz="1400" spc="-1" strike="noStrike">
            <a:latin typeface="Times New Roman"/>
          </a:endParaRPr>
        </a:p>
      </xdr:txBody>
    </xdr:sp>
    <xdr:clientData/>
  </xdr:twoCellAnchor>
  <xdr:twoCellAnchor editAs="twoCell">
    <xdr:from>
      <xdr:col>4</xdr:col>
      <xdr:colOff>600120</xdr:colOff>
      <xdr:row>6</xdr:row>
      <xdr:rowOff>85680</xdr:rowOff>
    </xdr:from>
    <xdr:to>
      <xdr:col>6</xdr:col>
      <xdr:colOff>227880</xdr:colOff>
      <xdr:row>9</xdr:row>
      <xdr:rowOff>64800</xdr:rowOff>
    </xdr:to>
    <xdr:sp>
      <xdr:nvSpPr>
        <xdr:cNvPr id="9" name="Right Arrow 16"/>
        <xdr:cNvSpPr/>
      </xdr:nvSpPr>
      <xdr:spPr>
        <a:xfrm>
          <a:off x="3637800" y="1243800"/>
          <a:ext cx="1146600" cy="535320"/>
        </a:xfrm>
        <a:prstGeom prst="rightArrow">
          <a:avLst>
            <a:gd name="adj1" fmla="val 50000"/>
            <a:gd name="adj2" fmla="val 50000"/>
          </a:avLst>
        </a:prstGeom>
        <a:solidFill>
          <a:srgbClr val="000000"/>
        </a:solidFill>
        <a:ln w="0">
          <a:solidFill>
            <a:srgbClr val="000000"/>
          </a:solidFill>
        </a:ln>
      </xdr:spPr>
      <xdr:style>
        <a:lnRef idx="2">
          <a:schemeClr val="dk1">
            <a:shade val="50000"/>
          </a:schemeClr>
        </a:lnRef>
        <a:fillRef idx="1">
          <a:schemeClr val="dk1"/>
        </a:fillRef>
        <a:effectRef idx="0">
          <a:schemeClr val="dk1"/>
        </a:effectRef>
        <a:fontRef idx="minor"/>
      </xdr:style>
      <xdr:txBody>
        <a:bodyPr horzOverflow="clip" vertOverflow="clip" lIns="90000" rIns="90000" tIns="45000" bIns="45000" anchor="ctr">
          <a:noAutofit/>
        </a:bodyPr>
        <a:p>
          <a:pPr algn="ctr">
            <a:lnSpc>
              <a:spcPct val="100000"/>
            </a:lnSpc>
          </a:pPr>
          <a:r>
            <a:rPr b="1" lang="en-US" sz="1400" spc="-1" strike="noStrike">
              <a:solidFill>
                <a:srgbClr val="ffffff"/>
              </a:solidFill>
              <a:latin typeface="Calibri"/>
            </a:rPr>
            <a:t>YES</a:t>
          </a:r>
          <a:endParaRPr b="0" lang="pt-BR" sz="1400" spc="-1" strike="noStrike">
            <a:latin typeface="Times New Roman"/>
          </a:endParaRPr>
        </a:p>
      </xdr:txBody>
    </xdr:sp>
    <xdr:clientData/>
  </xdr:twoCellAnchor>
  <xdr:twoCellAnchor editAs="twoCell">
    <xdr:from>
      <xdr:col>5</xdr:col>
      <xdr:colOff>152280</xdr:colOff>
      <xdr:row>10</xdr:row>
      <xdr:rowOff>142920</xdr:rowOff>
    </xdr:from>
    <xdr:to>
      <xdr:col>6</xdr:col>
      <xdr:colOff>246240</xdr:colOff>
      <xdr:row>12</xdr:row>
      <xdr:rowOff>160200</xdr:rowOff>
    </xdr:to>
    <xdr:sp>
      <xdr:nvSpPr>
        <xdr:cNvPr id="10" name="Right Arrow 17"/>
        <xdr:cNvSpPr/>
      </xdr:nvSpPr>
      <xdr:spPr>
        <a:xfrm flipH="1">
          <a:off x="3949560" y="2070720"/>
          <a:ext cx="853200" cy="443880"/>
        </a:xfrm>
        <a:prstGeom prst="rightArrow">
          <a:avLst>
            <a:gd name="adj1" fmla="val 50000"/>
            <a:gd name="adj2" fmla="val 50000"/>
          </a:avLst>
        </a:prstGeom>
        <a:solidFill>
          <a:srgbClr val="000000"/>
        </a:solidFill>
        <a:ln w="0">
          <a:solidFill>
            <a:srgbClr val="000000"/>
          </a:solidFill>
        </a:ln>
      </xdr:spPr>
      <xdr:style>
        <a:lnRef idx="2">
          <a:schemeClr val="dk1">
            <a:shade val="50000"/>
          </a:schemeClr>
        </a:lnRef>
        <a:fillRef idx="1">
          <a:schemeClr val="dk1"/>
        </a:fillRef>
        <a:effectRef idx="0">
          <a:schemeClr val="dk1"/>
        </a:effectRef>
        <a:fontRef idx="minor"/>
      </xdr:style>
      <xdr:txBody>
        <a:bodyPr horzOverflow="clip" vertOverflow="clip" lIns="90000" rIns="90000" tIns="45000" bIns="45000" anchor="ctr">
          <a:noAutofit/>
        </a:bodyPr>
        <a:p>
          <a:pPr algn="ctr">
            <a:lnSpc>
              <a:spcPct val="100000"/>
            </a:lnSpc>
          </a:pPr>
          <a:r>
            <a:rPr b="1" lang="en-US" sz="1600" spc="-1" strike="noStrike">
              <a:solidFill>
                <a:srgbClr val="ffffff"/>
              </a:solidFill>
              <a:latin typeface="Calibri"/>
            </a:rPr>
            <a:t>No</a:t>
          </a:r>
          <a:endParaRPr b="0" lang="pt-BR" sz="1600" spc="-1" strike="noStrike">
            <a:latin typeface="Times New Roman"/>
          </a:endParaRPr>
        </a:p>
      </xdr:txBody>
    </xdr:sp>
    <xdr:clientData/>
  </xdr:twoCellAnchor>
  <xdr:twoCellAnchor editAs="twoCell">
    <xdr:from>
      <xdr:col>9</xdr:col>
      <xdr:colOff>601200</xdr:colOff>
      <xdr:row>4</xdr:row>
      <xdr:rowOff>124200</xdr:rowOff>
    </xdr:from>
    <xdr:to>
      <xdr:col>10</xdr:col>
      <xdr:colOff>599760</xdr:colOff>
      <xdr:row>9</xdr:row>
      <xdr:rowOff>66240</xdr:rowOff>
    </xdr:to>
    <xdr:sp>
      <xdr:nvSpPr>
        <xdr:cNvPr id="11" name="Right Arrow 20"/>
        <xdr:cNvSpPr/>
      </xdr:nvSpPr>
      <xdr:spPr>
        <a:xfrm rot="5400000">
          <a:off x="7560720" y="780480"/>
          <a:ext cx="864000" cy="1135800"/>
        </a:xfrm>
        <a:prstGeom prst="rightArrow">
          <a:avLst>
            <a:gd name="adj1" fmla="val 50000"/>
            <a:gd name="adj2" fmla="val 50000"/>
          </a:avLst>
        </a:prstGeom>
        <a:solidFill>
          <a:srgbClr val="000000"/>
        </a:solidFill>
        <a:ln w="0">
          <a:solidFill>
            <a:srgbClr val="000000"/>
          </a:solidFill>
        </a:ln>
      </xdr:spPr>
      <xdr:style>
        <a:lnRef idx="2">
          <a:schemeClr val="dk1">
            <a:shade val="50000"/>
          </a:schemeClr>
        </a:lnRef>
        <a:fillRef idx="1">
          <a:schemeClr val="dk1"/>
        </a:fillRef>
        <a:effectRef idx="0">
          <a:schemeClr val="dk1"/>
        </a:effectRef>
        <a:fontRef idx="minor"/>
      </xdr:style>
      <xdr:txBody>
        <a:bodyPr horzOverflow="clip" vertOverflow="clip" lIns="90000" rIns="90000" tIns="45000" bIns="45000" anchor="ctr">
          <a:noAutofit/>
        </a:bodyPr>
        <a:p>
          <a:pPr algn="ctr">
            <a:lnSpc>
              <a:spcPct val="100000"/>
            </a:lnSpc>
          </a:pPr>
          <a:r>
            <a:rPr b="1" lang="en-US" sz="1400" spc="-1" strike="noStrike">
              <a:solidFill>
                <a:srgbClr val="ffffff"/>
              </a:solidFill>
              <a:latin typeface="Calibri"/>
            </a:rPr>
            <a:t>NO</a:t>
          </a:r>
          <a:endParaRPr b="0" lang="pt-BR" sz="1400" spc="-1" strike="noStrike">
            <a:latin typeface="Times New Roman"/>
          </a:endParaRPr>
        </a:p>
      </xdr:txBody>
    </xdr:sp>
    <xdr:clientData/>
  </xdr:twoCellAnchor>
  <xdr:twoCellAnchor editAs="twoCell">
    <xdr:from>
      <xdr:col>11</xdr:col>
      <xdr:colOff>120960</xdr:colOff>
      <xdr:row>0</xdr:row>
      <xdr:rowOff>50400</xdr:rowOff>
    </xdr:from>
    <xdr:to>
      <xdr:col>12</xdr:col>
      <xdr:colOff>151560</xdr:colOff>
      <xdr:row>3</xdr:row>
      <xdr:rowOff>29520</xdr:rowOff>
    </xdr:to>
    <xdr:sp>
      <xdr:nvSpPr>
        <xdr:cNvPr id="12" name="Right Arrow 21"/>
        <xdr:cNvSpPr/>
      </xdr:nvSpPr>
      <xdr:spPr>
        <a:xfrm>
          <a:off x="9149040" y="50400"/>
          <a:ext cx="1401840" cy="558000"/>
        </a:xfrm>
        <a:prstGeom prst="rightArrow">
          <a:avLst>
            <a:gd name="adj1" fmla="val 50000"/>
            <a:gd name="adj2" fmla="val 50000"/>
          </a:avLst>
        </a:prstGeom>
        <a:solidFill>
          <a:srgbClr val="000000"/>
        </a:solidFill>
        <a:ln w="0">
          <a:solidFill>
            <a:srgbClr val="000000"/>
          </a:solidFill>
        </a:ln>
      </xdr:spPr>
      <xdr:style>
        <a:lnRef idx="2">
          <a:schemeClr val="dk1">
            <a:shade val="50000"/>
          </a:schemeClr>
        </a:lnRef>
        <a:fillRef idx="1">
          <a:schemeClr val="dk1"/>
        </a:fillRef>
        <a:effectRef idx="0">
          <a:schemeClr val="dk1"/>
        </a:effectRef>
        <a:fontRef idx="minor"/>
      </xdr:style>
      <xdr:txBody>
        <a:bodyPr horzOverflow="clip" vertOverflow="clip" lIns="90000" rIns="90000" tIns="45000" bIns="45000" anchor="ctr">
          <a:noAutofit/>
        </a:bodyPr>
        <a:p>
          <a:pPr algn="ctr">
            <a:lnSpc>
              <a:spcPct val="100000"/>
            </a:lnSpc>
          </a:pPr>
          <a:r>
            <a:rPr b="1" lang="en-US" sz="1400" spc="-1" strike="noStrike">
              <a:solidFill>
                <a:srgbClr val="ffffff"/>
              </a:solidFill>
              <a:latin typeface="Calibri"/>
            </a:rPr>
            <a:t>YES</a:t>
          </a:r>
          <a:endParaRPr b="0" lang="pt-BR" sz="1400" spc="-1" strike="noStrike">
            <a:latin typeface="Times New Roman"/>
          </a:endParaRPr>
        </a:p>
      </xdr:txBody>
    </xdr:sp>
    <xdr:clientData/>
  </xdr:twoCellAnchor>
  <xdr:twoCellAnchor editAs="twoCell">
    <xdr:from>
      <xdr:col>9</xdr:col>
      <xdr:colOff>571680</xdr:colOff>
      <xdr:row>9</xdr:row>
      <xdr:rowOff>104760</xdr:rowOff>
    </xdr:from>
    <xdr:to>
      <xdr:col>13</xdr:col>
      <xdr:colOff>408960</xdr:colOff>
      <xdr:row>13</xdr:row>
      <xdr:rowOff>75600</xdr:rowOff>
    </xdr:to>
    <xdr:sp>
      <xdr:nvSpPr>
        <xdr:cNvPr id="13" name="TextBox 23"/>
        <xdr:cNvSpPr/>
      </xdr:nvSpPr>
      <xdr:spPr>
        <a:xfrm>
          <a:off x="7395840" y="1819080"/>
          <a:ext cx="4479120" cy="824400"/>
        </a:xfrm>
        <a:prstGeom prst="rect">
          <a:avLst/>
        </a:prstGeom>
        <a:solidFill>
          <a:srgbClr val="f79646"/>
        </a:solidFill>
        <a:ln w="0">
          <a:solidFill>
            <a:srgbClr val="b66e33"/>
          </a:solidFill>
        </a:ln>
      </xdr:spPr>
      <xdr:style>
        <a:lnRef idx="2">
          <a:schemeClr val="accent6">
            <a:shade val="50000"/>
          </a:schemeClr>
        </a:lnRef>
        <a:fillRef idx="1">
          <a:schemeClr val="accent6"/>
        </a:fillRef>
        <a:effectRef idx="0">
          <a:schemeClr val="accent6"/>
        </a:effectRef>
        <a:fontRef idx="minor"/>
      </xdr:style>
      <xdr:txBody>
        <a:bodyPr horzOverflow="clip" vertOverflow="clip" lIns="90000" rIns="90000" tIns="45000" bIns="45000" anchor="ctr">
          <a:noAutofit/>
        </a:bodyPr>
        <a:p>
          <a:pPr algn="ctr">
            <a:lnSpc>
              <a:spcPct val="100000"/>
            </a:lnSpc>
          </a:pPr>
          <a:r>
            <a:rPr b="1" lang="en-US" sz="1600" spc="-1" strike="noStrike">
              <a:solidFill>
                <a:srgbClr val="ffffff"/>
              </a:solidFill>
              <a:latin typeface="Calibri"/>
            </a:rPr>
            <a:t>Do you have the M's, SD's, and n's?</a:t>
          </a:r>
          <a:endParaRPr b="0" lang="pt-BR" sz="1600" spc="-1" strike="noStrike">
            <a:latin typeface="Times New Roman"/>
          </a:endParaRPr>
        </a:p>
      </xdr:txBody>
    </xdr:sp>
    <xdr:clientData/>
  </xdr:twoCellAnchor>
  <xdr:twoCellAnchor editAs="twoCell">
    <xdr:from>
      <xdr:col>10</xdr:col>
      <xdr:colOff>134640</xdr:colOff>
      <xdr:row>13</xdr:row>
      <xdr:rowOff>95760</xdr:rowOff>
    </xdr:from>
    <xdr:to>
      <xdr:col>11</xdr:col>
      <xdr:colOff>133200</xdr:colOff>
      <xdr:row>16</xdr:row>
      <xdr:rowOff>180720</xdr:rowOff>
    </xdr:to>
    <xdr:sp>
      <xdr:nvSpPr>
        <xdr:cNvPr id="14" name="Right Arrow 24"/>
        <xdr:cNvSpPr/>
      </xdr:nvSpPr>
      <xdr:spPr>
        <a:xfrm rot="5400000">
          <a:off x="8288640" y="2470320"/>
          <a:ext cx="679320" cy="1065240"/>
        </a:xfrm>
        <a:prstGeom prst="rightArrow">
          <a:avLst>
            <a:gd name="adj1" fmla="val 50000"/>
            <a:gd name="adj2" fmla="val 50000"/>
          </a:avLst>
        </a:prstGeom>
        <a:solidFill>
          <a:srgbClr val="000000"/>
        </a:solidFill>
        <a:ln w="0">
          <a:solidFill>
            <a:srgbClr val="000000"/>
          </a:solidFill>
        </a:ln>
      </xdr:spPr>
      <xdr:style>
        <a:lnRef idx="2">
          <a:schemeClr val="dk1">
            <a:shade val="50000"/>
          </a:schemeClr>
        </a:lnRef>
        <a:fillRef idx="1">
          <a:schemeClr val="dk1"/>
        </a:fillRef>
        <a:effectRef idx="0">
          <a:schemeClr val="dk1"/>
        </a:effectRef>
        <a:fontRef idx="minor"/>
      </xdr:style>
      <xdr:txBody>
        <a:bodyPr horzOverflow="clip" vertOverflow="clip" lIns="90000" rIns="90000" tIns="45000" bIns="45000" anchor="ctr">
          <a:noAutofit/>
        </a:bodyPr>
        <a:p>
          <a:pPr algn="ctr">
            <a:lnSpc>
              <a:spcPct val="100000"/>
            </a:lnSpc>
          </a:pPr>
          <a:r>
            <a:rPr b="1" lang="en-US" sz="1400" spc="-1" strike="noStrike">
              <a:solidFill>
                <a:srgbClr val="ffffff"/>
              </a:solidFill>
              <a:latin typeface="Calibri"/>
            </a:rPr>
            <a:t>NO</a:t>
          </a:r>
          <a:endParaRPr b="0" lang="pt-BR" sz="1400" spc="-1" strike="noStrike">
            <a:latin typeface="Times New Roman"/>
          </a:endParaRPr>
        </a:p>
      </xdr:txBody>
    </xdr:sp>
    <xdr:clientData/>
  </xdr:twoCellAnchor>
  <xdr:twoCellAnchor editAs="twoCell">
    <xdr:from>
      <xdr:col>12</xdr:col>
      <xdr:colOff>467640</xdr:colOff>
      <xdr:row>13</xdr:row>
      <xdr:rowOff>95760</xdr:rowOff>
    </xdr:from>
    <xdr:to>
      <xdr:col>13</xdr:col>
      <xdr:colOff>552240</xdr:colOff>
      <xdr:row>16</xdr:row>
      <xdr:rowOff>171360</xdr:rowOff>
    </xdr:to>
    <xdr:sp>
      <xdr:nvSpPr>
        <xdr:cNvPr id="15" name="Right Arrow 25"/>
        <xdr:cNvSpPr/>
      </xdr:nvSpPr>
      <xdr:spPr>
        <a:xfrm rot="5400000">
          <a:off x="11107440" y="2422440"/>
          <a:ext cx="669960" cy="1151280"/>
        </a:xfrm>
        <a:prstGeom prst="rightArrow">
          <a:avLst>
            <a:gd name="adj1" fmla="val 50000"/>
            <a:gd name="adj2" fmla="val 50000"/>
          </a:avLst>
        </a:prstGeom>
        <a:solidFill>
          <a:srgbClr val="000000"/>
        </a:solidFill>
        <a:ln w="0">
          <a:solidFill>
            <a:srgbClr val="000000"/>
          </a:solidFill>
        </a:ln>
      </xdr:spPr>
      <xdr:style>
        <a:lnRef idx="2">
          <a:schemeClr val="dk1">
            <a:shade val="50000"/>
          </a:schemeClr>
        </a:lnRef>
        <a:fillRef idx="1">
          <a:schemeClr val="dk1"/>
        </a:fillRef>
        <a:effectRef idx="0">
          <a:schemeClr val="dk1"/>
        </a:effectRef>
        <a:fontRef idx="minor"/>
      </xdr:style>
      <xdr:txBody>
        <a:bodyPr horzOverflow="clip" vertOverflow="clip" lIns="90000" rIns="90000" tIns="45000" bIns="45000" anchor="ctr">
          <a:noAutofit/>
        </a:bodyPr>
        <a:p>
          <a:pPr algn="ctr">
            <a:lnSpc>
              <a:spcPct val="100000"/>
            </a:lnSpc>
          </a:pPr>
          <a:r>
            <a:rPr b="1" lang="en-US" sz="1400" spc="-1" strike="noStrike">
              <a:solidFill>
                <a:srgbClr val="ffffff"/>
              </a:solidFill>
              <a:latin typeface="Calibri"/>
            </a:rPr>
            <a:t>YES</a:t>
          </a:r>
          <a:endParaRPr b="0" lang="pt-BR" sz="1400" spc="-1" strike="noStrike">
            <a:latin typeface="Times New Roman"/>
          </a:endParaRPr>
        </a:p>
      </xdr:txBody>
    </xdr:sp>
    <xdr:clientData/>
  </xdr:twoCellAnchor>
  <xdr:twoCellAnchor editAs="twoCell">
    <xdr:from>
      <xdr:col>8</xdr:col>
      <xdr:colOff>324000</xdr:colOff>
      <xdr:row>17</xdr:row>
      <xdr:rowOff>28440</xdr:rowOff>
    </xdr:from>
    <xdr:to>
      <xdr:col>12</xdr:col>
      <xdr:colOff>9000</xdr:colOff>
      <xdr:row>21</xdr:row>
      <xdr:rowOff>18360</xdr:rowOff>
    </xdr:to>
    <xdr:sp>
      <xdr:nvSpPr>
        <xdr:cNvPr id="16" name="TextBox 27"/>
        <xdr:cNvSpPr/>
      </xdr:nvSpPr>
      <xdr:spPr>
        <a:xfrm>
          <a:off x="6388560" y="3373560"/>
          <a:ext cx="4019760" cy="828000"/>
        </a:xfrm>
        <a:prstGeom prst="rect">
          <a:avLst/>
        </a:prstGeom>
        <a:solidFill>
          <a:srgbClr val="f79646"/>
        </a:solidFill>
        <a:ln w="0">
          <a:solidFill>
            <a:srgbClr val="b66e33"/>
          </a:solidFill>
        </a:ln>
      </xdr:spPr>
      <xdr:style>
        <a:lnRef idx="2">
          <a:schemeClr val="accent6">
            <a:shade val="50000"/>
          </a:schemeClr>
        </a:lnRef>
        <a:fillRef idx="1">
          <a:schemeClr val="accent6"/>
        </a:fillRef>
        <a:effectRef idx="0">
          <a:schemeClr val="accent6"/>
        </a:effectRef>
        <a:fontRef idx="minor"/>
      </xdr:style>
      <xdr:txBody>
        <a:bodyPr horzOverflow="clip" vertOverflow="clip" lIns="90000" rIns="90000" tIns="45000" bIns="45000" anchor="ctr">
          <a:noAutofit/>
        </a:bodyPr>
        <a:p>
          <a:pPr algn="ctr">
            <a:lnSpc>
              <a:spcPct val="100000"/>
            </a:lnSpc>
          </a:pPr>
          <a:r>
            <a:rPr b="1" lang="en-US" sz="1400" spc="-1" strike="noStrike">
              <a:solidFill>
                <a:srgbClr val="ffffff"/>
              </a:solidFill>
              <a:latin typeface="Calibri"/>
            </a:rPr>
            <a:t>Do you have the n for each condition?</a:t>
          </a:r>
          <a:endParaRPr b="0" lang="pt-BR" sz="1400" spc="-1" strike="noStrike">
            <a:latin typeface="Times New Roman"/>
          </a:endParaRPr>
        </a:p>
      </xdr:txBody>
    </xdr:sp>
    <xdr:clientData/>
  </xdr:twoCellAnchor>
  <xdr:twoCellAnchor editAs="twoCell">
    <xdr:from>
      <xdr:col>8</xdr:col>
      <xdr:colOff>277560</xdr:colOff>
      <xdr:row>21</xdr:row>
      <xdr:rowOff>38520</xdr:rowOff>
    </xdr:from>
    <xdr:to>
      <xdr:col>9</xdr:col>
      <xdr:colOff>276120</xdr:colOff>
      <xdr:row>24</xdr:row>
      <xdr:rowOff>133200</xdr:rowOff>
    </xdr:to>
    <xdr:sp>
      <xdr:nvSpPr>
        <xdr:cNvPr id="17" name="Right Arrow 28"/>
        <xdr:cNvSpPr/>
      </xdr:nvSpPr>
      <xdr:spPr>
        <a:xfrm rot="5400000">
          <a:off x="6392880" y="4170960"/>
          <a:ext cx="656640" cy="758160"/>
        </a:xfrm>
        <a:prstGeom prst="rightArrow">
          <a:avLst>
            <a:gd name="adj1" fmla="val 50000"/>
            <a:gd name="adj2" fmla="val 50000"/>
          </a:avLst>
        </a:prstGeom>
        <a:solidFill>
          <a:srgbClr val="000000"/>
        </a:solidFill>
        <a:ln w="0">
          <a:solidFill>
            <a:srgbClr val="000000"/>
          </a:solidFill>
        </a:ln>
      </xdr:spPr>
      <xdr:style>
        <a:lnRef idx="2">
          <a:schemeClr val="dk1">
            <a:shade val="50000"/>
          </a:schemeClr>
        </a:lnRef>
        <a:fillRef idx="1">
          <a:schemeClr val="dk1"/>
        </a:fillRef>
        <a:effectRef idx="0">
          <a:schemeClr val="dk1"/>
        </a:effectRef>
        <a:fontRef idx="minor"/>
      </xdr:style>
      <xdr:txBody>
        <a:bodyPr horzOverflow="clip" vertOverflow="clip" lIns="90000" rIns="90000" tIns="45000" bIns="45000" anchor="ctr">
          <a:noAutofit/>
        </a:bodyPr>
        <a:p>
          <a:pPr algn="ctr">
            <a:lnSpc>
              <a:spcPct val="100000"/>
            </a:lnSpc>
          </a:pPr>
          <a:r>
            <a:rPr b="1" lang="en-US" sz="1400" spc="-1" strike="noStrike">
              <a:solidFill>
                <a:srgbClr val="ffffff"/>
              </a:solidFill>
              <a:latin typeface="Calibri"/>
            </a:rPr>
            <a:t>NO</a:t>
          </a:r>
          <a:endParaRPr b="0" lang="pt-BR" sz="1400" spc="-1" strike="noStrike">
            <a:latin typeface="Times New Roman"/>
          </a:endParaRPr>
        </a:p>
      </xdr:txBody>
    </xdr:sp>
    <xdr:clientData/>
  </xdr:twoCellAnchor>
  <xdr:twoCellAnchor editAs="twoCell">
    <xdr:from>
      <xdr:col>11</xdr:col>
      <xdr:colOff>439200</xdr:colOff>
      <xdr:row>21</xdr:row>
      <xdr:rowOff>38520</xdr:rowOff>
    </xdr:from>
    <xdr:to>
      <xdr:col>12</xdr:col>
      <xdr:colOff>28800</xdr:colOff>
      <xdr:row>24</xdr:row>
      <xdr:rowOff>133200</xdr:rowOff>
    </xdr:to>
    <xdr:sp>
      <xdr:nvSpPr>
        <xdr:cNvPr id="18" name="Right Arrow 29"/>
        <xdr:cNvSpPr/>
      </xdr:nvSpPr>
      <xdr:spPr>
        <a:xfrm rot="5400000">
          <a:off x="9618840" y="4069440"/>
          <a:ext cx="656640" cy="960840"/>
        </a:xfrm>
        <a:prstGeom prst="rightArrow">
          <a:avLst>
            <a:gd name="adj1" fmla="val 50000"/>
            <a:gd name="adj2" fmla="val 50000"/>
          </a:avLst>
        </a:prstGeom>
        <a:solidFill>
          <a:srgbClr val="000000"/>
        </a:solidFill>
        <a:ln w="0">
          <a:solidFill>
            <a:srgbClr val="000000"/>
          </a:solidFill>
        </a:ln>
      </xdr:spPr>
      <xdr:style>
        <a:lnRef idx="2">
          <a:schemeClr val="dk1">
            <a:shade val="50000"/>
          </a:schemeClr>
        </a:lnRef>
        <a:fillRef idx="1">
          <a:schemeClr val="dk1"/>
        </a:fillRef>
        <a:effectRef idx="0">
          <a:schemeClr val="dk1"/>
        </a:effectRef>
        <a:fontRef idx="minor"/>
      </xdr:style>
      <xdr:txBody>
        <a:bodyPr horzOverflow="clip" vertOverflow="clip" lIns="90000" rIns="90000" tIns="45000" bIns="45000" anchor="ctr">
          <a:noAutofit/>
        </a:bodyPr>
        <a:p>
          <a:pPr algn="ctr">
            <a:lnSpc>
              <a:spcPct val="100000"/>
            </a:lnSpc>
          </a:pPr>
          <a:r>
            <a:rPr b="1" lang="en-US" sz="1400" spc="-1" strike="noStrike">
              <a:solidFill>
                <a:srgbClr val="ffffff"/>
              </a:solidFill>
              <a:latin typeface="Calibri"/>
            </a:rPr>
            <a:t>YES</a:t>
          </a:r>
          <a:endParaRPr b="0" lang="pt-BR" sz="1400" spc="-1" strike="noStrike">
            <a:latin typeface="Times New Roman"/>
          </a:endParaRPr>
        </a:p>
      </xdr:txBody>
    </xdr:sp>
    <xdr:clientData/>
  </xdr:twoCellAnchor>
  <xdr:twoCellAnchor editAs="twoCell">
    <xdr:from>
      <xdr:col>12</xdr:col>
      <xdr:colOff>190440</xdr:colOff>
      <xdr:row>0</xdr:row>
      <xdr:rowOff>0</xdr:rowOff>
    </xdr:from>
    <xdr:to>
      <xdr:col>15</xdr:col>
      <xdr:colOff>256320</xdr:colOff>
      <xdr:row>4</xdr:row>
      <xdr:rowOff>5040</xdr:rowOff>
    </xdr:to>
    <xdr:sp>
      <xdr:nvSpPr>
        <xdr:cNvPr id="19" name="TextBox 32"/>
        <xdr:cNvSpPr/>
      </xdr:nvSpPr>
      <xdr:spPr>
        <a:xfrm>
          <a:off x="10589760" y="0"/>
          <a:ext cx="3543120" cy="797400"/>
        </a:xfrm>
        <a:prstGeom prst="rect">
          <a:avLst/>
        </a:prstGeom>
        <a:solidFill>
          <a:srgbClr val="f79646"/>
        </a:solidFill>
        <a:ln w="0">
          <a:solidFill>
            <a:srgbClr val="b66e33"/>
          </a:solidFill>
        </a:ln>
      </xdr:spPr>
      <xdr:style>
        <a:lnRef idx="2">
          <a:schemeClr val="accent6">
            <a:shade val="50000"/>
          </a:schemeClr>
        </a:lnRef>
        <a:fillRef idx="1">
          <a:schemeClr val="accent6"/>
        </a:fillRef>
        <a:effectRef idx="0">
          <a:schemeClr val="accent6"/>
        </a:effectRef>
        <a:fontRef idx="minor"/>
      </xdr:style>
      <xdr:txBody>
        <a:bodyPr horzOverflow="clip" vertOverflow="clip" lIns="90000" rIns="90000" tIns="45000" bIns="45000" anchor="ctr">
          <a:noAutofit/>
        </a:bodyPr>
        <a:p>
          <a:pPr algn="ctr">
            <a:lnSpc>
              <a:spcPct val="100000"/>
            </a:lnSpc>
          </a:pPr>
          <a:r>
            <a:rPr b="1" lang="en-US" sz="1600" spc="-1" strike="noStrike">
              <a:solidFill>
                <a:srgbClr val="ffffff"/>
              </a:solidFill>
              <a:latin typeface="Calibri"/>
            </a:rPr>
            <a:t>Do you have the M's, SD's, </a:t>
          </a:r>
          <a:r>
            <a:rPr b="1" i="1" lang="en-US" sz="1600" spc="-1" strike="noStrike">
              <a:solidFill>
                <a:srgbClr val="ffffff"/>
              </a:solidFill>
              <a:latin typeface="Calibri"/>
            </a:rPr>
            <a:t>r</a:t>
          </a:r>
          <a:r>
            <a:rPr b="1" lang="en-US" sz="1600" spc="-1" strike="noStrike">
              <a:solidFill>
                <a:srgbClr val="ffffff"/>
              </a:solidFill>
              <a:latin typeface="Calibri"/>
            </a:rPr>
            <a:t>, and N?</a:t>
          </a:r>
          <a:endParaRPr b="0" lang="pt-BR" sz="1600" spc="-1" strike="noStrike">
            <a:latin typeface="Times New Roman"/>
          </a:endParaRPr>
        </a:p>
      </xdr:txBody>
    </xdr:sp>
    <xdr:clientData/>
  </xdr:twoCellAnchor>
  <xdr:twoCellAnchor editAs="twoCell">
    <xdr:from>
      <xdr:col>14</xdr:col>
      <xdr:colOff>48960</xdr:colOff>
      <xdr:row>4</xdr:row>
      <xdr:rowOff>19440</xdr:rowOff>
    </xdr:from>
    <xdr:to>
      <xdr:col>14</xdr:col>
      <xdr:colOff>657720</xdr:colOff>
      <xdr:row>7</xdr:row>
      <xdr:rowOff>133200</xdr:rowOff>
    </xdr:to>
    <xdr:sp>
      <xdr:nvSpPr>
        <xdr:cNvPr id="20" name="Right Arrow 33"/>
        <xdr:cNvSpPr/>
      </xdr:nvSpPr>
      <xdr:spPr>
        <a:xfrm rot="5400000">
          <a:off x="12831120" y="838440"/>
          <a:ext cx="662400" cy="608760"/>
        </a:xfrm>
        <a:prstGeom prst="rightArrow">
          <a:avLst>
            <a:gd name="adj1" fmla="val 50000"/>
            <a:gd name="adj2" fmla="val 50000"/>
          </a:avLst>
        </a:prstGeom>
        <a:solidFill>
          <a:srgbClr val="000000"/>
        </a:solidFill>
        <a:ln w="0">
          <a:solidFill>
            <a:srgbClr val="000000"/>
          </a:solidFill>
        </a:ln>
      </xdr:spPr>
      <xdr:style>
        <a:lnRef idx="2">
          <a:schemeClr val="dk1">
            <a:shade val="50000"/>
          </a:schemeClr>
        </a:lnRef>
        <a:fillRef idx="1">
          <a:schemeClr val="dk1"/>
        </a:fillRef>
        <a:effectRef idx="0">
          <a:schemeClr val="dk1"/>
        </a:effectRef>
        <a:fontRef idx="minor"/>
      </xdr:style>
      <xdr:txBody>
        <a:bodyPr horzOverflow="clip" vertOverflow="clip" lIns="90000" rIns="90000" tIns="45000" bIns="45000" anchor="ctr">
          <a:noAutofit/>
        </a:bodyPr>
        <a:p>
          <a:pPr algn="ctr">
            <a:lnSpc>
              <a:spcPct val="100000"/>
            </a:lnSpc>
          </a:pPr>
          <a:r>
            <a:rPr b="1" lang="en-US" sz="1400" spc="-1" strike="noStrike">
              <a:solidFill>
                <a:srgbClr val="ffffff"/>
              </a:solidFill>
              <a:latin typeface="Calibri"/>
            </a:rPr>
            <a:t>YES</a:t>
          </a:r>
          <a:endParaRPr b="0" lang="pt-BR" sz="1400" spc="-1" strike="noStrike">
            <a:latin typeface="Times New Roman"/>
          </a:endParaRPr>
        </a:p>
      </xdr:txBody>
    </xdr:sp>
    <xdr:clientData/>
  </xdr:twoCellAnchor>
  <xdr:twoCellAnchor editAs="twoCell">
    <xdr:from>
      <xdr:col>15</xdr:col>
      <xdr:colOff>285840</xdr:colOff>
      <xdr:row>0</xdr:row>
      <xdr:rowOff>85680</xdr:rowOff>
    </xdr:from>
    <xdr:to>
      <xdr:col>16</xdr:col>
      <xdr:colOff>447120</xdr:colOff>
      <xdr:row>3</xdr:row>
      <xdr:rowOff>64800</xdr:rowOff>
    </xdr:to>
    <xdr:sp>
      <xdr:nvSpPr>
        <xdr:cNvPr id="21" name="Right Arrow 34"/>
        <xdr:cNvSpPr/>
      </xdr:nvSpPr>
      <xdr:spPr>
        <a:xfrm>
          <a:off x="14162400" y="85680"/>
          <a:ext cx="1334520" cy="558000"/>
        </a:xfrm>
        <a:prstGeom prst="rightArrow">
          <a:avLst>
            <a:gd name="adj1" fmla="val 50000"/>
            <a:gd name="adj2" fmla="val 50000"/>
          </a:avLst>
        </a:prstGeom>
        <a:solidFill>
          <a:srgbClr val="000000"/>
        </a:solidFill>
        <a:ln w="0">
          <a:solidFill>
            <a:srgbClr val="000000"/>
          </a:solidFill>
        </a:ln>
      </xdr:spPr>
      <xdr:style>
        <a:lnRef idx="2">
          <a:schemeClr val="dk1">
            <a:shade val="50000"/>
          </a:schemeClr>
        </a:lnRef>
        <a:fillRef idx="1">
          <a:schemeClr val="dk1"/>
        </a:fillRef>
        <a:effectRef idx="0">
          <a:schemeClr val="dk1"/>
        </a:effectRef>
        <a:fontRef idx="minor"/>
      </xdr:style>
      <xdr:txBody>
        <a:bodyPr horzOverflow="clip" vertOverflow="clip" lIns="90000" rIns="90000" tIns="45000" bIns="45000" anchor="ctr">
          <a:noAutofit/>
        </a:bodyPr>
        <a:p>
          <a:pPr algn="ctr">
            <a:lnSpc>
              <a:spcPct val="100000"/>
            </a:lnSpc>
          </a:pPr>
          <a:r>
            <a:rPr b="1" lang="en-US" sz="1400" spc="-1" strike="noStrike">
              <a:solidFill>
                <a:srgbClr val="ffffff"/>
              </a:solidFill>
              <a:latin typeface="Calibri"/>
            </a:rPr>
            <a:t>NO</a:t>
          </a:r>
          <a:endParaRPr b="0" lang="pt-BR" sz="1400" spc="-1" strike="noStrike">
            <a:latin typeface="Times New Roman"/>
          </a:endParaRPr>
        </a:p>
      </xdr:txBody>
    </xdr:sp>
    <xdr:clientData/>
  </xdr:twoCellAnchor>
  <xdr:twoCellAnchor editAs="twoCell">
    <xdr:from>
      <xdr:col>2</xdr:col>
      <xdr:colOff>35280</xdr:colOff>
      <xdr:row>0</xdr:row>
      <xdr:rowOff>66600</xdr:rowOff>
    </xdr:from>
    <xdr:to>
      <xdr:col>3</xdr:col>
      <xdr:colOff>8640</xdr:colOff>
      <xdr:row>2</xdr:row>
      <xdr:rowOff>161280</xdr:rowOff>
    </xdr:to>
    <xdr:sp>
      <xdr:nvSpPr>
        <xdr:cNvPr id="22" name="Right Arrow 35"/>
        <xdr:cNvSpPr/>
      </xdr:nvSpPr>
      <xdr:spPr>
        <a:xfrm>
          <a:off x="1554120" y="66600"/>
          <a:ext cx="732600" cy="490680"/>
        </a:xfrm>
        <a:prstGeom prst="rightArrow">
          <a:avLst>
            <a:gd name="adj1" fmla="val 50000"/>
            <a:gd name="adj2" fmla="val 50000"/>
          </a:avLst>
        </a:prstGeom>
        <a:solidFill>
          <a:srgbClr val="000000"/>
        </a:solidFill>
        <a:ln w="0">
          <a:solidFill>
            <a:srgbClr val="000000"/>
          </a:solidFill>
        </a:ln>
      </xdr:spPr>
      <xdr:style>
        <a:lnRef idx="2">
          <a:schemeClr val="dk1">
            <a:shade val="50000"/>
          </a:schemeClr>
        </a:lnRef>
        <a:fillRef idx="1">
          <a:schemeClr val="dk1"/>
        </a:fillRef>
        <a:effectRef idx="0">
          <a:schemeClr val="dk1"/>
        </a:effectRef>
        <a:fontRef idx="minor"/>
      </xdr:style>
    </xdr:sp>
    <xdr:clientData/>
  </xdr:twoCellAnchor>
  <xdr:twoCellAnchor editAs="twoCell">
    <xdr:from>
      <xdr:col>1</xdr:col>
      <xdr:colOff>504000</xdr:colOff>
      <xdr:row>6</xdr:row>
      <xdr:rowOff>104760</xdr:rowOff>
    </xdr:from>
    <xdr:to>
      <xdr:col>2</xdr:col>
      <xdr:colOff>578880</xdr:colOff>
      <xdr:row>8</xdr:row>
      <xdr:rowOff>160200</xdr:rowOff>
    </xdr:to>
    <xdr:sp>
      <xdr:nvSpPr>
        <xdr:cNvPr id="23" name="Right Arrow 37"/>
        <xdr:cNvSpPr/>
      </xdr:nvSpPr>
      <xdr:spPr>
        <a:xfrm flipH="1">
          <a:off x="1263240" y="1262880"/>
          <a:ext cx="834480" cy="421200"/>
        </a:xfrm>
        <a:prstGeom prst="rightArrow">
          <a:avLst>
            <a:gd name="adj1" fmla="val 50000"/>
            <a:gd name="adj2" fmla="val 50000"/>
          </a:avLst>
        </a:prstGeom>
        <a:solidFill>
          <a:srgbClr val="000000"/>
        </a:solidFill>
        <a:ln w="0">
          <a:solidFill>
            <a:srgbClr val="000000"/>
          </a:solidFill>
        </a:ln>
      </xdr:spPr>
      <xdr:style>
        <a:lnRef idx="2">
          <a:schemeClr val="dk1">
            <a:shade val="50000"/>
          </a:schemeClr>
        </a:lnRef>
        <a:fillRef idx="1">
          <a:schemeClr val="dk1"/>
        </a:fillRef>
        <a:effectRef idx="0">
          <a:schemeClr val="dk1"/>
        </a:effectRef>
        <a:fontRef idx="minor"/>
      </xdr:style>
      <xdr:txBody>
        <a:bodyPr horzOverflow="clip" vertOverflow="clip" lIns="90000" rIns="90000" tIns="45000" bIns="45000" anchor="ctr">
          <a:noAutofit/>
        </a:bodyPr>
        <a:p>
          <a:pPr algn="ctr">
            <a:lnSpc>
              <a:spcPct val="100000"/>
            </a:lnSpc>
          </a:pPr>
          <a:r>
            <a:rPr b="1" lang="en-US" sz="1600" spc="-1" strike="noStrike">
              <a:solidFill>
                <a:srgbClr val="ffffff"/>
              </a:solidFill>
              <a:latin typeface="Calibri"/>
            </a:rPr>
            <a:t>NO</a:t>
          </a:r>
          <a:endParaRPr b="0" lang="pt-BR" sz="1600" spc="-1" strike="noStrike">
            <a:latin typeface="Times New Roman"/>
          </a:endParaRPr>
        </a:p>
      </xdr:txBody>
    </xdr:sp>
    <xdr:clientData/>
  </xdr:twoCellAnchor>
  <xdr:twoCellAnchor editAs="twoCell">
    <xdr:from>
      <xdr:col>0</xdr:col>
      <xdr:colOff>0</xdr:colOff>
      <xdr:row>3</xdr:row>
      <xdr:rowOff>114480</xdr:rowOff>
    </xdr:from>
    <xdr:to>
      <xdr:col>1</xdr:col>
      <xdr:colOff>484920</xdr:colOff>
      <xdr:row>9</xdr:row>
      <xdr:rowOff>161280</xdr:rowOff>
    </xdr:to>
    <xdr:sp>
      <xdr:nvSpPr>
        <xdr:cNvPr id="24" name="TextBox 38"/>
        <xdr:cNvSpPr/>
      </xdr:nvSpPr>
      <xdr:spPr>
        <a:xfrm>
          <a:off x="0" y="693360"/>
          <a:ext cx="1244160" cy="1182240"/>
        </a:xfrm>
        <a:prstGeom prst="rect">
          <a:avLst/>
        </a:prstGeom>
        <a:solidFill>
          <a:srgbClr val="f79646"/>
        </a:solidFill>
        <a:ln w="0">
          <a:solidFill>
            <a:srgbClr val="b66e33"/>
          </a:solidFill>
        </a:ln>
      </xdr:spPr>
      <xdr:style>
        <a:lnRef idx="2">
          <a:schemeClr val="accent6">
            <a:shade val="50000"/>
          </a:schemeClr>
        </a:lnRef>
        <a:fillRef idx="1">
          <a:schemeClr val="accent6"/>
        </a:fillRef>
        <a:effectRef idx="0">
          <a:schemeClr val="accent6"/>
        </a:effectRef>
        <a:fontRef idx="minor"/>
      </xdr:style>
      <xdr:txBody>
        <a:bodyPr horzOverflow="clip" vertOverflow="clip" lIns="90000" rIns="90000" tIns="45000" bIns="45000" anchor="ctr">
          <a:noAutofit/>
        </a:bodyPr>
        <a:p>
          <a:pPr algn="ctr">
            <a:lnSpc>
              <a:spcPct val="100000"/>
            </a:lnSpc>
          </a:pPr>
          <a:r>
            <a:rPr b="1" lang="en-US" sz="1400" spc="-1" strike="noStrike">
              <a:solidFill>
                <a:srgbClr val="ffffff"/>
              </a:solidFill>
              <a:latin typeface="Calibri"/>
            </a:rPr>
            <a:t>This spreadsheet is of no use to you.</a:t>
          </a:r>
          <a:endParaRPr b="0" lang="pt-BR" sz="1400" spc="-1" strike="noStrike">
            <a:latin typeface="Times New Roman"/>
          </a:endParaRPr>
        </a:p>
      </xdr:txBody>
    </xdr:sp>
    <xdr:clientData/>
  </xdr:twoCellAnchor>
  <xdr:twoCellAnchor editAs="twoCell">
    <xdr:from>
      <xdr:col>14</xdr:col>
      <xdr:colOff>175680</xdr:colOff>
      <xdr:row>24</xdr:row>
      <xdr:rowOff>76680</xdr:rowOff>
    </xdr:from>
    <xdr:to>
      <xdr:col>22</xdr:col>
      <xdr:colOff>9000</xdr:colOff>
      <xdr:row>33</xdr:row>
      <xdr:rowOff>180720</xdr:rowOff>
    </xdr:to>
    <xdr:sp>
      <xdr:nvSpPr>
        <xdr:cNvPr id="25" name="TextBox 36">
          <a:hlinkClick r:id="rId1"/>
        </xdr:cNvPr>
        <xdr:cNvSpPr/>
      </xdr:nvSpPr>
      <xdr:spPr>
        <a:xfrm>
          <a:off x="12985200" y="4821840"/>
          <a:ext cx="8957160" cy="1841400"/>
        </a:xfrm>
        <a:prstGeom prst="rect">
          <a:avLst/>
        </a:prstGeom>
        <a:solidFill>
          <a:srgbClr val="ff0000"/>
        </a:solidFill>
        <a:ln w="0">
          <a:solidFill>
            <a:srgbClr val="000000"/>
          </a:solidFill>
        </a:ln>
      </xdr:spPr>
      <xdr:style>
        <a:lnRef idx="2">
          <a:schemeClr val="accent6">
            <a:shade val="50000"/>
          </a:schemeClr>
        </a:lnRef>
        <a:fillRef idx="1">
          <a:schemeClr val="accent6"/>
        </a:fillRef>
        <a:effectRef idx="0">
          <a:schemeClr val="accent6"/>
        </a:effectRef>
        <a:fontRef idx="minor"/>
      </xdr:style>
      <xdr:txBody>
        <a:bodyPr horzOverflow="clip" vertOverflow="clip" lIns="90000" rIns="90000" tIns="45000" bIns="45000" anchor="ctr">
          <a:noAutofit/>
        </a:bodyPr>
        <a:p>
          <a:pPr algn="ctr">
            <a:lnSpc>
              <a:spcPct val="100000"/>
            </a:lnSpc>
          </a:pPr>
          <a:r>
            <a:rPr b="1" lang="en-US" sz="1300" spc="-1" strike="noStrike">
              <a:solidFill>
                <a:srgbClr val="ffffff"/>
              </a:solidFill>
              <a:latin typeface="Calibri"/>
            </a:rPr>
            <a:t>Insert values in green cells. Grey cells are output.</a:t>
          </a:r>
          <a:endParaRPr b="0" lang="pt-BR" sz="1300" spc="-1" strike="noStrike">
            <a:latin typeface="Times New Roman"/>
          </a:endParaRPr>
        </a:p>
        <a:p>
          <a:pPr algn="ctr">
            <a:lnSpc>
              <a:spcPct val="100000"/>
            </a:lnSpc>
          </a:pPr>
          <a:r>
            <a:rPr b="1" lang="en-US" sz="1300" spc="-1" strike="noStrike">
              <a:solidFill>
                <a:srgbClr val="ffffff"/>
              </a:solidFill>
              <a:latin typeface="Calibri"/>
            </a:rPr>
            <a:t>You can cite this spreadsheet and the accompanying article as:</a:t>
          </a:r>
          <a:endParaRPr b="0" lang="pt-BR" sz="1300" spc="-1" strike="noStrike">
            <a:latin typeface="Times New Roman"/>
          </a:endParaRPr>
        </a:p>
        <a:p>
          <a:pPr algn="ctr">
            <a:lnSpc>
              <a:spcPct val="100000"/>
            </a:lnSpc>
          </a:pPr>
          <a:r>
            <a:rPr b="1" lang="en-US" sz="1300" spc="-1" strike="noStrike">
              <a:solidFill>
                <a:srgbClr val="ffffff"/>
              </a:solidFill>
              <a:latin typeface="Calibri"/>
            </a:rPr>
            <a:t>Lakens, D. (2013). Calculating and reporting effect sizes to facilitate cumulative science: A practical primer for t-tests and ANOVAs. </a:t>
          </a:r>
          <a:r>
            <a:rPr b="1" i="1" lang="en-US" sz="1300" spc="-1" strike="noStrike">
              <a:solidFill>
                <a:srgbClr val="ffffff"/>
              </a:solidFill>
              <a:latin typeface="Calibri"/>
            </a:rPr>
            <a:t>Frontiers in Psychology</a:t>
          </a:r>
          <a:r>
            <a:rPr b="1" lang="en-US" sz="1300" spc="-1" strike="noStrike">
              <a:solidFill>
                <a:srgbClr val="ffffff"/>
              </a:solidFill>
              <a:latin typeface="Calibri"/>
            </a:rPr>
            <a:t>, </a:t>
          </a:r>
          <a:r>
            <a:rPr b="1" i="1" lang="en-US" sz="1300" spc="-1" strike="noStrike">
              <a:solidFill>
                <a:srgbClr val="ffffff"/>
              </a:solidFill>
              <a:latin typeface="Calibri"/>
            </a:rPr>
            <a:t>4:863</a:t>
          </a:r>
          <a:r>
            <a:rPr b="1" lang="en-US" sz="1300" spc="-1" strike="noStrike">
              <a:solidFill>
                <a:srgbClr val="ffffff"/>
              </a:solidFill>
              <a:latin typeface="Calibri"/>
            </a:rPr>
            <a:t>. doi:10.3389/fpsyg.2013.00863</a:t>
          </a:r>
          <a:endParaRPr b="0" lang="pt-BR" sz="1300" spc="-1" strike="noStrike">
            <a:latin typeface="Times New Roman"/>
          </a:endParaRPr>
        </a:p>
        <a:p>
          <a:pPr algn="ctr">
            <a:lnSpc>
              <a:spcPct val="100000"/>
            </a:lnSpc>
          </a:pPr>
          <a:r>
            <a:rPr b="1" lang="en-US" sz="1300" spc="-1" strike="noStrike">
              <a:solidFill>
                <a:srgbClr val="ffffff"/>
              </a:solidFill>
              <a:latin typeface="Calibri"/>
            </a:rPr>
            <a:t>For comments, contact me at D.Lakens@tue.nl</a:t>
          </a:r>
          <a:endParaRPr b="0" lang="pt-BR" sz="1300" spc="-1" strike="noStrike">
            <a:latin typeface="Times New Roman"/>
          </a:endParaRPr>
        </a:p>
        <a:p>
          <a:pPr algn="ctr">
            <a:lnSpc>
              <a:spcPct val="100000"/>
            </a:lnSpc>
          </a:pPr>
          <a:r>
            <a:rPr b="1" lang="en-US" sz="1300" spc="-1" strike="noStrike">
              <a:solidFill>
                <a:srgbClr val="ffffff"/>
              </a:solidFill>
              <a:latin typeface="Calibri"/>
            </a:rPr>
            <a:t>This is version 4.2. For updates, check: http://openscienceframework.org/project/ixGcd or follow me @Lakens</a:t>
          </a:r>
          <a:endParaRPr b="0" lang="pt-BR" sz="1300" spc="-1" strike="noStrike">
            <a:latin typeface="Times New Roman"/>
          </a:endParaRPr>
        </a:p>
        <a:p>
          <a:pPr algn="ctr">
            <a:lnSpc>
              <a:spcPct val="100000"/>
            </a:lnSpc>
          </a:pPr>
          <a:endParaRPr b="0" lang="pt-BR" sz="1300" spc="-1" strike="noStrike">
            <a:latin typeface="Times New Roman"/>
          </a:endParaRPr>
        </a:p>
      </xdr:txBody>
    </xdr:sp>
    <xdr:clientData/>
  </xdr:twoCellAnchor>
  <xdr:twoCellAnchor editAs="twoCell">
    <xdr:from>
      <xdr:col>5</xdr:col>
      <xdr:colOff>266760</xdr:colOff>
      <xdr:row>16</xdr:row>
      <xdr:rowOff>123840</xdr:rowOff>
    </xdr:from>
    <xdr:to>
      <xdr:col>8</xdr:col>
      <xdr:colOff>46800</xdr:colOff>
      <xdr:row>20</xdr:row>
      <xdr:rowOff>170640</xdr:rowOff>
    </xdr:to>
    <xdr:sp>
      <xdr:nvSpPr>
        <xdr:cNvPr id="26" name="TextBox 39"/>
        <xdr:cNvSpPr/>
      </xdr:nvSpPr>
      <xdr:spPr>
        <a:xfrm>
          <a:off x="4064040" y="3286080"/>
          <a:ext cx="2047320" cy="854280"/>
        </a:xfrm>
        <a:prstGeom prst="rect">
          <a:avLst/>
        </a:prstGeom>
        <a:solidFill>
          <a:srgbClr val="f79646"/>
        </a:solidFill>
        <a:ln w="0">
          <a:solidFill>
            <a:srgbClr val="b66e33"/>
          </a:solidFill>
        </a:ln>
      </xdr:spPr>
      <xdr:style>
        <a:lnRef idx="2">
          <a:schemeClr val="accent6">
            <a:shade val="50000"/>
          </a:schemeClr>
        </a:lnRef>
        <a:fillRef idx="1">
          <a:schemeClr val="accent6"/>
        </a:fillRef>
        <a:effectRef idx="0">
          <a:schemeClr val="accent6"/>
        </a:effectRef>
        <a:fontRef idx="minor"/>
      </xdr:style>
      <xdr:txBody>
        <a:bodyPr horzOverflow="clip" vertOverflow="clip" lIns="90000" rIns="90000" tIns="45000" bIns="45000" anchor="ctr">
          <a:noAutofit/>
        </a:bodyPr>
        <a:p>
          <a:pPr algn="ctr">
            <a:lnSpc>
              <a:spcPct val="100000"/>
            </a:lnSpc>
          </a:pPr>
          <a:r>
            <a:rPr b="1" lang="en-US" sz="1600" spc="-1" strike="noStrike">
              <a:solidFill>
                <a:srgbClr val="ffffff"/>
              </a:solidFill>
              <a:latin typeface="Calibri"/>
            </a:rPr>
            <a:t>Do you have the ANOVA table?</a:t>
          </a:r>
          <a:endParaRPr b="0" lang="pt-BR" sz="1600" spc="-1" strike="noStrike">
            <a:latin typeface="Times New Roman"/>
          </a:endParaRPr>
        </a:p>
      </xdr:txBody>
    </xdr:sp>
    <xdr:clientData/>
  </xdr:twoCellAnchor>
  <xdr:twoCellAnchor editAs="twoCell">
    <xdr:from>
      <xdr:col>5</xdr:col>
      <xdr:colOff>210240</xdr:colOff>
      <xdr:row>20</xdr:row>
      <xdr:rowOff>171720</xdr:rowOff>
    </xdr:from>
    <xdr:to>
      <xdr:col>6</xdr:col>
      <xdr:colOff>218520</xdr:colOff>
      <xdr:row>24</xdr:row>
      <xdr:rowOff>151920</xdr:rowOff>
    </xdr:to>
    <xdr:sp>
      <xdr:nvSpPr>
        <xdr:cNvPr id="27" name="Right Arrow 42"/>
        <xdr:cNvSpPr/>
      </xdr:nvSpPr>
      <xdr:spPr>
        <a:xfrm rot="5400000">
          <a:off x="4013280" y="4134960"/>
          <a:ext cx="755640" cy="767520"/>
        </a:xfrm>
        <a:prstGeom prst="rightArrow">
          <a:avLst>
            <a:gd name="adj1" fmla="val 50000"/>
            <a:gd name="adj2" fmla="val 50000"/>
          </a:avLst>
        </a:prstGeom>
        <a:solidFill>
          <a:srgbClr val="000000"/>
        </a:solidFill>
        <a:ln w="0">
          <a:solidFill>
            <a:srgbClr val="000000"/>
          </a:solidFill>
        </a:ln>
      </xdr:spPr>
      <xdr:style>
        <a:lnRef idx="2">
          <a:schemeClr val="dk1">
            <a:shade val="50000"/>
          </a:schemeClr>
        </a:lnRef>
        <a:fillRef idx="1">
          <a:schemeClr val="dk1"/>
        </a:fillRef>
        <a:effectRef idx="0">
          <a:schemeClr val="dk1"/>
        </a:effectRef>
        <a:fontRef idx="minor"/>
      </xdr:style>
      <xdr:txBody>
        <a:bodyPr horzOverflow="clip" vertOverflow="clip" lIns="90000" rIns="90000" tIns="45000" bIns="45000" anchor="ctr">
          <a:noAutofit/>
        </a:bodyPr>
        <a:p>
          <a:pPr algn="ctr">
            <a:lnSpc>
              <a:spcPct val="100000"/>
            </a:lnSpc>
          </a:pPr>
          <a:r>
            <a:rPr b="1" lang="en-US" sz="1400" spc="-1" strike="noStrike">
              <a:solidFill>
                <a:srgbClr val="ffffff"/>
              </a:solidFill>
              <a:latin typeface="Calibri"/>
            </a:rPr>
            <a:t>YES</a:t>
          </a:r>
          <a:endParaRPr b="0" lang="pt-BR" sz="1400" spc="-1" strike="noStrike">
            <a:latin typeface="Times New Roman"/>
          </a:endParaRPr>
        </a:p>
      </xdr:txBody>
    </xdr:sp>
    <xdr:clientData/>
  </xdr:twoCellAnchor>
  <xdr:twoCellAnchor editAs="twoCell">
    <xdr:from>
      <xdr:col>2</xdr:col>
      <xdr:colOff>457200</xdr:colOff>
      <xdr:row>25</xdr:row>
      <xdr:rowOff>0</xdr:rowOff>
    </xdr:from>
    <xdr:to>
      <xdr:col>6</xdr:col>
      <xdr:colOff>246960</xdr:colOff>
      <xdr:row>29</xdr:row>
      <xdr:rowOff>37440</xdr:rowOff>
    </xdr:to>
    <xdr:sp>
      <xdr:nvSpPr>
        <xdr:cNvPr id="28" name="TextBox 46"/>
        <xdr:cNvSpPr/>
      </xdr:nvSpPr>
      <xdr:spPr>
        <a:xfrm>
          <a:off x="1976040" y="4928040"/>
          <a:ext cx="2827440" cy="829800"/>
        </a:xfrm>
        <a:prstGeom prst="rect">
          <a:avLst/>
        </a:prstGeom>
        <a:solidFill>
          <a:srgbClr val="f79646"/>
        </a:solidFill>
        <a:ln w="0">
          <a:solidFill>
            <a:srgbClr val="b66e33"/>
          </a:solidFill>
        </a:ln>
      </xdr:spPr>
      <xdr:style>
        <a:lnRef idx="2">
          <a:schemeClr val="accent6">
            <a:shade val="50000"/>
          </a:schemeClr>
        </a:lnRef>
        <a:fillRef idx="1">
          <a:schemeClr val="accent6"/>
        </a:fillRef>
        <a:effectRef idx="0">
          <a:schemeClr val="accent6"/>
        </a:effectRef>
        <a:fontRef idx="minor"/>
      </xdr:style>
      <xdr:txBody>
        <a:bodyPr horzOverflow="clip" vertOverflow="clip" lIns="90000" rIns="90000" tIns="45000" bIns="45000" anchor="ctr">
          <a:noAutofit/>
        </a:bodyPr>
        <a:p>
          <a:pPr algn="ctr">
            <a:lnSpc>
              <a:spcPct val="100000"/>
            </a:lnSpc>
          </a:pPr>
          <a:r>
            <a:rPr b="1" lang="en-US" sz="1400" spc="-1" strike="noStrike">
              <a:solidFill>
                <a:srgbClr val="ffffff"/>
              </a:solidFill>
              <a:latin typeface="Calibri"/>
            </a:rPr>
            <a:t>Are all factors manipulated between participants?</a:t>
          </a:r>
          <a:endParaRPr b="0" lang="pt-BR" sz="1400" spc="-1" strike="noStrike">
            <a:latin typeface="Times New Roman"/>
          </a:endParaRPr>
        </a:p>
      </xdr:txBody>
    </xdr:sp>
    <xdr:clientData/>
  </xdr:twoCellAnchor>
  <xdr:twoCellAnchor editAs="twoCell">
    <xdr:from>
      <xdr:col>3</xdr:col>
      <xdr:colOff>591840</xdr:colOff>
      <xdr:row>29</xdr:row>
      <xdr:rowOff>57600</xdr:rowOff>
    </xdr:from>
    <xdr:to>
      <xdr:col>4</xdr:col>
      <xdr:colOff>590400</xdr:colOff>
      <xdr:row>32</xdr:row>
      <xdr:rowOff>114480</xdr:rowOff>
    </xdr:to>
    <xdr:sp>
      <xdr:nvSpPr>
        <xdr:cNvPr id="29" name="Right Arrow 47"/>
        <xdr:cNvSpPr/>
      </xdr:nvSpPr>
      <xdr:spPr>
        <a:xfrm rot="5400000">
          <a:off x="2930760" y="5716440"/>
          <a:ext cx="636120" cy="758160"/>
        </a:xfrm>
        <a:prstGeom prst="rightArrow">
          <a:avLst>
            <a:gd name="adj1" fmla="val 50000"/>
            <a:gd name="adj2" fmla="val 50000"/>
          </a:avLst>
        </a:prstGeom>
        <a:solidFill>
          <a:srgbClr val="000000"/>
        </a:solidFill>
        <a:ln w="0">
          <a:solidFill>
            <a:srgbClr val="000000"/>
          </a:solidFill>
        </a:ln>
      </xdr:spPr>
      <xdr:style>
        <a:lnRef idx="2">
          <a:schemeClr val="dk1">
            <a:shade val="50000"/>
          </a:schemeClr>
        </a:lnRef>
        <a:fillRef idx="1">
          <a:schemeClr val="dk1"/>
        </a:fillRef>
        <a:effectRef idx="0">
          <a:schemeClr val="dk1"/>
        </a:effectRef>
        <a:fontRef idx="minor"/>
      </xdr:style>
      <xdr:txBody>
        <a:bodyPr horzOverflow="clip" vertOverflow="clip" lIns="90000" rIns="90000" tIns="45000" bIns="45000" anchor="ctr">
          <a:noAutofit/>
        </a:bodyPr>
        <a:p>
          <a:pPr algn="ctr">
            <a:lnSpc>
              <a:spcPct val="100000"/>
            </a:lnSpc>
          </a:pPr>
          <a:r>
            <a:rPr b="1" lang="en-US" sz="1600" spc="-1" strike="noStrike">
              <a:solidFill>
                <a:srgbClr val="ffffff"/>
              </a:solidFill>
              <a:latin typeface="Calibri"/>
            </a:rPr>
            <a:t>NO</a:t>
          </a:r>
          <a:endParaRPr b="0" lang="pt-BR" sz="1600" spc="-1" strike="noStrike">
            <a:latin typeface="Times New Roman"/>
          </a:endParaRPr>
        </a:p>
      </xdr:txBody>
    </xdr:sp>
    <xdr:clientData/>
  </xdr:twoCellAnchor>
  <xdr:twoCellAnchor editAs="twoCell">
    <xdr:from>
      <xdr:col>1</xdr:col>
      <xdr:colOff>181080</xdr:colOff>
      <xdr:row>32</xdr:row>
      <xdr:rowOff>152280</xdr:rowOff>
    </xdr:from>
    <xdr:to>
      <xdr:col>6</xdr:col>
      <xdr:colOff>208800</xdr:colOff>
      <xdr:row>49</xdr:row>
      <xdr:rowOff>65880</xdr:rowOff>
    </xdr:to>
    <xdr:sp>
      <xdr:nvSpPr>
        <xdr:cNvPr id="30" name="TextBox 49">
          <a:hlinkClick r:id="rId2"/>
        </xdr:cNvPr>
        <xdr:cNvSpPr/>
      </xdr:nvSpPr>
      <xdr:spPr>
        <a:xfrm>
          <a:off x="940320" y="6451920"/>
          <a:ext cx="3825000" cy="3072240"/>
        </a:xfrm>
        <a:prstGeom prst="rect">
          <a:avLst/>
        </a:prstGeom>
        <a:solidFill>
          <a:srgbClr val="f79646"/>
        </a:solidFill>
        <a:ln w="0">
          <a:solidFill>
            <a:srgbClr val="b66e33"/>
          </a:solidFill>
        </a:ln>
      </xdr:spPr>
      <xdr:style>
        <a:lnRef idx="2">
          <a:schemeClr val="accent6">
            <a:shade val="50000"/>
          </a:schemeClr>
        </a:lnRef>
        <a:fillRef idx="1">
          <a:schemeClr val="accent6"/>
        </a:fillRef>
        <a:effectRef idx="0">
          <a:schemeClr val="accent6"/>
        </a:effectRef>
        <a:fontRef idx="minor"/>
      </xdr:style>
      <xdr:txBody>
        <a:bodyPr horzOverflow="clip" vertOverflow="clip" lIns="90000" rIns="90000" tIns="45000" bIns="45000" anchor="ctr">
          <a:noAutofit/>
        </a:bodyPr>
        <a:p>
          <a:pPr algn="ctr">
            <a:lnSpc>
              <a:spcPct val="100000"/>
            </a:lnSpc>
          </a:pPr>
          <a:r>
            <a:rPr b="1" lang="en-US" sz="1400" spc="-1" strike="noStrike">
              <a:solidFill>
                <a:srgbClr val="ffffff"/>
              </a:solidFill>
              <a:latin typeface="Calibri"/>
            </a:rPr>
            <a:t>Click here to go to the next sheet which will help you to calculate </a:t>
          </a:r>
          <a:r>
            <a:rPr b="1" lang="el-GR" sz="1400" spc="-1" strike="noStrike">
              <a:solidFill>
                <a:srgbClr val="ffffff"/>
              </a:solidFill>
              <a:latin typeface="Calibri"/>
            </a:rPr>
            <a:t>η</a:t>
          </a:r>
          <a:r>
            <a:rPr b="1" lang="en-US" sz="1400" spc="-1" strike="noStrike" baseline="-25000">
              <a:solidFill>
                <a:srgbClr val="ffffff"/>
              </a:solidFill>
              <a:latin typeface="Calibri"/>
            </a:rPr>
            <a:t>G</a:t>
          </a:r>
          <a:r>
            <a:rPr b="1" lang="en-US" sz="1400" spc="-1" strike="noStrike">
              <a:solidFill>
                <a:srgbClr val="ffffff"/>
              </a:solidFill>
              <a:latin typeface="Calibri"/>
            </a:rPr>
            <a:t>² for  the following designs:</a:t>
          </a:r>
          <a:endParaRPr b="0" lang="pt-BR" sz="1400" spc="-1" strike="noStrike">
            <a:latin typeface="Times New Roman"/>
          </a:endParaRPr>
        </a:p>
        <a:p>
          <a:pPr algn="ctr">
            <a:lnSpc>
              <a:spcPct val="100000"/>
            </a:lnSpc>
          </a:pPr>
          <a:endParaRPr b="0" lang="pt-BR" sz="1400" spc="-1" strike="noStrike">
            <a:latin typeface="Times New Roman"/>
          </a:endParaRPr>
        </a:p>
        <a:p>
          <a:pPr algn="ctr">
            <a:lnSpc>
              <a:spcPct val="100000"/>
            </a:lnSpc>
          </a:pPr>
          <a:r>
            <a:rPr b="1" lang="en-US" sz="1400" spc="-1" strike="noStrike">
              <a:solidFill>
                <a:srgbClr val="ffffff"/>
              </a:solidFill>
              <a:latin typeface="Calibri"/>
            </a:rPr>
            <a:t>1 Within Factor</a:t>
          </a:r>
          <a:endParaRPr b="0" lang="pt-BR" sz="1400" spc="-1" strike="noStrike">
            <a:latin typeface="Times New Roman"/>
          </a:endParaRPr>
        </a:p>
        <a:p>
          <a:pPr algn="ctr">
            <a:lnSpc>
              <a:spcPct val="100000"/>
            </a:lnSpc>
          </a:pPr>
          <a:r>
            <a:rPr b="1" lang="en-US" sz="1400" spc="-1" strike="noStrike">
              <a:solidFill>
                <a:srgbClr val="ffffff"/>
              </a:solidFill>
              <a:latin typeface="Calibri"/>
            </a:rPr>
            <a:t>2 Within Factors</a:t>
          </a:r>
          <a:endParaRPr b="0" lang="pt-BR" sz="1400" spc="-1" strike="noStrike">
            <a:latin typeface="Times New Roman"/>
          </a:endParaRPr>
        </a:p>
        <a:p>
          <a:pPr algn="ctr">
            <a:lnSpc>
              <a:spcPct val="100000"/>
            </a:lnSpc>
          </a:pPr>
          <a:r>
            <a:rPr b="1" lang="en-US" sz="1400" spc="-1" strike="noStrike">
              <a:solidFill>
                <a:srgbClr val="ffffff"/>
              </a:solidFill>
              <a:latin typeface="Calibri"/>
            </a:rPr>
            <a:t>1 Within x 1 Between Factors</a:t>
          </a:r>
          <a:endParaRPr b="0" lang="pt-BR" sz="1400" spc="-1" strike="noStrike">
            <a:latin typeface="Times New Roman"/>
          </a:endParaRPr>
        </a:p>
        <a:p>
          <a:pPr algn="ctr">
            <a:lnSpc>
              <a:spcPct val="100000"/>
            </a:lnSpc>
          </a:pPr>
          <a:r>
            <a:rPr b="1" lang="en-US" sz="1400" spc="-1" strike="noStrike">
              <a:solidFill>
                <a:srgbClr val="ffffff"/>
              </a:solidFill>
              <a:latin typeface="Calibri"/>
            </a:rPr>
            <a:t>2 Within x 1 Between Factors</a:t>
          </a:r>
          <a:endParaRPr b="0" lang="pt-BR" sz="1400" spc="-1" strike="noStrike">
            <a:latin typeface="Times New Roman"/>
          </a:endParaRPr>
        </a:p>
        <a:p>
          <a:pPr algn="ctr">
            <a:lnSpc>
              <a:spcPct val="100000"/>
            </a:lnSpc>
          </a:pPr>
          <a:r>
            <a:rPr b="1" lang="en-US" sz="1400" spc="-1" strike="noStrike">
              <a:solidFill>
                <a:srgbClr val="ffffff"/>
              </a:solidFill>
              <a:latin typeface="Calibri"/>
            </a:rPr>
            <a:t>1 Within x 2 Between Factors</a:t>
          </a:r>
          <a:endParaRPr b="0" lang="pt-BR" sz="1400" spc="-1" strike="noStrike">
            <a:latin typeface="Times New Roman"/>
          </a:endParaRPr>
        </a:p>
        <a:p>
          <a:pPr algn="ctr">
            <a:lnSpc>
              <a:spcPct val="100000"/>
            </a:lnSpc>
          </a:pPr>
          <a:endParaRPr b="0" lang="pt-BR" sz="1400" spc="-1" strike="noStrike">
            <a:latin typeface="Times New Roman"/>
          </a:endParaRPr>
        </a:p>
        <a:p>
          <a:pPr algn="ctr">
            <a:lnSpc>
              <a:spcPct val="100000"/>
            </a:lnSpc>
          </a:pPr>
          <a:r>
            <a:rPr b="1" lang="en-US" sz="1400" spc="-1" strike="noStrike">
              <a:solidFill>
                <a:srgbClr val="ffffff"/>
              </a:solidFill>
              <a:latin typeface="Calibri"/>
            </a:rPr>
            <a:t>For other designs report </a:t>
          </a:r>
          <a:r>
            <a:rPr b="1" lang="el-GR" sz="1400" spc="-1" strike="noStrike">
              <a:solidFill>
                <a:srgbClr val="ffffff"/>
              </a:solidFill>
              <a:latin typeface="Calibri"/>
            </a:rPr>
            <a:t>η</a:t>
          </a:r>
          <a:r>
            <a:rPr b="1" lang="en-US" sz="1400" spc="-1" strike="noStrike" baseline="-25000">
              <a:solidFill>
                <a:srgbClr val="ffffff"/>
              </a:solidFill>
              <a:latin typeface="Calibri"/>
            </a:rPr>
            <a:t>p</a:t>
          </a:r>
          <a:r>
            <a:rPr b="1" lang="en-US" sz="1400" spc="-1" strike="noStrike">
              <a:solidFill>
                <a:srgbClr val="ffffff"/>
              </a:solidFill>
              <a:latin typeface="Calibri"/>
            </a:rPr>
            <a:t>² </a:t>
          </a:r>
          <a:endParaRPr b="0" lang="pt-BR" sz="1400" spc="-1" strike="noStrike">
            <a:latin typeface="Times New Roman"/>
          </a:endParaRPr>
        </a:p>
        <a:p>
          <a:pPr algn="ctr">
            <a:lnSpc>
              <a:spcPct val="100000"/>
            </a:lnSpc>
          </a:pPr>
          <a:r>
            <a:rPr b="1" lang="en-US" sz="1400" spc="-1" strike="noStrike">
              <a:solidFill>
                <a:srgbClr val="ffffff"/>
              </a:solidFill>
              <a:latin typeface="Calibri"/>
            </a:rPr>
            <a:t>or see Olejnik &amp; Algina (2003) or Bakeman (2005) </a:t>
          </a:r>
          <a:endParaRPr b="0" lang="pt-BR" sz="1400" spc="-1" strike="noStrike">
            <a:latin typeface="Times New Roman"/>
          </a:endParaRPr>
        </a:p>
        <a:p>
          <a:pPr algn="ctr">
            <a:lnSpc>
              <a:spcPct val="100000"/>
            </a:lnSpc>
          </a:pPr>
          <a:endParaRPr b="0" lang="pt-BR" sz="1400" spc="-1" strike="noStrike">
            <a:latin typeface="Times New Roman"/>
          </a:endParaRPr>
        </a:p>
      </xdr:txBody>
    </xdr:sp>
    <xdr:clientData/>
  </xdr:twoCellAnchor>
  <xdr:twoCellAnchor editAs="twoCell">
    <xdr:from>
      <xdr:col>4</xdr:col>
      <xdr:colOff>46800</xdr:colOff>
      <xdr:row>16</xdr:row>
      <xdr:rowOff>181080</xdr:rowOff>
    </xdr:from>
    <xdr:to>
      <xdr:col>5</xdr:col>
      <xdr:colOff>236160</xdr:colOff>
      <xdr:row>19</xdr:row>
      <xdr:rowOff>7920</xdr:rowOff>
    </xdr:to>
    <xdr:sp>
      <xdr:nvSpPr>
        <xdr:cNvPr id="31" name="Right Arrow 43"/>
        <xdr:cNvSpPr/>
      </xdr:nvSpPr>
      <xdr:spPr>
        <a:xfrm flipH="1">
          <a:off x="3084480" y="3343320"/>
          <a:ext cx="948960" cy="451440"/>
        </a:xfrm>
        <a:prstGeom prst="rightArrow">
          <a:avLst>
            <a:gd name="adj1" fmla="val 50000"/>
            <a:gd name="adj2" fmla="val 50000"/>
          </a:avLst>
        </a:prstGeom>
        <a:solidFill>
          <a:srgbClr val="000000"/>
        </a:solidFill>
        <a:ln w="0">
          <a:solidFill>
            <a:srgbClr val="000000"/>
          </a:solidFill>
        </a:ln>
      </xdr:spPr>
      <xdr:style>
        <a:lnRef idx="2">
          <a:schemeClr val="dk1">
            <a:shade val="50000"/>
          </a:schemeClr>
        </a:lnRef>
        <a:fillRef idx="1">
          <a:schemeClr val="dk1"/>
        </a:fillRef>
        <a:effectRef idx="0">
          <a:schemeClr val="dk1"/>
        </a:effectRef>
        <a:fontRef idx="minor"/>
      </xdr:style>
      <xdr:txBody>
        <a:bodyPr horzOverflow="clip" vertOverflow="clip" lIns="90000" rIns="90000" tIns="45000" bIns="45000" anchor="ctr">
          <a:noAutofit/>
        </a:bodyPr>
        <a:p>
          <a:pPr algn="ctr">
            <a:lnSpc>
              <a:spcPct val="100000"/>
            </a:lnSpc>
          </a:pPr>
          <a:r>
            <a:rPr b="1" lang="en-US" sz="1600" spc="-1" strike="noStrike">
              <a:solidFill>
                <a:srgbClr val="ffffff"/>
              </a:solidFill>
              <a:latin typeface="Calibri"/>
            </a:rPr>
            <a:t>No</a:t>
          </a:r>
          <a:endParaRPr b="0" lang="pt-BR" sz="1600" spc="-1" strike="noStrike">
            <a:latin typeface="Times New Roman"/>
          </a:endParaRPr>
        </a:p>
      </xdr:txBody>
    </xdr:sp>
    <xdr:clientData/>
  </xdr:twoCellAnchor>
  <xdr:twoCellAnchor editAs="twoCell">
    <xdr:from>
      <xdr:col>2</xdr:col>
      <xdr:colOff>466560</xdr:colOff>
      <xdr:row>20</xdr:row>
      <xdr:rowOff>48960</xdr:rowOff>
    </xdr:from>
    <xdr:to>
      <xdr:col>3</xdr:col>
      <xdr:colOff>474840</xdr:colOff>
      <xdr:row>24</xdr:row>
      <xdr:rowOff>181440</xdr:rowOff>
    </xdr:to>
    <xdr:sp>
      <xdr:nvSpPr>
        <xdr:cNvPr id="32" name="Right Arrow 44"/>
        <xdr:cNvSpPr/>
      </xdr:nvSpPr>
      <xdr:spPr>
        <a:xfrm rot="16200000">
          <a:off x="1915200" y="4088880"/>
          <a:ext cx="907920" cy="767520"/>
        </a:xfrm>
        <a:prstGeom prst="rightArrow">
          <a:avLst>
            <a:gd name="adj1" fmla="val 50000"/>
            <a:gd name="adj2" fmla="val 50000"/>
          </a:avLst>
        </a:prstGeom>
        <a:solidFill>
          <a:srgbClr val="000000"/>
        </a:solidFill>
        <a:ln w="0">
          <a:solidFill>
            <a:srgbClr val="000000"/>
          </a:solidFill>
        </a:ln>
      </xdr:spPr>
      <xdr:style>
        <a:lnRef idx="2">
          <a:schemeClr val="dk1">
            <a:shade val="50000"/>
          </a:schemeClr>
        </a:lnRef>
        <a:fillRef idx="1">
          <a:schemeClr val="dk1"/>
        </a:fillRef>
        <a:effectRef idx="0">
          <a:schemeClr val="dk1"/>
        </a:effectRef>
        <a:fontRef idx="minor"/>
      </xdr:style>
      <xdr:txBody>
        <a:bodyPr horzOverflow="clip" vertOverflow="clip" lIns="90000" rIns="90000" tIns="45000" bIns="45000" anchor="ctr">
          <a:noAutofit/>
        </a:bodyPr>
        <a:p>
          <a:pPr algn="ctr">
            <a:lnSpc>
              <a:spcPct val="100000"/>
            </a:lnSpc>
          </a:pPr>
          <a:r>
            <a:rPr b="1" lang="en-US" sz="1400" spc="-1" strike="noStrike">
              <a:solidFill>
                <a:srgbClr val="ffffff"/>
              </a:solidFill>
              <a:latin typeface="Calibri"/>
            </a:rPr>
            <a:t>YES</a:t>
          </a:r>
          <a:endParaRPr b="0" lang="pt-BR" sz="1400" spc="-1" strike="noStrike">
            <a:latin typeface="Times New Roman"/>
          </a:endParaRPr>
        </a:p>
      </xdr:txBody>
    </xdr:sp>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twoCell">
    <xdr:from>
      <xdr:col>0</xdr:col>
      <xdr:colOff>0</xdr:colOff>
      <xdr:row>0</xdr:row>
      <xdr:rowOff>0</xdr:rowOff>
    </xdr:from>
    <xdr:to>
      <xdr:col>0</xdr:col>
      <xdr:colOff>1580400</xdr:colOff>
      <xdr:row>18</xdr:row>
      <xdr:rowOff>86760</xdr:rowOff>
    </xdr:to>
    <xdr:sp>
      <xdr:nvSpPr>
        <xdr:cNvPr id="33" name="TextBox 1"/>
        <xdr:cNvSpPr/>
      </xdr:nvSpPr>
      <xdr:spPr>
        <a:xfrm>
          <a:off x="0" y="0"/>
          <a:ext cx="1580400" cy="4064400"/>
        </a:xfrm>
        <a:prstGeom prst="rect">
          <a:avLst/>
        </a:prstGeom>
        <a:solidFill>
          <a:srgbClr val="ff0000"/>
        </a:solidFill>
        <a:ln w="0">
          <a:solidFill>
            <a:srgbClr val="000000"/>
          </a:solidFill>
        </a:ln>
      </xdr:spPr>
      <xdr:style>
        <a:lnRef idx="2">
          <a:schemeClr val="accent6">
            <a:shade val="50000"/>
          </a:schemeClr>
        </a:lnRef>
        <a:fillRef idx="1">
          <a:schemeClr val="accent6"/>
        </a:fillRef>
        <a:effectRef idx="0">
          <a:schemeClr val="accent6"/>
        </a:effectRef>
        <a:fontRef idx="minor"/>
      </xdr:style>
      <xdr:txBody>
        <a:bodyPr horzOverflow="clip" vertOverflow="clip" lIns="90000" rIns="90000" tIns="45000" bIns="45000" anchor="ctr">
          <a:noAutofit/>
        </a:bodyPr>
        <a:p>
          <a:pPr algn="ctr">
            <a:lnSpc>
              <a:spcPct val="100000"/>
            </a:lnSpc>
          </a:pPr>
          <a:r>
            <a:rPr b="1" lang="en-US" sz="1600" spc="-1" strike="noStrike">
              <a:solidFill>
                <a:srgbClr val="ffffff"/>
              </a:solidFill>
              <a:latin typeface="Calibri"/>
            </a:rPr>
            <a:t>Find the correct design by scrolling to the right. Insert values in green cells. Look at the example SPSS output to see which Sum of Squares and Mean Squares you need to insert. For additional information, read Bakeman (2005) or Olejnik &amp; Algina (2003) </a:t>
          </a:r>
          <a:endParaRPr b="0" lang="pt-BR" sz="1600" spc="-1" strike="noStrike">
            <a:latin typeface="Times New Roman"/>
          </a:endParaRPr>
        </a:p>
      </xdr:txBody>
    </xdr:sp>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B126"/>
  <sheetViews>
    <sheetView showFormulas="false" showGridLines="true" showRowColHeaders="true" showZeros="true" rightToLeft="false" tabSelected="true" showOutlineSymbols="true" defaultGridColor="true" view="normal" topLeftCell="O1" colorId="64" zoomScale="100" zoomScaleNormal="100" zoomScalePageLayoutView="100" workbookViewId="0">
      <selection pane="topLeft" activeCell="AD4" activeCellId="0" sqref="AD4"/>
    </sheetView>
  </sheetViews>
  <sheetFormatPr defaultColWidth="8.54296875" defaultRowHeight="14.4" zeroHeight="false" outlineLevelRow="0" outlineLevelCol="0"/>
  <cols>
    <col collapsed="false" customWidth="true" hidden="false" outlineLevel="0" max="7" min="7" style="0" width="8.42"/>
    <col collapsed="false" customWidth="true" hidden="false" outlineLevel="0" max="10" min="10" style="0" width="12.79"/>
    <col collapsed="false" customWidth="true" hidden="false" outlineLevel="0" max="11" min="11" style="0" width="12"/>
    <col collapsed="false" customWidth="true" hidden="false" outlineLevel="0" max="12" min="12" style="0" width="15.42"/>
    <col collapsed="false" customWidth="true" hidden="false" outlineLevel="0" max="13" min="13" style="0" width="12"/>
    <col collapsed="false" customWidth="true" hidden="false" outlineLevel="0" max="14" min="14" style="0" width="15.11"/>
    <col collapsed="false" customWidth="true" hidden="false" outlineLevel="0" max="15" min="15" style="0" width="12"/>
    <col collapsed="false" customWidth="true" hidden="false" outlineLevel="0" max="16" min="16" style="0" width="13.2"/>
    <col collapsed="false" customWidth="true" hidden="false" outlineLevel="0" max="20" min="18" style="0" width="12.53"/>
    <col collapsed="false" customWidth="true" hidden="false" outlineLevel="0" max="21" min="21" style="0" width="18.74"/>
    <col collapsed="false" customWidth="true" hidden="false" outlineLevel="0" max="23" min="22" style="0" width="12.53"/>
    <col collapsed="false" customWidth="true" hidden="false" outlineLevel="0" max="24" min="24" style="0" width="11.42"/>
    <col collapsed="false" customWidth="true" hidden="false" outlineLevel="0" max="25" min="25" style="0" width="11.11"/>
    <col collapsed="false" customWidth="true" hidden="false" outlineLevel="0" max="26" min="26" style="0" width="11"/>
  </cols>
  <sheetData>
    <row r="1" customFormat="false" ht="16.8" hidden="false" customHeight="false" outlineLevel="0" collapsed="false">
      <c r="R1" s="1" t="s">
        <v>0</v>
      </c>
      <c r="S1" s="1"/>
      <c r="T1" s="1"/>
    </row>
    <row r="2" customFormat="false" ht="14.4" hidden="false" customHeight="false" outlineLevel="0" collapsed="false">
      <c r="R2" s="2" t="s">
        <v>1</v>
      </c>
      <c r="S2" s="2"/>
      <c r="T2" s="3" t="s">
        <v>2</v>
      </c>
    </row>
    <row r="3" customFormat="false" ht="14.4" hidden="false" customHeight="false" outlineLevel="0" collapsed="false">
      <c r="R3" s="4" t="n">
        <v>30</v>
      </c>
      <c r="S3" s="4"/>
      <c r="T3" s="5" t="n">
        <v>2.2</v>
      </c>
    </row>
    <row r="4" customFormat="false" ht="16.8" hidden="false" customHeight="false" outlineLevel="0" collapsed="false">
      <c r="R4" s="2" t="s">
        <v>3</v>
      </c>
      <c r="S4" s="2"/>
      <c r="T4" s="2"/>
      <c r="U4" s="2" t="s">
        <v>4</v>
      </c>
    </row>
    <row r="5" customFormat="false" ht="14.4" hidden="false" customHeight="false" outlineLevel="0" collapsed="false">
      <c r="R5" s="6" t="n">
        <f aca="false">T3/SQRT(R3)</f>
        <v>0.401663208837122</v>
      </c>
      <c r="S5" s="6"/>
      <c r="T5" s="6"/>
      <c r="U5" s="7" t="n">
        <f aca="false">TDIST(ABS(T3), R3-1,2)</f>
        <v>0.0359267591506826</v>
      </c>
    </row>
    <row r="6" customFormat="false" ht="14.4" hidden="false" customHeight="false" outlineLevel="0" collapsed="false">
      <c r="R6" s="8" t="s">
        <v>5</v>
      </c>
      <c r="S6" s="8"/>
      <c r="T6" s="8"/>
    </row>
    <row r="7" customFormat="false" ht="14.4" hidden="false" customHeight="false" outlineLevel="0" collapsed="false">
      <c r="R7" s="9" t="n">
        <f aca="false">NORMSDIST(R5)</f>
        <v>0.656034047778588</v>
      </c>
      <c r="S7" s="9"/>
      <c r="T7" s="9"/>
    </row>
    <row r="9" customFormat="false" ht="15" hidden="false" customHeight="true" outlineLevel="0" collapsed="false">
      <c r="O9" s="10" t="s">
        <v>6</v>
      </c>
      <c r="P9" s="10"/>
      <c r="Q9" s="10"/>
      <c r="R9" s="10"/>
      <c r="S9" s="10"/>
      <c r="T9" s="10"/>
      <c r="U9" s="10"/>
      <c r="V9" s="10"/>
    </row>
    <row r="10" customFormat="false" ht="16.8" hidden="false" customHeight="false" outlineLevel="0" collapsed="false">
      <c r="O10" s="11" t="s">
        <v>7</v>
      </c>
      <c r="P10" s="12" t="n">
        <v>8.7</v>
      </c>
      <c r="Q10" s="11" t="s">
        <v>8</v>
      </c>
      <c r="R10" s="12" t="n">
        <v>7.7</v>
      </c>
      <c r="S10" s="13" t="s">
        <v>9</v>
      </c>
      <c r="T10" s="14" t="n">
        <f aca="false">ABS(P10-R10)</f>
        <v>0.999999999999999</v>
      </c>
      <c r="U10" s="15" t="s">
        <v>3</v>
      </c>
      <c r="V10" s="16" t="n">
        <f aca="false">T10/T11</f>
        <v>1.49989771153414</v>
      </c>
    </row>
    <row r="11" customFormat="false" ht="16.8" hidden="false" customHeight="true" outlineLevel="0" collapsed="false">
      <c r="O11" s="15" t="s">
        <v>10</v>
      </c>
      <c r="P11" s="17" t="n">
        <v>0.82</v>
      </c>
      <c r="Q11" s="15" t="s">
        <v>11</v>
      </c>
      <c r="R11" s="17" t="n">
        <v>0.95</v>
      </c>
      <c r="S11" s="15" t="s">
        <v>12</v>
      </c>
      <c r="T11" s="18" t="n">
        <f aca="false">SQRT(P11^2+R11^2-2*R12*P11*R11)</f>
        <v>0.666712131307388</v>
      </c>
      <c r="U11" s="15"/>
      <c r="V11" s="19"/>
      <c r="W11" s="20" t="s">
        <v>13</v>
      </c>
      <c r="X11" s="20"/>
      <c r="Y11" s="20"/>
      <c r="Z11" s="20"/>
      <c r="AA11" s="20"/>
      <c r="AB11" s="20"/>
    </row>
    <row r="12" customFormat="false" ht="16.8" hidden="false" customHeight="false" outlineLevel="0" collapsed="false">
      <c r="O12" s="15" t="s">
        <v>1</v>
      </c>
      <c r="P12" s="12" t="n">
        <v>10</v>
      </c>
      <c r="Q12" s="21" t="s">
        <v>14</v>
      </c>
      <c r="R12" s="22" t="n">
        <v>0.725542319619744</v>
      </c>
      <c r="S12" s="15" t="s">
        <v>15</v>
      </c>
      <c r="T12" s="23" t="n">
        <f aca="false">SQRT(((P11^2/P12)+(R11^2/P12))-(2*R12*(P11/SQRT(P12))*(R11/SQRT(P12))))</f>
        <v>0.21083288785966</v>
      </c>
      <c r="U12" s="15"/>
      <c r="V12" s="19"/>
      <c r="W12" s="20"/>
      <c r="X12" s="20"/>
      <c r="Y12" s="20"/>
      <c r="Z12" s="20"/>
      <c r="AA12" s="20"/>
      <c r="AB12" s="20"/>
    </row>
    <row r="13" customFormat="false" ht="16.8" hidden="false" customHeight="true" outlineLevel="0" collapsed="false">
      <c r="S13" s="24" t="s">
        <v>16</v>
      </c>
      <c r="T13" s="25" t="n">
        <f aca="false">T10-T12*_xlfn.T.INV.2T(0.05,(P12-1))</f>
        <v>0.523062872574839</v>
      </c>
      <c r="U13" s="15" t="s">
        <v>17</v>
      </c>
      <c r="V13" s="19" t="n">
        <f aca="false">T10/SQRT(((P11^2+R11^2)/2))</f>
        <v>1.12690811506669</v>
      </c>
      <c r="W13" s="20"/>
      <c r="X13" s="20"/>
      <c r="Y13" s="20"/>
      <c r="Z13" s="20"/>
      <c r="AA13" s="20"/>
      <c r="AB13" s="20"/>
    </row>
    <row r="14" customFormat="false" ht="18" hidden="false" customHeight="true" outlineLevel="0" collapsed="false">
      <c r="S14" s="24"/>
      <c r="T14" s="25" t="n">
        <f aca="false">T10+T12*_xlfn.T.INV.2T(0.05,(P12-1))</f>
        <v>1.47693712742516</v>
      </c>
      <c r="U14" s="15" t="s">
        <v>18</v>
      </c>
      <c r="V14" s="19" t="n">
        <f aca="false">V13*(1-(3/(4*(P12-1)-1)))</f>
        <v>1.03031599091812</v>
      </c>
      <c r="W14" s="20"/>
      <c r="X14" s="20"/>
      <c r="Y14" s="20"/>
      <c r="Z14" s="20"/>
      <c r="AA14" s="20"/>
      <c r="AB14" s="20"/>
    </row>
    <row r="15" customFormat="false" ht="14.4" hidden="false" customHeight="false" outlineLevel="0" collapsed="false">
      <c r="O15" s="21" t="s">
        <v>19</v>
      </c>
      <c r="P15" s="26" t="n">
        <f aca="false">T10/(T11/SQRT(P12))</f>
        <v>4.74309302572208</v>
      </c>
      <c r="Q15" s="21" t="s">
        <v>20</v>
      </c>
      <c r="R15" s="26" t="n">
        <f aca="false">(P12-1)</f>
        <v>9</v>
      </c>
      <c r="S15" s="21" t="s">
        <v>21</v>
      </c>
      <c r="T15" s="27" t="n">
        <f aca="false">TDIST(ABS(P15), R15,2)</f>
        <v>0.0010543493286902</v>
      </c>
      <c r="U15" s="15"/>
      <c r="V15" s="28"/>
      <c r="W15" s="20"/>
      <c r="X15" s="20"/>
      <c r="Y15" s="20"/>
      <c r="Z15" s="20"/>
      <c r="AA15" s="20"/>
      <c r="AB15" s="20"/>
    </row>
    <row r="16" customFormat="false" ht="14.4" hidden="false" customHeight="true" outlineLevel="0" collapsed="false">
      <c r="A16" s="29" t="s">
        <v>22</v>
      </c>
      <c r="B16" s="29"/>
      <c r="C16" s="29"/>
      <c r="D16" s="29"/>
      <c r="U16" s="15" t="s">
        <v>5</v>
      </c>
      <c r="V16" s="30" t="n">
        <f aca="false">NORMSDIST(T10/T11)</f>
        <v>0.9331795495586</v>
      </c>
    </row>
    <row r="17" customFormat="false" ht="14.4" hidden="false" customHeight="false" outlineLevel="0" collapsed="false">
      <c r="A17" s="29"/>
      <c r="B17" s="29"/>
      <c r="C17" s="29"/>
      <c r="D17" s="29"/>
    </row>
    <row r="18" customFormat="false" ht="18" hidden="false" customHeight="true" outlineLevel="0" collapsed="false">
      <c r="A18" s="31" t="s">
        <v>23</v>
      </c>
      <c r="B18" s="17" t="n">
        <v>6.34</v>
      </c>
      <c r="C18" s="32" t="s">
        <v>24</v>
      </c>
      <c r="D18" s="33" t="n">
        <f aca="false">B18*B19/(B18*B19+B20)</f>
        <v>0.260476581758422</v>
      </c>
      <c r="N18" s="10" t="s">
        <v>25</v>
      </c>
      <c r="O18" s="10"/>
      <c r="P18" s="10"/>
      <c r="Q18" s="10"/>
      <c r="R18" s="10"/>
      <c r="S18" s="10"/>
      <c r="T18" s="10"/>
      <c r="U18" s="10"/>
      <c r="V18" s="20" t="s">
        <v>26</v>
      </c>
      <c r="W18" s="20"/>
      <c r="X18" s="20"/>
      <c r="Y18" s="20"/>
      <c r="Z18" s="20"/>
      <c r="AA18" s="20"/>
      <c r="AB18" s="20"/>
    </row>
    <row r="19" customFormat="false" ht="16.8" hidden="false" customHeight="true" outlineLevel="0" collapsed="false">
      <c r="A19" s="34" t="s">
        <v>27</v>
      </c>
      <c r="B19" s="17" t="n">
        <v>1</v>
      </c>
      <c r="C19" s="32" t="s">
        <v>28</v>
      </c>
      <c r="D19" s="33" t="n">
        <f aca="false">(B18-1)/(B18+(B20+1)/(B19))</f>
        <v>0.210734017363852</v>
      </c>
      <c r="N19" s="11" t="s">
        <v>29</v>
      </c>
      <c r="O19" s="12" t="n">
        <v>285</v>
      </c>
      <c r="P19" s="11" t="s">
        <v>30</v>
      </c>
      <c r="Q19" s="12" t="n">
        <v>354</v>
      </c>
      <c r="R19" s="35" t="s">
        <v>16</v>
      </c>
      <c r="S19" s="36" t="n">
        <f aca="false">(O19-Q19)-_xlfn.T.INV.2T(0.05,(O21+Q21-2))*SQRT((((O21-1)*O20^2+(Q21-1)*Q20^2)/(O21+Q21-2))*(1/O21+1/Q21))</f>
        <v>-110.608040766341</v>
      </c>
      <c r="T19" s="37" t="s">
        <v>31</v>
      </c>
      <c r="U19" s="14" t="n">
        <f aca="false">ABS((O19-Q19)/(SQRT((((O21-1)*O20^2)+((Q21-1)*Q20^2))/(O21+Q21-2))))</f>
        <v>0.758058696491567</v>
      </c>
      <c r="V19" s="20"/>
      <c r="W19" s="20"/>
      <c r="X19" s="20"/>
      <c r="Y19" s="20"/>
      <c r="Z19" s="20"/>
      <c r="AA19" s="20"/>
      <c r="AB19" s="20"/>
    </row>
    <row r="20" customFormat="false" ht="14.4" hidden="false" customHeight="false" outlineLevel="0" collapsed="false">
      <c r="A20" s="38" t="s">
        <v>32</v>
      </c>
      <c r="B20" s="39" t="n">
        <v>18</v>
      </c>
      <c r="C20" s="40" t="s">
        <v>21</v>
      </c>
      <c r="D20" s="33" t="n">
        <f aca="false">FDIST(B18,B19,B20)</f>
        <v>0.0214907968248097</v>
      </c>
      <c r="N20" s="15" t="s">
        <v>33</v>
      </c>
      <c r="O20" s="17" t="n">
        <v>93</v>
      </c>
      <c r="P20" s="15" t="s">
        <v>34</v>
      </c>
      <c r="Q20" s="17" t="n">
        <v>89</v>
      </c>
      <c r="R20" s="35"/>
      <c r="S20" s="23" t="n">
        <f aca="false">(O19-Q19)+_xlfn.T.INV.2T(0.05,(O21+Q21-2))*SQRT((((O21-1)*O20^2+(Q21-1)*Q20^2)/(O21+Q21-2))*(1/O21+1/Q21))</f>
        <v>-27.391959233659</v>
      </c>
      <c r="T20" s="15" t="s">
        <v>35</v>
      </c>
      <c r="U20" s="41" t="n">
        <f aca="false">ABS((O19-Q19)/(SQRT((((O21-1)*O20^2)+((Q21-1)*Q20^2))/(O21+Q21))))</f>
        <v>0.768234436318842</v>
      </c>
      <c r="V20" s="20"/>
      <c r="W20" s="20"/>
      <c r="X20" s="20"/>
      <c r="Y20" s="20"/>
      <c r="Z20" s="20"/>
      <c r="AA20" s="20"/>
      <c r="AB20" s="20"/>
    </row>
    <row r="21" customFormat="false" ht="16.8" hidden="false" customHeight="true" outlineLevel="0" collapsed="false">
      <c r="A21" s="42" t="s">
        <v>36</v>
      </c>
      <c r="B21" s="42"/>
      <c r="N21" s="15" t="s">
        <v>37</v>
      </c>
      <c r="O21" s="43" t="n">
        <v>38</v>
      </c>
      <c r="P21" s="15" t="s">
        <v>38</v>
      </c>
      <c r="Q21" s="17" t="n">
        <v>38</v>
      </c>
      <c r="R21" s="21" t="s">
        <v>19</v>
      </c>
      <c r="S21" s="26" t="n">
        <f aca="false">(O19-Q19)/(SQRT(((((O21-1)*O20^2)+((Q21-1)*Q20^2))/(O21+Q21-2))*((1/O21+1/Q21))))</f>
        <v>-3.30430125127891</v>
      </c>
      <c r="T21" s="15" t="s">
        <v>39</v>
      </c>
      <c r="U21" s="44" t="n">
        <f aca="false">U19*(1-(3/(4*(Q21+O21-2)-1)))</f>
        <v>0.750349625001822</v>
      </c>
      <c r="V21" s="20"/>
      <c r="W21" s="20"/>
      <c r="X21" s="20"/>
      <c r="Y21" s="20"/>
      <c r="Z21" s="20"/>
      <c r="AA21" s="20"/>
      <c r="AB21" s="20"/>
    </row>
    <row r="22" customFormat="false" ht="14.25" hidden="false" customHeight="true" outlineLevel="0" collapsed="false">
      <c r="A22" s="42"/>
      <c r="B22" s="42"/>
      <c r="R22" s="21" t="s">
        <v>20</v>
      </c>
      <c r="S22" s="26" t="n">
        <f aca="false">(O21+Q21-2)</f>
        <v>74</v>
      </c>
      <c r="T22" s="11" t="s">
        <v>5</v>
      </c>
      <c r="U22" s="14" t="n">
        <f aca="false">NORMSDIST(ABS(O19-Q19)/SQRT(O20^2+Q20^2))</f>
        <v>0.704030554119189</v>
      </c>
      <c r="V22" s="20"/>
      <c r="W22" s="20"/>
      <c r="X22" s="20"/>
      <c r="Y22" s="20"/>
      <c r="Z22" s="20"/>
      <c r="AA22" s="20"/>
      <c r="AB22" s="20"/>
    </row>
    <row r="23" customFormat="false" ht="15" hidden="false" customHeight="true" outlineLevel="0" collapsed="false">
      <c r="A23" s="42"/>
      <c r="B23" s="42"/>
      <c r="R23" s="21" t="s">
        <v>21</v>
      </c>
      <c r="S23" s="45" t="n">
        <f aca="false">TDIST(ABS(S21), S22,2)</f>
        <v>0.00146946359561523</v>
      </c>
    </row>
    <row r="24" customFormat="false" ht="15" hidden="false" customHeight="true" outlineLevel="0" collapsed="false">
      <c r="A24" s="42"/>
      <c r="B24" s="42"/>
    </row>
    <row r="25" customFormat="false" ht="14.4" hidden="false" customHeight="false" outlineLevel="0" collapsed="false">
      <c r="A25" s="42"/>
      <c r="B25" s="42"/>
    </row>
    <row r="26" customFormat="false" ht="16.8" hidden="false" customHeight="false" outlineLevel="0" collapsed="false">
      <c r="A26" s="42"/>
      <c r="B26" s="42"/>
      <c r="H26" s="10" t="s">
        <v>40</v>
      </c>
      <c r="I26" s="10"/>
      <c r="J26" s="10"/>
      <c r="L26" s="10" t="s">
        <v>40</v>
      </c>
      <c r="M26" s="10"/>
      <c r="N26" s="10"/>
    </row>
    <row r="27" customFormat="false" ht="14.4" hidden="false" customHeight="false" outlineLevel="0" collapsed="false">
      <c r="A27" s="42"/>
      <c r="B27" s="42"/>
      <c r="H27" s="2" t="s">
        <v>41</v>
      </c>
      <c r="I27" s="2"/>
      <c r="J27" s="3" t="s">
        <v>2</v>
      </c>
      <c r="L27" s="2" t="s">
        <v>37</v>
      </c>
      <c r="M27" s="2" t="s">
        <v>38</v>
      </c>
      <c r="N27" s="3" t="s">
        <v>2</v>
      </c>
    </row>
    <row r="28" customFormat="false" ht="14.4" hidden="false" customHeight="false" outlineLevel="0" collapsed="false">
      <c r="A28" s="42"/>
      <c r="B28" s="42"/>
      <c r="H28" s="46" t="n">
        <v>31</v>
      </c>
      <c r="I28" s="46"/>
      <c r="J28" s="17" t="n">
        <v>1.1</v>
      </c>
      <c r="L28" s="39" t="n">
        <v>10</v>
      </c>
      <c r="M28" s="47" t="n">
        <v>10</v>
      </c>
      <c r="N28" s="17" t="n">
        <v>2.51754407489006</v>
      </c>
    </row>
    <row r="29" customFormat="false" ht="16.8" hidden="false" customHeight="false" outlineLevel="0" collapsed="false">
      <c r="H29" s="2" t="s">
        <v>42</v>
      </c>
      <c r="I29" s="2"/>
      <c r="J29" s="3" t="s">
        <v>21</v>
      </c>
      <c r="L29" s="48"/>
      <c r="M29" s="3" t="s">
        <v>21</v>
      </c>
      <c r="N29" s="2" t="s">
        <v>43</v>
      </c>
    </row>
    <row r="30" customFormat="false" ht="14.4" hidden="false" customHeight="false" outlineLevel="0" collapsed="false">
      <c r="H30" s="49" t="n">
        <f aca="false">2*J28/SQRT(H28)</f>
        <v>0.395131664458905</v>
      </c>
      <c r="I30" s="49"/>
      <c r="J30" s="6" t="n">
        <f aca="false">TDIST(ABS(J28), H28-2,2)</f>
        <v>0.280379813702798</v>
      </c>
      <c r="L30" s="50"/>
      <c r="M30" s="6" t="n">
        <f aca="false">TDIST(ABS(N28), (M28+L28-2),2)</f>
        <v>0.0215083336351397</v>
      </c>
      <c r="N30" s="6" t="n">
        <f aca="false">N28*SQRT(L28+M28)/SQRT(L28*M28)</f>
        <v>1.1258799375612</v>
      </c>
    </row>
    <row r="31" customFormat="false" ht="16.8" hidden="false" customHeight="false" outlineLevel="0" collapsed="false">
      <c r="H31" s="2" t="s">
        <v>44</v>
      </c>
      <c r="I31" s="2"/>
      <c r="J31" s="3" t="s">
        <v>20</v>
      </c>
      <c r="M31" s="3" t="s">
        <v>20</v>
      </c>
      <c r="N31" s="2" t="s">
        <v>45</v>
      </c>
    </row>
    <row r="32" customFormat="false" ht="14.4" hidden="false" customHeight="false" outlineLevel="0" collapsed="false">
      <c r="H32" s="51" t="n">
        <f aca="false">H30*(1-(3/(4*(H28)-9)))</f>
        <v>0.384823881907803</v>
      </c>
      <c r="I32" s="51"/>
      <c r="J32" s="6" t="n">
        <f aca="false">H28-2</f>
        <v>29</v>
      </c>
      <c r="M32" s="6" t="n">
        <f aca="false">L28+M28-2</f>
        <v>18</v>
      </c>
      <c r="N32" s="52" t="n">
        <f aca="false">N30*(1-(3/(4*(L28+M28)-9)))</f>
        <v>1.07830754583326</v>
      </c>
    </row>
    <row r="33" customFormat="false" ht="14.4" hidden="false" customHeight="false" outlineLevel="0" collapsed="false">
      <c r="H33" s="2" t="s">
        <v>46</v>
      </c>
      <c r="I33" s="2"/>
      <c r="N33" s="2" t="s">
        <v>46</v>
      </c>
    </row>
    <row r="34" customFormat="false" ht="14.4" hidden="false" customHeight="false" outlineLevel="0" collapsed="false">
      <c r="H34" s="49" t="n">
        <f aca="false">NORMSDIST(H30/SQRT(2))</f>
        <v>0.61003117165722</v>
      </c>
      <c r="I34" s="49"/>
      <c r="N34" s="49" t="n">
        <f aca="false">NORMSDIST(N30/SQRT(2))</f>
        <v>0.787018081397309</v>
      </c>
    </row>
    <row r="35" customFormat="false" ht="14.4" hidden="false" customHeight="true" outlineLevel="0" collapsed="false">
      <c r="S35" s="53" t="s">
        <v>47</v>
      </c>
      <c r="T35" s="53"/>
      <c r="U35" s="53"/>
      <c r="V35" s="53"/>
    </row>
    <row r="36" customFormat="false" ht="14.4" hidden="false" customHeight="false" outlineLevel="0" collapsed="false">
      <c r="S36" s="53"/>
      <c r="T36" s="53"/>
      <c r="U36" s="53"/>
      <c r="V36" s="53"/>
    </row>
    <row r="37" customFormat="false" ht="14.4" hidden="false" customHeight="false" outlineLevel="0" collapsed="false">
      <c r="S37" s="53"/>
      <c r="T37" s="53"/>
      <c r="U37" s="53"/>
      <c r="V37" s="53"/>
    </row>
    <row r="38" customFormat="false" ht="14.4" hidden="false" customHeight="false" outlineLevel="0" collapsed="false">
      <c r="S38" s="54"/>
      <c r="T38" s="55" t="s">
        <v>48</v>
      </c>
      <c r="U38" s="55" t="s">
        <v>49</v>
      </c>
      <c r="V38" s="56" t="s">
        <v>50</v>
      </c>
    </row>
    <row r="39" customFormat="false" ht="14.4" hidden="false" customHeight="false" outlineLevel="0" collapsed="false">
      <c r="S39" s="57"/>
      <c r="T39" s="58" t="n">
        <v>9</v>
      </c>
      <c r="U39" s="58" t="n">
        <v>9</v>
      </c>
      <c r="V39" s="59" t="n">
        <v>0</v>
      </c>
    </row>
    <row r="40" customFormat="false" ht="14.4" hidden="false" customHeight="false" outlineLevel="0" collapsed="false">
      <c r="S40" s="57"/>
      <c r="T40" s="58" t="n">
        <v>7</v>
      </c>
      <c r="U40" s="58" t="n">
        <v>6</v>
      </c>
      <c r="V40" s="59" t="n">
        <v>1</v>
      </c>
    </row>
    <row r="41" customFormat="false" ht="14.4" hidden="false" customHeight="false" outlineLevel="0" collapsed="false">
      <c r="S41" s="57"/>
      <c r="T41" s="58" t="n">
        <v>8</v>
      </c>
      <c r="U41" s="58" t="n">
        <v>7</v>
      </c>
      <c r="V41" s="59" t="n">
        <v>1</v>
      </c>
    </row>
    <row r="42" customFormat="false" ht="14.4" hidden="false" customHeight="false" outlineLevel="0" collapsed="false">
      <c r="S42" s="57"/>
      <c r="T42" s="58" t="n">
        <v>9</v>
      </c>
      <c r="U42" s="58" t="n">
        <v>8</v>
      </c>
      <c r="V42" s="59" t="n">
        <v>1</v>
      </c>
    </row>
    <row r="43" customFormat="false" ht="14.4" hidden="false" customHeight="false" outlineLevel="0" collapsed="false">
      <c r="S43" s="57"/>
      <c r="T43" s="58" t="n">
        <v>8</v>
      </c>
      <c r="U43" s="58" t="n">
        <v>7</v>
      </c>
      <c r="V43" s="59" t="n">
        <v>1</v>
      </c>
    </row>
    <row r="44" customFormat="false" ht="14.4" hidden="false" customHeight="false" outlineLevel="0" collapsed="false">
      <c r="S44" s="57"/>
      <c r="T44" s="58" t="n">
        <v>9</v>
      </c>
      <c r="U44" s="58" t="n">
        <v>9</v>
      </c>
      <c r="V44" s="59" t="n">
        <v>0</v>
      </c>
    </row>
    <row r="45" customFormat="false" ht="18" hidden="false" customHeight="true" outlineLevel="0" collapsed="false">
      <c r="S45" s="57"/>
      <c r="T45" s="58" t="n">
        <v>9</v>
      </c>
      <c r="U45" s="58" t="n">
        <v>8</v>
      </c>
      <c r="V45" s="59" t="n">
        <v>1</v>
      </c>
    </row>
    <row r="46" customFormat="false" ht="14.4" hidden="false" customHeight="false" outlineLevel="0" collapsed="false">
      <c r="S46" s="57"/>
      <c r="T46" s="58" t="n">
        <v>10</v>
      </c>
      <c r="U46" s="58" t="n">
        <v>8</v>
      </c>
      <c r="V46" s="59" t="n">
        <v>2</v>
      </c>
    </row>
    <row r="47" customFormat="false" ht="14.4" hidden="false" customHeight="false" outlineLevel="0" collapsed="false">
      <c r="S47" s="57"/>
      <c r="T47" s="58" t="n">
        <v>9</v>
      </c>
      <c r="U47" s="58" t="n">
        <v>8</v>
      </c>
      <c r="V47" s="59" t="n">
        <v>1</v>
      </c>
    </row>
    <row r="48" customFormat="false" ht="14.7" hidden="false" customHeight="false" outlineLevel="0" collapsed="false">
      <c r="S48" s="60"/>
      <c r="T48" s="61" t="n">
        <v>9</v>
      </c>
      <c r="U48" s="61" t="n">
        <v>7</v>
      </c>
      <c r="V48" s="62" t="n">
        <v>2</v>
      </c>
    </row>
    <row r="49" customFormat="false" ht="14.4" hidden="false" customHeight="false" outlineLevel="0" collapsed="false">
      <c r="S49" s="63" t="s">
        <v>51</v>
      </c>
      <c r="T49" s="64" t="n">
        <v>8.7</v>
      </c>
      <c r="U49" s="64" t="n">
        <v>7.7</v>
      </c>
      <c r="V49" s="65" t="n">
        <v>1</v>
      </c>
    </row>
    <row r="50" customFormat="false" ht="14.4" hidden="false" customHeight="false" outlineLevel="0" collapsed="false">
      <c r="S50" s="66" t="s">
        <v>52</v>
      </c>
      <c r="T50" s="67" t="n">
        <v>0.82</v>
      </c>
      <c r="U50" s="67" t="n">
        <v>0.95</v>
      </c>
      <c r="V50" s="68" t="n">
        <v>0.67</v>
      </c>
    </row>
    <row r="105" customFormat="false" ht="14.4" hidden="false" customHeight="false" outlineLevel="0" collapsed="false">
      <c r="B105" s="69"/>
      <c r="C105" s="69"/>
      <c r="D105" s="69"/>
      <c r="E105" s="69"/>
      <c r="F105" s="69"/>
      <c r="G105" s="69"/>
      <c r="H105" s="69"/>
    </row>
    <row r="106" customFormat="false" ht="14.4" hidden="false" customHeight="false" outlineLevel="0" collapsed="false">
      <c r="E106" s="69"/>
      <c r="F106" s="69"/>
      <c r="G106" s="69"/>
      <c r="H106" s="69"/>
    </row>
    <row r="107" customFormat="false" ht="14.4" hidden="false" customHeight="false" outlineLevel="0" collapsed="false">
      <c r="E107" s="69"/>
      <c r="F107" s="69"/>
      <c r="G107" s="69"/>
      <c r="H107" s="69"/>
    </row>
    <row r="108" customFormat="false" ht="14.4" hidden="false" customHeight="false" outlineLevel="0" collapsed="false">
      <c r="E108" s="69"/>
      <c r="F108" s="69"/>
      <c r="G108" s="69"/>
      <c r="H108" s="69"/>
    </row>
    <row r="109" customFormat="false" ht="14.4" hidden="false" customHeight="false" outlineLevel="0" collapsed="false">
      <c r="E109" s="69"/>
      <c r="F109" s="69"/>
      <c r="G109" s="69"/>
      <c r="H109" s="69"/>
    </row>
    <row r="114" customFormat="false" ht="14.4" hidden="false" customHeight="false" outlineLevel="0" collapsed="false">
      <c r="B114" s="69"/>
      <c r="C114" s="69"/>
      <c r="D114" s="69"/>
      <c r="E114" s="69"/>
      <c r="F114" s="69"/>
      <c r="G114" s="69"/>
      <c r="H114" s="69"/>
    </row>
    <row r="115" customFormat="false" ht="14.4" hidden="false" customHeight="false" outlineLevel="0" collapsed="false">
      <c r="E115" s="69"/>
      <c r="F115" s="69"/>
      <c r="G115" s="69"/>
      <c r="H115" s="69"/>
    </row>
    <row r="116" customFormat="false" ht="14.4" hidden="false" customHeight="false" outlineLevel="0" collapsed="false">
      <c r="E116" s="69"/>
      <c r="F116" s="69"/>
      <c r="G116" s="69"/>
      <c r="H116" s="69"/>
    </row>
    <row r="117" customFormat="false" ht="14.4" hidden="false" customHeight="false" outlineLevel="0" collapsed="false">
      <c r="E117" s="69"/>
      <c r="F117" s="69"/>
      <c r="G117" s="69"/>
      <c r="H117" s="69"/>
    </row>
    <row r="118" customFormat="false" ht="14.4" hidden="false" customHeight="false" outlineLevel="0" collapsed="false">
      <c r="E118" s="69"/>
      <c r="F118" s="69"/>
      <c r="G118" s="69"/>
      <c r="H118" s="69"/>
    </row>
    <row r="126" customFormat="false" ht="14.4" hidden="false" customHeight="false" outlineLevel="0" collapsed="false">
      <c r="B126" s="69"/>
      <c r="C126" s="69"/>
      <c r="D126" s="69"/>
    </row>
  </sheetData>
  <mergeCells count="31">
    <mergeCell ref="R1:T1"/>
    <mergeCell ref="R2:S2"/>
    <mergeCell ref="R3:S3"/>
    <mergeCell ref="R4:T4"/>
    <mergeCell ref="R5:T5"/>
    <mergeCell ref="R6:T6"/>
    <mergeCell ref="R7:T7"/>
    <mergeCell ref="O9:V9"/>
    <mergeCell ref="W11:AB15"/>
    <mergeCell ref="S13:S14"/>
    <mergeCell ref="A16:D17"/>
    <mergeCell ref="N18:U18"/>
    <mergeCell ref="V18:AB22"/>
    <mergeCell ref="R19:R20"/>
    <mergeCell ref="A21:B28"/>
    <mergeCell ref="H26:J26"/>
    <mergeCell ref="L26:N26"/>
    <mergeCell ref="H27:I27"/>
    <mergeCell ref="H28:I28"/>
    <mergeCell ref="H29:I29"/>
    <mergeCell ref="H30:I30"/>
    <mergeCell ref="H31:I31"/>
    <mergeCell ref="H32:I32"/>
    <mergeCell ref="H33:I33"/>
    <mergeCell ref="H34:I34"/>
    <mergeCell ref="S35:V37"/>
    <mergeCell ref="B105:D105"/>
    <mergeCell ref="E105:H109"/>
    <mergeCell ref="B114:D114"/>
    <mergeCell ref="E114:H118"/>
    <mergeCell ref="B126:D126"/>
  </mergeCells>
  <printOptions headings="false" gridLines="false" gridLinesSet="true" horizontalCentered="false" verticalCentered="false"/>
  <pageMargins left="0.7" right="0.7" top="0.75" bottom="0.75" header="0.511805555555555" footer="0.511805555555555"/>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1:BU4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B16" activeCellId="0" sqref="BB16"/>
    </sheetView>
  </sheetViews>
  <sheetFormatPr defaultColWidth="8.54296875" defaultRowHeight="14.4" zeroHeight="false" outlineLevelRow="0" outlineLevelCol="0"/>
  <cols>
    <col collapsed="false" customWidth="true" hidden="false" outlineLevel="0" max="1" min="1" style="0" width="24"/>
    <col collapsed="false" customWidth="true" hidden="false" outlineLevel="0" max="2" min="2" style="0" width="12.42"/>
    <col collapsed="false" customWidth="true" hidden="false" outlineLevel="0" max="3" min="3" style="0" width="15.2"/>
    <col collapsed="false" customWidth="true" hidden="false" outlineLevel="0" max="14" min="14" style="0" width="14.11"/>
    <col collapsed="false" customWidth="true" hidden="false" outlineLevel="0" max="15" min="15" style="0" width="15.79"/>
    <col collapsed="false" customWidth="true" hidden="false" outlineLevel="0" max="23" min="23" style="0" width="14.42"/>
    <col collapsed="false" customWidth="true" hidden="false" outlineLevel="0" max="24" min="24" style="0" width="12.9"/>
    <col collapsed="false" customWidth="true" hidden="false" outlineLevel="0" max="25" min="25" style="0" width="12"/>
    <col collapsed="false" customWidth="true" hidden="false" outlineLevel="0" max="27" min="27" style="0" width="12.2"/>
    <col collapsed="false" customWidth="true" hidden="false" outlineLevel="0" max="28" min="28" style="0" width="16.89"/>
    <col collapsed="false" customWidth="true" hidden="false" outlineLevel="0" max="36" min="36" style="0" width="14.42"/>
    <col collapsed="false" customWidth="true" hidden="false" outlineLevel="0" max="37" min="37" style="0" width="12.9"/>
    <col collapsed="false" customWidth="true" hidden="false" outlineLevel="0" max="38" min="38" style="0" width="12"/>
    <col collapsed="false" customWidth="true" hidden="false" outlineLevel="0" max="41" min="41" style="0" width="13.9"/>
    <col collapsed="false" customWidth="true" hidden="false" outlineLevel="0" max="42" min="42" style="0" width="15.53"/>
    <col collapsed="false" customWidth="true" hidden="false" outlineLevel="0" max="43" min="43" style="0" width="9"/>
    <col collapsed="false" customWidth="true" hidden="false" outlineLevel="0" max="50" min="50" style="0" width="16.11"/>
    <col collapsed="false" customWidth="true" hidden="false" outlineLevel="0" max="51" min="51" style="0" width="14.53"/>
    <col collapsed="false" customWidth="true" hidden="false" outlineLevel="0" max="52" min="52" style="0" width="14.89"/>
    <col collapsed="false" customWidth="true" hidden="false" outlineLevel="0" max="55" min="53" style="0" width="14.79"/>
    <col collapsed="false" customWidth="true" hidden="false" outlineLevel="0" max="56" min="56" style="0" width="16.53"/>
    <col collapsed="false" customWidth="true" hidden="false" outlineLevel="0" max="58" min="58" style="0" width="14"/>
    <col collapsed="false" customWidth="true" hidden="false" outlineLevel="0" max="59" min="59" style="0" width="16.53"/>
    <col collapsed="false" customWidth="true" hidden="false" outlineLevel="0" max="68" min="67" style="0" width="16.11"/>
    <col collapsed="false" customWidth="true" hidden="false" outlineLevel="0" max="69" min="69" style="0" width="16.2"/>
    <col collapsed="false" customWidth="true" hidden="false" outlineLevel="0" max="70" min="70" style="0" width="12.9"/>
    <col collapsed="false" customWidth="true" hidden="false" outlineLevel="0" max="71" min="71" style="0" width="16.2"/>
    <col collapsed="false" customWidth="true" hidden="false" outlineLevel="0" max="72" min="72" style="0" width="16.11"/>
    <col collapsed="false" customWidth="true" hidden="false" outlineLevel="0" max="73" min="73" style="0" width="19.52"/>
  </cols>
  <sheetData>
    <row r="1" customFormat="false" ht="14.7" hidden="false" customHeight="false" outlineLevel="0" collapsed="false">
      <c r="B1" s="70" t="s">
        <v>53</v>
      </c>
      <c r="C1" s="70"/>
      <c r="D1" s="70"/>
      <c r="E1" s="70"/>
      <c r="F1" s="70"/>
      <c r="G1" s="70"/>
      <c r="H1" s="70"/>
      <c r="I1" s="70"/>
      <c r="J1" s="70"/>
      <c r="K1" s="70"/>
      <c r="L1" s="70"/>
      <c r="N1" s="70" t="s">
        <v>54</v>
      </c>
      <c r="O1" s="70"/>
      <c r="P1" s="70"/>
      <c r="Q1" s="70"/>
      <c r="R1" s="70"/>
      <c r="S1" s="70"/>
      <c r="T1" s="70"/>
      <c r="U1" s="70"/>
      <c r="V1" s="70"/>
      <c r="W1" s="70"/>
      <c r="X1" s="70"/>
      <c r="Y1" s="70"/>
      <c r="AA1" s="71" t="s">
        <v>55</v>
      </c>
      <c r="AB1" s="71"/>
      <c r="AC1" s="71"/>
      <c r="AD1" s="71"/>
      <c r="AE1" s="71"/>
      <c r="AF1" s="71"/>
      <c r="AG1" s="71"/>
      <c r="AH1" s="71"/>
      <c r="AI1" s="71"/>
      <c r="AJ1" s="71"/>
      <c r="AK1" s="71"/>
      <c r="AL1" s="71"/>
      <c r="AM1" s="71"/>
      <c r="AO1" s="71" t="s">
        <v>56</v>
      </c>
      <c r="AP1" s="71"/>
      <c r="AQ1" s="71"/>
      <c r="AR1" s="71"/>
      <c r="AS1" s="71"/>
      <c r="AT1" s="71"/>
      <c r="AU1" s="71"/>
      <c r="AV1" s="71"/>
      <c r="AW1" s="71"/>
      <c r="AX1" s="71"/>
      <c r="AY1" s="71"/>
      <c r="AZ1" s="71"/>
      <c r="BA1" s="71"/>
      <c r="BB1" s="71"/>
      <c r="BC1" s="71"/>
      <c r="BD1" s="71"/>
      <c r="BF1" s="71" t="s">
        <v>57</v>
      </c>
      <c r="BG1" s="71"/>
      <c r="BH1" s="71"/>
      <c r="BI1" s="71"/>
      <c r="BJ1" s="71"/>
      <c r="BK1" s="71"/>
      <c r="BL1" s="71"/>
      <c r="BM1" s="71"/>
      <c r="BN1" s="71"/>
      <c r="BO1" s="71"/>
      <c r="BP1" s="71"/>
      <c r="BQ1" s="71"/>
      <c r="BR1" s="71"/>
      <c r="BS1" s="71"/>
      <c r="BT1" s="71"/>
      <c r="BU1" s="71"/>
    </row>
    <row r="2" customFormat="false" ht="17.1" hidden="false" customHeight="true" outlineLevel="0" collapsed="false">
      <c r="B2" s="72" t="s">
        <v>58</v>
      </c>
      <c r="C2" s="72"/>
      <c r="D2" s="72"/>
      <c r="E2" s="72"/>
      <c r="F2" s="72"/>
      <c r="G2" s="72"/>
      <c r="H2" s="72"/>
      <c r="I2" s="72"/>
      <c r="J2" s="73"/>
      <c r="K2" s="74" t="s">
        <v>59</v>
      </c>
      <c r="L2" s="74"/>
      <c r="N2" s="75" t="s">
        <v>58</v>
      </c>
      <c r="O2" s="75"/>
      <c r="P2" s="75"/>
      <c r="Q2" s="75"/>
      <c r="R2" s="75"/>
      <c r="S2" s="75"/>
      <c r="T2" s="75"/>
      <c r="U2" s="75"/>
      <c r="V2" s="76"/>
      <c r="W2" s="74" t="s">
        <v>60</v>
      </c>
      <c r="X2" s="74"/>
      <c r="Y2" s="74"/>
      <c r="AA2" s="77" t="s">
        <v>58</v>
      </c>
      <c r="AB2" s="77"/>
      <c r="AC2" s="77"/>
      <c r="AD2" s="77"/>
      <c r="AE2" s="77"/>
      <c r="AF2" s="77"/>
      <c r="AG2" s="77"/>
      <c r="AH2" s="77"/>
      <c r="AI2" s="78"/>
      <c r="AJ2" s="74" t="s">
        <v>61</v>
      </c>
      <c r="AK2" s="74"/>
      <c r="AL2" s="74"/>
      <c r="AM2" s="74"/>
      <c r="AO2" s="79" t="s">
        <v>58</v>
      </c>
      <c r="AP2" s="79"/>
      <c r="AQ2" s="79"/>
      <c r="AR2" s="79"/>
      <c r="AS2" s="79"/>
      <c r="AT2" s="79"/>
      <c r="AU2" s="79"/>
      <c r="AV2" s="79"/>
      <c r="AW2" s="69"/>
      <c r="AX2" s="74" t="s">
        <v>60</v>
      </c>
      <c r="AY2" s="74"/>
      <c r="AZ2" s="74"/>
      <c r="BA2" s="74"/>
      <c r="BB2" s="74"/>
      <c r="BC2" s="74"/>
      <c r="BD2" s="74"/>
      <c r="BF2" s="77" t="s">
        <v>58</v>
      </c>
      <c r="BG2" s="77"/>
      <c r="BH2" s="77"/>
      <c r="BI2" s="77"/>
      <c r="BJ2" s="77"/>
      <c r="BK2" s="77"/>
      <c r="BL2" s="77"/>
      <c r="BM2" s="77"/>
      <c r="BN2" s="78"/>
      <c r="BO2" s="80" t="s">
        <v>60</v>
      </c>
      <c r="BP2" s="80"/>
      <c r="BQ2" s="80"/>
      <c r="BR2" s="80"/>
      <c r="BS2" s="80"/>
      <c r="BT2" s="80"/>
      <c r="BU2" s="80"/>
    </row>
    <row r="3" customFormat="false" ht="14.7" hidden="false" customHeight="true" outlineLevel="0" collapsed="false">
      <c r="B3" s="81" t="s">
        <v>62</v>
      </c>
      <c r="C3" s="81"/>
      <c r="D3" s="81"/>
      <c r="E3" s="81"/>
      <c r="F3" s="81"/>
      <c r="G3" s="81"/>
      <c r="H3" s="81"/>
      <c r="I3" s="81"/>
      <c r="J3" s="69"/>
      <c r="K3" s="82" t="s">
        <v>63</v>
      </c>
      <c r="L3" s="82"/>
      <c r="N3" s="83" t="s">
        <v>62</v>
      </c>
      <c r="O3" s="83"/>
      <c r="P3" s="83"/>
      <c r="Q3" s="83"/>
      <c r="R3" s="83"/>
      <c r="S3" s="83"/>
      <c r="T3" s="83"/>
      <c r="U3" s="83"/>
      <c r="V3" s="84"/>
      <c r="W3" s="3" t="s">
        <v>64</v>
      </c>
      <c r="X3" s="3" t="s">
        <v>63</v>
      </c>
      <c r="Y3" s="85" t="s">
        <v>65</v>
      </c>
      <c r="AA3" s="86" t="s">
        <v>62</v>
      </c>
      <c r="AB3" s="86"/>
      <c r="AC3" s="86"/>
      <c r="AD3" s="86"/>
      <c r="AE3" s="86"/>
      <c r="AF3" s="86"/>
      <c r="AG3" s="86"/>
      <c r="AH3" s="86"/>
      <c r="AI3" s="87"/>
      <c r="AJ3" s="3" t="s">
        <v>66</v>
      </c>
      <c r="AK3" s="3" t="s">
        <v>67</v>
      </c>
      <c r="AL3" s="88" t="s">
        <v>65</v>
      </c>
      <c r="AM3" s="85" t="s">
        <v>68</v>
      </c>
      <c r="AO3" s="89" t="s">
        <v>62</v>
      </c>
      <c r="AP3" s="89"/>
      <c r="AQ3" s="89"/>
      <c r="AR3" s="89"/>
      <c r="AS3" s="89"/>
      <c r="AT3" s="89"/>
      <c r="AU3" s="89"/>
      <c r="AV3" s="89"/>
      <c r="AW3" s="69"/>
      <c r="AX3" s="3" t="s">
        <v>69</v>
      </c>
      <c r="AY3" s="3" t="s">
        <v>66</v>
      </c>
      <c r="AZ3" s="85" t="s">
        <v>70</v>
      </c>
      <c r="BA3" s="88" t="s">
        <v>67</v>
      </c>
      <c r="BB3" s="88" t="s">
        <v>71</v>
      </c>
      <c r="BC3" s="85" t="s">
        <v>72</v>
      </c>
      <c r="BD3" s="85" t="s">
        <v>73</v>
      </c>
      <c r="BF3" s="86" t="s">
        <v>62</v>
      </c>
      <c r="BG3" s="86"/>
      <c r="BH3" s="86"/>
      <c r="BI3" s="86"/>
      <c r="BJ3" s="86"/>
      <c r="BK3" s="86"/>
      <c r="BL3" s="86"/>
      <c r="BM3" s="86"/>
      <c r="BN3" s="90"/>
      <c r="BO3" s="3" t="s">
        <v>69</v>
      </c>
      <c r="BP3" s="3" t="s">
        <v>74</v>
      </c>
      <c r="BQ3" s="3" t="s">
        <v>75</v>
      </c>
      <c r="BR3" s="3" t="s">
        <v>63</v>
      </c>
      <c r="BS3" s="88" t="s">
        <v>76</v>
      </c>
      <c r="BT3" s="85" t="s">
        <v>77</v>
      </c>
      <c r="BU3" s="85" t="s">
        <v>78</v>
      </c>
    </row>
    <row r="4" customFormat="false" ht="36.9" hidden="false" customHeight="true" outlineLevel="0" collapsed="false">
      <c r="B4" s="91" t="s">
        <v>79</v>
      </c>
      <c r="C4" s="91"/>
      <c r="D4" s="92" t="s">
        <v>80</v>
      </c>
      <c r="E4" s="93" t="s">
        <v>20</v>
      </c>
      <c r="F4" s="93" t="s">
        <v>81</v>
      </c>
      <c r="G4" s="93" t="s">
        <v>23</v>
      </c>
      <c r="H4" s="93" t="s">
        <v>82</v>
      </c>
      <c r="I4" s="94" t="s">
        <v>83</v>
      </c>
      <c r="J4" s="69"/>
      <c r="K4" s="3" t="s">
        <v>84</v>
      </c>
      <c r="L4" s="85" t="s">
        <v>85</v>
      </c>
      <c r="N4" s="95" t="s">
        <v>79</v>
      </c>
      <c r="O4" s="95"/>
      <c r="P4" s="96" t="s">
        <v>80</v>
      </c>
      <c r="Q4" s="97" t="s">
        <v>20</v>
      </c>
      <c r="R4" s="97" t="s">
        <v>81</v>
      </c>
      <c r="S4" s="97" t="s">
        <v>23</v>
      </c>
      <c r="T4" s="97" t="s">
        <v>82</v>
      </c>
      <c r="U4" s="98" t="s">
        <v>83</v>
      </c>
      <c r="V4" s="84"/>
      <c r="W4" s="3" t="s">
        <v>86</v>
      </c>
      <c r="X4" s="3" t="s">
        <v>84</v>
      </c>
      <c r="Y4" s="85" t="s">
        <v>87</v>
      </c>
      <c r="AA4" s="99" t="s">
        <v>79</v>
      </c>
      <c r="AB4" s="99"/>
      <c r="AC4" s="100" t="s">
        <v>80</v>
      </c>
      <c r="AD4" s="101" t="s">
        <v>20</v>
      </c>
      <c r="AE4" s="101" t="s">
        <v>81</v>
      </c>
      <c r="AF4" s="101" t="s">
        <v>23</v>
      </c>
      <c r="AG4" s="101" t="s">
        <v>82</v>
      </c>
      <c r="AH4" s="102" t="s">
        <v>83</v>
      </c>
      <c r="AI4" s="87"/>
      <c r="AJ4" s="3" t="s">
        <v>84</v>
      </c>
      <c r="AK4" s="88" t="s">
        <v>88</v>
      </c>
      <c r="AL4" s="3" t="s">
        <v>89</v>
      </c>
      <c r="AM4" s="103" t="s">
        <v>90</v>
      </c>
      <c r="AO4" s="99" t="s">
        <v>79</v>
      </c>
      <c r="AP4" s="99"/>
      <c r="AQ4" s="100" t="s">
        <v>80</v>
      </c>
      <c r="AR4" s="101" t="s">
        <v>20</v>
      </c>
      <c r="AS4" s="101" t="s">
        <v>81</v>
      </c>
      <c r="AT4" s="101" t="s">
        <v>23</v>
      </c>
      <c r="AU4" s="101" t="s">
        <v>82</v>
      </c>
      <c r="AV4" s="104" t="s">
        <v>83</v>
      </c>
      <c r="AW4" s="69"/>
      <c r="AX4" s="88" t="s">
        <v>86</v>
      </c>
      <c r="AY4" s="3" t="s">
        <v>84</v>
      </c>
      <c r="AZ4" s="3" t="s">
        <v>87</v>
      </c>
      <c r="BA4" s="105" t="s">
        <v>88</v>
      </c>
      <c r="BB4" s="88" t="s">
        <v>91</v>
      </c>
      <c r="BC4" s="3" t="s">
        <v>89</v>
      </c>
      <c r="BD4" s="103" t="s">
        <v>92</v>
      </c>
      <c r="BF4" s="106" t="s">
        <v>79</v>
      </c>
      <c r="BG4" s="106"/>
      <c r="BH4" s="107" t="s">
        <v>80</v>
      </c>
      <c r="BI4" s="108" t="s">
        <v>20</v>
      </c>
      <c r="BJ4" s="108" t="s">
        <v>81</v>
      </c>
      <c r="BK4" s="108" t="s">
        <v>23</v>
      </c>
      <c r="BL4" s="108" t="s">
        <v>82</v>
      </c>
      <c r="BM4" s="109" t="s">
        <v>83</v>
      </c>
      <c r="BN4" s="90"/>
      <c r="BO4" s="3" t="s">
        <v>86</v>
      </c>
      <c r="BP4" s="3" t="s">
        <v>93</v>
      </c>
      <c r="BQ4" s="88" t="s">
        <v>94</v>
      </c>
      <c r="BR4" s="88" t="s">
        <v>84</v>
      </c>
      <c r="BS4" s="3" t="s">
        <v>87</v>
      </c>
      <c r="BT4" s="3" t="s">
        <v>95</v>
      </c>
      <c r="BU4" s="85" t="s">
        <v>96</v>
      </c>
    </row>
    <row r="5" customFormat="false" ht="14.7" hidden="false" customHeight="true" outlineLevel="0" collapsed="false">
      <c r="B5" s="110" t="s">
        <v>97</v>
      </c>
      <c r="C5" s="111" t="s">
        <v>98</v>
      </c>
      <c r="D5" s="112" t="n">
        <v>40.6125000000001</v>
      </c>
      <c r="E5" s="113" t="n">
        <v>1</v>
      </c>
      <c r="F5" s="114" t="n">
        <v>40.6125000000001</v>
      </c>
      <c r="G5" s="114" t="n">
        <v>21.1502253380071</v>
      </c>
      <c r="H5" s="115" t="n">
        <v>4.39978833395533E-005</v>
      </c>
      <c r="I5" s="116" t="n">
        <v>0.351623376623377</v>
      </c>
      <c r="J5" s="69"/>
      <c r="K5" s="4" t="n">
        <v>40.6125000000001</v>
      </c>
      <c r="L5" s="117" t="n">
        <v>40.6125000000001</v>
      </c>
      <c r="N5" s="118" t="s">
        <v>97</v>
      </c>
      <c r="O5" s="119" t="s">
        <v>98</v>
      </c>
      <c r="P5" s="120" t="n">
        <v>40.6125000000001</v>
      </c>
      <c r="Q5" s="121" t="n">
        <v>1</v>
      </c>
      <c r="R5" s="122" t="n">
        <v>40.6125000000001</v>
      </c>
      <c r="S5" s="122" t="n">
        <v>61.059347181009</v>
      </c>
      <c r="T5" s="123" t="n">
        <v>2.00268546282523E-009</v>
      </c>
      <c r="U5" s="124" t="n">
        <v>0.616391576550939</v>
      </c>
      <c r="V5" s="84"/>
      <c r="W5" s="4" t="n">
        <v>15.3125</v>
      </c>
      <c r="X5" s="4" t="n">
        <v>40.6125000000001</v>
      </c>
      <c r="Y5" s="117" t="n">
        <v>49.6125</v>
      </c>
      <c r="AA5" s="125" t="s">
        <v>97</v>
      </c>
      <c r="AB5" s="126" t="s">
        <v>98</v>
      </c>
      <c r="AC5" s="127" t="n">
        <v>124.25625</v>
      </c>
      <c r="AD5" s="128" t="n">
        <v>1</v>
      </c>
      <c r="AE5" s="129" t="n">
        <v>124.25625</v>
      </c>
      <c r="AF5" s="129" t="n">
        <v>176.258013184815</v>
      </c>
      <c r="AG5" s="130" t="n">
        <v>4.76176206139164E-016</v>
      </c>
      <c r="AH5" s="131" t="n">
        <v>0.818822075782537</v>
      </c>
      <c r="AI5" s="87"/>
      <c r="AJ5" s="4" t="n">
        <v>124.25625</v>
      </c>
      <c r="AK5" s="132" t="n">
        <v>13.8062499999998</v>
      </c>
      <c r="AL5" s="4" t="n">
        <v>28.05625</v>
      </c>
      <c r="AM5" s="133" t="n">
        <v>27.49375</v>
      </c>
      <c r="AO5" s="125" t="s">
        <v>97</v>
      </c>
      <c r="AP5" s="126" t="s">
        <v>98</v>
      </c>
      <c r="AQ5" s="127" t="n">
        <v>124.25625</v>
      </c>
      <c r="AR5" s="128" t="n">
        <v>1</v>
      </c>
      <c r="AS5" s="129" t="n">
        <v>124.25625</v>
      </c>
      <c r="AT5" s="129" t="n">
        <v>262.501042390549</v>
      </c>
      <c r="AU5" s="130" t="n">
        <v>1.18523645268638E-018</v>
      </c>
      <c r="AV5" s="134" t="n">
        <v>0.87354453183356</v>
      </c>
      <c r="AW5" s="69"/>
      <c r="AX5" s="132" t="n">
        <v>6.00625</v>
      </c>
      <c r="AY5" s="4" t="n">
        <v>124.25625</v>
      </c>
      <c r="AZ5" s="4" t="n">
        <v>9.50625000000001</v>
      </c>
      <c r="BA5" s="135" t="n">
        <v>13.8062499999998</v>
      </c>
      <c r="BB5" s="132" t="n">
        <v>97.65625</v>
      </c>
      <c r="BC5" s="4" t="n">
        <v>28.0562500000003</v>
      </c>
      <c r="BD5" s="133" t="n">
        <v>0.00625000000000209</v>
      </c>
      <c r="BF5" s="125" t="s">
        <v>97</v>
      </c>
      <c r="BG5" s="126" t="s">
        <v>98</v>
      </c>
      <c r="BH5" s="127" t="n">
        <v>40.6125000000001</v>
      </c>
      <c r="BI5" s="128" t="n">
        <v>1</v>
      </c>
      <c r="BJ5" s="129" t="n">
        <v>40.6125000000001</v>
      </c>
      <c r="BK5" s="129" t="n">
        <v>60.5403726708076</v>
      </c>
      <c r="BL5" s="130" t="n">
        <v>3.19320500334349E-009</v>
      </c>
      <c r="BM5" s="134" t="n">
        <v>0.627099015634048</v>
      </c>
      <c r="BN5" s="90"/>
      <c r="BO5" s="4" t="n">
        <v>15.3125</v>
      </c>
      <c r="BP5" s="4" t="n">
        <v>0.0125</v>
      </c>
      <c r="BQ5" s="132" t="n">
        <v>2.1125</v>
      </c>
      <c r="BR5" s="132" t="n">
        <v>40.6125000000001</v>
      </c>
      <c r="BS5" s="4" t="n">
        <v>49.6125</v>
      </c>
      <c r="BT5" s="4" t="n">
        <v>0.1125</v>
      </c>
      <c r="BU5" s="117" t="n">
        <v>1.0125</v>
      </c>
    </row>
    <row r="6" customFormat="false" ht="16.8" hidden="false" customHeight="false" outlineLevel="0" collapsed="false">
      <c r="B6" s="110"/>
      <c r="C6" s="136" t="s">
        <v>99</v>
      </c>
      <c r="D6" s="137" t="n">
        <v>40.6125000000001</v>
      </c>
      <c r="E6" s="138" t="n">
        <v>1</v>
      </c>
      <c r="F6" s="138" t="n">
        <v>40.6125000000001</v>
      </c>
      <c r="G6" s="138" t="n">
        <v>21.1502253380071</v>
      </c>
      <c r="H6" s="139" t="n">
        <v>4.39978833395533E-005</v>
      </c>
      <c r="I6" s="140" t="n">
        <v>0.351623376623377</v>
      </c>
      <c r="J6" s="69"/>
      <c r="K6" s="3" t="s">
        <v>100</v>
      </c>
      <c r="L6" s="85" t="s">
        <v>101</v>
      </c>
      <c r="N6" s="118"/>
      <c r="O6" s="141" t="s">
        <v>99</v>
      </c>
      <c r="P6" s="142" t="n">
        <v>40.6125000000001</v>
      </c>
      <c r="Q6" s="143" t="n">
        <v>1</v>
      </c>
      <c r="R6" s="143" t="n">
        <v>40.6125000000001</v>
      </c>
      <c r="S6" s="143" t="n">
        <v>61.059347181009</v>
      </c>
      <c r="T6" s="144" t="n">
        <v>2.00268546282523E-009</v>
      </c>
      <c r="U6" s="145" t="n">
        <v>0.616391576550939</v>
      </c>
      <c r="V6" s="84"/>
      <c r="W6" s="3" t="s">
        <v>102</v>
      </c>
      <c r="X6" s="85" t="s">
        <v>103</v>
      </c>
      <c r="Y6" s="85"/>
      <c r="AA6" s="125"/>
      <c r="AB6" s="146" t="s">
        <v>99</v>
      </c>
      <c r="AC6" s="147" t="n">
        <v>124.25625</v>
      </c>
      <c r="AD6" s="148" t="n">
        <v>1</v>
      </c>
      <c r="AE6" s="148" t="n">
        <v>124.25625</v>
      </c>
      <c r="AF6" s="148" t="n">
        <v>176.258013184815</v>
      </c>
      <c r="AG6" s="149" t="n">
        <v>4.76176206139164E-016</v>
      </c>
      <c r="AH6" s="150" t="n">
        <v>0.818822075782537</v>
      </c>
      <c r="AI6" s="87"/>
      <c r="AJ6" s="3" t="s">
        <v>100</v>
      </c>
      <c r="AK6" s="88" t="s">
        <v>104</v>
      </c>
      <c r="AL6" s="3" t="s">
        <v>105</v>
      </c>
      <c r="AM6" s="151"/>
      <c r="AO6" s="125"/>
      <c r="AP6" s="146" t="s">
        <v>99</v>
      </c>
      <c r="AQ6" s="147" t="n">
        <v>124.25625</v>
      </c>
      <c r="AR6" s="148" t="n">
        <v>1</v>
      </c>
      <c r="AS6" s="148" t="n">
        <v>124.25625</v>
      </c>
      <c r="AT6" s="148" t="n">
        <v>262.501042390549</v>
      </c>
      <c r="AU6" s="149" t="n">
        <v>1.18523645268638E-018</v>
      </c>
      <c r="AV6" s="152" t="n">
        <v>0.87354453183356</v>
      </c>
      <c r="AW6" s="69"/>
      <c r="AX6" s="88" t="s">
        <v>102</v>
      </c>
      <c r="AY6" s="3" t="s">
        <v>103</v>
      </c>
      <c r="AZ6" s="3"/>
      <c r="BA6" s="153" t="s">
        <v>106</v>
      </c>
      <c r="BB6" s="153"/>
      <c r="BC6" s="85" t="s">
        <v>107</v>
      </c>
      <c r="BD6" s="85"/>
      <c r="BF6" s="125"/>
      <c r="BG6" s="146" t="s">
        <v>99</v>
      </c>
      <c r="BH6" s="147" t="n">
        <v>40.6125000000001</v>
      </c>
      <c r="BI6" s="148" t="n">
        <v>1</v>
      </c>
      <c r="BJ6" s="148" t="n">
        <v>40.6125000000001</v>
      </c>
      <c r="BK6" s="148" t="n">
        <v>60.5403726708076</v>
      </c>
      <c r="BL6" s="149" t="n">
        <v>3.19320500334349E-009</v>
      </c>
      <c r="BM6" s="152" t="n">
        <v>0.627099015634048</v>
      </c>
      <c r="BN6" s="90"/>
      <c r="BO6" s="3" t="s">
        <v>108</v>
      </c>
      <c r="BP6" s="3"/>
      <c r="BQ6" s="3"/>
      <c r="BR6" s="85" t="s">
        <v>109</v>
      </c>
      <c r="BS6" s="85"/>
      <c r="BT6" s="85"/>
      <c r="BU6" s="85"/>
    </row>
    <row r="7" customFormat="false" ht="14.7" hidden="false" customHeight="false" outlineLevel="0" collapsed="false">
      <c r="B7" s="110"/>
      <c r="C7" s="136" t="s">
        <v>110</v>
      </c>
      <c r="D7" s="137" t="n">
        <v>40.6125000000001</v>
      </c>
      <c r="E7" s="138" t="n">
        <v>1</v>
      </c>
      <c r="F7" s="138" t="n">
        <v>40.6125000000001</v>
      </c>
      <c r="G7" s="138" t="n">
        <v>21.1502253380071</v>
      </c>
      <c r="H7" s="139" t="n">
        <v>4.39978833395533E-005</v>
      </c>
      <c r="I7" s="140" t="n">
        <v>0.351623376623377</v>
      </c>
      <c r="J7" s="69"/>
      <c r="K7" s="4" t="n">
        <v>74.8875</v>
      </c>
      <c r="L7" s="154" t="n">
        <v>1.92019230769231</v>
      </c>
      <c r="N7" s="118"/>
      <c r="O7" s="141" t="s">
        <v>110</v>
      </c>
      <c r="P7" s="142" t="n">
        <v>40.6125000000001</v>
      </c>
      <c r="Q7" s="143" t="n">
        <v>1</v>
      </c>
      <c r="R7" s="143" t="n">
        <v>40.6125000000001</v>
      </c>
      <c r="S7" s="143" t="n">
        <v>61.059347181009</v>
      </c>
      <c r="T7" s="144" t="n">
        <v>2.00268546282523E-009</v>
      </c>
      <c r="U7" s="145" t="n">
        <v>0.616391576550939</v>
      </c>
      <c r="V7" s="84"/>
      <c r="W7" s="4" t="n">
        <v>23.875</v>
      </c>
      <c r="X7" s="117" t="n">
        <v>25.275</v>
      </c>
      <c r="Y7" s="117"/>
      <c r="AA7" s="125"/>
      <c r="AB7" s="146" t="s">
        <v>110</v>
      </c>
      <c r="AC7" s="147" t="n">
        <v>124.25625</v>
      </c>
      <c r="AD7" s="148" t="n">
        <v>1</v>
      </c>
      <c r="AE7" s="148" t="n">
        <v>124.25625</v>
      </c>
      <c r="AF7" s="148" t="n">
        <v>176.258013184815</v>
      </c>
      <c r="AG7" s="149" t="n">
        <v>4.76176206139164E-016</v>
      </c>
      <c r="AH7" s="150" t="n">
        <v>0.818822075782537</v>
      </c>
      <c r="AI7" s="87"/>
      <c r="AJ7" s="4" t="n">
        <v>27.49375</v>
      </c>
      <c r="AK7" s="132" t="n">
        <v>126.94375</v>
      </c>
      <c r="AL7" s="17" t="n">
        <v>23.69375</v>
      </c>
      <c r="AM7" s="151"/>
      <c r="AO7" s="125"/>
      <c r="AP7" s="146" t="s">
        <v>110</v>
      </c>
      <c r="AQ7" s="147" t="n">
        <v>124.25625</v>
      </c>
      <c r="AR7" s="148" t="n">
        <v>1</v>
      </c>
      <c r="AS7" s="148" t="n">
        <v>124.25625</v>
      </c>
      <c r="AT7" s="148" t="n">
        <v>262.501042390549</v>
      </c>
      <c r="AU7" s="149" t="n">
        <v>1.18523645268638E-018</v>
      </c>
      <c r="AV7" s="152" t="n">
        <v>0.87354453183356</v>
      </c>
      <c r="AW7" s="69"/>
      <c r="AX7" s="132" t="n">
        <v>21.4875</v>
      </c>
      <c r="AY7" s="4" t="n">
        <v>17.9875</v>
      </c>
      <c r="AZ7" s="4"/>
      <c r="BA7" s="155" t="n">
        <v>29.2875</v>
      </c>
      <c r="BB7" s="155"/>
      <c r="BC7" s="117" t="n">
        <v>23.6875</v>
      </c>
      <c r="BD7" s="117"/>
      <c r="BF7" s="125"/>
      <c r="BG7" s="146" t="s">
        <v>110</v>
      </c>
      <c r="BH7" s="147" t="n">
        <v>40.6125000000001</v>
      </c>
      <c r="BI7" s="148" t="n">
        <v>1</v>
      </c>
      <c r="BJ7" s="148" t="n">
        <v>40.6125000000001</v>
      </c>
      <c r="BK7" s="148" t="n">
        <v>60.5403726708076</v>
      </c>
      <c r="BL7" s="149" t="n">
        <v>3.19320500334349E-009</v>
      </c>
      <c r="BM7" s="152" t="n">
        <v>0.627099015634048</v>
      </c>
      <c r="BN7" s="90"/>
      <c r="BO7" s="4" t="n">
        <v>21.75</v>
      </c>
      <c r="BP7" s="4"/>
      <c r="BQ7" s="4"/>
      <c r="BR7" s="117" t="n">
        <v>24.15</v>
      </c>
      <c r="BS7" s="117"/>
      <c r="BT7" s="117"/>
      <c r="BU7" s="117"/>
    </row>
    <row r="8" customFormat="false" ht="16.8" hidden="false" customHeight="false" outlineLevel="0" collapsed="false">
      <c r="B8" s="110"/>
      <c r="C8" s="136" t="s">
        <v>111</v>
      </c>
      <c r="D8" s="137" t="n">
        <v>40.6125000000001</v>
      </c>
      <c r="E8" s="138" t="n">
        <v>1</v>
      </c>
      <c r="F8" s="138" t="n">
        <v>40.6125000000001</v>
      </c>
      <c r="G8" s="138" t="n">
        <v>21.1502253380071</v>
      </c>
      <c r="H8" s="139" t="n">
        <v>4.39978833395533E-005</v>
      </c>
      <c r="I8" s="140" t="n">
        <v>0.351623376623377</v>
      </c>
      <c r="J8" s="69"/>
      <c r="K8" s="88" t="s">
        <v>90</v>
      </c>
      <c r="L8" s="156" t="s">
        <v>112</v>
      </c>
      <c r="N8" s="118"/>
      <c r="O8" s="141" t="s">
        <v>111</v>
      </c>
      <c r="P8" s="142" t="n">
        <v>40.6125000000001</v>
      </c>
      <c r="Q8" s="143" t="n">
        <v>1</v>
      </c>
      <c r="R8" s="143" t="n">
        <v>40.6125000000001</v>
      </c>
      <c r="S8" s="143" t="n">
        <v>61.059347181009</v>
      </c>
      <c r="T8" s="144" t="n">
        <v>2.00268546282523E-009</v>
      </c>
      <c r="U8" s="145" t="n">
        <v>0.616391576550939</v>
      </c>
      <c r="V8" s="84"/>
      <c r="W8" s="3" t="s">
        <v>113</v>
      </c>
      <c r="X8" s="3" t="s">
        <v>85</v>
      </c>
      <c r="Y8" s="85" t="s">
        <v>114</v>
      </c>
      <c r="AA8" s="125"/>
      <c r="AB8" s="146" t="s">
        <v>111</v>
      </c>
      <c r="AC8" s="147" t="n">
        <v>124.25625</v>
      </c>
      <c r="AD8" s="148" t="n">
        <v>1</v>
      </c>
      <c r="AE8" s="148" t="n">
        <v>124.25625</v>
      </c>
      <c r="AF8" s="148" t="n">
        <v>176.258013184815</v>
      </c>
      <c r="AG8" s="149" t="n">
        <v>4.76176206139164E-016</v>
      </c>
      <c r="AH8" s="150" t="n">
        <v>0.818822075782537</v>
      </c>
      <c r="AI8" s="87"/>
      <c r="AJ8" s="3" t="s">
        <v>85</v>
      </c>
      <c r="AK8" s="88" t="s">
        <v>115</v>
      </c>
      <c r="AL8" s="3" t="s">
        <v>116</v>
      </c>
      <c r="AM8" s="151"/>
      <c r="AO8" s="125"/>
      <c r="AP8" s="146" t="s">
        <v>111</v>
      </c>
      <c r="AQ8" s="147" t="n">
        <v>124.25625</v>
      </c>
      <c r="AR8" s="148" t="n">
        <v>1</v>
      </c>
      <c r="AS8" s="148" t="n">
        <v>124.25625</v>
      </c>
      <c r="AT8" s="148" t="n">
        <v>262.501042390549</v>
      </c>
      <c r="AU8" s="149" t="n">
        <v>1.18523645268638E-018</v>
      </c>
      <c r="AV8" s="152" t="n">
        <v>0.87354453183356</v>
      </c>
      <c r="AW8" s="69"/>
      <c r="AX8" s="88" t="s">
        <v>113</v>
      </c>
      <c r="AY8" s="3" t="s">
        <v>85</v>
      </c>
      <c r="AZ8" s="3" t="s">
        <v>114</v>
      </c>
      <c r="BA8" s="105" t="s">
        <v>115</v>
      </c>
      <c r="BB8" s="88" t="s">
        <v>117</v>
      </c>
      <c r="BC8" s="3" t="s">
        <v>116</v>
      </c>
      <c r="BD8" s="103" t="s">
        <v>118</v>
      </c>
      <c r="BF8" s="125"/>
      <c r="BG8" s="146" t="s">
        <v>111</v>
      </c>
      <c r="BH8" s="147" t="n">
        <v>40.6125000000001</v>
      </c>
      <c r="BI8" s="148" t="n">
        <v>1</v>
      </c>
      <c r="BJ8" s="148" t="n">
        <v>40.6125000000001</v>
      </c>
      <c r="BK8" s="148" t="n">
        <v>60.5403726708076</v>
      </c>
      <c r="BL8" s="149" t="n">
        <v>3.19320500334349E-009</v>
      </c>
      <c r="BM8" s="152" t="n">
        <v>0.627099015634048</v>
      </c>
      <c r="BN8" s="90"/>
      <c r="BO8" s="3" t="s">
        <v>113</v>
      </c>
      <c r="BP8" s="3" t="s">
        <v>85</v>
      </c>
      <c r="BQ8" s="88" t="s">
        <v>115</v>
      </c>
      <c r="BR8" s="88" t="s">
        <v>85</v>
      </c>
      <c r="BS8" s="3" t="s">
        <v>114</v>
      </c>
      <c r="BT8" s="3" t="s">
        <v>119</v>
      </c>
      <c r="BU8" s="85" t="s">
        <v>120</v>
      </c>
    </row>
    <row r="9" customFormat="false" ht="14.4" hidden="false" customHeight="true" outlineLevel="0" collapsed="false">
      <c r="B9" s="157" t="s">
        <v>121</v>
      </c>
      <c r="C9" s="136" t="s">
        <v>98</v>
      </c>
      <c r="D9" s="137" t="n">
        <v>74.8875</v>
      </c>
      <c r="E9" s="158" t="n">
        <v>39</v>
      </c>
      <c r="F9" s="138" t="n">
        <v>1.92019230769231</v>
      </c>
      <c r="G9" s="159"/>
      <c r="H9" s="159"/>
      <c r="I9" s="160"/>
      <c r="J9" s="69"/>
      <c r="K9" s="132" t="n">
        <v>39.1875</v>
      </c>
      <c r="L9" s="161" t="n">
        <v>1.00480769230769</v>
      </c>
      <c r="N9" s="162" t="s">
        <v>122</v>
      </c>
      <c r="O9" s="141" t="s">
        <v>98</v>
      </c>
      <c r="P9" s="142" t="n">
        <v>49.6125</v>
      </c>
      <c r="Q9" s="163" t="n">
        <v>1</v>
      </c>
      <c r="R9" s="143" t="n">
        <v>49.6125</v>
      </c>
      <c r="S9" s="143" t="n">
        <v>74.5905044510386</v>
      </c>
      <c r="T9" s="144" t="n">
        <v>1.70051857478524E-010</v>
      </c>
      <c r="U9" s="145" t="n">
        <v>0.662493740610916</v>
      </c>
      <c r="V9" s="84"/>
      <c r="W9" s="4" t="n">
        <v>15.3125</v>
      </c>
      <c r="X9" s="4" t="n">
        <v>40.6125000000001</v>
      </c>
      <c r="Y9" s="117" t="n">
        <v>49.6125</v>
      </c>
      <c r="AA9" s="86" t="s">
        <v>121</v>
      </c>
      <c r="AB9" s="146" t="s">
        <v>98</v>
      </c>
      <c r="AC9" s="147" t="n">
        <v>27.49375</v>
      </c>
      <c r="AD9" s="164" t="n">
        <v>39</v>
      </c>
      <c r="AE9" s="149" t="n">
        <v>0.704967948717948</v>
      </c>
      <c r="AF9" s="165"/>
      <c r="AG9" s="165"/>
      <c r="AH9" s="166"/>
      <c r="AI9" s="87"/>
      <c r="AJ9" s="4" t="n">
        <v>124.25625</v>
      </c>
      <c r="AK9" s="132" t="n">
        <v>13.8062499999998</v>
      </c>
      <c r="AL9" s="4" t="n">
        <v>28.05625</v>
      </c>
      <c r="AM9" s="151"/>
      <c r="AO9" s="86" t="s">
        <v>122</v>
      </c>
      <c r="AP9" s="146" t="s">
        <v>98</v>
      </c>
      <c r="AQ9" s="147" t="n">
        <v>9.50625000000001</v>
      </c>
      <c r="AR9" s="164" t="n">
        <v>1</v>
      </c>
      <c r="AS9" s="148" t="n">
        <v>9.50625000000001</v>
      </c>
      <c r="AT9" s="148" t="n">
        <v>20.0826963168867</v>
      </c>
      <c r="AU9" s="149" t="n">
        <v>6.60957400467895E-005</v>
      </c>
      <c r="AV9" s="152" t="n">
        <v>0.34576040009093</v>
      </c>
      <c r="AW9" s="69"/>
      <c r="AX9" s="132" t="n">
        <v>6.00625</v>
      </c>
      <c r="AY9" s="4" t="n">
        <v>124.25625</v>
      </c>
      <c r="AZ9" s="4" t="n">
        <v>9.50625000000001</v>
      </c>
      <c r="BA9" s="135" t="n">
        <v>13.8062499999998</v>
      </c>
      <c r="BB9" s="132" t="n">
        <v>97.65625</v>
      </c>
      <c r="BC9" s="4" t="n">
        <v>28.0562500000003</v>
      </c>
      <c r="BD9" s="133" t="n">
        <v>0.00625000000000209</v>
      </c>
      <c r="BF9" s="86" t="s">
        <v>123</v>
      </c>
      <c r="BG9" s="146" t="s">
        <v>98</v>
      </c>
      <c r="BH9" s="147" t="n">
        <v>49.6125</v>
      </c>
      <c r="BI9" s="164" t="n">
        <v>1</v>
      </c>
      <c r="BJ9" s="148" t="n">
        <v>49.6125</v>
      </c>
      <c r="BK9" s="148" t="n">
        <v>73.9565217391304</v>
      </c>
      <c r="BL9" s="149" t="n">
        <v>2.97137938807449E-010</v>
      </c>
      <c r="BM9" s="152" t="n">
        <v>0.672597864768683</v>
      </c>
      <c r="BN9" s="90"/>
      <c r="BO9" s="4" t="n">
        <v>15.3125</v>
      </c>
      <c r="BP9" s="4" t="n">
        <v>0.0125</v>
      </c>
      <c r="BQ9" s="132" t="n">
        <v>2.1125</v>
      </c>
      <c r="BR9" s="132" t="n">
        <v>40.6125000000001</v>
      </c>
      <c r="BS9" s="4" t="n">
        <v>49.6125</v>
      </c>
      <c r="BT9" s="4" t="n">
        <v>0.1125</v>
      </c>
      <c r="BU9" s="117" t="n">
        <v>1.0125</v>
      </c>
    </row>
    <row r="10" customFormat="false" ht="16.8" hidden="false" customHeight="false" outlineLevel="0" collapsed="false">
      <c r="B10" s="157"/>
      <c r="C10" s="136" t="s">
        <v>99</v>
      </c>
      <c r="D10" s="137" t="n">
        <v>74.8875</v>
      </c>
      <c r="E10" s="138" t="n">
        <v>39</v>
      </c>
      <c r="F10" s="138" t="n">
        <v>1.92019230769231</v>
      </c>
      <c r="G10" s="159"/>
      <c r="H10" s="159"/>
      <c r="I10" s="160"/>
      <c r="J10" s="69"/>
      <c r="K10" s="88" t="s">
        <v>124</v>
      </c>
      <c r="L10" s="167" t="s">
        <v>27</v>
      </c>
      <c r="N10" s="162"/>
      <c r="O10" s="141" t="s">
        <v>99</v>
      </c>
      <c r="P10" s="142" t="n">
        <v>49.6125</v>
      </c>
      <c r="Q10" s="143" t="n">
        <v>1</v>
      </c>
      <c r="R10" s="143" t="n">
        <v>49.6125</v>
      </c>
      <c r="S10" s="143" t="n">
        <v>74.5905044510386</v>
      </c>
      <c r="T10" s="144" t="n">
        <v>1.70051857478524E-010</v>
      </c>
      <c r="U10" s="145" t="n">
        <v>0.662493740610916</v>
      </c>
      <c r="V10" s="84"/>
      <c r="W10" s="3" t="s">
        <v>125</v>
      </c>
      <c r="X10" s="85" t="s">
        <v>126</v>
      </c>
      <c r="Y10" s="85"/>
      <c r="AA10" s="86"/>
      <c r="AB10" s="146" t="s">
        <v>99</v>
      </c>
      <c r="AC10" s="147" t="n">
        <v>27.49375</v>
      </c>
      <c r="AD10" s="148" t="n">
        <v>39</v>
      </c>
      <c r="AE10" s="149" t="n">
        <v>0.704967948717948</v>
      </c>
      <c r="AF10" s="165"/>
      <c r="AG10" s="165"/>
      <c r="AH10" s="166"/>
      <c r="AI10" s="87"/>
      <c r="AJ10" s="3" t="s">
        <v>101</v>
      </c>
      <c r="AK10" s="88" t="s">
        <v>127</v>
      </c>
      <c r="AL10" s="3" t="s">
        <v>128</v>
      </c>
      <c r="AM10" s="151"/>
      <c r="AO10" s="86"/>
      <c r="AP10" s="146" t="s">
        <v>99</v>
      </c>
      <c r="AQ10" s="147" t="n">
        <v>9.50625000000001</v>
      </c>
      <c r="AR10" s="148" t="n">
        <v>1</v>
      </c>
      <c r="AS10" s="148" t="n">
        <v>9.50625000000001</v>
      </c>
      <c r="AT10" s="148" t="n">
        <v>20.0826963168867</v>
      </c>
      <c r="AU10" s="149" t="n">
        <v>6.60957400467895E-005</v>
      </c>
      <c r="AV10" s="152" t="n">
        <v>0.34576040009093</v>
      </c>
      <c r="AW10" s="69"/>
      <c r="AX10" s="88" t="s">
        <v>125</v>
      </c>
      <c r="AY10" s="3" t="s">
        <v>126</v>
      </c>
      <c r="AZ10" s="3"/>
      <c r="BA10" s="3" t="s">
        <v>129</v>
      </c>
      <c r="BB10" s="3"/>
      <c r="BC10" s="85" t="s">
        <v>130</v>
      </c>
      <c r="BD10" s="85"/>
      <c r="BF10" s="86"/>
      <c r="BG10" s="146" t="s">
        <v>99</v>
      </c>
      <c r="BH10" s="147" t="n">
        <v>49.6125</v>
      </c>
      <c r="BI10" s="148" t="n">
        <v>1</v>
      </c>
      <c r="BJ10" s="148" t="n">
        <v>49.6125</v>
      </c>
      <c r="BK10" s="148" t="n">
        <v>73.9565217391304</v>
      </c>
      <c r="BL10" s="149" t="n">
        <v>2.97137938807449E-010</v>
      </c>
      <c r="BM10" s="152" t="n">
        <v>0.672597864768683</v>
      </c>
      <c r="BN10" s="90"/>
      <c r="BO10" s="3" t="s">
        <v>131</v>
      </c>
      <c r="BP10" s="3"/>
      <c r="BQ10" s="3"/>
      <c r="BR10" s="85" t="s">
        <v>132</v>
      </c>
      <c r="BS10" s="85"/>
      <c r="BT10" s="85"/>
      <c r="BU10" s="85"/>
    </row>
    <row r="11" customFormat="false" ht="14.4" hidden="false" customHeight="false" outlineLevel="0" collapsed="false">
      <c r="B11" s="157"/>
      <c r="C11" s="136" t="s">
        <v>110</v>
      </c>
      <c r="D11" s="137" t="n">
        <v>74.8875</v>
      </c>
      <c r="E11" s="138" t="n">
        <v>39</v>
      </c>
      <c r="F11" s="138" t="n">
        <v>1.92019230769231</v>
      </c>
      <c r="G11" s="159"/>
      <c r="H11" s="159"/>
      <c r="I11" s="160"/>
      <c r="J11" s="69"/>
      <c r="K11" s="168" t="n">
        <f aca="false">L5/L7</f>
        <v>21.1502253380071</v>
      </c>
      <c r="L11" s="161" t="n">
        <v>1</v>
      </c>
      <c r="N11" s="162"/>
      <c r="O11" s="141" t="s">
        <v>110</v>
      </c>
      <c r="P11" s="142" t="n">
        <v>49.6125</v>
      </c>
      <c r="Q11" s="143" t="n">
        <v>1</v>
      </c>
      <c r="R11" s="143" t="n">
        <v>49.6125</v>
      </c>
      <c r="S11" s="143" t="n">
        <v>74.5905044510386</v>
      </c>
      <c r="T11" s="144" t="n">
        <v>1.70051857478524E-010</v>
      </c>
      <c r="U11" s="145" t="n">
        <v>0.662493740610916</v>
      </c>
      <c r="V11" s="84"/>
      <c r="W11" s="4" t="n">
        <v>0.62828947368421</v>
      </c>
      <c r="X11" s="117" t="n">
        <v>0.665131578947369</v>
      </c>
      <c r="Y11" s="117"/>
      <c r="AA11" s="86"/>
      <c r="AB11" s="146" t="s">
        <v>110</v>
      </c>
      <c r="AC11" s="147" t="n">
        <v>27.49375</v>
      </c>
      <c r="AD11" s="148" t="n">
        <v>39</v>
      </c>
      <c r="AE11" s="149" t="n">
        <v>0.704967948717948</v>
      </c>
      <c r="AF11" s="165"/>
      <c r="AG11" s="165"/>
      <c r="AH11" s="166"/>
      <c r="AI11" s="87"/>
      <c r="AJ11" s="4" t="n">
        <v>0.704967948717948</v>
      </c>
      <c r="AK11" s="132" t="n">
        <v>3.25496794871795</v>
      </c>
      <c r="AL11" s="17" t="n">
        <v>0.607532051282051</v>
      </c>
      <c r="AM11" s="151"/>
      <c r="AO11" s="86"/>
      <c r="AP11" s="146" t="s">
        <v>110</v>
      </c>
      <c r="AQ11" s="147" t="n">
        <v>9.50625000000001</v>
      </c>
      <c r="AR11" s="148" t="n">
        <v>1</v>
      </c>
      <c r="AS11" s="148" t="n">
        <v>9.50625000000001</v>
      </c>
      <c r="AT11" s="148" t="n">
        <v>20.0826963168867</v>
      </c>
      <c r="AU11" s="149" t="n">
        <v>6.60957400467895E-005</v>
      </c>
      <c r="AV11" s="152" t="n">
        <v>0.34576040009093</v>
      </c>
      <c r="AW11" s="69"/>
      <c r="AX11" s="132" t="n">
        <v>0.56546052631579</v>
      </c>
      <c r="AY11" s="4" t="n">
        <v>0.473355263157895</v>
      </c>
      <c r="AZ11" s="4"/>
      <c r="BA11" s="4" t="n">
        <v>0.770723684210527</v>
      </c>
      <c r="BB11" s="4"/>
      <c r="BC11" s="117" t="n">
        <v>0.623355263157895</v>
      </c>
      <c r="BD11" s="117"/>
      <c r="BF11" s="86"/>
      <c r="BG11" s="146" t="s">
        <v>110</v>
      </c>
      <c r="BH11" s="147" t="n">
        <v>49.6125</v>
      </c>
      <c r="BI11" s="148" t="n">
        <v>1</v>
      </c>
      <c r="BJ11" s="148" t="n">
        <v>49.6125</v>
      </c>
      <c r="BK11" s="148" t="n">
        <v>73.9565217391304</v>
      </c>
      <c r="BL11" s="149" t="n">
        <v>2.97137938807449E-010</v>
      </c>
      <c r="BM11" s="152" t="n">
        <v>0.672597864768683</v>
      </c>
      <c r="BN11" s="90"/>
      <c r="BO11" s="4" t="n">
        <v>0.604166666666667</v>
      </c>
      <c r="BP11" s="4"/>
      <c r="BQ11" s="4"/>
      <c r="BR11" s="117" t="n">
        <v>0.670833333333333</v>
      </c>
      <c r="BS11" s="117"/>
      <c r="BT11" s="117"/>
      <c r="BU11" s="117"/>
    </row>
    <row r="12" customFormat="false" ht="17.1" hidden="false" customHeight="false" outlineLevel="0" collapsed="false">
      <c r="B12" s="157"/>
      <c r="C12" s="169" t="s">
        <v>111</v>
      </c>
      <c r="D12" s="170" t="n">
        <v>74.8875</v>
      </c>
      <c r="E12" s="171" t="n">
        <v>39</v>
      </c>
      <c r="F12" s="171" t="n">
        <v>1.92019230769231</v>
      </c>
      <c r="G12" s="172"/>
      <c r="H12" s="172"/>
      <c r="I12" s="173"/>
      <c r="J12" s="69"/>
      <c r="K12" s="88" t="s">
        <v>133</v>
      </c>
      <c r="L12" s="167" t="s">
        <v>134</v>
      </c>
      <c r="N12" s="162"/>
      <c r="O12" s="141" t="s">
        <v>111</v>
      </c>
      <c r="P12" s="142" t="n">
        <v>49.6125</v>
      </c>
      <c r="Q12" s="143" t="n">
        <v>1</v>
      </c>
      <c r="R12" s="143" t="n">
        <v>49.6125</v>
      </c>
      <c r="S12" s="143" t="n">
        <v>74.5905044510386</v>
      </c>
      <c r="T12" s="144" t="n">
        <v>1.70051857478524E-010</v>
      </c>
      <c r="U12" s="145" t="n">
        <v>0.662493740610916</v>
      </c>
      <c r="V12" s="84"/>
      <c r="W12" s="3" t="s">
        <v>135</v>
      </c>
      <c r="X12" s="3" t="s">
        <v>136</v>
      </c>
      <c r="Y12" s="85" t="s">
        <v>137</v>
      </c>
      <c r="AA12" s="86"/>
      <c r="AB12" s="146" t="s">
        <v>111</v>
      </c>
      <c r="AC12" s="147" t="n">
        <v>27.49375</v>
      </c>
      <c r="AD12" s="148" t="n">
        <v>39</v>
      </c>
      <c r="AE12" s="149" t="n">
        <v>0.704967948717948</v>
      </c>
      <c r="AF12" s="165"/>
      <c r="AG12" s="165"/>
      <c r="AH12" s="166"/>
      <c r="AI12" s="87"/>
      <c r="AJ12" s="3" t="s">
        <v>124</v>
      </c>
      <c r="AK12" s="88" t="s">
        <v>124</v>
      </c>
      <c r="AL12" s="3" t="s">
        <v>124</v>
      </c>
      <c r="AM12" s="151"/>
      <c r="AO12" s="86"/>
      <c r="AP12" s="146" t="s">
        <v>111</v>
      </c>
      <c r="AQ12" s="147" t="n">
        <v>9.50625000000001</v>
      </c>
      <c r="AR12" s="148" t="n">
        <v>1</v>
      </c>
      <c r="AS12" s="148" t="n">
        <v>9.50625000000001</v>
      </c>
      <c r="AT12" s="148" t="n">
        <v>20.0826963168867</v>
      </c>
      <c r="AU12" s="149" t="n">
        <v>6.60957400467895E-005</v>
      </c>
      <c r="AV12" s="152" t="n">
        <v>0.34576040009093</v>
      </c>
      <c r="AW12" s="69"/>
      <c r="AX12" s="88" t="s">
        <v>124</v>
      </c>
      <c r="AY12" s="3" t="s">
        <v>124</v>
      </c>
      <c r="AZ12" s="3" t="s">
        <v>124</v>
      </c>
      <c r="BA12" s="105" t="s">
        <v>124</v>
      </c>
      <c r="BB12" s="88" t="s">
        <v>124</v>
      </c>
      <c r="BC12" s="3" t="s">
        <v>124</v>
      </c>
      <c r="BD12" s="103" t="s">
        <v>124</v>
      </c>
      <c r="BF12" s="86"/>
      <c r="BG12" s="146" t="s">
        <v>111</v>
      </c>
      <c r="BH12" s="147" t="n">
        <v>49.6125</v>
      </c>
      <c r="BI12" s="148" t="n">
        <v>1</v>
      </c>
      <c r="BJ12" s="148" t="n">
        <v>49.6125</v>
      </c>
      <c r="BK12" s="148" t="n">
        <v>73.9565217391304</v>
      </c>
      <c r="BL12" s="149" t="n">
        <v>2.97137938807449E-010</v>
      </c>
      <c r="BM12" s="152" t="n">
        <v>0.672597864768683</v>
      </c>
      <c r="BN12" s="90"/>
      <c r="BO12" s="3" t="s">
        <v>124</v>
      </c>
      <c r="BP12" s="3" t="s">
        <v>124</v>
      </c>
      <c r="BQ12" s="88" t="s">
        <v>124</v>
      </c>
      <c r="BR12" s="88" t="s">
        <v>124</v>
      </c>
      <c r="BS12" s="3" t="s">
        <v>124</v>
      </c>
      <c r="BT12" s="3" t="s">
        <v>124</v>
      </c>
      <c r="BU12" s="85" t="s">
        <v>124</v>
      </c>
    </row>
    <row r="13" customFormat="false" ht="15" hidden="false" customHeight="true" outlineLevel="0" collapsed="false">
      <c r="B13" s="174"/>
      <c r="C13" s="69"/>
      <c r="D13" s="69"/>
      <c r="E13" s="69"/>
      <c r="F13" s="69"/>
      <c r="G13" s="69"/>
      <c r="H13" s="69"/>
      <c r="I13" s="69"/>
      <c r="J13" s="69"/>
      <c r="K13" s="175" t="n">
        <f aca="false">K5/(K5+K7+K9)</f>
        <v>0.262545454545455</v>
      </c>
      <c r="L13" s="161" t="n">
        <v>40</v>
      </c>
      <c r="N13" s="176" t="s">
        <v>121</v>
      </c>
      <c r="O13" s="141" t="s">
        <v>98</v>
      </c>
      <c r="P13" s="142" t="n">
        <v>25.275</v>
      </c>
      <c r="Q13" s="163" t="n">
        <v>38</v>
      </c>
      <c r="R13" s="144" t="n">
        <v>0.665131578947369</v>
      </c>
      <c r="S13" s="177"/>
      <c r="T13" s="177"/>
      <c r="U13" s="178"/>
      <c r="V13" s="84"/>
      <c r="W13" s="4" t="n">
        <v>1</v>
      </c>
      <c r="X13" s="4" t="n">
        <v>1</v>
      </c>
      <c r="Y13" s="117" t="n">
        <v>1</v>
      </c>
      <c r="AA13" s="86" t="s">
        <v>138</v>
      </c>
      <c r="AB13" s="146" t="s">
        <v>98</v>
      </c>
      <c r="AC13" s="147" t="n">
        <v>13.8062499999998</v>
      </c>
      <c r="AD13" s="164" t="n">
        <v>1</v>
      </c>
      <c r="AE13" s="148" t="n">
        <v>13.8062499999998</v>
      </c>
      <c r="AF13" s="148" t="n">
        <v>4.24159322534581</v>
      </c>
      <c r="AG13" s="149" t="n">
        <v>0.0461649676431228</v>
      </c>
      <c r="AH13" s="150" t="n">
        <v>0.0980905861456471</v>
      </c>
      <c r="AI13" s="87"/>
      <c r="AJ13" s="9" t="n">
        <f aca="false">AJ9/AJ11</f>
        <v>176.258013184815</v>
      </c>
      <c r="AK13" s="179" t="n">
        <f aca="false">AK9/AK11</f>
        <v>4.24159322534581</v>
      </c>
      <c r="AL13" s="180" t="n">
        <f aca="false">AL9/AL11</f>
        <v>46.1806911105249</v>
      </c>
      <c r="AM13" s="151"/>
      <c r="AO13" s="86" t="s">
        <v>121</v>
      </c>
      <c r="AP13" s="146" t="s">
        <v>98</v>
      </c>
      <c r="AQ13" s="147" t="n">
        <v>17.9875</v>
      </c>
      <c r="AR13" s="164" t="n">
        <v>38</v>
      </c>
      <c r="AS13" s="149" t="n">
        <v>0.473355263157895</v>
      </c>
      <c r="AT13" s="165"/>
      <c r="AU13" s="165"/>
      <c r="AV13" s="181"/>
      <c r="AW13" s="69"/>
      <c r="AX13" s="179" t="n">
        <f aca="false">AX9/AX11</f>
        <v>10.6218731820826</v>
      </c>
      <c r="AY13" s="182" t="n">
        <f aca="false">AY9/AY11</f>
        <v>262.501042390549</v>
      </c>
      <c r="AZ13" s="183" t="n">
        <f aca="false">AZ9/AY11</f>
        <v>20.0826963168867</v>
      </c>
      <c r="BA13" s="184" t="n">
        <f aca="false">BA9/BA11</f>
        <v>17.9133589415277</v>
      </c>
      <c r="BB13" s="179" t="n">
        <f aca="false">BB9/BA11</f>
        <v>126.707212974819</v>
      </c>
      <c r="BC13" s="180" t="n">
        <f aca="false">BC9/BC11</f>
        <v>45.0084432717683</v>
      </c>
      <c r="BD13" s="185" t="n">
        <f aca="false">BD9/BC11</f>
        <v>0.0100263852242778</v>
      </c>
      <c r="BF13" s="86" t="s">
        <v>139</v>
      </c>
      <c r="BG13" s="146" t="s">
        <v>98</v>
      </c>
      <c r="BH13" s="186" t="n">
        <v>0.1125</v>
      </c>
      <c r="BI13" s="164" t="n">
        <v>1</v>
      </c>
      <c r="BJ13" s="149" t="n">
        <v>0.1125</v>
      </c>
      <c r="BK13" s="149" t="n">
        <v>0.167701863354037</v>
      </c>
      <c r="BL13" s="149" t="n">
        <v>0.684588875872508</v>
      </c>
      <c r="BM13" s="152" t="n">
        <v>0.00463678516228748</v>
      </c>
      <c r="BN13" s="90"/>
      <c r="BO13" s="9" t="n">
        <f aca="false">BO9/BO11</f>
        <v>25.3448275862069</v>
      </c>
      <c r="BP13" s="9" t="n">
        <f aca="false">BP9/BO11</f>
        <v>0.0206896551724138</v>
      </c>
      <c r="BQ13" s="179" t="n">
        <f aca="false">BQ9/BO11</f>
        <v>3.49655172413793</v>
      </c>
      <c r="BR13" s="179" t="n">
        <f aca="false">BR9/BR11</f>
        <v>60.5403726708076</v>
      </c>
      <c r="BS13" s="180" t="n">
        <f aca="false">BS9/BR11</f>
        <v>73.9565217391305</v>
      </c>
      <c r="BT13" s="180" t="n">
        <f aca="false">BT9/BR11</f>
        <v>0.167701863354037</v>
      </c>
      <c r="BU13" s="187" t="n">
        <f aca="false">BU9/BR11</f>
        <v>1.50931677018634</v>
      </c>
    </row>
    <row r="14" customFormat="false" ht="17.1" hidden="false" customHeight="true" outlineLevel="0" collapsed="false">
      <c r="B14" s="188" t="s">
        <v>140</v>
      </c>
      <c r="C14" s="188"/>
      <c r="D14" s="188"/>
      <c r="E14" s="188"/>
      <c r="F14" s="188"/>
      <c r="G14" s="188"/>
      <c r="H14" s="188"/>
      <c r="I14" s="69"/>
      <c r="J14" s="69"/>
      <c r="K14" s="88" t="s">
        <v>141</v>
      </c>
      <c r="L14" s="167" t="s">
        <v>142</v>
      </c>
      <c r="N14" s="176"/>
      <c r="O14" s="141" t="s">
        <v>99</v>
      </c>
      <c r="P14" s="142" t="n">
        <v>25.275</v>
      </c>
      <c r="Q14" s="143" t="n">
        <v>38</v>
      </c>
      <c r="R14" s="144" t="n">
        <v>0.665131578947369</v>
      </c>
      <c r="S14" s="177"/>
      <c r="T14" s="177"/>
      <c r="U14" s="178"/>
      <c r="V14" s="84"/>
      <c r="W14" s="3" t="s">
        <v>124</v>
      </c>
      <c r="X14" s="3" t="s">
        <v>124</v>
      </c>
      <c r="Y14" s="85" t="s">
        <v>124</v>
      </c>
      <c r="AA14" s="86"/>
      <c r="AB14" s="146" t="s">
        <v>99</v>
      </c>
      <c r="AC14" s="147" t="n">
        <v>13.8062499999998</v>
      </c>
      <c r="AD14" s="148" t="n">
        <v>1</v>
      </c>
      <c r="AE14" s="148" t="n">
        <v>13.8062499999998</v>
      </c>
      <c r="AF14" s="148" t="n">
        <v>4.24159322534581</v>
      </c>
      <c r="AG14" s="149" t="n">
        <v>0.0461649676431228</v>
      </c>
      <c r="AH14" s="150" t="n">
        <v>0.0980905861456471</v>
      </c>
      <c r="AI14" s="87"/>
      <c r="AJ14" s="3" t="s">
        <v>133</v>
      </c>
      <c r="AK14" s="88" t="s">
        <v>133</v>
      </c>
      <c r="AL14" s="3" t="s">
        <v>133</v>
      </c>
      <c r="AM14" s="151"/>
      <c r="AO14" s="86"/>
      <c r="AP14" s="146" t="s">
        <v>99</v>
      </c>
      <c r="AQ14" s="147" t="n">
        <v>17.9875</v>
      </c>
      <c r="AR14" s="148" t="n">
        <v>38</v>
      </c>
      <c r="AS14" s="149" t="n">
        <v>0.473355263157895</v>
      </c>
      <c r="AT14" s="165"/>
      <c r="AU14" s="165"/>
      <c r="AV14" s="181"/>
      <c r="AW14" s="69"/>
      <c r="AX14" s="88" t="s">
        <v>133</v>
      </c>
      <c r="AY14" s="3" t="s">
        <v>133</v>
      </c>
      <c r="AZ14" s="3" t="s">
        <v>133</v>
      </c>
      <c r="BA14" s="105" t="s">
        <v>133</v>
      </c>
      <c r="BB14" s="88" t="s">
        <v>133</v>
      </c>
      <c r="BC14" s="3" t="s">
        <v>133</v>
      </c>
      <c r="BD14" s="103" t="s">
        <v>133</v>
      </c>
      <c r="BF14" s="86"/>
      <c r="BG14" s="146" t="s">
        <v>99</v>
      </c>
      <c r="BH14" s="186" t="n">
        <v>0.1125</v>
      </c>
      <c r="BI14" s="148" t="n">
        <v>1</v>
      </c>
      <c r="BJ14" s="149" t="n">
        <v>0.1125</v>
      </c>
      <c r="BK14" s="149" t="n">
        <v>0.167701863354037</v>
      </c>
      <c r="BL14" s="149" t="n">
        <v>0.684588875872508</v>
      </c>
      <c r="BM14" s="152" t="n">
        <v>0.00463678516228748</v>
      </c>
      <c r="BN14" s="90"/>
      <c r="BO14" s="3" t="s">
        <v>133</v>
      </c>
      <c r="BP14" s="3" t="s">
        <v>133</v>
      </c>
      <c r="BQ14" s="88" t="s">
        <v>133</v>
      </c>
      <c r="BR14" s="88" t="s">
        <v>133</v>
      </c>
      <c r="BS14" s="3" t="s">
        <v>133</v>
      </c>
      <c r="BT14" s="3" t="s">
        <v>133</v>
      </c>
      <c r="BU14" s="85" t="s">
        <v>133</v>
      </c>
    </row>
    <row r="15" customFormat="false" ht="14.7" hidden="false" customHeight="true" outlineLevel="0" collapsed="false">
      <c r="B15" s="81" t="s">
        <v>143</v>
      </c>
      <c r="C15" s="81"/>
      <c r="D15" s="81"/>
      <c r="E15" s="81"/>
      <c r="F15" s="81"/>
      <c r="G15" s="81"/>
      <c r="H15" s="81"/>
      <c r="I15" s="69"/>
      <c r="J15" s="69"/>
      <c r="K15" s="189" t="n">
        <f aca="false">K5/(K5+K7)</f>
        <v>0.351623376623377</v>
      </c>
      <c r="L15" s="190" t="n">
        <f aca="false">(L11*(L5-L7))/(L11*L5+(L13-L11)*L7)</f>
        <v>0.334998334998336</v>
      </c>
      <c r="N15" s="176"/>
      <c r="O15" s="141" t="s">
        <v>110</v>
      </c>
      <c r="P15" s="142" t="n">
        <v>25.275</v>
      </c>
      <c r="Q15" s="143" t="n">
        <v>38</v>
      </c>
      <c r="R15" s="144" t="n">
        <v>0.665131578947369</v>
      </c>
      <c r="S15" s="177"/>
      <c r="T15" s="177"/>
      <c r="U15" s="178"/>
      <c r="V15" s="84"/>
      <c r="W15" s="9" t="n">
        <f aca="false">W9/W11</f>
        <v>24.3717277486911</v>
      </c>
      <c r="X15" s="9" t="n">
        <f aca="false">X9/X11</f>
        <v>61.059347181009</v>
      </c>
      <c r="Y15" s="191" t="n">
        <f aca="false">Y9/X11</f>
        <v>74.5905044510386</v>
      </c>
      <c r="AA15" s="86"/>
      <c r="AB15" s="146" t="s">
        <v>110</v>
      </c>
      <c r="AC15" s="147" t="n">
        <v>13.8062499999998</v>
      </c>
      <c r="AD15" s="148" t="n">
        <v>1</v>
      </c>
      <c r="AE15" s="148" t="n">
        <v>13.8062499999998</v>
      </c>
      <c r="AF15" s="148" t="n">
        <v>4.24159322534581</v>
      </c>
      <c r="AG15" s="149" t="n">
        <v>0.0461649676431228</v>
      </c>
      <c r="AH15" s="150" t="n">
        <v>0.0980905861456471</v>
      </c>
      <c r="AI15" s="87"/>
      <c r="AJ15" s="192" t="n">
        <f aca="false">AJ5/(AJ5+AM5+AJ7+AL7+AK7)</f>
        <v>0.376669634906501</v>
      </c>
      <c r="AK15" s="193" t="n">
        <f aca="false">AK5/(AK5+AM5+AK7+AJ7+AL7)</f>
        <v>0.0629183400267729</v>
      </c>
      <c r="AL15" s="194" t="n">
        <f aca="false">AL5/(AL5+AM5+AK7+AJ7+AL7)</f>
        <v>0.12006205033566</v>
      </c>
      <c r="AM15" s="151"/>
      <c r="AO15" s="86"/>
      <c r="AP15" s="146" t="s">
        <v>110</v>
      </c>
      <c r="AQ15" s="147" t="n">
        <v>17.9875</v>
      </c>
      <c r="AR15" s="148" t="n">
        <v>38</v>
      </c>
      <c r="AS15" s="149" t="n">
        <v>0.473355263157895</v>
      </c>
      <c r="AT15" s="165"/>
      <c r="AU15" s="165"/>
      <c r="AV15" s="181"/>
      <c r="AW15" s="69"/>
      <c r="AX15" s="195" t="n">
        <f aca="false">AX5/(AX5+AX7+BA7+AY7+BC7)</f>
        <v>0.0610042531581286</v>
      </c>
      <c r="AY15" s="196" t="n">
        <f aca="false">AY5/(AY5+BC7+AY7+AZ7+BA7+AX7)</f>
        <v>0.573385631471174</v>
      </c>
      <c r="AZ15" s="197" t="n">
        <f aca="false">AZ5/(AZ5+AX7+BC7+BA7+AY7)</f>
        <v>0.0932385214246307</v>
      </c>
      <c r="BA15" s="198" t="n">
        <f aca="false">BA5/(BA5+AX7+BC7+BA7+AY7)</f>
        <v>0.129933533321568</v>
      </c>
      <c r="BB15" s="195" t="n">
        <f aca="false">BB5/(BB5+AX7+AY7+BA7)</f>
        <v>0.586810380440906</v>
      </c>
      <c r="BC15" s="199" t="n">
        <f aca="false">BC5/(BC5+BA7+AX7+AY7+BC7)</f>
        <v>0.23281987448784</v>
      </c>
      <c r="BD15" s="200" t="n">
        <f aca="false">BD5/(BD5+AX7+AY7+BA7+BC7)</f>
        <v>6.75995403231484E-005</v>
      </c>
      <c r="BF15" s="86"/>
      <c r="BG15" s="146" t="s">
        <v>110</v>
      </c>
      <c r="BH15" s="186" t="n">
        <v>0.1125</v>
      </c>
      <c r="BI15" s="148" t="n">
        <v>1</v>
      </c>
      <c r="BJ15" s="149" t="n">
        <v>0.1125</v>
      </c>
      <c r="BK15" s="149" t="n">
        <v>0.167701863354037</v>
      </c>
      <c r="BL15" s="149" t="n">
        <v>0.684588875872508</v>
      </c>
      <c r="BM15" s="152" t="n">
        <v>0.00463678516228748</v>
      </c>
      <c r="BN15" s="90"/>
      <c r="BO15" s="192" t="n">
        <f aca="false">BO5/(BO5+BO7+BR7)</f>
        <v>0.250153154992853</v>
      </c>
      <c r="BP15" s="192" t="n">
        <f aca="false">BP5/(BP5+BO7+BR7)</f>
        <v>0.000272257010618023</v>
      </c>
      <c r="BQ15" s="193" t="n">
        <f aca="false">BQ5/(BQ5+BO7+BR7)</f>
        <v>0.0439989586045301</v>
      </c>
      <c r="BR15" s="193" t="n">
        <f aca="false">BR5/(BR5+BO7+BR7)</f>
        <v>0.469440832249676</v>
      </c>
      <c r="BS15" s="194" t="n">
        <f aca="false">BS5/(BS5+BO7+BR7)</f>
        <v>0.519434628975265</v>
      </c>
      <c r="BT15" s="194" t="n">
        <f aca="false">BT5/(BT5+BO7+BR7)</f>
        <v>0.00244498777506112</v>
      </c>
      <c r="BU15" s="201" t="n">
        <f aca="false">BU5/(BU5+BO7+BR7)</f>
        <v>0.0215827338129496</v>
      </c>
    </row>
    <row r="16" customFormat="false" ht="25.2" hidden="false" customHeight="false" outlineLevel="0" collapsed="false">
      <c r="B16" s="91" t="s">
        <v>79</v>
      </c>
      <c r="C16" s="92" t="s">
        <v>80</v>
      </c>
      <c r="D16" s="93" t="s">
        <v>20</v>
      </c>
      <c r="E16" s="93" t="s">
        <v>81</v>
      </c>
      <c r="F16" s="93" t="s">
        <v>23</v>
      </c>
      <c r="G16" s="93" t="s">
        <v>82</v>
      </c>
      <c r="H16" s="94" t="s">
        <v>83</v>
      </c>
      <c r="I16" s="69"/>
      <c r="J16" s="69"/>
      <c r="K16" s="88" t="s">
        <v>144</v>
      </c>
      <c r="L16" s="167" t="s">
        <v>145</v>
      </c>
      <c r="N16" s="176"/>
      <c r="O16" s="202" t="s">
        <v>111</v>
      </c>
      <c r="P16" s="203" t="n">
        <v>25.275</v>
      </c>
      <c r="Q16" s="204" t="n">
        <v>38</v>
      </c>
      <c r="R16" s="205" t="n">
        <v>0.665131578947369</v>
      </c>
      <c r="S16" s="206"/>
      <c r="T16" s="206"/>
      <c r="U16" s="207"/>
      <c r="V16" s="84"/>
      <c r="W16" s="3" t="s">
        <v>133</v>
      </c>
      <c r="X16" s="3" t="s">
        <v>133</v>
      </c>
      <c r="Y16" s="85" t="s">
        <v>133</v>
      </c>
      <c r="AA16" s="86"/>
      <c r="AB16" s="146" t="s">
        <v>111</v>
      </c>
      <c r="AC16" s="147" t="n">
        <v>13.8062499999998</v>
      </c>
      <c r="AD16" s="148" t="n">
        <v>1</v>
      </c>
      <c r="AE16" s="148" t="n">
        <v>13.8062499999998</v>
      </c>
      <c r="AF16" s="148" t="n">
        <v>4.24159322534581</v>
      </c>
      <c r="AG16" s="149" t="n">
        <v>0.0461649676431228</v>
      </c>
      <c r="AH16" s="150" t="n">
        <v>0.0980905861456471</v>
      </c>
      <c r="AI16" s="87"/>
      <c r="AJ16" s="3" t="s">
        <v>141</v>
      </c>
      <c r="AK16" s="88" t="s">
        <v>141</v>
      </c>
      <c r="AL16" s="3" t="s">
        <v>141</v>
      </c>
      <c r="AM16" s="151"/>
      <c r="AO16" s="86"/>
      <c r="AP16" s="146" t="s">
        <v>111</v>
      </c>
      <c r="AQ16" s="147" t="n">
        <v>17.9875</v>
      </c>
      <c r="AR16" s="148" t="n">
        <v>38</v>
      </c>
      <c r="AS16" s="149" t="n">
        <v>0.473355263157895</v>
      </c>
      <c r="AT16" s="165"/>
      <c r="AU16" s="165"/>
      <c r="AV16" s="181"/>
      <c r="AW16" s="69"/>
      <c r="AX16" s="88" t="s">
        <v>141</v>
      </c>
      <c r="AY16" s="3" t="s">
        <v>141</v>
      </c>
      <c r="AZ16" s="3" t="s">
        <v>141</v>
      </c>
      <c r="BA16" s="105" t="s">
        <v>141</v>
      </c>
      <c r="BB16" s="88" t="s">
        <v>141</v>
      </c>
      <c r="BC16" s="3" t="s">
        <v>141</v>
      </c>
      <c r="BD16" s="103" t="s">
        <v>141</v>
      </c>
      <c r="BF16" s="86"/>
      <c r="BG16" s="146" t="s">
        <v>111</v>
      </c>
      <c r="BH16" s="186" t="n">
        <v>0.1125</v>
      </c>
      <c r="BI16" s="148" t="n">
        <v>1</v>
      </c>
      <c r="BJ16" s="149" t="n">
        <v>0.1125</v>
      </c>
      <c r="BK16" s="149" t="n">
        <v>0.167701863354037</v>
      </c>
      <c r="BL16" s="149" t="n">
        <v>0.684588875872508</v>
      </c>
      <c r="BM16" s="152" t="n">
        <v>0.00463678516228748</v>
      </c>
      <c r="BN16" s="90"/>
      <c r="BO16" s="3" t="s">
        <v>141</v>
      </c>
      <c r="BP16" s="3" t="s">
        <v>141</v>
      </c>
      <c r="BQ16" s="88" t="s">
        <v>141</v>
      </c>
      <c r="BR16" s="88" t="s">
        <v>141</v>
      </c>
      <c r="BS16" s="3" t="s">
        <v>141</v>
      </c>
      <c r="BT16" s="3" t="s">
        <v>141</v>
      </c>
      <c r="BU16" s="85" t="s">
        <v>141</v>
      </c>
    </row>
    <row r="17" customFormat="false" ht="15" hidden="false" customHeight="true" outlineLevel="0" collapsed="false">
      <c r="B17" s="208" t="s">
        <v>146</v>
      </c>
      <c r="C17" s="112" t="n">
        <v>2820.3125</v>
      </c>
      <c r="D17" s="113" t="n">
        <v>1</v>
      </c>
      <c r="E17" s="114" t="n">
        <v>2820.3125</v>
      </c>
      <c r="F17" s="114" t="n">
        <v>2806.81818181818</v>
      </c>
      <c r="G17" s="115" t="n">
        <v>5.95928165665464E-038</v>
      </c>
      <c r="H17" s="116" t="n">
        <v>0.986295681063123</v>
      </c>
      <c r="I17" s="69"/>
      <c r="J17" s="69"/>
      <c r="K17" s="189" t="n">
        <f aca="false">K5/(K5+K7+K9)</f>
        <v>0.262545454545455</v>
      </c>
      <c r="L17" s="209" t="n">
        <f aca="false">(L11*(L5-L7))/(K9+K5+K7+L9)</f>
        <v>0.248517786561265</v>
      </c>
      <c r="N17" s="174"/>
      <c r="O17" s="69"/>
      <c r="P17" s="69"/>
      <c r="Q17" s="69"/>
      <c r="R17" s="69"/>
      <c r="S17" s="69"/>
      <c r="T17" s="69"/>
      <c r="U17" s="69"/>
      <c r="V17" s="69"/>
      <c r="W17" s="192" t="n">
        <f aca="false">W5/(W5+W7+X7)</f>
        <v>0.237541206127594</v>
      </c>
      <c r="X17" s="192" t="n">
        <f aca="false">X5/(X5+X7+W7)</f>
        <v>0.452443949310681</v>
      </c>
      <c r="Y17" s="210" t="n">
        <f aca="false">Y5/(Y5+X7+W7)</f>
        <v>0.502341475762562</v>
      </c>
      <c r="AA17" s="86" t="s">
        <v>147</v>
      </c>
      <c r="AB17" s="146" t="s">
        <v>98</v>
      </c>
      <c r="AC17" s="147" t="n">
        <v>126.94375</v>
      </c>
      <c r="AD17" s="164" t="n">
        <v>39</v>
      </c>
      <c r="AE17" s="148" t="n">
        <v>3.25496794871795</v>
      </c>
      <c r="AF17" s="165"/>
      <c r="AG17" s="165"/>
      <c r="AH17" s="166"/>
      <c r="AI17" s="87"/>
      <c r="AJ17" s="211" t="n">
        <f aca="false">AJ5/(AJ5+AJ7)</f>
        <v>0.818822075782537</v>
      </c>
      <c r="AK17" s="212" t="n">
        <f aca="false">AK5/(AK5+AK7)</f>
        <v>0.098090586145647</v>
      </c>
      <c r="AL17" s="213" t="n">
        <f aca="false">AL5/(AL5+AL7)</f>
        <v>0.542149758454106</v>
      </c>
      <c r="AM17" s="151"/>
      <c r="AO17" s="86" t="s">
        <v>138</v>
      </c>
      <c r="AP17" s="146" t="s">
        <v>98</v>
      </c>
      <c r="AQ17" s="147" t="n">
        <v>13.8062499999998</v>
      </c>
      <c r="AR17" s="164" t="n">
        <v>1</v>
      </c>
      <c r="AS17" s="148" t="n">
        <v>13.8062499999998</v>
      </c>
      <c r="AT17" s="148" t="n">
        <v>17.9133589415277</v>
      </c>
      <c r="AU17" s="149" t="n">
        <v>0.000140858253157654</v>
      </c>
      <c r="AV17" s="152" t="n">
        <v>0.320377084844087</v>
      </c>
      <c r="AW17" s="69"/>
      <c r="AX17" s="214" t="n">
        <f aca="false">AX5/(AX5+AX7)</f>
        <v>0.218458740622869</v>
      </c>
      <c r="AY17" s="215" t="n">
        <f aca="false">AY5/(AY5+AY7)</f>
        <v>0.87354453183356</v>
      </c>
      <c r="AZ17" s="216" t="n">
        <f aca="false">AZ5/(AZ5+AY7)</f>
        <v>0.34576040009093</v>
      </c>
      <c r="BA17" s="217" t="n">
        <f aca="false">BA5/(BA5+BA7)</f>
        <v>0.320377084844087</v>
      </c>
      <c r="BB17" s="214" t="n">
        <f aca="false">BB5/(BB5+BA7)</f>
        <v>0.769287578159618</v>
      </c>
      <c r="BC17" s="49" t="n">
        <f aca="false">BC5/(BC5+BC7)</f>
        <v>0.542215243386885</v>
      </c>
      <c r="BD17" s="218" t="n">
        <f aca="false">BD5/(BD5+BC7)</f>
        <v>0.000263782643102172</v>
      </c>
      <c r="BF17" s="86" t="s">
        <v>148</v>
      </c>
      <c r="BG17" s="146" t="s">
        <v>98</v>
      </c>
      <c r="BH17" s="147" t="n">
        <v>1.0125</v>
      </c>
      <c r="BI17" s="164" t="n">
        <v>1</v>
      </c>
      <c r="BJ17" s="148" t="n">
        <v>1.0125</v>
      </c>
      <c r="BK17" s="148" t="n">
        <v>1.50931677018634</v>
      </c>
      <c r="BL17" s="149" t="n">
        <v>0.227214444116496</v>
      </c>
      <c r="BM17" s="152" t="n">
        <v>0.0402384500745156</v>
      </c>
      <c r="BN17" s="90"/>
      <c r="BO17" s="211" t="n">
        <f aca="false">BO5/(BO5+BO7)</f>
        <v>0.413153456998314</v>
      </c>
      <c r="BP17" s="211" t="n">
        <f aca="false">BP5/(BP5+BO7)</f>
        <v>0.000574382538770821</v>
      </c>
      <c r="BQ17" s="212" t="n">
        <f aca="false">BQ5/(BQ5+BO7)</f>
        <v>0.0885280251440545</v>
      </c>
      <c r="BR17" s="212" t="n">
        <f aca="false">BR5/(BR5+BR7)</f>
        <v>0.627099015634048</v>
      </c>
      <c r="BS17" s="213" t="n">
        <f aca="false">BS5/(BS5+BR7)</f>
        <v>0.672597864768683</v>
      </c>
      <c r="BT17" s="213" t="n">
        <f aca="false">BT5/(BT5+BR7)</f>
        <v>0.00463678516228748</v>
      </c>
      <c r="BU17" s="219" t="n">
        <f aca="false">BU5/(BU5+BR7)</f>
        <v>0.0402384500745157</v>
      </c>
    </row>
    <row r="18" customFormat="false" ht="17.1" hidden="false" customHeight="true" outlineLevel="0" collapsed="false">
      <c r="B18" s="220" t="s">
        <v>149</v>
      </c>
      <c r="C18" s="221" t="n">
        <v>39.1875</v>
      </c>
      <c r="D18" s="222" t="n">
        <v>39</v>
      </c>
      <c r="E18" s="223" t="n">
        <v>1.00480769230769</v>
      </c>
      <c r="F18" s="224"/>
      <c r="G18" s="224"/>
      <c r="H18" s="225"/>
      <c r="I18" s="226"/>
      <c r="J18" s="226"/>
      <c r="K18" s="226"/>
      <c r="L18" s="227"/>
      <c r="N18" s="228" t="s">
        <v>140</v>
      </c>
      <c r="O18" s="228"/>
      <c r="P18" s="228"/>
      <c r="Q18" s="228"/>
      <c r="R18" s="228"/>
      <c r="S18" s="228"/>
      <c r="T18" s="228"/>
      <c r="U18" s="69"/>
      <c r="V18" s="69"/>
      <c r="W18" s="3" t="s">
        <v>141</v>
      </c>
      <c r="X18" s="3" t="s">
        <v>141</v>
      </c>
      <c r="Y18" s="85" t="s">
        <v>141</v>
      </c>
      <c r="AA18" s="86"/>
      <c r="AB18" s="146" t="s">
        <v>99</v>
      </c>
      <c r="AC18" s="147" t="n">
        <v>126.94375</v>
      </c>
      <c r="AD18" s="148" t="n">
        <v>39</v>
      </c>
      <c r="AE18" s="148" t="n">
        <v>3.25496794871795</v>
      </c>
      <c r="AF18" s="165"/>
      <c r="AG18" s="165"/>
      <c r="AH18" s="166"/>
      <c r="AI18" s="87"/>
      <c r="AJ18" s="3" t="s">
        <v>144</v>
      </c>
      <c r="AK18" s="3" t="s">
        <v>144</v>
      </c>
      <c r="AL18" s="3" t="s">
        <v>144</v>
      </c>
      <c r="AM18" s="151"/>
      <c r="AO18" s="86"/>
      <c r="AP18" s="146" t="s">
        <v>99</v>
      </c>
      <c r="AQ18" s="147" t="n">
        <v>13.8062499999998</v>
      </c>
      <c r="AR18" s="148" t="n">
        <v>1</v>
      </c>
      <c r="AS18" s="148" t="n">
        <v>13.8062499999998</v>
      </c>
      <c r="AT18" s="148" t="n">
        <v>17.9133589415277</v>
      </c>
      <c r="AU18" s="149" t="n">
        <v>0.000140858253157654</v>
      </c>
      <c r="AV18" s="152" t="n">
        <v>0.320377084844087</v>
      </c>
      <c r="AW18" s="69"/>
      <c r="AX18" s="69"/>
      <c r="AY18" s="69"/>
      <c r="AZ18" s="69"/>
      <c r="BA18" s="69"/>
      <c r="BB18" s="69"/>
      <c r="BC18" s="69"/>
      <c r="BD18" s="151"/>
      <c r="BF18" s="86"/>
      <c r="BG18" s="146" t="s">
        <v>99</v>
      </c>
      <c r="BH18" s="147" t="n">
        <v>1.0125</v>
      </c>
      <c r="BI18" s="148" t="n">
        <v>1</v>
      </c>
      <c r="BJ18" s="148" t="n">
        <v>1.0125</v>
      </c>
      <c r="BK18" s="148" t="n">
        <v>1.50931677018634</v>
      </c>
      <c r="BL18" s="149" t="n">
        <v>0.227214444116496</v>
      </c>
      <c r="BM18" s="152" t="n">
        <v>0.0402384500745156</v>
      </c>
      <c r="BN18" s="90"/>
      <c r="BO18" s="69"/>
      <c r="BP18" s="69"/>
      <c r="BQ18" s="69"/>
      <c r="BR18" s="69"/>
      <c r="BS18" s="69"/>
      <c r="BT18" s="69"/>
      <c r="BU18" s="151"/>
    </row>
    <row r="19" customFormat="false" ht="14.7" hidden="false" customHeight="true" outlineLevel="0" collapsed="false">
      <c r="N19" s="176" t="s">
        <v>143</v>
      </c>
      <c r="O19" s="176"/>
      <c r="P19" s="176"/>
      <c r="Q19" s="176"/>
      <c r="R19" s="176"/>
      <c r="S19" s="176"/>
      <c r="T19" s="176"/>
      <c r="U19" s="69"/>
      <c r="V19" s="69"/>
      <c r="W19" s="211" t="n">
        <f aca="false">W5/(W5+W7)</f>
        <v>0.390749601275917</v>
      </c>
      <c r="X19" s="211" t="n">
        <f aca="false">X5/(X5+X7)</f>
        <v>0.61639157655094</v>
      </c>
      <c r="Y19" s="229" t="n">
        <f aca="false">Y5/(Y5+X7)</f>
        <v>0.662493740610916</v>
      </c>
      <c r="AA19" s="86"/>
      <c r="AB19" s="146" t="s">
        <v>110</v>
      </c>
      <c r="AC19" s="147" t="n">
        <v>126.94375</v>
      </c>
      <c r="AD19" s="148" t="n">
        <v>39</v>
      </c>
      <c r="AE19" s="148" t="n">
        <v>3.25496794871795</v>
      </c>
      <c r="AF19" s="165"/>
      <c r="AG19" s="165"/>
      <c r="AH19" s="166"/>
      <c r="AI19" s="87"/>
      <c r="AJ19" s="211" t="n">
        <f aca="false">AJ5/(AJ5+AK5+AL5+AM5+AJ7+AK7+AL7)</f>
        <v>0.33425242522571</v>
      </c>
      <c r="AK19" s="211" t="n">
        <f aca="false">AK5/(AJ7+AJ5+AL5+AL7+AK5+AK7+AM5)</f>
        <v>0.0371391583584117</v>
      </c>
      <c r="AL19" s="211" t="n">
        <f aca="false">AL5/(AJ7+AJ5+AL5+AL7+AK5+AK7+AM5)</f>
        <v>0.0754720153331428</v>
      </c>
      <c r="AM19" s="151"/>
      <c r="AO19" s="86"/>
      <c r="AP19" s="146" t="s">
        <v>110</v>
      </c>
      <c r="AQ19" s="147" t="n">
        <v>13.8062499999998</v>
      </c>
      <c r="AR19" s="148" t="n">
        <v>1</v>
      </c>
      <c r="AS19" s="148" t="n">
        <v>13.8062499999998</v>
      </c>
      <c r="AT19" s="148" t="n">
        <v>17.9133589415277</v>
      </c>
      <c r="AU19" s="149" t="n">
        <v>0.000140858253157654</v>
      </c>
      <c r="AV19" s="152" t="n">
        <v>0.320377084844087</v>
      </c>
      <c r="AW19" s="69"/>
      <c r="AX19" s="69"/>
      <c r="AY19" s="69"/>
      <c r="AZ19" s="69"/>
      <c r="BA19" s="69"/>
      <c r="BB19" s="69"/>
      <c r="BC19" s="69"/>
      <c r="BD19" s="151"/>
      <c r="BF19" s="86"/>
      <c r="BG19" s="146" t="s">
        <v>110</v>
      </c>
      <c r="BH19" s="147" t="n">
        <v>1.0125</v>
      </c>
      <c r="BI19" s="148" t="n">
        <v>1</v>
      </c>
      <c r="BJ19" s="148" t="n">
        <v>1.0125</v>
      </c>
      <c r="BK19" s="148" t="n">
        <v>1.50931677018634</v>
      </c>
      <c r="BL19" s="149" t="n">
        <v>0.227214444116496</v>
      </c>
      <c r="BM19" s="152" t="n">
        <v>0.0402384500745156</v>
      </c>
      <c r="BN19" s="90"/>
      <c r="BO19" s="69"/>
      <c r="BP19" s="69"/>
      <c r="BQ19" s="69"/>
      <c r="BR19" s="69"/>
      <c r="BS19" s="69"/>
      <c r="BT19" s="69"/>
      <c r="BU19" s="151"/>
    </row>
    <row r="20" customFormat="false" ht="38.25" hidden="false" customHeight="true" outlineLevel="0" collapsed="false">
      <c r="G20" s="50"/>
      <c r="H20" s="50"/>
      <c r="I20" s="50"/>
      <c r="N20" s="95" t="s">
        <v>79</v>
      </c>
      <c r="O20" s="96" t="s">
        <v>80</v>
      </c>
      <c r="P20" s="97" t="s">
        <v>20</v>
      </c>
      <c r="Q20" s="97" t="s">
        <v>81</v>
      </c>
      <c r="R20" s="97" t="s">
        <v>23</v>
      </c>
      <c r="S20" s="97" t="s">
        <v>82</v>
      </c>
      <c r="T20" s="98" t="s">
        <v>83</v>
      </c>
      <c r="U20" s="69"/>
      <c r="V20" s="69"/>
      <c r="W20" s="3" t="s">
        <v>144</v>
      </c>
      <c r="X20" s="3" t="s">
        <v>144</v>
      </c>
      <c r="Y20" s="85" t="s">
        <v>144</v>
      </c>
      <c r="AA20" s="86"/>
      <c r="AB20" s="146" t="s">
        <v>111</v>
      </c>
      <c r="AC20" s="147" t="n">
        <v>126.94375</v>
      </c>
      <c r="AD20" s="148" t="n">
        <v>39</v>
      </c>
      <c r="AE20" s="148" t="n">
        <v>3.25496794871795</v>
      </c>
      <c r="AF20" s="165"/>
      <c r="AG20" s="165"/>
      <c r="AH20" s="166"/>
      <c r="AI20" s="87"/>
      <c r="AJ20" s="69"/>
      <c r="AK20" s="69"/>
      <c r="AL20" s="69"/>
      <c r="AM20" s="151"/>
      <c r="AO20" s="86"/>
      <c r="AP20" s="146" t="s">
        <v>111</v>
      </c>
      <c r="AQ20" s="147" t="n">
        <v>13.8062499999998</v>
      </c>
      <c r="AR20" s="148" t="n">
        <v>1</v>
      </c>
      <c r="AS20" s="148" t="n">
        <v>13.8062499999998</v>
      </c>
      <c r="AT20" s="148" t="n">
        <v>17.9133589415277</v>
      </c>
      <c r="AU20" s="149" t="n">
        <v>0.000140858253157654</v>
      </c>
      <c r="AV20" s="152" t="n">
        <v>0.320377084844087</v>
      </c>
      <c r="AW20" s="69"/>
      <c r="AX20" s="69"/>
      <c r="AY20" s="69"/>
      <c r="AZ20" s="69"/>
      <c r="BA20" s="69"/>
      <c r="BB20" s="69"/>
      <c r="BC20" s="69"/>
      <c r="BD20" s="151"/>
      <c r="BF20" s="86"/>
      <c r="BG20" s="146" t="s">
        <v>111</v>
      </c>
      <c r="BH20" s="147" t="n">
        <v>1.0125</v>
      </c>
      <c r="BI20" s="148" t="n">
        <v>1</v>
      </c>
      <c r="BJ20" s="148" t="n">
        <v>1.0125</v>
      </c>
      <c r="BK20" s="148" t="n">
        <v>1.50931677018634</v>
      </c>
      <c r="BL20" s="149" t="n">
        <v>0.227214444116496</v>
      </c>
      <c r="BM20" s="152" t="n">
        <v>0.0402384500745156</v>
      </c>
      <c r="BN20" s="90"/>
      <c r="BO20" s="69"/>
      <c r="BP20" s="69"/>
      <c r="BQ20" s="69"/>
      <c r="BR20" s="69"/>
      <c r="BS20" s="69"/>
      <c r="BT20" s="69"/>
      <c r="BU20" s="151"/>
    </row>
    <row r="21" customFormat="false" ht="14.7" hidden="false" customHeight="true" outlineLevel="0" collapsed="false">
      <c r="N21" s="230" t="s">
        <v>146</v>
      </c>
      <c r="O21" s="120" t="n">
        <v>2820.3125</v>
      </c>
      <c r="P21" s="121" t="n">
        <v>1</v>
      </c>
      <c r="Q21" s="122" t="n">
        <v>2820.3125</v>
      </c>
      <c r="R21" s="122" t="n">
        <v>4488.87434554974</v>
      </c>
      <c r="S21" s="123" t="n">
        <v>4.64138935846022E-041</v>
      </c>
      <c r="T21" s="124" t="n">
        <v>0.991605687037159</v>
      </c>
      <c r="U21" s="69"/>
      <c r="V21" s="69"/>
      <c r="W21" s="213" t="n">
        <f aca="false">W5/(W5+W7)</f>
        <v>0.390749601275917</v>
      </c>
      <c r="X21" s="213" t="n">
        <f aca="false">X5/(X5+Y5+X7)</f>
        <v>0.351623376623377</v>
      </c>
      <c r="Y21" s="219" t="n">
        <f aca="false">Y5/(X5+Y5+X7)</f>
        <v>0.429545454545454</v>
      </c>
      <c r="AA21" s="86" t="s">
        <v>150</v>
      </c>
      <c r="AB21" s="146" t="s">
        <v>98</v>
      </c>
      <c r="AC21" s="147" t="n">
        <v>28.05625</v>
      </c>
      <c r="AD21" s="164" t="n">
        <v>1</v>
      </c>
      <c r="AE21" s="148" t="n">
        <v>28.05625</v>
      </c>
      <c r="AF21" s="148" t="n">
        <v>46.180691110525</v>
      </c>
      <c r="AG21" s="149" t="n">
        <v>4.09379121754394E-008</v>
      </c>
      <c r="AH21" s="150" t="n">
        <v>0.542149758454107</v>
      </c>
      <c r="AI21" s="87"/>
      <c r="AJ21" s="69"/>
      <c r="AK21" s="69"/>
      <c r="AL21" s="69"/>
      <c r="AM21" s="151"/>
      <c r="AO21" s="86" t="s">
        <v>151</v>
      </c>
      <c r="AP21" s="146" t="s">
        <v>98</v>
      </c>
      <c r="AQ21" s="147" t="n">
        <v>97.65625</v>
      </c>
      <c r="AR21" s="164" t="n">
        <v>1</v>
      </c>
      <c r="AS21" s="148" t="n">
        <v>97.65625</v>
      </c>
      <c r="AT21" s="148" t="n">
        <v>126.707212974819</v>
      </c>
      <c r="AU21" s="149" t="n">
        <v>1.15158278608957E-013</v>
      </c>
      <c r="AV21" s="152" t="n">
        <v>0.769287578159618</v>
      </c>
      <c r="AW21" s="69"/>
      <c r="AX21" s="69"/>
      <c r="AY21" s="69"/>
      <c r="AZ21" s="69"/>
      <c r="BA21" s="69"/>
      <c r="BB21" s="69"/>
      <c r="BC21" s="69"/>
      <c r="BD21" s="151"/>
      <c r="BF21" s="231" t="s">
        <v>121</v>
      </c>
      <c r="BG21" s="146" t="s">
        <v>98</v>
      </c>
      <c r="BH21" s="147" t="n">
        <v>24.15</v>
      </c>
      <c r="BI21" s="164" t="n">
        <v>36</v>
      </c>
      <c r="BJ21" s="149" t="n">
        <v>0.670833333333333</v>
      </c>
      <c r="BK21" s="165"/>
      <c r="BL21" s="165"/>
      <c r="BM21" s="181"/>
      <c r="BN21" s="90"/>
      <c r="BO21" s="69"/>
      <c r="BP21" s="69"/>
      <c r="BQ21" s="69"/>
      <c r="BR21" s="69"/>
      <c r="BS21" s="69"/>
      <c r="BT21" s="69"/>
      <c r="BU21" s="151"/>
    </row>
    <row r="22" customFormat="false" ht="14.4" hidden="false" customHeight="false" outlineLevel="0" collapsed="false">
      <c r="N22" s="232" t="s">
        <v>152</v>
      </c>
      <c r="O22" s="142" t="n">
        <v>15.3125</v>
      </c>
      <c r="P22" s="163" t="n">
        <v>1</v>
      </c>
      <c r="Q22" s="143" t="n">
        <v>15.3125</v>
      </c>
      <c r="R22" s="143" t="n">
        <v>24.3717277486911</v>
      </c>
      <c r="S22" s="144" t="n">
        <v>1.61722594551376E-005</v>
      </c>
      <c r="T22" s="145" t="n">
        <v>0.390749601275917</v>
      </c>
      <c r="U22" s="69"/>
      <c r="V22" s="69"/>
      <c r="W22" s="233"/>
      <c r="X22" s="233"/>
      <c r="Y22" s="234"/>
      <c r="AA22" s="86"/>
      <c r="AB22" s="146" t="s">
        <v>99</v>
      </c>
      <c r="AC22" s="147" t="n">
        <v>28.05625</v>
      </c>
      <c r="AD22" s="148" t="n">
        <v>1</v>
      </c>
      <c r="AE22" s="148" t="n">
        <v>28.05625</v>
      </c>
      <c r="AF22" s="148" t="n">
        <v>46.180691110525</v>
      </c>
      <c r="AG22" s="149" t="n">
        <v>4.09379121754394E-008</v>
      </c>
      <c r="AH22" s="150" t="n">
        <v>0.542149758454107</v>
      </c>
      <c r="AI22" s="87"/>
      <c r="AJ22" s="69"/>
      <c r="AK22" s="69"/>
      <c r="AL22" s="69"/>
      <c r="AM22" s="151"/>
      <c r="AO22" s="86"/>
      <c r="AP22" s="146" t="s">
        <v>99</v>
      </c>
      <c r="AQ22" s="147" t="n">
        <v>97.65625</v>
      </c>
      <c r="AR22" s="148" t="n">
        <v>1</v>
      </c>
      <c r="AS22" s="148" t="n">
        <v>97.65625</v>
      </c>
      <c r="AT22" s="148" t="n">
        <v>126.707212974819</v>
      </c>
      <c r="AU22" s="149" t="n">
        <v>1.15158278608957E-013</v>
      </c>
      <c r="AV22" s="152" t="n">
        <v>0.769287578159618</v>
      </c>
      <c r="AW22" s="69"/>
      <c r="AX22" s="69"/>
      <c r="AY22" s="69"/>
      <c r="AZ22" s="69"/>
      <c r="BA22" s="69"/>
      <c r="BB22" s="69"/>
      <c r="BC22" s="69"/>
      <c r="BD22" s="151"/>
      <c r="BF22" s="231"/>
      <c r="BG22" s="146" t="s">
        <v>99</v>
      </c>
      <c r="BH22" s="147" t="n">
        <v>24.15</v>
      </c>
      <c r="BI22" s="148" t="n">
        <v>36</v>
      </c>
      <c r="BJ22" s="149" t="n">
        <v>0.670833333333333</v>
      </c>
      <c r="BK22" s="165"/>
      <c r="BL22" s="165"/>
      <c r="BM22" s="181"/>
      <c r="BN22" s="90"/>
      <c r="BO22" s="69"/>
      <c r="BP22" s="69"/>
      <c r="BQ22" s="69"/>
      <c r="BR22" s="69"/>
      <c r="BS22" s="69"/>
      <c r="BT22" s="69"/>
      <c r="BU22" s="151"/>
    </row>
    <row r="23" customFormat="false" ht="14.7" hidden="false" customHeight="false" outlineLevel="0" collapsed="false">
      <c r="N23" s="235" t="s">
        <v>149</v>
      </c>
      <c r="O23" s="236" t="n">
        <v>23.875</v>
      </c>
      <c r="P23" s="237" t="n">
        <v>38</v>
      </c>
      <c r="Q23" s="238" t="n">
        <v>0.62828947368421</v>
      </c>
      <c r="R23" s="239"/>
      <c r="S23" s="239"/>
      <c r="T23" s="240"/>
      <c r="U23" s="226"/>
      <c r="V23" s="226"/>
      <c r="W23" s="226"/>
      <c r="X23" s="226"/>
      <c r="Y23" s="241"/>
      <c r="AA23" s="86"/>
      <c r="AB23" s="146" t="s">
        <v>110</v>
      </c>
      <c r="AC23" s="147" t="n">
        <v>28.05625</v>
      </c>
      <c r="AD23" s="148" t="n">
        <v>1</v>
      </c>
      <c r="AE23" s="148" t="n">
        <v>28.05625</v>
      </c>
      <c r="AF23" s="148" t="n">
        <v>46.180691110525</v>
      </c>
      <c r="AG23" s="149" t="n">
        <v>4.09379121754394E-008</v>
      </c>
      <c r="AH23" s="150" t="n">
        <v>0.542149758454107</v>
      </c>
      <c r="AI23" s="87"/>
      <c r="AJ23" s="69"/>
      <c r="AK23" s="69"/>
      <c r="AL23" s="69"/>
      <c r="AM23" s="151"/>
      <c r="AO23" s="86"/>
      <c r="AP23" s="146" t="s">
        <v>110</v>
      </c>
      <c r="AQ23" s="147" t="n">
        <v>97.65625</v>
      </c>
      <c r="AR23" s="148" t="n">
        <v>1</v>
      </c>
      <c r="AS23" s="148" t="n">
        <v>97.65625</v>
      </c>
      <c r="AT23" s="148" t="n">
        <v>126.707212974819</v>
      </c>
      <c r="AU23" s="149" t="n">
        <v>1.15158278608957E-013</v>
      </c>
      <c r="AV23" s="152" t="n">
        <v>0.769287578159618</v>
      </c>
      <c r="AW23" s="69"/>
      <c r="AX23" s="69"/>
      <c r="AY23" s="69"/>
      <c r="AZ23" s="69"/>
      <c r="BA23" s="69"/>
      <c r="BB23" s="69"/>
      <c r="BC23" s="69"/>
      <c r="BD23" s="151"/>
      <c r="BF23" s="231"/>
      <c r="BG23" s="146" t="s">
        <v>110</v>
      </c>
      <c r="BH23" s="147" t="n">
        <v>24.15</v>
      </c>
      <c r="BI23" s="148" t="n">
        <v>36</v>
      </c>
      <c r="BJ23" s="149" t="n">
        <v>0.670833333333333</v>
      </c>
      <c r="BK23" s="165"/>
      <c r="BL23" s="165"/>
      <c r="BM23" s="181"/>
      <c r="BN23" s="90"/>
      <c r="BO23" s="69"/>
      <c r="BP23" s="69"/>
      <c r="BQ23" s="69"/>
      <c r="BR23" s="69"/>
      <c r="BS23" s="69"/>
      <c r="BT23" s="69"/>
      <c r="BU23" s="151"/>
    </row>
    <row r="24" customFormat="false" ht="14.7" hidden="false" customHeight="false" outlineLevel="0" collapsed="false">
      <c r="AA24" s="86"/>
      <c r="AB24" s="146" t="s">
        <v>111</v>
      </c>
      <c r="AC24" s="147" t="n">
        <v>28.05625</v>
      </c>
      <c r="AD24" s="148" t="n">
        <v>1</v>
      </c>
      <c r="AE24" s="148" t="n">
        <v>28.05625</v>
      </c>
      <c r="AF24" s="148" t="n">
        <v>46.180691110525</v>
      </c>
      <c r="AG24" s="149" t="n">
        <v>4.09379121754394E-008</v>
      </c>
      <c r="AH24" s="150" t="n">
        <v>0.542149758454107</v>
      </c>
      <c r="AI24" s="87"/>
      <c r="AJ24" s="69"/>
      <c r="AK24" s="69"/>
      <c r="AL24" s="69"/>
      <c r="AM24" s="151"/>
      <c r="AO24" s="86"/>
      <c r="AP24" s="146" t="s">
        <v>111</v>
      </c>
      <c r="AQ24" s="147" t="n">
        <v>97.65625</v>
      </c>
      <c r="AR24" s="148" t="n">
        <v>1</v>
      </c>
      <c r="AS24" s="148" t="n">
        <v>97.65625</v>
      </c>
      <c r="AT24" s="148" t="n">
        <v>126.707212974819</v>
      </c>
      <c r="AU24" s="149" t="n">
        <v>1.15158278608957E-013</v>
      </c>
      <c r="AV24" s="152" t="n">
        <v>0.769287578159618</v>
      </c>
      <c r="AW24" s="69"/>
      <c r="AX24" s="69"/>
      <c r="AY24" s="69"/>
      <c r="AZ24" s="69"/>
      <c r="BA24" s="69"/>
      <c r="BB24" s="69"/>
      <c r="BC24" s="69"/>
      <c r="BD24" s="151"/>
      <c r="BF24" s="231"/>
      <c r="BG24" s="242" t="s">
        <v>111</v>
      </c>
      <c r="BH24" s="243" t="n">
        <v>24.15</v>
      </c>
      <c r="BI24" s="244" t="n">
        <v>36</v>
      </c>
      <c r="BJ24" s="245" t="n">
        <v>0.670833333333333</v>
      </c>
      <c r="BK24" s="246"/>
      <c r="BL24" s="246"/>
      <c r="BM24" s="247"/>
      <c r="BN24" s="90"/>
      <c r="BO24" s="69"/>
      <c r="BP24" s="69"/>
      <c r="BQ24" s="69"/>
      <c r="BR24" s="69"/>
      <c r="BS24" s="69"/>
      <c r="BT24" s="69"/>
      <c r="BU24" s="151"/>
    </row>
    <row r="25" customFormat="false" ht="14.7" hidden="false" customHeight="true" outlineLevel="0" collapsed="false">
      <c r="AA25" s="248" t="s">
        <v>153</v>
      </c>
      <c r="AB25" s="146" t="s">
        <v>98</v>
      </c>
      <c r="AC25" s="147" t="n">
        <v>23.69375</v>
      </c>
      <c r="AD25" s="164" t="n">
        <v>39</v>
      </c>
      <c r="AE25" s="149" t="n">
        <v>0.607532051282051</v>
      </c>
      <c r="AF25" s="165"/>
      <c r="AG25" s="165"/>
      <c r="AH25" s="166"/>
      <c r="AI25" s="87"/>
      <c r="AJ25" s="69"/>
      <c r="AK25" s="69"/>
      <c r="AL25" s="69"/>
      <c r="AM25" s="151"/>
      <c r="AO25" s="86" t="s">
        <v>147</v>
      </c>
      <c r="AP25" s="146" t="s">
        <v>98</v>
      </c>
      <c r="AQ25" s="147" t="n">
        <v>29.2875</v>
      </c>
      <c r="AR25" s="164" t="n">
        <v>38</v>
      </c>
      <c r="AS25" s="149" t="n">
        <v>0.770723684210527</v>
      </c>
      <c r="AT25" s="165"/>
      <c r="AU25" s="165"/>
      <c r="AV25" s="181"/>
      <c r="AW25" s="69"/>
      <c r="AX25" s="69"/>
      <c r="AY25" s="69"/>
      <c r="AZ25" s="69"/>
      <c r="BA25" s="69"/>
      <c r="BB25" s="69"/>
      <c r="BC25" s="69"/>
      <c r="BD25" s="151"/>
      <c r="BF25" s="174"/>
      <c r="BG25" s="69"/>
      <c r="BH25" s="69"/>
      <c r="BI25" s="69"/>
      <c r="BJ25" s="69"/>
      <c r="BK25" s="69"/>
      <c r="BL25" s="69"/>
      <c r="BM25" s="69"/>
      <c r="BN25" s="69"/>
      <c r="BO25" s="69"/>
      <c r="BP25" s="69"/>
      <c r="BQ25" s="69"/>
      <c r="BR25" s="69"/>
      <c r="BS25" s="69"/>
      <c r="BT25" s="69"/>
      <c r="BU25" s="151"/>
    </row>
    <row r="26" customFormat="false" ht="14.4" hidden="false" customHeight="true" outlineLevel="0" collapsed="false">
      <c r="G26" s="249"/>
      <c r="H26" s="249"/>
      <c r="AA26" s="248"/>
      <c r="AB26" s="146" t="s">
        <v>99</v>
      </c>
      <c r="AC26" s="147" t="n">
        <v>23.69375</v>
      </c>
      <c r="AD26" s="148" t="n">
        <v>39</v>
      </c>
      <c r="AE26" s="149" t="n">
        <v>0.607532051282051</v>
      </c>
      <c r="AF26" s="165"/>
      <c r="AG26" s="165"/>
      <c r="AH26" s="166"/>
      <c r="AI26" s="87"/>
      <c r="AJ26" s="69"/>
      <c r="AK26" s="69"/>
      <c r="AL26" s="69"/>
      <c r="AM26" s="151"/>
      <c r="AO26" s="86"/>
      <c r="AP26" s="146" t="s">
        <v>99</v>
      </c>
      <c r="AQ26" s="147" t="n">
        <v>29.2875</v>
      </c>
      <c r="AR26" s="148" t="n">
        <v>38</v>
      </c>
      <c r="AS26" s="149" t="n">
        <v>0.770723684210526</v>
      </c>
      <c r="AT26" s="165"/>
      <c r="AU26" s="165"/>
      <c r="AV26" s="181"/>
      <c r="AW26" s="69"/>
      <c r="AX26" s="69"/>
      <c r="AY26" s="69"/>
      <c r="AZ26" s="69"/>
      <c r="BA26" s="69"/>
      <c r="BB26" s="69"/>
      <c r="BC26" s="69"/>
      <c r="BD26" s="151"/>
      <c r="BF26" s="250" t="s">
        <v>140</v>
      </c>
      <c r="BG26" s="250"/>
      <c r="BH26" s="250"/>
      <c r="BI26" s="250"/>
      <c r="BJ26" s="250"/>
      <c r="BK26" s="250"/>
      <c r="BL26" s="250"/>
      <c r="BM26" s="69"/>
      <c r="BN26" s="69"/>
      <c r="BO26" s="69"/>
      <c r="BP26" s="69"/>
      <c r="BQ26" s="69"/>
      <c r="BR26" s="69"/>
      <c r="BS26" s="69"/>
      <c r="BT26" s="69"/>
      <c r="BU26" s="151"/>
    </row>
    <row r="27" customFormat="false" ht="14.7" hidden="false" customHeight="true" outlineLevel="0" collapsed="false">
      <c r="G27" s="249"/>
      <c r="H27" s="249"/>
      <c r="AA27" s="248"/>
      <c r="AB27" s="146" t="s">
        <v>110</v>
      </c>
      <c r="AC27" s="147" t="n">
        <v>23.69375</v>
      </c>
      <c r="AD27" s="148" t="n">
        <v>39</v>
      </c>
      <c r="AE27" s="149" t="n">
        <v>0.607532051282051</v>
      </c>
      <c r="AF27" s="165"/>
      <c r="AG27" s="165"/>
      <c r="AH27" s="166"/>
      <c r="AI27" s="87"/>
      <c r="AJ27" s="69"/>
      <c r="AK27" s="69"/>
      <c r="AL27" s="69"/>
      <c r="AM27" s="151"/>
      <c r="AO27" s="86"/>
      <c r="AP27" s="146" t="s">
        <v>110</v>
      </c>
      <c r="AQ27" s="147" t="n">
        <v>29.2875</v>
      </c>
      <c r="AR27" s="148" t="n">
        <v>38</v>
      </c>
      <c r="AS27" s="149" t="n">
        <v>0.770723684210526</v>
      </c>
      <c r="AT27" s="165"/>
      <c r="AU27" s="165"/>
      <c r="AV27" s="181"/>
      <c r="AW27" s="69"/>
      <c r="AX27" s="69"/>
      <c r="AY27" s="69"/>
      <c r="AZ27" s="69"/>
      <c r="BA27" s="69"/>
      <c r="BB27" s="69"/>
      <c r="BC27" s="69"/>
      <c r="BD27" s="151"/>
      <c r="BF27" s="89" t="s">
        <v>143</v>
      </c>
      <c r="BG27" s="89"/>
      <c r="BH27" s="89"/>
      <c r="BI27" s="89"/>
      <c r="BJ27" s="89"/>
      <c r="BK27" s="89"/>
      <c r="BL27" s="89"/>
      <c r="BM27" s="69"/>
      <c r="BN27" s="69"/>
      <c r="BO27" s="69"/>
      <c r="BP27" s="69"/>
      <c r="BQ27" s="69"/>
      <c r="BR27" s="69"/>
      <c r="BS27" s="69"/>
      <c r="BT27" s="69"/>
      <c r="BU27" s="151"/>
    </row>
    <row r="28" customFormat="false" ht="24.3" hidden="false" customHeight="false" outlineLevel="0" collapsed="false">
      <c r="G28" s="249"/>
      <c r="H28" s="249"/>
      <c r="AA28" s="248"/>
      <c r="AB28" s="251" t="s">
        <v>111</v>
      </c>
      <c r="AC28" s="252" t="n">
        <v>23.69375</v>
      </c>
      <c r="AD28" s="253" t="n">
        <v>39</v>
      </c>
      <c r="AE28" s="254" t="n">
        <v>0.607532051282051</v>
      </c>
      <c r="AF28" s="255"/>
      <c r="AG28" s="255"/>
      <c r="AH28" s="256"/>
      <c r="AI28" s="87"/>
      <c r="AJ28" s="69"/>
      <c r="AK28" s="69"/>
      <c r="AL28" s="69"/>
      <c r="AM28" s="151"/>
      <c r="AO28" s="86"/>
      <c r="AP28" s="146" t="s">
        <v>111</v>
      </c>
      <c r="AQ28" s="147" t="n">
        <v>29.2875</v>
      </c>
      <c r="AR28" s="148" t="n">
        <v>38</v>
      </c>
      <c r="AS28" s="149" t="n">
        <v>0.770723684210526</v>
      </c>
      <c r="AT28" s="165"/>
      <c r="AU28" s="165"/>
      <c r="AV28" s="181"/>
      <c r="AW28" s="69"/>
      <c r="AX28" s="69"/>
      <c r="AY28" s="69"/>
      <c r="AZ28" s="69"/>
      <c r="BA28" s="69"/>
      <c r="BB28" s="69"/>
      <c r="BC28" s="69"/>
      <c r="BD28" s="151"/>
      <c r="BF28" s="99" t="s">
        <v>79</v>
      </c>
      <c r="BG28" s="100" t="s">
        <v>80</v>
      </c>
      <c r="BH28" s="101" t="s">
        <v>20</v>
      </c>
      <c r="BI28" s="101" t="s">
        <v>81</v>
      </c>
      <c r="BJ28" s="101" t="s">
        <v>23</v>
      </c>
      <c r="BK28" s="101" t="s">
        <v>82</v>
      </c>
      <c r="BL28" s="104" t="s">
        <v>83</v>
      </c>
      <c r="BM28" s="69"/>
      <c r="BN28" s="69"/>
      <c r="BO28" s="69"/>
      <c r="BP28" s="69"/>
      <c r="BQ28" s="69"/>
      <c r="BR28" s="69"/>
      <c r="BS28" s="69"/>
      <c r="BT28" s="69"/>
      <c r="BU28" s="151"/>
    </row>
    <row r="29" customFormat="false" ht="15" hidden="false" customHeight="true" outlineLevel="0" collapsed="false">
      <c r="AA29" s="174"/>
      <c r="AB29" s="69"/>
      <c r="AC29" s="69"/>
      <c r="AD29" s="69"/>
      <c r="AE29" s="69"/>
      <c r="AF29" s="69"/>
      <c r="AG29" s="69"/>
      <c r="AH29" s="69"/>
      <c r="AI29" s="69"/>
      <c r="AJ29" s="69"/>
      <c r="AK29" s="69"/>
      <c r="AL29" s="69"/>
      <c r="AM29" s="151"/>
      <c r="AO29" s="86" t="s">
        <v>150</v>
      </c>
      <c r="AP29" s="146" t="s">
        <v>98</v>
      </c>
      <c r="AQ29" s="147" t="n">
        <v>28.0562500000003</v>
      </c>
      <c r="AR29" s="164" t="n">
        <v>1</v>
      </c>
      <c r="AS29" s="148" t="n">
        <v>28.0562500000003</v>
      </c>
      <c r="AT29" s="148" t="n">
        <v>45.0084432717682</v>
      </c>
      <c r="AU29" s="149" t="n">
        <v>6.10832557330914E-008</v>
      </c>
      <c r="AV29" s="152" t="n">
        <v>0.542215243386885</v>
      </c>
      <c r="AW29" s="69"/>
      <c r="AX29" s="69"/>
      <c r="AY29" s="69"/>
      <c r="AZ29" s="69"/>
      <c r="BA29" s="69"/>
      <c r="BB29" s="69"/>
      <c r="BC29" s="69"/>
      <c r="BD29" s="151"/>
      <c r="BF29" s="257" t="s">
        <v>146</v>
      </c>
      <c r="BG29" s="127" t="n">
        <v>2820.3125</v>
      </c>
      <c r="BH29" s="128" t="n">
        <v>1</v>
      </c>
      <c r="BI29" s="129" t="n">
        <v>2820.3125</v>
      </c>
      <c r="BJ29" s="129" t="n">
        <v>4668.10344827586</v>
      </c>
      <c r="BK29" s="130" t="n">
        <v>1.07452080971658E-039</v>
      </c>
      <c r="BL29" s="134" t="n">
        <v>0.992347107074528</v>
      </c>
      <c r="BM29" s="69"/>
      <c r="BN29" s="69"/>
      <c r="BO29" s="69"/>
      <c r="BP29" s="69"/>
      <c r="BQ29" s="69"/>
      <c r="BR29" s="69"/>
      <c r="BS29" s="69"/>
      <c r="BT29" s="69"/>
      <c r="BU29" s="151"/>
    </row>
    <row r="30" customFormat="false" ht="14.4" hidden="false" customHeight="true" outlineLevel="0" collapsed="false">
      <c r="AA30" s="250" t="s">
        <v>140</v>
      </c>
      <c r="AB30" s="250"/>
      <c r="AC30" s="250"/>
      <c r="AD30" s="250"/>
      <c r="AE30" s="250"/>
      <c r="AF30" s="250"/>
      <c r="AG30" s="250"/>
      <c r="AH30" s="69"/>
      <c r="AI30" s="69"/>
      <c r="AJ30" s="69"/>
      <c r="AK30" s="69"/>
      <c r="AL30" s="69"/>
      <c r="AM30" s="151"/>
      <c r="AO30" s="86"/>
      <c r="AP30" s="146" t="s">
        <v>99</v>
      </c>
      <c r="AQ30" s="147" t="n">
        <v>28.0562500000003</v>
      </c>
      <c r="AR30" s="148" t="n">
        <v>1</v>
      </c>
      <c r="AS30" s="148" t="n">
        <v>28.0562500000003</v>
      </c>
      <c r="AT30" s="148" t="n">
        <v>45.0084432717682</v>
      </c>
      <c r="AU30" s="149" t="n">
        <v>6.10832557330914E-008</v>
      </c>
      <c r="AV30" s="152" t="n">
        <v>0.542215243386885</v>
      </c>
      <c r="AW30" s="69"/>
      <c r="AX30" s="69"/>
      <c r="AY30" s="69"/>
      <c r="AZ30" s="69"/>
      <c r="BA30" s="69"/>
      <c r="BB30" s="69"/>
      <c r="BC30" s="69"/>
      <c r="BD30" s="151"/>
      <c r="BF30" s="258" t="s">
        <v>154</v>
      </c>
      <c r="BG30" s="147" t="n">
        <v>15.3125</v>
      </c>
      <c r="BH30" s="164" t="n">
        <v>1</v>
      </c>
      <c r="BI30" s="148" t="n">
        <v>15.3125</v>
      </c>
      <c r="BJ30" s="148" t="n">
        <v>25.3448275862069</v>
      </c>
      <c r="BK30" s="149" t="n">
        <v>1.35256725549741E-005</v>
      </c>
      <c r="BL30" s="152" t="n">
        <v>0.413153456998314</v>
      </c>
      <c r="BM30" s="69"/>
      <c r="BN30" s="69"/>
      <c r="BO30" s="69"/>
      <c r="BP30" s="69"/>
      <c r="BQ30" s="69"/>
      <c r="BR30" s="69"/>
      <c r="BS30" s="69"/>
      <c r="BT30" s="69"/>
      <c r="BU30" s="151"/>
    </row>
    <row r="31" customFormat="false" ht="14.7" hidden="false" customHeight="true" outlineLevel="0" collapsed="false">
      <c r="AA31" s="89" t="s">
        <v>143</v>
      </c>
      <c r="AB31" s="89"/>
      <c r="AC31" s="89"/>
      <c r="AD31" s="89"/>
      <c r="AE31" s="89"/>
      <c r="AF31" s="89"/>
      <c r="AG31" s="89"/>
      <c r="AH31" s="69"/>
      <c r="AI31" s="69"/>
      <c r="AJ31" s="69"/>
      <c r="AK31" s="69"/>
      <c r="AL31" s="69"/>
      <c r="AM31" s="151"/>
      <c r="AO31" s="86"/>
      <c r="AP31" s="146" t="s">
        <v>110</v>
      </c>
      <c r="AQ31" s="147" t="n">
        <v>28.0562500000003</v>
      </c>
      <c r="AR31" s="148" t="n">
        <v>1</v>
      </c>
      <c r="AS31" s="148" t="n">
        <v>28.0562500000003</v>
      </c>
      <c r="AT31" s="148" t="n">
        <v>45.0084432717682</v>
      </c>
      <c r="AU31" s="149" t="n">
        <v>6.10832557330914E-008</v>
      </c>
      <c r="AV31" s="152" t="n">
        <v>0.542215243386885</v>
      </c>
      <c r="AW31" s="69"/>
      <c r="AX31" s="69"/>
      <c r="AY31" s="69"/>
      <c r="AZ31" s="69"/>
      <c r="BA31" s="69"/>
      <c r="BB31" s="69"/>
      <c r="BC31" s="69"/>
      <c r="BD31" s="151"/>
      <c r="BF31" s="258" t="s">
        <v>155</v>
      </c>
      <c r="BG31" s="186" t="n">
        <v>0.0125</v>
      </c>
      <c r="BH31" s="164" t="n">
        <v>1</v>
      </c>
      <c r="BI31" s="149" t="n">
        <v>0.0125</v>
      </c>
      <c r="BJ31" s="149" t="n">
        <v>0.0206896551724138</v>
      </c>
      <c r="BK31" s="149" t="n">
        <v>0.8864297923703</v>
      </c>
      <c r="BL31" s="152" t="n">
        <v>0.000574382538770821</v>
      </c>
      <c r="BM31" s="69"/>
      <c r="BN31" s="69"/>
      <c r="BO31" s="69"/>
      <c r="BP31" s="69"/>
      <c r="BQ31" s="69"/>
      <c r="BR31" s="69"/>
      <c r="BS31" s="69"/>
      <c r="BT31" s="69"/>
      <c r="BU31" s="151"/>
    </row>
    <row r="32" customFormat="false" ht="24.3" hidden="false" customHeight="false" outlineLevel="0" collapsed="false">
      <c r="AA32" s="99" t="s">
        <v>79</v>
      </c>
      <c r="AB32" s="100" t="s">
        <v>80</v>
      </c>
      <c r="AC32" s="101" t="s">
        <v>20</v>
      </c>
      <c r="AD32" s="101" t="s">
        <v>81</v>
      </c>
      <c r="AE32" s="101" t="s">
        <v>23</v>
      </c>
      <c r="AF32" s="101" t="s">
        <v>82</v>
      </c>
      <c r="AG32" s="104" t="s">
        <v>83</v>
      </c>
      <c r="AH32" s="69"/>
      <c r="AI32" s="69"/>
      <c r="AJ32" s="69"/>
      <c r="AK32" s="69"/>
      <c r="AL32" s="69"/>
      <c r="AM32" s="151"/>
      <c r="AO32" s="86"/>
      <c r="AP32" s="146" t="s">
        <v>111</v>
      </c>
      <c r="AQ32" s="147" t="n">
        <v>28.0562500000003</v>
      </c>
      <c r="AR32" s="148" t="n">
        <v>1</v>
      </c>
      <c r="AS32" s="148" t="n">
        <v>28.0562500000003</v>
      </c>
      <c r="AT32" s="148" t="n">
        <v>45.0084432717682</v>
      </c>
      <c r="AU32" s="149" t="n">
        <v>6.10832557330914E-008</v>
      </c>
      <c r="AV32" s="152" t="n">
        <v>0.542215243386885</v>
      </c>
      <c r="AW32" s="69"/>
      <c r="AX32" s="69"/>
      <c r="AY32" s="69"/>
      <c r="AZ32" s="69"/>
      <c r="BA32" s="69"/>
      <c r="BB32" s="69"/>
      <c r="BC32" s="69"/>
      <c r="BD32" s="151"/>
      <c r="BF32" s="258" t="s">
        <v>156</v>
      </c>
      <c r="BG32" s="147" t="n">
        <v>2.1125</v>
      </c>
      <c r="BH32" s="164" t="n">
        <v>1</v>
      </c>
      <c r="BI32" s="148" t="n">
        <v>2.1125</v>
      </c>
      <c r="BJ32" s="148" t="n">
        <v>3.49655172413793</v>
      </c>
      <c r="BK32" s="149" t="n">
        <v>0.0696463154464778</v>
      </c>
      <c r="BL32" s="152" t="n">
        <v>0.0885280251440545</v>
      </c>
      <c r="BM32" s="69"/>
      <c r="BN32" s="69"/>
      <c r="BO32" s="69"/>
      <c r="BP32" s="69"/>
      <c r="BQ32" s="69"/>
      <c r="BR32" s="69"/>
      <c r="BS32" s="69"/>
      <c r="BT32" s="69"/>
      <c r="BU32" s="151"/>
    </row>
    <row r="33" customFormat="false" ht="15" hidden="false" customHeight="true" outlineLevel="0" collapsed="false">
      <c r="AA33" s="257" t="s">
        <v>146</v>
      </c>
      <c r="AB33" s="127" t="n">
        <v>7439.25625</v>
      </c>
      <c r="AC33" s="128" t="n">
        <v>1</v>
      </c>
      <c r="AD33" s="129" t="n">
        <v>7439.25625</v>
      </c>
      <c r="AE33" s="129" t="n">
        <v>10552.6162764265</v>
      </c>
      <c r="AF33" s="130" t="n">
        <v>4.39928623876E-049</v>
      </c>
      <c r="AG33" s="134" t="n">
        <v>0.996317842434794</v>
      </c>
      <c r="AH33" s="69"/>
      <c r="AI33" s="69"/>
      <c r="AJ33" s="69"/>
      <c r="AK33" s="69"/>
      <c r="AL33" s="69"/>
      <c r="AM33" s="151"/>
      <c r="AO33" s="86" t="s">
        <v>157</v>
      </c>
      <c r="AP33" s="146" t="s">
        <v>98</v>
      </c>
      <c r="AQ33" s="186" t="n">
        <v>0.00625000000000209</v>
      </c>
      <c r="AR33" s="164" t="n">
        <v>1</v>
      </c>
      <c r="AS33" s="149" t="n">
        <v>0.00625000000000209</v>
      </c>
      <c r="AT33" s="149" t="n">
        <v>0.0100263852242778</v>
      </c>
      <c r="AU33" s="149" t="n">
        <v>0.920766083914177</v>
      </c>
      <c r="AV33" s="152" t="n">
        <v>0.000263782643102172</v>
      </c>
      <c r="AW33" s="69"/>
      <c r="AX33" s="69"/>
      <c r="AY33" s="69"/>
      <c r="AZ33" s="69"/>
      <c r="BA33" s="69"/>
      <c r="BB33" s="69"/>
      <c r="BC33" s="69"/>
      <c r="BD33" s="151"/>
      <c r="BF33" s="259" t="s">
        <v>149</v>
      </c>
      <c r="BG33" s="243" t="n">
        <v>21.75</v>
      </c>
      <c r="BH33" s="260" t="n">
        <v>36</v>
      </c>
      <c r="BI33" s="245" t="n">
        <v>0.604166666666667</v>
      </c>
      <c r="BJ33" s="246"/>
      <c r="BK33" s="246"/>
      <c r="BL33" s="247"/>
      <c r="BM33" s="226"/>
      <c r="BN33" s="226"/>
      <c r="BO33" s="226"/>
      <c r="BP33" s="226"/>
      <c r="BQ33" s="226"/>
      <c r="BR33" s="226"/>
      <c r="BS33" s="226"/>
      <c r="BT33" s="226"/>
      <c r="BU33" s="227"/>
    </row>
    <row r="34" customFormat="false" ht="14.7" hidden="false" customHeight="false" outlineLevel="0" collapsed="false">
      <c r="AA34" s="259" t="s">
        <v>149</v>
      </c>
      <c r="AB34" s="243" t="n">
        <v>27.49375</v>
      </c>
      <c r="AC34" s="260" t="n">
        <v>39</v>
      </c>
      <c r="AD34" s="245" t="n">
        <v>0.704967948717949</v>
      </c>
      <c r="AE34" s="246"/>
      <c r="AF34" s="246"/>
      <c r="AG34" s="247"/>
      <c r="AH34" s="226"/>
      <c r="AI34" s="226"/>
      <c r="AJ34" s="226"/>
      <c r="AK34" s="226"/>
      <c r="AL34" s="226"/>
      <c r="AM34" s="227"/>
      <c r="AO34" s="86"/>
      <c r="AP34" s="146" t="s">
        <v>99</v>
      </c>
      <c r="AQ34" s="186" t="n">
        <v>0.00625000000000209</v>
      </c>
      <c r="AR34" s="148" t="n">
        <v>1</v>
      </c>
      <c r="AS34" s="149" t="n">
        <v>0.00625000000000209</v>
      </c>
      <c r="AT34" s="149" t="n">
        <v>0.0100263852242778</v>
      </c>
      <c r="AU34" s="149" t="n">
        <v>0.920766083914177</v>
      </c>
      <c r="AV34" s="152" t="n">
        <v>0.000263782643102172</v>
      </c>
      <c r="AW34" s="69"/>
      <c r="AX34" s="69"/>
      <c r="AY34" s="69"/>
      <c r="AZ34" s="69"/>
      <c r="BA34" s="69"/>
      <c r="BB34" s="69"/>
      <c r="BC34" s="69"/>
      <c r="BD34" s="151"/>
    </row>
    <row r="35" customFormat="false" ht="14.4" hidden="false" customHeight="false" outlineLevel="0" collapsed="false">
      <c r="AO35" s="86"/>
      <c r="AP35" s="146" t="s">
        <v>110</v>
      </c>
      <c r="AQ35" s="186" t="n">
        <v>0.00625000000000209</v>
      </c>
      <c r="AR35" s="148" t="n">
        <v>1</v>
      </c>
      <c r="AS35" s="149" t="n">
        <v>0.00625000000000209</v>
      </c>
      <c r="AT35" s="149" t="n">
        <v>0.0100263852242778</v>
      </c>
      <c r="AU35" s="149" t="n">
        <v>0.920766083914177</v>
      </c>
      <c r="AV35" s="152" t="n">
        <v>0.000263782643102172</v>
      </c>
      <c r="AW35" s="69"/>
      <c r="AX35" s="69"/>
      <c r="AY35" s="69"/>
      <c r="AZ35" s="69"/>
      <c r="BA35" s="69"/>
      <c r="BB35" s="69"/>
      <c r="BC35" s="69"/>
      <c r="BD35" s="151"/>
    </row>
    <row r="36" customFormat="false" ht="14.4" hidden="false" customHeight="false" outlineLevel="0" collapsed="false">
      <c r="AO36" s="86"/>
      <c r="AP36" s="146" t="s">
        <v>111</v>
      </c>
      <c r="AQ36" s="186" t="n">
        <v>0.00625000000000209</v>
      </c>
      <c r="AR36" s="148" t="n">
        <v>1</v>
      </c>
      <c r="AS36" s="149" t="n">
        <v>0.00625000000000209</v>
      </c>
      <c r="AT36" s="149" t="n">
        <v>0.0100263852242778</v>
      </c>
      <c r="AU36" s="149" t="n">
        <v>0.920766083914177</v>
      </c>
      <c r="AV36" s="152" t="n">
        <v>0.000263782643102172</v>
      </c>
      <c r="AW36" s="69"/>
      <c r="AX36" s="69"/>
      <c r="AY36" s="69"/>
      <c r="AZ36" s="69"/>
      <c r="BA36" s="69"/>
      <c r="BB36" s="69"/>
      <c r="BC36" s="69"/>
      <c r="BD36" s="151"/>
    </row>
    <row r="37" customFormat="false" ht="14.4" hidden="false" customHeight="true" outlineLevel="0" collapsed="false">
      <c r="AO37" s="231" t="s">
        <v>153</v>
      </c>
      <c r="AP37" s="146" t="s">
        <v>98</v>
      </c>
      <c r="AQ37" s="147" t="n">
        <v>23.6875</v>
      </c>
      <c r="AR37" s="164" t="n">
        <v>38</v>
      </c>
      <c r="AS37" s="149" t="n">
        <v>0.623355263157895</v>
      </c>
      <c r="AT37" s="165"/>
      <c r="AU37" s="165"/>
      <c r="AV37" s="181"/>
      <c r="AW37" s="69"/>
      <c r="AX37" s="69"/>
      <c r="AY37" s="69"/>
      <c r="AZ37" s="69"/>
      <c r="BA37" s="69"/>
      <c r="BB37" s="69"/>
      <c r="BC37" s="69"/>
      <c r="BD37" s="151"/>
    </row>
    <row r="38" customFormat="false" ht="14.4" hidden="false" customHeight="false" outlineLevel="0" collapsed="false">
      <c r="AO38" s="231"/>
      <c r="AP38" s="146" t="s">
        <v>99</v>
      </c>
      <c r="AQ38" s="147" t="n">
        <v>23.6875</v>
      </c>
      <c r="AR38" s="148" t="n">
        <v>38</v>
      </c>
      <c r="AS38" s="149" t="n">
        <v>0.623355263157895</v>
      </c>
      <c r="AT38" s="165"/>
      <c r="AU38" s="165"/>
      <c r="AV38" s="181"/>
      <c r="AW38" s="69"/>
      <c r="AX38" s="69"/>
      <c r="AY38" s="69"/>
      <c r="AZ38" s="69"/>
      <c r="BA38" s="69"/>
      <c r="BB38" s="69"/>
      <c r="BC38" s="69"/>
      <c r="BD38" s="151"/>
    </row>
    <row r="39" customFormat="false" ht="14.4" hidden="false" customHeight="false" outlineLevel="0" collapsed="false">
      <c r="AO39" s="231"/>
      <c r="AP39" s="146" t="s">
        <v>110</v>
      </c>
      <c r="AQ39" s="147" t="n">
        <v>23.6875</v>
      </c>
      <c r="AR39" s="148" t="n">
        <v>38</v>
      </c>
      <c r="AS39" s="149" t="n">
        <v>0.623355263157895</v>
      </c>
      <c r="AT39" s="165"/>
      <c r="AU39" s="165"/>
      <c r="AV39" s="181"/>
      <c r="AW39" s="69"/>
      <c r="AX39" s="69"/>
      <c r="AY39" s="69"/>
      <c r="AZ39" s="69"/>
      <c r="BA39" s="69"/>
      <c r="BB39" s="69"/>
      <c r="BC39" s="69"/>
      <c r="BD39" s="151"/>
    </row>
    <row r="40" customFormat="false" ht="14.7" hidden="false" customHeight="false" outlineLevel="0" collapsed="false">
      <c r="AO40" s="231"/>
      <c r="AP40" s="242" t="s">
        <v>111</v>
      </c>
      <c r="AQ40" s="243" t="n">
        <v>23.6875</v>
      </c>
      <c r="AR40" s="244" t="n">
        <v>38</v>
      </c>
      <c r="AS40" s="245" t="n">
        <v>0.623355263157895</v>
      </c>
      <c r="AT40" s="246"/>
      <c r="AU40" s="246"/>
      <c r="AV40" s="247"/>
      <c r="AW40" s="69"/>
      <c r="AX40" s="69"/>
      <c r="AY40" s="69"/>
      <c r="AZ40" s="69"/>
      <c r="BA40" s="69"/>
      <c r="BB40" s="69"/>
      <c r="BC40" s="69"/>
      <c r="BD40" s="151"/>
    </row>
    <row r="41" customFormat="false" ht="14.4" hidden="false" customHeight="false" outlineLevel="0" collapsed="false">
      <c r="AO41" s="174"/>
      <c r="AP41" s="69"/>
      <c r="AQ41" s="69"/>
      <c r="AR41" s="69"/>
      <c r="AS41" s="69"/>
      <c r="AT41" s="69"/>
      <c r="AU41" s="69"/>
      <c r="AV41" s="69"/>
      <c r="AW41" s="69"/>
      <c r="AX41" s="69"/>
      <c r="AY41" s="69"/>
      <c r="AZ41" s="69"/>
      <c r="BA41" s="69"/>
      <c r="BB41" s="69"/>
      <c r="BC41" s="69"/>
      <c r="BD41" s="151"/>
    </row>
    <row r="42" customFormat="false" ht="14.4" hidden="false" customHeight="true" outlineLevel="0" collapsed="false">
      <c r="AO42" s="77" t="s">
        <v>140</v>
      </c>
      <c r="AP42" s="77"/>
      <c r="AQ42" s="77"/>
      <c r="AR42" s="77"/>
      <c r="AS42" s="77"/>
      <c r="AT42" s="77"/>
      <c r="AU42" s="77"/>
      <c r="AV42" s="69"/>
      <c r="AW42" s="69"/>
      <c r="AX42" s="69"/>
      <c r="AY42" s="69"/>
      <c r="AZ42" s="69"/>
      <c r="BA42" s="69"/>
      <c r="BB42" s="69"/>
      <c r="BC42" s="69"/>
      <c r="BD42" s="151"/>
    </row>
    <row r="43" customFormat="false" ht="14.7" hidden="false" customHeight="true" outlineLevel="0" collapsed="false">
      <c r="AO43" s="86" t="s">
        <v>143</v>
      </c>
      <c r="AP43" s="86"/>
      <c r="AQ43" s="86"/>
      <c r="AR43" s="86"/>
      <c r="AS43" s="86"/>
      <c r="AT43" s="86"/>
      <c r="AU43" s="86"/>
      <c r="AV43" s="69"/>
      <c r="AW43" s="69"/>
      <c r="AX43" s="69"/>
      <c r="AY43" s="69"/>
      <c r="AZ43" s="69"/>
      <c r="BA43" s="69"/>
      <c r="BB43" s="69"/>
      <c r="BC43" s="69"/>
      <c r="BD43" s="151"/>
    </row>
    <row r="44" customFormat="false" ht="24.3" hidden="false" customHeight="false" outlineLevel="0" collapsed="false">
      <c r="AO44" s="99" t="s">
        <v>79</v>
      </c>
      <c r="AP44" s="100" t="s">
        <v>80</v>
      </c>
      <c r="AQ44" s="101" t="s">
        <v>20</v>
      </c>
      <c r="AR44" s="101" t="s">
        <v>81</v>
      </c>
      <c r="AS44" s="101" t="s">
        <v>23</v>
      </c>
      <c r="AT44" s="101" t="s">
        <v>82</v>
      </c>
      <c r="AU44" s="102" t="s">
        <v>83</v>
      </c>
      <c r="AV44" s="69"/>
      <c r="AW44" s="69"/>
      <c r="AX44" s="69"/>
      <c r="AY44" s="69"/>
      <c r="AZ44" s="69"/>
      <c r="BA44" s="69"/>
      <c r="BB44" s="69"/>
      <c r="BC44" s="69"/>
      <c r="BD44" s="151"/>
    </row>
    <row r="45" customFormat="false" ht="14.7" hidden="false" customHeight="false" outlineLevel="0" collapsed="false">
      <c r="AO45" s="257" t="s">
        <v>146</v>
      </c>
      <c r="AP45" s="127" t="n">
        <v>7439.25625</v>
      </c>
      <c r="AQ45" s="128" t="n">
        <v>1</v>
      </c>
      <c r="AR45" s="129" t="n">
        <v>7439.25625</v>
      </c>
      <c r="AS45" s="129" t="n">
        <v>13156.1018033741</v>
      </c>
      <c r="AT45" s="130" t="n">
        <v>6.89378750042728E-050</v>
      </c>
      <c r="AU45" s="131" t="n">
        <v>0.997119925208529</v>
      </c>
      <c r="AV45" s="69"/>
      <c r="AW45" s="69"/>
      <c r="AX45" s="69"/>
      <c r="AY45" s="69"/>
      <c r="AZ45" s="69"/>
      <c r="BA45" s="69"/>
      <c r="BB45" s="69"/>
      <c r="BC45" s="69"/>
      <c r="BD45" s="151"/>
    </row>
    <row r="46" customFormat="false" ht="14.4" hidden="false" customHeight="false" outlineLevel="0" collapsed="false">
      <c r="AO46" s="258" t="s">
        <v>152</v>
      </c>
      <c r="AP46" s="147" t="n">
        <v>6.00625</v>
      </c>
      <c r="AQ46" s="164" t="n">
        <v>1</v>
      </c>
      <c r="AR46" s="148" t="n">
        <v>6.00625</v>
      </c>
      <c r="AS46" s="148" t="n">
        <v>10.6218731820826</v>
      </c>
      <c r="AT46" s="149" t="n">
        <v>0.0023592986277611</v>
      </c>
      <c r="AU46" s="150" t="n">
        <v>0.218458740622869</v>
      </c>
      <c r="AV46" s="69"/>
      <c r="AW46" s="69"/>
      <c r="AX46" s="69"/>
      <c r="AY46" s="69"/>
      <c r="AZ46" s="69"/>
      <c r="BA46" s="69"/>
      <c r="BB46" s="69"/>
      <c r="BC46" s="69"/>
      <c r="BD46" s="151"/>
    </row>
    <row r="47" customFormat="false" ht="14.7" hidden="false" customHeight="false" outlineLevel="0" collapsed="false">
      <c r="AO47" s="259" t="s">
        <v>149</v>
      </c>
      <c r="AP47" s="243" t="n">
        <v>21.4875</v>
      </c>
      <c r="AQ47" s="260" t="n">
        <v>38</v>
      </c>
      <c r="AR47" s="245" t="n">
        <v>0.56546052631579</v>
      </c>
      <c r="AS47" s="246"/>
      <c r="AT47" s="246"/>
      <c r="AU47" s="261"/>
      <c r="AV47" s="226"/>
      <c r="AW47" s="226"/>
      <c r="AX47" s="226"/>
      <c r="AY47" s="226"/>
      <c r="AZ47" s="226"/>
      <c r="BA47" s="226"/>
      <c r="BB47" s="226"/>
      <c r="BC47" s="226"/>
      <c r="BD47" s="227"/>
    </row>
  </sheetData>
  <mergeCells count="85">
    <mergeCell ref="B1:L1"/>
    <mergeCell ref="N1:Y1"/>
    <mergeCell ref="AA1:AM1"/>
    <mergeCell ref="AO1:BD1"/>
    <mergeCell ref="BF1:BU1"/>
    <mergeCell ref="B2:I2"/>
    <mergeCell ref="K2:L2"/>
    <mergeCell ref="N2:U2"/>
    <mergeCell ref="W2:Y2"/>
    <mergeCell ref="AA2:AH2"/>
    <mergeCell ref="AJ2:AM2"/>
    <mergeCell ref="AO2:AV2"/>
    <mergeCell ref="AX2:BD2"/>
    <mergeCell ref="BF2:BM2"/>
    <mergeCell ref="BO2:BU2"/>
    <mergeCell ref="B3:I3"/>
    <mergeCell ref="K3:L3"/>
    <mergeCell ref="N3:U3"/>
    <mergeCell ref="AA3:AH3"/>
    <mergeCell ref="AO3:AV3"/>
    <mergeCell ref="BF3:BM3"/>
    <mergeCell ref="B4:C4"/>
    <mergeCell ref="N4:O4"/>
    <mergeCell ref="AA4:AB4"/>
    <mergeCell ref="AO4:AP4"/>
    <mergeCell ref="BF4:BG4"/>
    <mergeCell ref="B5:B8"/>
    <mergeCell ref="N5:N8"/>
    <mergeCell ref="AA5:AA8"/>
    <mergeCell ref="AO5:AO8"/>
    <mergeCell ref="BF5:BF8"/>
    <mergeCell ref="X6:Y6"/>
    <mergeCell ref="AY6:AZ6"/>
    <mergeCell ref="BA6:BB6"/>
    <mergeCell ref="BC6:BD6"/>
    <mergeCell ref="BO6:BQ6"/>
    <mergeCell ref="BR6:BU6"/>
    <mergeCell ref="X7:Y7"/>
    <mergeCell ref="AY7:AZ7"/>
    <mergeCell ref="BA7:BB7"/>
    <mergeCell ref="BC7:BD7"/>
    <mergeCell ref="BO7:BQ7"/>
    <mergeCell ref="BR7:BU7"/>
    <mergeCell ref="B9:B12"/>
    <mergeCell ref="N9:N12"/>
    <mergeCell ref="AA9:AA12"/>
    <mergeCell ref="AO9:AO12"/>
    <mergeCell ref="BF9:BF12"/>
    <mergeCell ref="X10:Y10"/>
    <mergeCell ref="AY10:AZ10"/>
    <mergeCell ref="BA10:BB10"/>
    <mergeCell ref="BC10:BD10"/>
    <mergeCell ref="BO10:BQ10"/>
    <mergeCell ref="BR10:BU10"/>
    <mergeCell ref="X11:Y11"/>
    <mergeCell ref="AY11:AZ11"/>
    <mergeCell ref="BA11:BB11"/>
    <mergeCell ref="BC11:BD11"/>
    <mergeCell ref="BO11:BQ11"/>
    <mergeCell ref="BR11:BU11"/>
    <mergeCell ref="N13:N16"/>
    <mergeCell ref="AA13:AA16"/>
    <mergeCell ref="AO13:AO16"/>
    <mergeCell ref="BF13:BF16"/>
    <mergeCell ref="B14:H14"/>
    <mergeCell ref="B15:H15"/>
    <mergeCell ref="AA17:AA20"/>
    <mergeCell ref="AO17:AO20"/>
    <mergeCell ref="BF17:BF20"/>
    <mergeCell ref="N18:T18"/>
    <mergeCell ref="N19:T19"/>
    <mergeCell ref="AA21:AA24"/>
    <mergeCell ref="AO21:AO24"/>
    <mergeCell ref="BF21:BF24"/>
    <mergeCell ref="AA25:AA28"/>
    <mergeCell ref="AO25:AO28"/>
    <mergeCell ref="BF26:BL26"/>
    <mergeCell ref="BF27:BL27"/>
    <mergeCell ref="AO29:AO32"/>
    <mergeCell ref="AA30:AG30"/>
    <mergeCell ref="AA31:AG31"/>
    <mergeCell ref="AO33:AO36"/>
    <mergeCell ref="AO37:AO40"/>
    <mergeCell ref="AO42:AU42"/>
    <mergeCell ref="AO43:AU43"/>
  </mergeCells>
  <printOptions headings="false" gridLines="false" gridLinesSet="true" horizontalCentered="false" verticalCentered="false"/>
  <pageMargins left="0.7" right="0.7" top="0.75" bottom="0.75" header="0.511805555555555" footer="0.511805555555555"/>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customXml/_rels/item1.xml.rels><?xml version="1.0" encoding="UTF-8"?>
<Relationships xmlns="http://schemas.openxmlformats.org/package/2006/relationships"><Relationship Id="rId1" Type="http://schemas.openxmlformats.org/officeDocument/2006/relationships/customXmlProps" Target="itemProps1.xml"/>
</Relationships>
</file>

<file path=customXml/_rels/item2.xml.rels><?xml version="1.0" encoding="UTF-8"?>
<Relationships xmlns="http://schemas.openxmlformats.org/package/2006/relationships"><Relationship Id="rId1" Type="http://schemas.openxmlformats.org/officeDocument/2006/relationships/customXmlProps" Target="itemProps2.xml"/>
</Relationships>
</file>

<file path=customXml/_rels/item3.xml.rels><?xml version="1.0" encoding="UTF-8"?>
<Relationships xmlns="http://schemas.openxmlformats.org/package/2006/relationships"><Relationship Id="rId1" Type="http://schemas.openxmlformats.org/officeDocument/2006/relationships/customXmlProps" Target="itemProps3.xml"/>
</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5545540C5CC05F49B9F102AC9006ABC0" ma:contentTypeVersion="7" ma:contentTypeDescription="Create a new document." ma:contentTypeScope="" ma:versionID="13dd8d8b02aecb40adc89552bf514269">
  <xsd:schema xmlns:xsd="http://www.w3.org/2001/XMLSchema" xmlns:p="http://schemas.microsoft.com/office/2006/metadata/properties" xmlns:ns2="ad6050de-b204-4cd9-b492-5bc34f5a8a79" targetNamespace="http://schemas.microsoft.com/office/2006/metadata/properties" ma:root="true" ma:fieldsID="ba31fb450d54352de63754597d7a3f68" ns2:_="">
    <xsd:import namespace="ad6050de-b204-4cd9-b492-5bc34f5a8a79"/>
    <xsd:element name="properties">
      <xsd:complexType>
        <xsd:sequence>
          <xsd:element name="documentManagement">
            <xsd:complexType>
              <xsd:all>
                <xsd:element ref="ns2:DocumentType" minOccurs="0"/>
                <xsd:element ref="ns2:FileFormat" minOccurs="0"/>
                <xsd:element ref="ns2:DocumentId" minOccurs="0"/>
                <xsd:element ref="ns2:TitleName" minOccurs="0"/>
                <xsd:element ref="ns2:StageName" minOccurs="0"/>
                <xsd:element ref="ns2:IsDeleted" minOccurs="0"/>
                <xsd:element ref="ns2:Checked_x0020_Out_x0020_To" minOccurs="0"/>
              </xsd:all>
            </xsd:complexType>
          </xsd:element>
        </xsd:sequence>
      </xsd:complexType>
    </xsd:element>
  </xsd:schema>
  <xsd:schema xmlns:xsd="http://www.w3.org/2001/XMLSchema" xmlns:dms="http://schemas.microsoft.com/office/2006/documentManagement/types" targetNamespace="ad6050de-b204-4cd9-b492-5bc34f5a8a79" elementFormDefault="qualified">
    <xsd:import namespace="http://schemas.microsoft.com/office/2006/documentManagement/types"/>
    <xsd:element name="DocumentType" ma:index="8" nillable="true" ma:displayName="DocumentType" ma:internalName="DocumentType">
      <xsd:simpleType>
        <xsd:restriction base="dms:Text"/>
      </xsd:simpleType>
    </xsd:element>
    <xsd:element name="FileFormat" ma:index="9" nillable="true" ma:displayName="FileFormat" ma:internalName="FileFormat">
      <xsd:simpleType>
        <xsd:restriction base="dms:Text"/>
      </xsd:simpleType>
    </xsd:element>
    <xsd:element name="DocumentId" ma:index="10" nillable="true" ma:displayName="DocumentId" ma:internalName="DocumentId">
      <xsd:simpleType>
        <xsd:restriction base="dms:Text"/>
      </xsd:simpleType>
    </xsd:element>
    <xsd:element name="TitleName" ma:index="11" nillable="true" ma:displayName="TitleName" ma:internalName="TitleName">
      <xsd:simpleType>
        <xsd:restriction base="dms:Text"/>
      </xsd:simpleType>
    </xsd:element>
    <xsd:element name="StageName" ma:index="12" nillable="true" ma:displayName="StageName" ma:internalName="StageName">
      <xsd:simpleType>
        <xsd:restriction base="dms:Text"/>
      </xsd:simpleType>
    </xsd:element>
    <xsd:element name="IsDeleted" ma:index="13" nillable="true" ma:displayName="IsDeleted" ma:default="0" ma:internalName="IsDeleted">
      <xsd:simpleType>
        <xsd:restriction base="dms:Boolean"/>
      </xsd:simpleType>
    </xsd:element>
    <xsd:element name="Checked_x0020_Out_x0020_To" ma:index="14" nillable="true" ma:displayName="Checked Out To" ma:list="UserInfo" ma:internalName="Checked_x0020_Out_x0020_To">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3.xml><?xml version="1.0" encoding="utf-8"?>
<p:properties xmlns:p="http://schemas.microsoft.com/office/2006/metadata/properties" xmlns:xsi="http://www.w3.org/2001/XMLSchema-instance">
  <documentManagement>
    <FileFormat xmlns="ad6050de-b204-4cd9-b492-5bc34f5a8a79">XLSX</FileFormat>
    <DocumentId xmlns="ad6050de-b204-4cd9-b492-5bc34f5a8a79">Data Sheet 1.XLSX</DocumentId>
    <IsDeleted xmlns="ad6050de-b204-4cd9-b492-5bc34f5a8a79">false</IsDeleted>
    <Checked_x0020_Out_x0020_To xmlns="ad6050de-b204-4cd9-b492-5bc34f5a8a79">
      <UserInfo>
        <DisplayName/>
        <AccountId xsi:nil="true"/>
        <AccountType/>
      </UserInfo>
    </Checked_x0020_Out_x0020_To>
    <DocumentType xmlns="ad6050de-b204-4cd9-b492-5bc34f5a8a79">Data Sheet</DocumentType>
    <TitleName xmlns="ad6050de-b204-4cd9-b492-5bc34f5a8a79">Data Sheet 1.XLSX</TitleName>
    <StageName xmlns="ad6050de-b204-4cd9-b492-5bc34f5a8a79">Upload</StageName>
  </documentManagement>
</p:properties>
</file>

<file path=customXml/itemProps1.xml><?xml version="1.0" encoding="utf-8"?>
<ds:datastoreItem xmlns:ds="http://schemas.openxmlformats.org/officeDocument/2006/customXml" ds:itemID="{FA849663-E906-47CB-8B3F-0EB266235A31}">
  <ds:schemaRefs>
    <ds:schemaRef ds:uri="http://schemas.microsoft.com/sharepoint/v3/contenttype/forms"/>
  </ds:schemaRefs>
</ds:datastoreItem>
</file>

<file path=customXml/itemProps2.xml><?xml version="1.0" encoding="utf-8"?>
<ds:datastoreItem xmlns:ds="http://schemas.openxmlformats.org/officeDocument/2006/customXml" ds:itemID="{252732D7-A548-4B39-842C-4C878D1E1A0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d6050de-b204-4cd9-b492-5bc34f5a8a79"/>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3.xml><?xml version="1.0" encoding="utf-8"?>
<ds:datastoreItem xmlns:ds="http://schemas.openxmlformats.org/officeDocument/2006/customXml" ds:itemID="{0B0567D5-BD80-4677-8E75-D32F05137619}">
  <ds:schemaRefs>
    <ds:schemaRef ds:uri="http://purl.org/dc/elements/1.1/"/>
    <ds:schemaRef ds:uri="http://schemas.microsoft.com/office/2006/metadata/properties"/>
    <ds:schemaRef ds:uri="ad6050de-b204-4cd9-b492-5bc34f5a8a79"/>
    <ds:schemaRef ds:uri="http://purl.org/dc/terms/"/>
    <ds:schemaRef ds:uri="http://schemas.openxmlformats.org/package/2006/metadata/core-properties"/>
    <ds:schemaRef ds:uri="http://schemas.microsoft.com/office/2006/documentManagement/type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Template/>
  <TotalTime>159</TotalTime>
  <Application>LibreOffice/7.1.6.2$Linux_X86_64 LibreOffice_project/10$Build-2</Application>
  <AppVersion>15.0000</AppVersion>
  <Company>Technische Universiteit Eindhoven</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2013-05-09T12:54:42Z</dcterms:created>
  <dc:creator>Daniel Lakens</dc:creator>
  <dc:description/>
  <dc:language>pt-BR</dc:language>
  <cp:lastModifiedBy/>
  <dcterms:modified xsi:type="dcterms:W3CDTF">2021-11-15T13:11:30Z</dcterms:modified>
  <cp:revision>2</cp:revision>
  <dc:subject/>
  <dc:title/>
</cp:coreProperties>
</file>

<file path=docProps/custom.xml><?xml version="1.0" encoding="utf-8"?>
<Properties xmlns="http://schemas.openxmlformats.org/officeDocument/2006/custom-properties" xmlns:vt="http://schemas.openxmlformats.org/officeDocument/2006/docPropsVTypes"/>
</file>