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autoCompressPictures="0"/>
  <mc:AlternateContent xmlns:mc="http://schemas.openxmlformats.org/markup-compatibility/2006">
    <mc:Choice Requires="x15">
      <x15ac:absPath xmlns:x15ac="http://schemas.microsoft.com/office/spreadsheetml/2010/11/ac" url="C:\Users\terre\Documents\Senior Project\AutoAdvisor\"/>
    </mc:Choice>
  </mc:AlternateContent>
  <xr:revisionPtr revIDLastSave="0" documentId="13_ncr:1_{2F76DDAA-9A52-49EE-BF91-BD02AFC56A0D}" xr6:coauthVersionLast="47" xr6:coauthVersionMax="47" xr10:uidLastSave="{00000000-0000-0000-0000-000000000000}"/>
  <bookViews>
    <workbookView xWindow="-108" yWindow="-108" windowWidth="23256" windowHeight="12456" tabRatio="868" activeTab="2" xr2:uid="{00000000-000D-0000-FFFF-FFFF00000000}"/>
  </bookViews>
  <sheets>
    <sheet name="Student Information" sheetId="3" r:id="rId1"/>
    <sheet name="Advising Log" sheetId="5" r:id="rId2"/>
    <sheet name="Planning Sheet" sheetId="1" r:id="rId3"/>
    <sheet name="Course Substitutions" sheetId="10" r:id="rId4"/>
    <sheet name="Senior Audit" sheetId="9" r:id="rId5"/>
    <sheet name="Degree Audit" sheetId="13" r:id="rId6"/>
    <sheet name="Master Data" sheetId="11" state="hidden" r:id="rId7"/>
    <sheet name="Options" sheetId="6" state="hidden" r:id="rId8"/>
  </sheets>
  <definedNames>
    <definedName name="CSCI101">'Master Data'!$B$2:$Q$2</definedName>
    <definedName name="CSCI150">'Master Data'!$B$3:$Q$3</definedName>
    <definedName name="CSCI151">'Master Data'!$B$4:$Q$4</definedName>
    <definedName name="CSCI250">'Master Data'!$B$5:$Q$5</definedName>
    <definedName name="CSCI251">'Master Data'!$B$6:$Q$6</definedName>
    <definedName name="CSCI281">'Master Data'!$B$7:$Q$7</definedName>
    <definedName name="CSCI287">'Master Data'!$B$8:$Q$8</definedName>
    <definedName name="CSCI296">'Master Data'!$B$9:$Q$9</definedName>
    <definedName name="CSCI303">'Master Data'!$B$10:$Q$10</definedName>
    <definedName name="CSCI356">'Master Data'!$B$11:$Q$11</definedName>
    <definedName name="CSCI358">'Master Data'!$B$27:$Q$27</definedName>
    <definedName name="CSCI392">'Master Data'!$B$12:$Q$12</definedName>
    <definedName name="CSCI400">'Master Data'!$B$13:$Q$13</definedName>
    <definedName name="CSCI445">'Master Data'!$B$26:$Q$26</definedName>
    <definedName name="CSCI470">'Master Data'!$B$28:$Q$28</definedName>
    <definedName name="CSCI485">'Master Data'!$B$14:$Q$14</definedName>
    <definedName name="CSCI487">'Master Data'!$B$15:$Q$15</definedName>
    <definedName name="CSCI489">'Master Data'!$B$16:$Q$16</definedName>
    <definedName name="CSCI493">'Master Data'!$B$17:$Q$17</definedName>
    <definedName name="CSCI494">'Master Data'!$B$18:$Q$18</definedName>
    <definedName name="CSCIELEC1">'Master Data'!$B$29:$Q$29</definedName>
    <definedName name="CSCIELEC2">'Master Data'!$B$30:$Q$30</definedName>
    <definedName name="CSCIELEC3">'Master Data'!$B$31:$Q$31</definedName>
    <definedName name="CSCIELEC4">'Master Data'!$B$30:$Q$30</definedName>
    <definedName name="CSCIELEC5">'Master Data'!$B$31:$Q$31</definedName>
    <definedName name="ENGL110">'Master Data'!$B$37:$Q$37</definedName>
    <definedName name="ENGL111">'Master Data'!$B$38:$Q$38</definedName>
    <definedName name="ENGL342">'Master Data'!$B$39:$Q$39</definedName>
    <definedName name="EXTRA1">'Master Data'!$B$48:$Q$48</definedName>
    <definedName name="EXTRA10">'Master Data'!$B$57:$Q$57</definedName>
    <definedName name="EXTRA11">'Master Data'!$B$58:$Q$58</definedName>
    <definedName name="EXTRA2">'Master Data'!$B$49:$Q$49</definedName>
    <definedName name="EXTRA3">'Master Data'!$B$50:$Q$50</definedName>
    <definedName name="EXTRA4">'Master Data'!$B$51:$Q$51</definedName>
    <definedName name="EXTRA5">'Master Data'!$B$52:$Q$52</definedName>
    <definedName name="EXTRA6">'Master Data'!$B$53:$Q$53</definedName>
    <definedName name="EXTRA7">'Master Data'!$B$54:$Q$54</definedName>
    <definedName name="EXTRA8">'Master Data'!$B$55:$Q$55</definedName>
    <definedName name="EXTRA9">'Master Data'!$B$56:$Q$56</definedName>
    <definedName name="FREEELEC1">'Master Data'!$B$46:$Q$46</definedName>
    <definedName name="FREEELEC2">'Master Data'!$B$47:$Q$47</definedName>
    <definedName name="GLOELEC1">'Master Data'!$B$45:$Q$45</definedName>
    <definedName name="HISTELEC1">'Master Data'!$B$43:$Q$43</definedName>
    <definedName name="HWELEC1">'Master Data'!$B$42:$Q$42</definedName>
    <definedName name="LITELEC1">'Master Data'!$B$41:$Q$41</definedName>
    <definedName name="MATH120">'Master Data'!$B$19:$Q$19</definedName>
    <definedName name="MATH121">'Master Data'!$B$20:$Q$20</definedName>
    <definedName name="MATH150">'Master Data'!$B$21:$Q$21</definedName>
    <definedName name="MATH260">'Master Data'!$B$22:$Q$22</definedName>
    <definedName name="MATH261">'Master Data'!$B$23:$Q$23</definedName>
    <definedName name="MATH280">'Master Data'!$B$24:$Q$24</definedName>
    <definedName name="MATHELEC1">'Master Data'!$B$32:$Q$32</definedName>
    <definedName name="PHIL450">'Master Data'!$B$40:$Q$40</definedName>
    <definedName name="_xlnm.Print_Area" localSheetId="4">'Senior Audit'!$B$1:$M$50</definedName>
    <definedName name="_xlnm.Print_Titles" localSheetId="4">'Senior Audit'!$1:$1</definedName>
    <definedName name="SCILAB1">'Master Data'!$B$34:$Q$34</definedName>
    <definedName name="SCILAB2">'Master Data'!$B$36:$Q$36</definedName>
    <definedName name="SCILAB3">'Master Data'!#REF!</definedName>
    <definedName name="SCILEC1">'Master Data'!$B$33:$Q$33</definedName>
    <definedName name="SCILEC2">'Master Data'!$B$35:$Q$35</definedName>
    <definedName name="SCILEC3">'Master Data'!#REF!</definedName>
    <definedName name="SOCELEC1">'Master Data'!$B$44:$Q$44</definedName>
    <definedName name="STAT340">'Master Data'!$B$25:$Q$25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5" i="13" l="1"/>
  <c r="E45" i="13"/>
  <c r="D45" i="13"/>
  <c r="G40" i="13"/>
  <c r="E40" i="13"/>
  <c r="D40" i="13"/>
  <c r="G52" i="13"/>
  <c r="E52" i="13"/>
  <c r="D52" i="13"/>
  <c r="E25" i="13"/>
  <c r="D25" i="13"/>
  <c r="G42" i="13"/>
  <c r="E42" i="13"/>
  <c r="D42" i="13"/>
  <c r="A70" i="13"/>
  <c r="A69" i="13"/>
  <c r="F9" i="13"/>
  <c r="E9" i="13"/>
  <c r="C9" i="13"/>
  <c r="B9" i="13"/>
  <c r="F15" i="13"/>
  <c r="E15" i="13"/>
  <c r="C15" i="13"/>
  <c r="B15" i="13"/>
  <c r="F10" i="13"/>
  <c r="E10" i="13"/>
  <c r="B10" i="13"/>
  <c r="E70" i="13"/>
  <c r="D70" i="13"/>
  <c r="E69" i="13"/>
  <c r="D69" i="13"/>
  <c r="A24" i="13"/>
  <c r="A23" i="13"/>
  <c r="A61" i="13"/>
  <c r="A60" i="13"/>
  <c r="A59" i="13"/>
  <c r="A58" i="13"/>
  <c r="F18" i="13"/>
  <c r="E18" i="13"/>
  <c r="C18" i="13"/>
  <c r="B18" i="13"/>
  <c r="D44" i="1"/>
  <c r="B18" i="9"/>
  <c r="B15" i="9"/>
  <c r="B19" i="9"/>
  <c r="D15" i="9"/>
  <c r="C18" i="9"/>
  <c r="D19" i="9"/>
  <c r="D18" i="9"/>
  <c r="G19" i="9"/>
  <c r="E15" i="9"/>
  <c r="C15" i="9"/>
  <c r="E19" i="9"/>
  <c r="G15" i="9"/>
  <c r="C19" i="9"/>
  <c r="J28" i="11" l="1"/>
  <c r="I28" i="11"/>
  <c r="H28" i="11"/>
  <c r="F44" i="1"/>
  <c r="D46" i="1"/>
  <c r="F46" i="1"/>
  <c r="D39" i="1"/>
  <c r="C41" i="1"/>
  <c r="F39" i="1"/>
  <c r="B46" i="13" l="1"/>
  <c r="A42" i="13"/>
  <c r="C69" i="13"/>
  <c r="B69" i="13"/>
  <c r="B60" i="13"/>
  <c r="H17" i="13"/>
  <c r="H12" i="13"/>
  <c r="H11" i="13"/>
  <c r="H8" i="13"/>
  <c r="H7" i="13"/>
  <c r="G48" i="13"/>
  <c r="G41" i="13"/>
  <c r="G39" i="13"/>
  <c r="G38" i="13"/>
  <c r="G37" i="13"/>
  <c r="G36" i="13"/>
  <c r="G35" i="13"/>
  <c r="G34" i="13"/>
  <c r="G33" i="13"/>
  <c r="G32" i="13"/>
  <c r="G43" i="13"/>
  <c r="G46" i="13"/>
  <c r="G47" i="13"/>
  <c r="G44" i="13"/>
  <c r="G49" i="13"/>
  <c r="G50" i="13"/>
  <c r="G51" i="13"/>
  <c r="C27" i="1"/>
  <c r="C23" i="1"/>
  <c r="F21" i="1"/>
  <c r="F33" i="1"/>
  <c r="D27" i="1"/>
  <c r="F22" i="1"/>
  <c r="D21" i="1"/>
  <c r="D38" i="1"/>
  <c r="D33" i="1"/>
  <c r="C33" i="1"/>
  <c r="F19" i="1"/>
  <c r="F13" i="1"/>
  <c r="D34" i="1"/>
  <c r="D19" i="1"/>
  <c r="F27" i="1"/>
  <c r="D13" i="1"/>
  <c r="D30" i="1"/>
  <c r="C21" i="1"/>
  <c r="C38" i="1"/>
  <c r="C5" i="9"/>
  <c r="F38" i="1"/>
  <c r="C8" i="10"/>
  <c r="C34" i="1"/>
  <c r="C22" i="1"/>
  <c r="D22" i="1"/>
  <c r="F30" i="1"/>
  <c r="A45" i="13" l="1"/>
  <c r="B45" i="13"/>
  <c r="A40" i="13"/>
  <c r="B40" i="13"/>
  <c r="C40" i="13"/>
  <c r="B52" i="13"/>
  <c r="C52" i="13"/>
  <c r="A52" i="13"/>
  <c r="D9" i="13"/>
  <c r="D15" i="13"/>
  <c r="D10" i="13"/>
  <c r="C10" i="13"/>
  <c r="A25" i="13"/>
  <c r="B11" i="1"/>
  <c r="B16" i="1"/>
  <c r="C46" i="13"/>
  <c r="C47" i="13"/>
  <c r="E61" i="13"/>
  <c r="D61" i="13"/>
  <c r="E60" i="13"/>
  <c r="D60" i="13"/>
  <c r="E59" i="13"/>
  <c r="D59" i="13"/>
  <c r="E58" i="13"/>
  <c r="D58" i="13"/>
  <c r="G53" i="13"/>
  <c r="E53" i="13"/>
  <c r="D53" i="13"/>
  <c r="E51" i="13"/>
  <c r="D51" i="13"/>
  <c r="E50" i="13"/>
  <c r="D50" i="13"/>
  <c r="E49" i="13"/>
  <c r="D49" i="13"/>
  <c r="E44" i="13"/>
  <c r="D44" i="13"/>
  <c r="E47" i="13"/>
  <c r="D47" i="13"/>
  <c r="E46" i="13"/>
  <c r="D46" i="13"/>
  <c r="E43" i="13"/>
  <c r="D43" i="13"/>
  <c r="E48" i="13"/>
  <c r="D48" i="13"/>
  <c r="D41" i="13"/>
  <c r="E41" i="13"/>
  <c r="E39" i="13"/>
  <c r="D39" i="13"/>
  <c r="E38" i="13"/>
  <c r="D38" i="13"/>
  <c r="E37" i="13"/>
  <c r="D37" i="13"/>
  <c r="E36" i="13"/>
  <c r="D36" i="13"/>
  <c r="E35" i="13"/>
  <c r="D35" i="13"/>
  <c r="E34" i="13"/>
  <c r="D34" i="13"/>
  <c r="E33" i="13"/>
  <c r="D33" i="13"/>
  <c r="E32" i="13"/>
  <c r="D32" i="13"/>
  <c r="E24" i="13"/>
  <c r="D24" i="13"/>
  <c r="B24" i="13"/>
  <c r="E23" i="13"/>
  <c r="D23" i="13"/>
  <c r="B23" i="13"/>
  <c r="F17" i="13"/>
  <c r="E17" i="13"/>
  <c r="F16" i="13"/>
  <c r="E16" i="13"/>
  <c r="C16" i="13"/>
  <c r="B16" i="13"/>
  <c r="F14" i="13"/>
  <c r="E14" i="13"/>
  <c r="C14" i="13"/>
  <c r="B14" i="13"/>
  <c r="F13" i="13"/>
  <c r="E13" i="13"/>
  <c r="C13" i="13"/>
  <c r="B13" i="13"/>
  <c r="F12" i="13"/>
  <c r="E12" i="13"/>
  <c r="F11" i="13"/>
  <c r="E11" i="13"/>
  <c r="B11" i="13"/>
  <c r="F8" i="13"/>
  <c r="E8" i="13"/>
  <c r="F7" i="13"/>
  <c r="E7" i="13"/>
  <c r="E2" i="13"/>
  <c r="B2" i="13"/>
  <c r="B3" i="5"/>
  <c r="F79" i="13"/>
  <c r="F64" i="13"/>
  <c r="F55" i="13"/>
  <c r="F28" i="13"/>
  <c r="G19" i="13"/>
  <c r="B29" i="1"/>
  <c r="L2" i="11"/>
  <c r="A47" i="9"/>
  <c r="A46" i="9"/>
  <c r="G4" i="11"/>
  <c r="O4" i="11" s="1"/>
  <c r="G3" i="11"/>
  <c r="H3" i="11" s="1"/>
  <c r="G2" i="11"/>
  <c r="O2" i="11" s="1"/>
  <c r="N37" i="11"/>
  <c r="N24" i="11"/>
  <c r="N4" i="11"/>
  <c r="N3" i="11"/>
  <c r="N2" i="11"/>
  <c r="L4" i="11"/>
  <c r="L3" i="11"/>
  <c r="K4" i="11"/>
  <c r="K3" i="11"/>
  <c r="K2" i="11"/>
  <c r="B4" i="5"/>
  <c r="C5" i="1"/>
  <c r="C4" i="1"/>
  <c r="C4" i="10"/>
  <c r="C3" i="10"/>
  <c r="E1" i="9"/>
  <c r="B1" i="9"/>
  <c r="G46" i="11"/>
  <c r="I46" i="11" s="1"/>
  <c r="N46" i="11"/>
  <c r="D35" i="9"/>
  <c r="B47" i="9"/>
  <c r="D26" i="9"/>
  <c r="C19" i="10"/>
  <c r="D26" i="10"/>
  <c r="C23" i="10"/>
  <c r="B12" i="10"/>
  <c r="D40" i="1"/>
  <c r="C28" i="1"/>
  <c r="B35" i="9"/>
  <c r="C24" i="10"/>
  <c r="B37" i="9"/>
  <c r="G5" i="9"/>
  <c r="B45" i="9"/>
  <c r="B13" i="10"/>
  <c r="D27" i="9"/>
  <c r="D45" i="1"/>
  <c r="B22" i="10"/>
  <c r="D15" i="1"/>
  <c r="B23" i="10"/>
  <c r="B7" i="9"/>
  <c r="B24" i="10"/>
  <c r="D21" i="9"/>
  <c r="D47" i="1"/>
  <c r="D10" i="9"/>
  <c r="C30" i="10"/>
  <c r="D20" i="10"/>
  <c r="C13" i="10"/>
  <c r="B8" i="9"/>
  <c r="B30" i="9"/>
  <c r="B17" i="10"/>
  <c r="C14" i="10"/>
  <c r="D29" i="9"/>
  <c r="E5" i="9"/>
  <c r="D45" i="9"/>
  <c r="D20" i="9"/>
  <c r="B24" i="9"/>
  <c r="C12" i="9"/>
  <c r="D19" i="10"/>
  <c r="C50" i="1"/>
  <c r="D30" i="9"/>
  <c r="C28" i="9"/>
  <c r="C11" i="10"/>
  <c r="B11" i="10"/>
  <c r="F5" i="9"/>
  <c r="B31" i="9"/>
  <c r="D37" i="1"/>
  <c r="F31" i="1"/>
  <c r="D26" i="1"/>
  <c r="D20" i="1"/>
  <c r="C8" i="9"/>
  <c r="C9" i="10"/>
  <c r="D43" i="1"/>
  <c r="F51" i="1"/>
  <c r="F10" i="1"/>
  <c r="D22" i="9"/>
  <c r="D10" i="10"/>
  <c r="D14" i="1"/>
  <c r="B27" i="9"/>
  <c r="D32" i="10"/>
  <c r="D17" i="9"/>
  <c r="D16" i="10"/>
  <c r="F11" i="1"/>
  <c r="F18" i="1"/>
  <c r="B25" i="9"/>
  <c r="D6" i="9"/>
  <c r="F47" i="1"/>
  <c r="C31" i="1"/>
  <c r="B26" i="9"/>
  <c r="D8" i="9"/>
  <c r="D28" i="1"/>
  <c r="D7" i="9"/>
  <c r="C17" i="1"/>
  <c r="D12" i="10"/>
  <c r="C24" i="9"/>
  <c r="B6" i="9"/>
  <c r="B39" i="9"/>
  <c r="D13" i="10"/>
  <c r="C30" i="9"/>
  <c r="B14" i="10"/>
  <c r="B9" i="9"/>
  <c r="F37" i="1"/>
  <c r="D24" i="9"/>
  <c r="B43" i="9"/>
  <c r="C10" i="10"/>
  <c r="C43" i="9"/>
  <c r="C37" i="9"/>
  <c r="C15" i="10"/>
  <c r="D10" i="1"/>
  <c r="D28" i="10"/>
  <c r="B10" i="10"/>
  <c r="B18" i="10"/>
  <c r="B21" i="10"/>
  <c r="D11" i="9"/>
  <c r="D48" i="1"/>
  <c r="C35" i="9"/>
  <c r="B16" i="10"/>
  <c r="B16" i="9"/>
  <c r="D47" i="9"/>
  <c r="C41" i="9"/>
  <c r="D32" i="9"/>
  <c r="B20" i="9"/>
  <c r="F48" i="1"/>
  <c r="C34" i="10"/>
  <c r="B38" i="9"/>
  <c r="D14" i="9"/>
  <c r="D16" i="9"/>
  <c r="C31" i="10"/>
  <c r="C10" i="9"/>
  <c r="B32" i="10"/>
  <c r="D32" i="1"/>
  <c r="E7" i="9"/>
  <c r="B29" i="10"/>
  <c r="D34" i="10"/>
  <c r="B26" i="10"/>
  <c r="B27" i="10"/>
  <c r="B36" i="9"/>
  <c r="B20" i="10"/>
  <c r="C9" i="1"/>
  <c r="F32" i="1"/>
  <c r="D14" i="10"/>
  <c r="D15" i="10"/>
  <c r="F6" i="9"/>
  <c r="C22" i="10"/>
  <c r="D51" i="1"/>
  <c r="D12" i="1"/>
  <c r="B17" i="9"/>
  <c r="D23" i="1"/>
  <c r="F50" i="1"/>
  <c r="C18" i="10"/>
  <c r="C40" i="9"/>
  <c r="F20" i="1"/>
  <c r="C35" i="10"/>
  <c r="D11" i="10"/>
  <c r="D34" i="9"/>
  <c r="C26" i="9"/>
  <c r="C16" i="9"/>
  <c r="C29" i="10"/>
  <c r="D8" i="10"/>
  <c r="D42" i="9"/>
  <c r="C6" i="9"/>
  <c r="C20" i="1"/>
  <c r="D8" i="1"/>
  <c r="F28" i="1"/>
  <c r="D46" i="9"/>
  <c r="D13" i="9"/>
  <c r="F41" i="1"/>
  <c r="C23" i="9"/>
  <c r="B31" i="10"/>
  <c r="F24" i="1"/>
  <c r="F43" i="1"/>
  <c r="F25" i="1"/>
  <c r="G46" i="9"/>
  <c r="D31" i="10"/>
  <c r="C38" i="9"/>
  <c r="D23" i="9"/>
  <c r="D49" i="1"/>
  <c r="B14" i="9"/>
  <c r="B44" i="9"/>
  <c r="C22" i="9"/>
  <c r="B5" i="9"/>
  <c r="F52" i="1"/>
  <c r="F34" i="1"/>
  <c r="C26" i="10"/>
  <c r="D31" i="9"/>
  <c r="C32" i="10"/>
  <c r="H7" i="9"/>
  <c r="F8" i="1"/>
  <c r="B23" i="9"/>
  <c r="H6" i="9"/>
  <c r="C14" i="9"/>
  <c r="D29" i="10"/>
  <c r="D9" i="10"/>
  <c r="B12" i="9"/>
  <c r="C47" i="9"/>
  <c r="B33" i="9"/>
  <c r="D30" i="10"/>
  <c r="B10" i="9"/>
  <c r="C46" i="9"/>
  <c r="F26" i="1"/>
  <c r="B9" i="10"/>
  <c r="C27" i="10"/>
  <c r="B25" i="10"/>
  <c r="C31" i="9"/>
  <c r="C14" i="1"/>
  <c r="H5" i="9"/>
  <c r="G6" i="9"/>
  <c r="F7" i="9"/>
  <c r="G7" i="9"/>
  <c r="C32" i="1"/>
  <c r="B34" i="9"/>
  <c r="D33" i="10"/>
  <c r="C21" i="10"/>
  <c r="B28" i="9"/>
  <c r="F45" i="1"/>
  <c r="D35" i="10"/>
  <c r="D52" i="1"/>
  <c r="D17" i="10"/>
  <c r="C25" i="1"/>
  <c r="C42" i="9"/>
  <c r="C9" i="9"/>
  <c r="C17" i="9"/>
  <c r="C32" i="9"/>
  <c r="C12" i="1"/>
  <c r="C34" i="9"/>
  <c r="C27" i="9"/>
  <c r="D36" i="9"/>
  <c r="B13" i="9"/>
  <c r="D9" i="9"/>
  <c r="C29" i="9"/>
  <c r="D41" i="1"/>
  <c r="D40" i="9"/>
  <c r="D28" i="9"/>
  <c r="F14" i="1"/>
  <c r="F12" i="1"/>
  <c r="F35" i="1"/>
  <c r="D22" i="10"/>
  <c r="C11" i="9"/>
  <c r="D17" i="1"/>
  <c r="D5" i="9"/>
  <c r="B22" i="9"/>
  <c r="D37" i="9"/>
  <c r="C10" i="1"/>
  <c r="F17" i="1"/>
  <c r="D33" i="9"/>
  <c r="C13" i="9"/>
  <c r="B11" i="9"/>
  <c r="F15" i="1"/>
  <c r="D43" i="9"/>
  <c r="B15" i="10"/>
  <c r="C17" i="10"/>
  <c r="F40" i="1"/>
  <c r="C21" i="9"/>
  <c r="B40" i="9"/>
  <c r="B33" i="10"/>
  <c r="B34" i="10"/>
  <c r="D24" i="10"/>
  <c r="F9" i="1"/>
  <c r="C39" i="9"/>
  <c r="C36" i="9"/>
  <c r="B21" i="9"/>
  <c r="D36" i="1"/>
  <c r="C20" i="9"/>
  <c r="D42" i="1"/>
  <c r="D27" i="10"/>
  <c r="C37" i="1"/>
  <c r="F16" i="1"/>
  <c r="C15" i="1"/>
  <c r="D39" i="9"/>
  <c r="C44" i="9"/>
  <c r="B32" i="9"/>
  <c r="C33" i="10"/>
  <c r="C43" i="1"/>
  <c r="D21" i="10"/>
  <c r="D35" i="1"/>
  <c r="D24" i="1"/>
  <c r="F23" i="1"/>
  <c r="B29" i="9"/>
  <c r="C28" i="10"/>
  <c r="C25" i="9"/>
  <c r="E6" i="9"/>
  <c r="D41" i="9"/>
  <c r="C7" i="9"/>
  <c r="D12" i="9"/>
  <c r="D25" i="9"/>
  <c r="B46" i="9"/>
  <c r="C45" i="9"/>
  <c r="F36" i="1"/>
  <c r="C44" i="1"/>
  <c r="D38" i="9"/>
  <c r="D16" i="1"/>
  <c r="D25" i="10"/>
  <c r="D50" i="1"/>
  <c r="C16" i="1"/>
  <c r="C25" i="10"/>
  <c r="C12" i="10"/>
  <c r="C20" i="10"/>
  <c r="D44" i="9"/>
  <c r="D31" i="1"/>
  <c r="C26" i="1"/>
  <c r="D23" i="10"/>
  <c r="D25" i="1"/>
  <c r="C49" i="1"/>
  <c r="B28" i="10"/>
  <c r="D18" i="1"/>
  <c r="D9" i="1"/>
  <c r="B42" i="9"/>
  <c r="B19" i="10"/>
  <c r="B8" i="10"/>
  <c r="B35" i="10"/>
  <c r="C33" i="9"/>
  <c r="D18" i="10"/>
  <c r="B41" i="9"/>
  <c r="C16" i="10"/>
  <c r="B30" i="10"/>
  <c r="C8" i="1"/>
  <c r="L28" i="11" l="1"/>
  <c r="K28" i="11"/>
  <c r="B30" i="11"/>
  <c r="L43" i="11"/>
  <c r="L10" i="11"/>
  <c r="G23" i="11"/>
  <c r="I23" i="11" s="1"/>
  <c r="G37" i="11"/>
  <c r="H37" i="11" s="1"/>
  <c r="B46" i="11"/>
  <c r="K53" i="11"/>
  <c r="L38" i="11"/>
  <c r="K6" i="11"/>
  <c r="G41" i="11"/>
  <c r="O41" i="11" s="1"/>
  <c r="K44" i="11"/>
  <c r="D45" i="11"/>
  <c r="K10" i="11"/>
  <c r="L7" i="11"/>
  <c r="C45" i="13"/>
  <c r="C25" i="13"/>
  <c r="B42" i="13"/>
  <c r="C42" i="13"/>
  <c r="C70" i="13"/>
  <c r="B70" i="13"/>
  <c r="C17" i="13"/>
  <c r="F82" i="13"/>
  <c r="B25" i="13"/>
  <c r="D18" i="13"/>
  <c r="B59" i="13"/>
  <c r="G22" i="11"/>
  <c r="H22" i="11" s="1"/>
  <c r="G26" i="11"/>
  <c r="O26" i="11" s="1"/>
  <c r="H2" i="11"/>
  <c r="I2" i="11"/>
  <c r="J3" i="11"/>
  <c r="O3" i="11"/>
  <c r="I3" i="11"/>
  <c r="H4" i="11"/>
  <c r="J4" i="11"/>
  <c r="I4" i="11"/>
  <c r="L14" i="11"/>
  <c r="K8" i="11"/>
  <c r="L35" i="11"/>
  <c r="N44" i="11"/>
  <c r="G40" i="11"/>
  <c r="H40" i="11" s="1"/>
  <c r="L40" i="11"/>
  <c r="K16" i="11"/>
  <c r="G45" i="11"/>
  <c r="O45" i="11" s="1"/>
  <c r="L41" i="11"/>
  <c r="L5" i="11"/>
  <c r="J2" i="11"/>
  <c r="G42" i="11"/>
  <c r="L46" i="11"/>
  <c r="K40" i="11"/>
  <c r="K55" i="11"/>
  <c r="N10" i="11"/>
  <c r="L6" i="11"/>
  <c r="G44" i="11"/>
  <c r="H44" i="11" s="1"/>
  <c r="E58" i="11"/>
  <c r="N7" i="11"/>
  <c r="B42" i="11"/>
  <c r="K7" i="11"/>
  <c r="N41" i="11"/>
  <c r="L22" i="11"/>
  <c r="J46" i="11"/>
  <c r="G38" i="11"/>
  <c r="O38" i="11" s="1"/>
  <c r="N23" i="11"/>
  <c r="K45" i="11"/>
  <c r="D46" i="11"/>
  <c r="L24" i="11"/>
  <c r="O46" i="11"/>
  <c r="N49" i="11"/>
  <c r="N38" i="11"/>
  <c r="L8" i="11"/>
  <c r="K46" i="11"/>
  <c r="G10" i="11"/>
  <c r="O10" i="11" s="1"/>
  <c r="L37" i="11"/>
  <c r="N43" i="11"/>
  <c r="N42" i="11"/>
  <c r="L23" i="11"/>
  <c r="K41" i="11"/>
  <c r="H46" i="11"/>
  <c r="K5" i="11"/>
  <c r="L44" i="11"/>
  <c r="L9" i="11"/>
  <c r="L42" i="11"/>
  <c r="D41" i="11"/>
  <c r="K9" i="11"/>
  <c r="G5" i="11"/>
  <c r="O5" i="11" s="1"/>
  <c r="K43" i="11"/>
  <c r="G9" i="11"/>
  <c r="N9" i="11"/>
  <c r="N45" i="11"/>
  <c r="K22" i="11"/>
  <c r="K33" i="11"/>
  <c r="N30" i="11"/>
  <c r="N33" i="11"/>
  <c r="K24" i="11"/>
  <c r="N5" i="11"/>
  <c r="G6" i="11"/>
  <c r="O6" i="11" s="1"/>
  <c r="K23" i="11"/>
  <c r="G24" i="11"/>
  <c r="N40" i="11"/>
  <c r="L45" i="11"/>
  <c r="D42" i="11"/>
  <c r="K37" i="11"/>
  <c r="N6" i="11"/>
  <c r="K38" i="11"/>
  <c r="G7" i="11"/>
  <c r="I7" i="11" s="1"/>
  <c r="D43" i="11"/>
  <c r="K42" i="11"/>
  <c r="N8" i="11"/>
  <c r="G8" i="11"/>
  <c r="O8" i="11" s="1"/>
  <c r="B43" i="11"/>
  <c r="G43" i="11"/>
  <c r="O43" i="11" s="1"/>
  <c r="G11" i="11"/>
  <c r="J11" i="11" s="1"/>
  <c r="D48" i="11"/>
  <c r="D44" i="11"/>
  <c r="B44" i="11"/>
  <c r="N22" i="11"/>
  <c r="E52" i="11"/>
  <c r="N31" i="11"/>
  <c r="L31" i="11"/>
  <c r="B34" i="11"/>
  <c r="B58" i="11"/>
  <c r="G51" i="11"/>
  <c r="O51" i="11" s="1"/>
  <c r="G18" i="11"/>
  <c r="O18" i="11" s="1"/>
  <c r="N55" i="11"/>
  <c r="N26" i="11"/>
  <c r="K15" i="11"/>
  <c r="D47" i="11"/>
  <c r="D51" i="11"/>
  <c r="N16" i="11"/>
  <c r="K52" i="11"/>
  <c r="K14" i="11"/>
  <c r="L57" i="11"/>
  <c r="K20" i="11"/>
  <c r="G16" i="11"/>
  <c r="O16" i="11" s="1"/>
  <c r="L51" i="11"/>
  <c r="B48" i="11"/>
  <c r="E53" i="11"/>
  <c r="B51" i="11"/>
  <c r="G21" i="11"/>
  <c r="G31" i="11"/>
  <c r="O31" i="11" s="1"/>
  <c r="O19" i="11"/>
  <c r="N52" i="11"/>
  <c r="N34" i="11"/>
  <c r="N17" i="11"/>
  <c r="L21" i="11"/>
  <c r="L32" i="11"/>
  <c r="L12" i="11"/>
  <c r="B35" i="11"/>
  <c r="K25" i="11"/>
  <c r="D58" i="11"/>
  <c r="D34" i="11"/>
  <c r="E55" i="11"/>
  <c r="B53" i="11"/>
  <c r="G29" i="11"/>
  <c r="G20" i="11"/>
  <c r="G13" i="11"/>
  <c r="O13" i="11" s="1"/>
  <c r="K58" i="11"/>
  <c r="G55" i="11"/>
  <c r="D57" i="11"/>
  <c r="K54" i="11"/>
  <c r="B50" i="11"/>
  <c r="G32" i="11"/>
  <c r="L26" i="11"/>
  <c r="D53" i="11"/>
  <c r="D31" i="11"/>
  <c r="K29" i="11"/>
  <c r="L33" i="11"/>
  <c r="G49" i="11"/>
  <c r="O49" i="11" s="1"/>
  <c r="G48" i="11"/>
  <c r="O48" i="11" s="1"/>
  <c r="G14" i="11"/>
  <c r="O14" i="11" s="1"/>
  <c r="K50" i="11"/>
  <c r="B32" i="11"/>
  <c r="N39" i="11"/>
  <c r="G57" i="11"/>
  <c r="O57" i="11" s="1"/>
  <c r="E57" i="11"/>
  <c r="B55" i="11"/>
  <c r="E49" i="11"/>
  <c r="G35" i="11"/>
  <c r="O35" i="11" s="1"/>
  <c r="N25" i="11"/>
  <c r="B47" i="11"/>
  <c r="B31" i="11"/>
  <c r="K12" i="11"/>
  <c r="D50" i="11"/>
  <c r="B57" i="11"/>
  <c r="E51" i="11"/>
  <c r="B49" i="11"/>
  <c r="G39" i="11"/>
  <c r="O39" i="11" s="1"/>
  <c r="G33" i="11"/>
  <c r="O33" i="11" s="1"/>
  <c r="G17" i="11"/>
  <c r="N50" i="11"/>
  <c r="N36" i="11"/>
  <c r="N19" i="11"/>
  <c r="L30" i="11"/>
  <c r="D55" i="11"/>
  <c r="K39" i="11"/>
  <c r="L17" i="11"/>
  <c r="L20" i="11"/>
  <c r="G12" i="11"/>
  <c r="K48" i="11"/>
  <c r="D33" i="11"/>
  <c r="E56" i="11"/>
  <c r="N35" i="11"/>
  <c r="K32" i="11"/>
  <c r="D36" i="11"/>
  <c r="B56" i="11"/>
  <c r="D52" i="11"/>
  <c r="N51" i="11"/>
  <c r="D29" i="11"/>
  <c r="K18" i="11"/>
  <c r="L58" i="11"/>
  <c r="G52" i="11"/>
  <c r="O52" i="11" s="1"/>
  <c r="G15" i="11"/>
  <c r="N48" i="11"/>
  <c r="N21" i="11"/>
  <c r="B29" i="11"/>
  <c r="L56" i="11"/>
  <c r="G50" i="11"/>
  <c r="N58" i="11"/>
  <c r="N15" i="11"/>
  <c r="L18" i="11"/>
  <c r="K19" i="11"/>
  <c r="D49" i="11"/>
  <c r="K30" i="11"/>
  <c r="K21" i="11"/>
  <c r="O20" i="11"/>
  <c r="E50" i="11"/>
  <c r="K56" i="11"/>
  <c r="N47" i="11"/>
  <c r="L19" i="11"/>
  <c r="D35" i="11"/>
  <c r="L13" i="11"/>
  <c r="G36" i="11"/>
  <c r="O36" i="11" s="1"/>
  <c r="L39" i="11"/>
  <c r="K51" i="11"/>
  <c r="N56" i="11"/>
  <c r="N13" i="11"/>
  <c r="L16" i="11"/>
  <c r="K57" i="11"/>
  <c r="K49" i="11"/>
  <c r="N11" i="11"/>
  <c r="K11" i="11"/>
  <c r="B36" i="11"/>
  <c r="N29" i="11"/>
  <c r="B52" i="11"/>
  <c r="L48" i="11"/>
  <c r="K26" i="11"/>
  <c r="K13" i="11"/>
  <c r="D56" i="11"/>
  <c r="N53" i="11"/>
  <c r="G56" i="11"/>
  <c r="L50" i="11"/>
  <c r="L36" i="11"/>
  <c r="K36" i="11"/>
  <c r="D54" i="11"/>
  <c r="G54" i="11"/>
  <c r="O54" i="11" s="1"/>
  <c r="N54" i="11"/>
  <c r="N32" i="11"/>
  <c r="L34" i="11"/>
  <c r="K47" i="11"/>
  <c r="K35" i="11"/>
  <c r="K17" i="11"/>
  <c r="G25" i="11"/>
  <c r="O25" i="11" s="1"/>
  <c r="G47" i="11"/>
  <c r="O47" i="11" s="1"/>
  <c r="G53" i="11"/>
  <c r="L25" i="11"/>
  <c r="B33" i="11"/>
  <c r="L53" i="11"/>
  <c r="L55" i="11"/>
  <c r="L29" i="11"/>
  <c r="G58" i="11"/>
  <c r="O58" i="11" s="1"/>
  <c r="E54" i="11"/>
  <c r="K27" i="11"/>
  <c r="N14" i="11"/>
  <c r="G30" i="11"/>
  <c r="G34" i="11"/>
  <c r="O34" i="11" s="1"/>
  <c r="N20" i="11"/>
  <c r="D30" i="11"/>
  <c r="L47" i="11"/>
  <c r="E48" i="11"/>
  <c r="B54" i="11"/>
  <c r="K31" i="11"/>
  <c r="L11" i="11"/>
  <c r="O21" i="11"/>
  <c r="J37" i="11"/>
  <c r="G19" i="11"/>
  <c r="L49" i="11"/>
  <c r="N57" i="11"/>
  <c r="N12" i="11"/>
  <c r="D32" i="11"/>
  <c r="L52" i="11"/>
  <c r="L27" i="11"/>
  <c r="L54" i="11"/>
  <c r="K34" i="11"/>
  <c r="L15" i="11"/>
  <c r="N18" i="11"/>
  <c r="J42" i="11"/>
  <c r="O42" i="11"/>
  <c r="A35" i="13"/>
  <c r="B34" i="13"/>
  <c r="B38" i="13"/>
  <c r="A39" i="13"/>
  <c r="B49" i="13"/>
  <c r="C7" i="13"/>
  <c r="A33" i="13"/>
  <c r="A37" i="13"/>
  <c r="B58" i="13"/>
  <c r="C49" i="9"/>
  <c r="B32" i="13"/>
  <c r="B36" i="13"/>
  <c r="B41" i="13"/>
  <c r="A50" i="13"/>
  <c r="C8" i="13"/>
  <c r="C12" i="13"/>
  <c r="B17" i="13"/>
  <c r="A43" i="13"/>
  <c r="B47" i="13"/>
  <c r="A44" i="13"/>
  <c r="B44" i="13"/>
  <c r="B51" i="13"/>
  <c r="B48" i="13"/>
  <c r="B53" i="13"/>
  <c r="C60" i="13"/>
  <c r="C58" i="13"/>
  <c r="C50" i="13"/>
  <c r="C44" i="13"/>
  <c r="C48" i="13"/>
  <c r="C39" i="13"/>
  <c r="C37" i="13"/>
  <c r="C35" i="13"/>
  <c r="C33" i="13"/>
  <c r="C23" i="13"/>
  <c r="D17" i="13"/>
  <c r="D13" i="13"/>
  <c r="D8" i="13"/>
  <c r="A32" i="13"/>
  <c r="B33" i="13"/>
  <c r="A34" i="13"/>
  <c r="B35" i="13"/>
  <c r="A36" i="13"/>
  <c r="B37" i="13"/>
  <c r="A38" i="13"/>
  <c r="B39" i="13"/>
  <c r="A41" i="13"/>
  <c r="A49" i="13"/>
  <c r="B61" i="13"/>
  <c r="A48" i="13"/>
  <c r="A53" i="13"/>
  <c r="D11" i="13"/>
  <c r="B7" i="13"/>
  <c r="B8" i="13"/>
  <c r="B12" i="13"/>
  <c r="B43" i="13"/>
  <c r="A47" i="13"/>
  <c r="B50" i="13"/>
  <c r="A51" i="13"/>
  <c r="A46" i="13"/>
  <c r="C61" i="13"/>
  <c r="C59" i="13"/>
  <c r="C53" i="13"/>
  <c r="C51" i="13"/>
  <c r="C49" i="13"/>
  <c r="C43" i="13"/>
  <c r="C41" i="13"/>
  <c r="C38" i="13"/>
  <c r="C36" i="13"/>
  <c r="C34" i="13"/>
  <c r="C32" i="13"/>
  <c r="C24" i="13"/>
  <c r="D16" i="13"/>
  <c r="D14" i="13"/>
  <c r="D12" i="13"/>
  <c r="D7" i="13"/>
  <c r="F18" i="9"/>
  <c r="M8" i="9"/>
  <c r="H11" i="9"/>
  <c r="K14" i="9"/>
  <c r="F16" i="9"/>
  <c r="F34" i="9"/>
  <c r="G31" i="9"/>
  <c r="E17" i="9"/>
  <c r="L9" i="9"/>
  <c r="H14" i="9"/>
  <c r="F8" i="9"/>
  <c r="G41" i="9"/>
  <c r="G37" i="9"/>
  <c r="H46" i="9"/>
  <c r="M16" i="9"/>
  <c r="K9" i="9"/>
  <c r="G35" i="9"/>
  <c r="E37" i="9"/>
  <c r="H8" i="9"/>
  <c r="H9" i="9"/>
  <c r="G14" i="9"/>
  <c r="H23" i="9"/>
  <c r="L12" i="9"/>
  <c r="H15" i="9"/>
  <c r="K10" i="9"/>
  <c r="E16" i="9"/>
  <c r="K13" i="9"/>
  <c r="E9" i="9"/>
  <c r="E11" i="9"/>
  <c r="G20" i="9"/>
  <c r="M9" i="9"/>
  <c r="H17" i="9"/>
  <c r="E22" i="9"/>
  <c r="J5" i="9"/>
  <c r="J14" i="9"/>
  <c r="G38" i="9"/>
  <c r="E28" i="9"/>
  <c r="H26" i="9"/>
  <c r="F21" i="9"/>
  <c r="D11" i="1"/>
  <c r="J12" i="9"/>
  <c r="G30" i="9"/>
  <c r="E34" i="9"/>
  <c r="H32" i="9"/>
  <c r="H24" i="9"/>
  <c r="L16" i="9"/>
  <c r="F41" i="9"/>
  <c r="E36" i="9"/>
  <c r="F40" i="9"/>
  <c r="H33" i="9"/>
  <c r="E38" i="9"/>
  <c r="E18" i="9"/>
  <c r="E26" i="9"/>
  <c r="G27" i="9"/>
  <c r="H29" i="9"/>
  <c r="F32" i="9"/>
  <c r="L13" i="9"/>
  <c r="H47" i="9"/>
  <c r="M12" i="9"/>
  <c r="H25" i="9"/>
  <c r="F22" i="9"/>
  <c r="H12" i="9"/>
  <c r="G18" i="9"/>
  <c r="G34" i="9"/>
  <c r="E29" i="9"/>
  <c r="F9" i="9"/>
  <c r="F11" i="9"/>
  <c r="E14" i="9"/>
  <c r="G17" i="9"/>
  <c r="G40" i="9"/>
  <c r="F39" i="9"/>
  <c r="E25" i="9"/>
  <c r="F29" i="9"/>
  <c r="H10" i="9"/>
  <c r="F14" i="9"/>
  <c r="F17" i="9"/>
  <c r="G24" i="9"/>
  <c r="E46" i="9"/>
  <c r="H31" i="9"/>
  <c r="G45" i="9"/>
  <c r="G33" i="9"/>
  <c r="K8" i="9"/>
  <c r="E39" i="9"/>
  <c r="H45" i="9"/>
  <c r="G39" i="9"/>
  <c r="E12" i="9"/>
  <c r="E40" i="9"/>
  <c r="F30" i="9"/>
  <c r="F26" i="9"/>
  <c r="F45" i="9"/>
  <c r="G13" i="9"/>
  <c r="F37" i="9"/>
  <c r="F31" i="9"/>
  <c r="G25" i="9"/>
  <c r="H41" i="9"/>
  <c r="G26" i="9"/>
  <c r="F10" i="9"/>
  <c r="K6" i="9"/>
  <c r="J6" i="9"/>
  <c r="F35" i="9"/>
  <c r="H30" i="9"/>
  <c r="G32" i="9"/>
  <c r="K11" i="9"/>
  <c r="E8" i="9"/>
  <c r="H43" i="9"/>
  <c r="F25" i="9"/>
  <c r="F12" i="9"/>
  <c r="K16" i="9"/>
  <c r="E21" i="9"/>
  <c r="H28" i="9"/>
  <c r="F13" i="9"/>
  <c r="G36" i="9"/>
  <c r="J13" i="9"/>
  <c r="J16" i="9"/>
  <c r="H38" i="9"/>
  <c r="F20" i="9"/>
  <c r="J11" i="9"/>
  <c r="H27" i="9"/>
  <c r="F36" i="9"/>
  <c r="K5" i="9"/>
  <c r="L6" i="9"/>
  <c r="E20" i="9"/>
  <c r="G8" i="9"/>
  <c r="F27" i="9"/>
  <c r="G28" i="9"/>
  <c r="E23" i="9"/>
  <c r="G12" i="9"/>
  <c r="H37" i="9"/>
  <c r="H13" i="9"/>
  <c r="H39" i="9"/>
  <c r="M11" i="9"/>
  <c r="L10" i="9"/>
  <c r="E13" i="9"/>
  <c r="G47" i="9"/>
  <c r="H44" i="9"/>
  <c r="K7" i="9"/>
  <c r="F15" i="9"/>
  <c r="F42" i="9"/>
  <c r="L7" i="9"/>
  <c r="H22" i="9"/>
  <c r="F38" i="9"/>
  <c r="G9" i="9"/>
  <c r="E27" i="9"/>
  <c r="F46" i="9"/>
  <c r="G16" i="9"/>
  <c r="J10" i="9"/>
  <c r="G23" i="9"/>
  <c r="G43" i="9"/>
  <c r="G29" i="9"/>
  <c r="M14" i="9"/>
  <c r="F33" i="9"/>
  <c r="E24" i="9"/>
  <c r="E32" i="9"/>
  <c r="E35" i="9"/>
  <c r="F24" i="9"/>
  <c r="F47" i="9"/>
  <c r="E10" i="9"/>
  <c r="H18" i="9"/>
  <c r="H36" i="9"/>
  <c r="F43" i="9"/>
  <c r="M10" i="9"/>
  <c r="E30" i="9"/>
  <c r="H34" i="9"/>
  <c r="E42" i="9"/>
  <c r="M5" i="9"/>
  <c r="M6" i="9"/>
  <c r="G10" i="9"/>
  <c r="L8" i="9"/>
  <c r="L11" i="9"/>
  <c r="G21" i="9"/>
  <c r="M7" i="9"/>
  <c r="G44" i="9"/>
  <c r="H21" i="9"/>
  <c r="F44" i="9"/>
  <c r="J7" i="9"/>
  <c r="H35" i="9"/>
  <c r="F19" i="9"/>
  <c r="E31" i="9"/>
  <c r="H40" i="9"/>
  <c r="L14" i="9"/>
  <c r="J9" i="9"/>
  <c r="M13" i="9"/>
  <c r="E33" i="9"/>
  <c r="F28" i="9"/>
  <c r="J8" i="9"/>
  <c r="H19" i="9"/>
  <c r="F23" i="9"/>
  <c r="E47" i="9"/>
  <c r="G22" i="9"/>
  <c r="G11" i="9"/>
  <c r="H16" i="9"/>
  <c r="G42" i="9"/>
  <c r="K12" i="9"/>
  <c r="H42" i="9"/>
  <c r="L5" i="9"/>
  <c r="H20" i="9"/>
  <c r="E43" i="9"/>
  <c r="E44" i="9"/>
  <c r="I37" i="11" l="1"/>
  <c r="O37" i="11"/>
  <c r="H23" i="11"/>
  <c r="O23" i="11"/>
  <c r="O22" i="11"/>
  <c r="J22" i="11"/>
  <c r="I22" i="11"/>
  <c r="I41" i="11"/>
  <c r="J41" i="11"/>
  <c r="J23" i="11"/>
  <c r="H41" i="11"/>
  <c r="I44" i="11"/>
  <c r="J44" i="11"/>
  <c r="I11" i="11"/>
  <c r="O11" i="11"/>
  <c r="I40" i="11"/>
  <c r="O44" i="11"/>
  <c r="O40" i="11"/>
  <c r="J40" i="11"/>
  <c r="H11" i="11"/>
  <c r="J7" i="11"/>
  <c r="O7" i="11"/>
  <c r="C11" i="13"/>
  <c r="H42" i="11"/>
  <c r="I42" i="11"/>
  <c r="I38" i="11"/>
  <c r="H38" i="11"/>
  <c r="J38" i="11"/>
  <c r="H9" i="11"/>
  <c r="I9" i="11"/>
  <c r="J9" i="11"/>
  <c r="J45" i="11"/>
  <c r="I45" i="11"/>
  <c r="H45" i="11"/>
  <c r="H43" i="11"/>
  <c r="I43" i="11"/>
  <c r="J43" i="11"/>
  <c r="I24" i="11"/>
  <c r="H24" i="11"/>
  <c r="J24" i="11"/>
  <c r="J5" i="11"/>
  <c r="I5" i="11"/>
  <c r="H5" i="11"/>
  <c r="H8" i="11"/>
  <c r="I8" i="11"/>
  <c r="J8" i="11"/>
  <c r="J6" i="11"/>
  <c r="H6" i="11"/>
  <c r="I6" i="11"/>
  <c r="H10" i="11"/>
  <c r="J10" i="11"/>
  <c r="I10" i="11"/>
  <c r="H7" i="11"/>
  <c r="O9" i="11"/>
  <c r="O24" i="11"/>
  <c r="L49" i="9"/>
  <c r="G49" i="9"/>
  <c r="B82" i="13"/>
  <c r="F65" i="1"/>
  <c r="J48" i="11"/>
  <c r="H48" i="11"/>
  <c r="I48" i="11"/>
  <c r="H55" i="11"/>
  <c r="I55" i="11"/>
  <c r="J55" i="11"/>
  <c r="H29" i="11"/>
  <c r="J29" i="11"/>
  <c r="I29" i="11"/>
  <c r="J51" i="11"/>
  <c r="H51" i="11"/>
  <c r="I51" i="11"/>
  <c r="I19" i="11"/>
  <c r="J19" i="11"/>
  <c r="H19" i="11"/>
  <c r="J30" i="11"/>
  <c r="H30" i="11"/>
  <c r="I30" i="11"/>
  <c r="O30" i="11"/>
  <c r="H53" i="11"/>
  <c r="I53" i="11"/>
  <c r="J53" i="11"/>
  <c r="I56" i="11"/>
  <c r="J56" i="11"/>
  <c r="H56" i="11"/>
  <c r="O53" i="11"/>
  <c r="O29" i="11"/>
  <c r="H36" i="11"/>
  <c r="I36" i="11"/>
  <c r="J36" i="11"/>
  <c r="O55" i="11"/>
  <c r="I15" i="11"/>
  <c r="H15" i="11"/>
  <c r="J15" i="11"/>
  <c r="J33" i="11"/>
  <c r="I33" i="11"/>
  <c r="H33" i="11"/>
  <c r="O15" i="11"/>
  <c r="J27" i="11"/>
  <c r="H27" i="11"/>
  <c r="I27" i="11"/>
  <c r="I14" i="11"/>
  <c r="H14" i="11"/>
  <c r="J14" i="11"/>
  <c r="J13" i="11"/>
  <c r="I13" i="11"/>
  <c r="H13" i="11"/>
  <c r="H50" i="11"/>
  <c r="J50" i="11"/>
  <c r="I50" i="11"/>
  <c r="O50" i="11"/>
  <c r="H35" i="11"/>
  <c r="I35" i="11"/>
  <c r="J35" i="11"/>
  <c r="J32" i="11"/>
  <c r="I32" i="11"/>
  <c r="H32" i="11"/>
  <c r="H21" i="11"/>
  <c r="J21" i="11"/>
  <c r="I21" i="11"/>
  <c r="J34" i="11"/>
  <c r="H34" i="11"/>
  <c r="I34" i="11"/>
  <c r="I12" i="11"/>
  <c r="J12" i="11"/>
  <c r="H12" i="11"/>
  <c r="I17" i="11"/>
  <c r="H17" i="11"/>
  <c r="J17" i="11"/>
  <c r="I57" i="11"/>
  <c r="J57" i="11"/>
  <c r="H57" i="11"/>
  <c r="J49" i="11"/>
  <c r="H49" i="11"/>
  <c r="I49" i="11"/>
  <c r="H16" i="11"/>
  <c r="I16" i="11"/>
  <c r="J16" i="11"/>
  <c r="O17" i="11"/>
  <c r="J58" i="11"/>
  <c r="I58" i="11"/>
  <c r="H58" i="11"/>
  <c r="J47" i="11"/>
  <c r="I47" i="11"/>
  <c r="H47" i="11"/>
  <c r="O56" i="11"/>
  <c r="H25" i="11"/>
  <c r="I25" i="11"/>
  <c r="J25" i="11"/>
  <c r="J54" i="11"/>
  <c r="I54" i="11"/>
  <c r="H54" i="11"/>
  <c r="O12" i="11"/>
  <c r="O32" i="11"/>
  <c r="H52" i="11"/>
  <c r="I52" i="11"/>
  <c r="J52" i="11"/>
  <c r="I39" i="11"/>
  <c r="H39" i="11"/>
  <c r="J39" i="11"/>
  <c r="H26" i="11"/>
  <c r="I26" i="11"/>
  <c r="J26" i="11"/>
  <c r="H20" i="11"/>
  <c r="I20" i="11"/>
  <c r="J20" i="11"/>
  <c r="J31" i="11"/>
  <c r="H31" i="11"/>
  <c r="I31" i="11"/>
  <c r="J18" i="11"/>
  <c r="H18" i="11"/>
  <c r="I18" i="11"/>
  <c r="B45" i="11" l="1"/>
  <c r="B41" i="11"/>
  <c r="E45" i="9"/>
  <c r="E41" i="9"/>
</calcChain>
</file>

<file path=xl/sharedStrings.xml><?xml version="1.0" encoding="utf-8"?>
<sst xmlns="http://schemas.openxmlformats.org/spreadsheetml/2006/main" count="480" uniqueCount="260">
  <si>
    <t>Grade</t>
  </si>
  <si>
    <t>First Semester, Freshman Year</t>
  </si>
  <si>
    <t>Second Semester, Freshman Year</t>
  </si>
  <si>
    <t>First Semester, Sophomore Year</t>
  </si>
  <si>
    <t>Second Semester, Sophomore Year</t>
  </si>
  <si>
    <t>First Semester, Junior Year</t>
  </si>
  <si>
    <t>Second Semester, Junior Year</t>
  </si>
  <si>
    <t>First Semester, Senior Year</t>
  </si>
  <si>
    <t>Second Semester, Senior Year</t>
  </si>
  <si>
    <t>CSCI 150</t>
  </si>
  <si>
    <t>CSCI 250</t>
  </si>
  <si>
    <t>Composition I</t>
  </si>
  <si>
    <t>Composition II</t>
  </si>
  <si>
    <t>Course Code</t>
  </si>
  <si>
    <t>ENGL 110</t>
  </si>
  <si>
    <t>ENGL 111</t>
  </si>
  <si>
    <t>CSCI 151</t>
  </si>
  <si>
    <t>CSCI 251</t>
  </si>
  <si>
    <t>CSCI 101</t>
  </si>
  <si>
    <t>MATH 280</t>
  </si>
  <si>
    <t>Literature Elective</t>
  </si>
  <si>
    <t>CSCI 281</t>
  </si>
  <si>
    <t>Discrete Structures</t>
  </si>
  <si>
    <t>Data Structures</t>
  </si>
  <si>
    <t>Social Science Elective</t>
  </si>
  <si>
    <t>CSCI 303</t>
  </si>
  <si>
    <t>CSCI 392</t>
  </si>
  <si>
    <t>CSCI Elective</t>
  </si>
  <si>
    <t>CSCI 356</t>
  </si>
  <si>
    <t>CSCI 487</t>
  </si>
  <si>
    <t>Software Design &amp; Development</t>
  </si>
  <si>
    <t>CSCI 493</t>
  </si>
  <si>
    <t>STAT 340</t>
  </si>
  <si>
    <t>CSCI 485</t>
  </si>
  <si>
    <t>Programming Languages</t>
  </si>
  <si>
    <t>CSCI 489</t>
  </si>
  <si>
    <t>Operating Systems</t>
  </si>
  <si>
    <t>History Elective</t>
  </si>
  <si>
    <t>Global Studies Elective</t>
  </si>
  <si>
    <t>Course Title</t>
  </si>
  <si>
    <t>Credit Hours</t>
  </si>
  <si>
    <t>CSCI 400</t>
  </si>
  <si>
    <t>MATH 260</t>
  </si>
  <si>
    <t>MATH 261</t>
  </si>
  <si>
    <t>Semester, Year</t>
  </si>
  <si>
    <t>Programming I</t>
  </si>
  <si>
    <t>Programming II</t>
  </si>
  <si>
    <t>CSCI 287</t>
  </si>
  <si>
    <t>Web Programming</t>
  </si>
  <si>
    <t>CSCI 494</t>
  </si>
  <si>
    <t>Senior Project II</t>
  </si>
  <si>
    <t>Senior Project I</t>
  </si>
  <si>
    <t>CSCI 296</t>
  </si>
  <si>
    <t>Date</t>
  </si>
  <si>
    <t>First Name:</t>
  </si>
  <si>
    <t>Last Name:</t>
  </si>
  <si>
    <t>Campus Address:</t>
  </si>
  <si>
    <t>Home Address:</t>
  </si>
  <si>
    <t xml:space="preserve">City: </t>
  </si>
  <si>
    <t>State:</t>
  </si>
  <si>
    <t>Zip:</t>
  </si>
  <si>
    <t>Street Line 2:</t>
  </si>
  <si>
    <t>Street Line 1:</t>
  </si>
  <si>
    <t>V-number:</t>
  </si>
  <si>
    <t>Banner PIN:</t>
  </si>
  <si>
    <t>Phone Numbers:</t>
  </si>
  <si>
    <t>Email Addresses:</t>
  </si>
  <si>
    <t>Virginia State University</t>
  </si>
  <si>
    <t>Semester Enrolled:</t>
  </si>
  <si>
    <t>Change of Major?</t>
  </si>
  <si>
    <t>Transfer Student?</t>
  </si>
  <si>
    <t>Preferred Name:</t>
  </si>
  <si>
    <t>Last Updated:</t>
  </si>
  <si>
    <t>Previous Major</t>
  </si>
  <si>
    <t>Previous University:</t>
  </si>
  <si>
    <t>Campus</t>
  </si>
  <si>
    <t>Parent</t>
  </si>
  <si>
    <t>Personal</t>
  </si>
  <si>
    <t>Work</t>
  </si>
  <si>
    <t>School</t>
  </si>
  <si>
    <t>Mobile</t>
  </si>
  <si>
    <t>Transfer Student Options</t>
  </si>
  <si>
    <t>Phone Number Options</t>
  </si>
  <si>
    <t>Email Address Options</t>
  </si>
  <si>
    <t>Yes</t>
  </si>
  <si>
    <t>No</t>
  </si>
  <si>
    <t>Change of Major Options</t>
  </si>
  <si>
    <t>Category</t>
  </si>
  <si>
    <t>Student:</t>
  </si>
  <si>
    <t>Status Log Categories</t>
  </si>
  <si>
    <t>Registration</t>
  </si>
  <si>
    <t>Graduation</t>
  </si>
  <si>
    <t>Course Issue</t>
  </si>
  <si>
    <t>Advisor Assigned</t>
  </si>
  <si>
    <t>Advisor Changed</t>
  </si>
  <si>
    <t>Changed Major</t>
  </si>
  <si>
    <t>Financial Aid</t>
  </si>
  <si>
    <t>Entered By</t>
  </si>
  <si>
    <t>Explanation/Comment</t>
  </si>
  <si>
    <t>Internship/Career</t>
  </si>
  <si>
    <t>General Advising</t>
  </si>
  <si>
    <t>COURSES TAKEN</t>
  </si>
  <si>
    <t>COURSES NOT USED</t>
  </si>
  <si>
    <t>COURSE TITLE</t>
  </si>
  <si>
    <t>HRS</t>
  </si>
  <si>
    <t>COURSE ID</t>
  </si>
  <si>
    <t>GRADE</t>
  </si>
  <si>
    <t>TERM</t>
  </si>
  <si>
    <t>Introduction to CS Profession</t>
  </si>
  <si>
    <t>Comp Organization &amp; Architecture</t>
  </si>
  <si>
    <t>Database System</t>
  </si>
  <si>
    <t>Calculus I</t>
  </si>
  <si>
    <t>Calculus II</t>
  </si>
  <si>
    <t xml:space="preserve">Discrete Math for CS </t>
  </si>
  <si>
    <t>Probability &amp; Stat for Comp Sci</t>
  </si>
  <si>
    <t>Free Elective</t>
  </si>
  <si>
    <t>TOT HRS.</t>
  </si>
  <si>
    <t>CUM HRS</t>
  </si>
  <si>
    <t>TOT HRS NOT USED</t>
  </si>
  <si>
    <t>HRS TOWARD DEGREE</t>
  </si>
  <si>
    <t>CSCI  2013F - Present CURRICULUM</t>
  </si>
  <si>
    <t>Health/Wellness</t>
  </si>
  <si>
    <t>Advanced Data Struct &amp; Alg</t>
  </si>
  <si>
    <t>Additional Courses</t>
  </si>
  <si>
    <t>CSCI101</t>
  </si>
  <si>
    <t>Initial Math</t>
  </si>
  <si>
    <t>MATH 120</t>
  </si>
  <si>
    <t>MATH 121</t>
  </si>
  <si>
    <t>MATH 150</t>
  </si>
  <si>
    <t>Total Credit Hours</t>
  </si>
  <si>
    <t>Recommended Semester</t>
  </si>
  <si>
    <t>Substituted Course Code</t>
  </si>
  <si>
    <t>Substituted Course Name</t>
  </si>
  <si>
    <t>Substituted Course Hours</t>
  </si>
  <si>
    <t>Course Title Generic</t>
  </si>
  <si>
    <t>Course Title Specific</t>
  </si>
  <si>
    <t>CSCI150</t>
  </si>
  <si>
    <t>CSCI151</t>
  </si>
  <si>
    <t>CSCI250</t>
  </si>
  <si>
    <t>CSCI251</t>
  </si>
  <si>
    <t>CSCI281</t>
  </si>
  <si>
    <t>CSCI287</t>
  </si>
  <si>
    <t>CSCI296</t>
  </si>
  <si>
    <t>CSCI303</t>
  </si>
  <si>
    <t>CSCI356</t>
  </si>
  <si>
    <t>CSCI392</t>
  </si>
  <si>
    <t>CSCI400</t>
  </si>
  <si>
    <t>CSCI485</t>
  </si>
  <si>
    <t>CSCI487</t>
  </si>
  <si>
    <t>CSCI489</t>
  </si>
  <si>
    <t>CSCI493</t>
  </si>
  <si>
    <t>CSCI494</t>
  </si>
  <si>
    <t>MATH260</t>
  </si>
  <si>
    <t>MATH261</t>
  </si>
  <si>
    <t>MATH280</t>
  </si>
  <si>
    <t>STAT340</t>
  </si>
  <si>
    <t>CSCIELEC1</t>
  </si>
  <si>
    <t>MATHELEC1</t>
  </si>
  <si>
    <t>ENGL110</t>
  </si>
  <si>
    <t>ENGL111</t>
  </si>
  <si>
    <t>ENGL342</t>
  </si>
  <si>
    <t>PHIL450</t>
  </si>
  <si>
    <t>CSCIELEC2</t>
  </si>
  <si>
    <t>CSCIELEC3</t>
  </si>
  <si>
    <t>SCILEC1</t>
  </si>
  <si>
    <t>SCILAB1</t>
  </si>
  <si>
    <t>SCILEC2</t>
  </si>
  <si>
    <t>SCILAB2</t>
  </si>
  <si>
    <t>LITELEC1</t>
  </si>
  <si>
    <t>HWELEC1</t>
  </si>
  <si>
    <t>HISTELEC1</t>
  </si>
  <si>
    <t>SOCELEC1</t>
  </si>
  <si>
    <t>GLOELEC1</t>
  </si>
  <si>
    <t>FREEELEC1</t>
  </si>
  <si>
    <t>FREEELEC2</t>
  </si>
  <si>
    <t>MATH120</t>
  </si>
  <si>
    <t>MATH121</t>
  </si>
  <si>
    <t>MATH150</t>
  </si>
  <si>
    <t>Precalculus</t>
  </si>
  <si>
    <t>College Algebra</t>
  </si>
  <si>
    <t>College Algebra &amp; Trigonometry</t>
  </si>
  <si>
    <t>CSCI, MATH, or STAT Elective</t>
  </si>
  <si>
    <t>Semester Completed</t>
  </si>
  <si>
    <t>EXTRA1</t>
  </si>
  <si>
    <t>EXTRA2</t>
  </si>
  <si>
    <t>EXTRA3</t>
  </si>
  <si>
    <t>EXTRA4</t>
  </si>
  <si>
    <t>EXTRA5</t>
  </si>
  <si>
    <t>EXTRA6</t>
  </si>
  <si>
    <t>EXTRA7</t>
  </si>
  <si>
    <t>EXTRA8</t>
  </si>
  <si>
    <t>EXTRA9</t>
  </si>
  <si>
    <t>EXTRA10</t>
  </si>
  <si>
    <t>EXTRA11</t>
  </si>
  <si>
    <t>PHYS, CHEM, or BIOL Lecture</t>
  </si>
  <si>
    <t>PHYS, CHEM, or BIOL Lab</t>
  </si>
  <si>
    <t>Note</t>
  </si>
  <si>
    <t>Completed</t>
  </si>
  <si>
    <t>Substituted</t>
  </si>
  <si>
    <t>In Progress</t>
  </si>
  <si>
    <t>Next Sem</t>
  </si>
  <si>
    <t>Code</t>
  </si>
  <si>
    <t>Name</t>
  </si>
  <si>
    <t>Required Course</t>
  </si>
  <si>
    <t>Substituted Course</t>
  </si>
  <si>
    <t>Hours</t>
  </si>
  <si>
    <t>Required</t>
  </si>
  <si>
    <t>Version</t>
  </si>
  <si>
    <t>Programming I Lab</t>
  </si>
  <si>
    <t>Programming II Lab</t>
  </si>
  <si>
    <t>Department of Engineering and Computer Science</t>
  </si>
  <si>
    <t>HPER 170</t>
  </si>
  <si>
    <t>CATALOGUE YEAR</t>
  </si>
  <si>
    <t>STUDENT NAME</t>
  </si>
  <si>
    <t>MAJOR</t>
  </si>
  <si>
    <t>COMPUTER SCIENCE</t>
  </si>
  <si>
    <t>CONCENTRATION</t>
  </si>
  <si>
    <t>GENERAL EDUCATION REQUIREMENTS</t>
  </si>
  <si>
    <t>Course ID</t>
  </si>
  <si>
    <t>Credits</t>
  </si>
  <si>
    <t>Semester</t>
  </si>
  <si>
    <t>Hours Earned</t>
  </si>
  <si>
    <t>Substitution Course (If Any)</t>
  </si>
  <si>
    <t xml:space="preserve">ENGLISH COMPOSITION I </t>
  </si>
  <si>
    <t>ENGLISH COMPOSITION II</t>
  </si>
  <si>
    <t>ENGLISH LITERATURE</t>
  </si>
  <si>
    <t>HEALTH &amp; WELLNESS</t>
  </si>
  <si>
    <t>MATHEMATICS</t>
  </si>
  <si>
    <t>SCIENCE &amp; LAB (LECTURE)</t>
  </si>
  <si>
    <t>SCIENCE &amp; LAB (LABORATORY)</t>
  </si>
  <si>
    <t>SOCIAL SCIENCE</t>
  </si>
  <si>
    <t>HISTORY</t>
  </si>
  <si>
    <t>HUMANITIES</t>
  </si>
  <si>
    <t>GLOBAL STUDIES</t>
  </si>
  <si>
    <t xml:space="preserve">TOTAL </t>
  </si>
  <si>
    <t>ADDITIONAL GENERAL EDUCATION REQUIREMENTS (AS NEEDED DEPENDING ON DEGREE PROGRAM)</t>
  </si>
  <si>
    <t>MAJOR REQUIREMENTS</t>
  </si>
  <si>
    <t>MAJOR ELECTIVES</t>
  </si>
  <si>
    <t>TOTAL:</t>
  </si>
  <si>
    <t>ELECTIVES</t>
  </si>
  <si>
    <t>Number of Hours Required for Graduation:</t>
  </si>
  <si>
    <t>GRAND TOTAL:</t>
  </si>
  <si>
    <t>PHIL 450 OR PHIL 275</t>
  </si>
  <si>
    <t>(Applied) Ethics (Humanities Elective)</t>
  </si>
  <si>
    <t>ENGL 342 OR GEEN310</t>
  </si>
  <si>
    <t>Technical/Advanced Communications</t>
  </si>
  <si>
    <t>CSCI445</t>
  </si>
  <si>
    <t>Computer Communications Network</t>
  </si>
  <si>
    <t>CSCI 445</t>
  </si>
  <si>
    <t>Computer Science Seminar</t>
  </si>
  <si>
    <t>CSCI358</t>
  </si>
  <si>
    <t>CSCI 358</t>
  </si>
  <si>
    <t>Introduction to Information Assurance</t>
  </si>
  <si>
    <t>CSCI470</t>
  </si>
  <si>
    <t>MATH Restricted Elective</t>
  </si>
  <si>
    <t>CSCI 470</t>
  </si>
  <si>
    <t xml:space="preserve">Math Restricted Elective should be selected from among the following courses: 
•	MATH 292 Introduction to Number Theory 
•	MATH 317 Stochastic Processes 
•	MATH 321 Combinatorics 
•	MATH 325 Linear Algebra 
•	MATH 335 Mathematical Modeling 
•	MATH 340 Modern Geometry I 
•	MATH 348 Introduction to Game Theory 
•	MATH 350 Differential Equations 
•	MATH 352 Introduction to Mathematical Biology 
•	MATH 360 Calculus III 
•	MATH 392 Introduction to Linear Programming 
•	MATH 415 Matrix Theory 
•	MATH 417 Numerical Linear Algebra 
•	MATH 425 Modern Algebra I 
•	MATH 452 Numerical Analysis 
•	MATH 473 Discrete Wavelet Transformation and Applications 
•	MATH 490 Graph Theory 
•	STAT 380 Probability and Statistics I 
BIOL/CHEM/PHYS Laboratory course must be intended for science and engineering majors. Select from the following list and confirm with your academic advisor that the science classes you are taking are appropriate. 
•	PHYS 105 Introduction to Physics I with Laboratory 
•	PHYS 106 Introduction to Physics II with Laboratory 
•	PHYS 112 General Physics I with Laboratory 
•	PHYS 113 General Physics II with Laboratory 
•	CHEM 151/153 General Chemistry I with Laboratory 
•	CHEM 152/154 General Chemistry II with Laboratory 
•	BIOL 120 Principles of Biology I with Laboratory 
•	BIOL 121 Principles of Biology II with Laboratory 
Depending on math placement, students may be asked to complete MATH 120 and MATH 121, or MATH 150 before taking MATH 260. These additional MATH courses will replace one or both Free Electives </t>
  </si>
  <si>
    <t>Bachelor of Science in Computer Science (Fall 2020 - Present)</t>
  </si>
  <si>
    <t xml:space="preserve">Parallel and Distributed Programming </t>
  </si>
  <si>
    <t>student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</si>
</sst>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Yes&quot;;&quot;Yes&quot;;&quot;No&quot;"/>
    <numFmt numFmtId="165" formatCode="[&lt;=9999999]###\-####;\(###\)\ ###\-####"/>
    <numFmt numFmtId="166" formatCode="00000"/>
    <numFmt numFmtId="167" formatCode="0.000"/>
    <numFmt numFmtId="168" formatCode="[=0]&quot;&quot;;General"/>
  </numFmts>
  <fonts count="20" x14ac:knownFonts="1">
    <font>
      <sz val="10"/>
      <name val="Arial"/>
    </font>
    <font>
      <b/>
      <i/>
      <sz val="10"/>
      <name val="Times New Roman"/>
      <family val="1"/>
    </font>
    <font>
      <sz val="8"/>
      <name val="Arial"/>
      <family val="2"/>
    </font>
    <font>
      <b/>
      <sz val="15"/>
      <color theme="3"/>
      <name val="Calibri"/>
      <family val="2"/>
      <scheme val="minor"/>
    </font>
    <font>
      <b/>
      <sz val="11"/>
      <color theme="3"/>
      <name val="Calibri"/>
      <family val="2"/>
      <scheme val="minor"/>
    </font>
    <font>
      <b/>
      <sz val="18"/>
      <color theme="3"/>
      <name val="Cambria"/>
      <family val="2"/>
      <scheme val="major"/>
    </font>
    <font>
      <b/>
      <sz val="10"/>
      <name val="Arial"/>
      <family val="2"/>
    </font>
    <font>
      <sz val="10"/>
      <name val="Arial"/>
      <family val="2"/>
    </font>
    <font>
      <b/>
      <i/>
      <sz val="10"/>
      <name val="Arial"/>
      <family val="2"/>
    </font>
    <font>
      <b/>
      <sz val="9"/>
      <color indexed="12"/>
      <name val="Arial"/>
      <family val="2"/>
    </font>
    <font>
      <sz val="9"/>
      <name val="Arial"/>
      <family val="2"/>
    </font>
    <font>
      <b/>
      <sz val="9"/>
      <name val="Arial"/>
      <family val="2"/>
    </font>
    <font>
      <sz val="11"/>
      <color rgb="FF006100"/>
      <name val="Calibri"/>
      <family val="2"/>
      <scheme val="minor"/>
    </font>
    <font>
      <sz val="11"/>
      <color rgb="FF9C6500"/>
      <name val="Calibri"/>
      <family val="2"/>
      <scheme val="minor"/>
    </font>
    <font>
      <sz val="11"/>
      <color rgb="FF3F3F76"/>
      <name val="Calibri"/>
      <family val="2"/>
      <scheme val="minor"/>
    </font>
    <font>
      <i/>
      <sz val="10"/>
      <name val="Arial"/>
      <family val="2"/>
    </font>
    <font>
      <u/>
      <sz val="10"/>
      <color theme="11"/>
      <name val="Arial"/>
      <family val="2"/>
    </font>
    <font>
      <sz val="11"/>
      <name val="Calibri"/>
      <family val="2"/>
      <scheme val="minor"/>
    </font>
    <font>
      <b/>
      <sz val="11"/>
      <color rgb="FF3F3F76"/>
      <name val="Calibri"/>
      <family val="2"/>
      <scheme val="minor"/>
    </font>
    <font>
      <sz val="10"/>
      <color rgb="FFFF0000"/>
      <name val="Arial"/>
      <family val="2"/>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4"/>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indexed="22"/>
        <bgColor indexed="64"/>
      </patternFill>
    </fill>
    <fill>
      <patternFill patternType="solid">
        <fgColor theme="1"/>
        <bgColor indexed="64"/>
      </patternFill>
    </fill>
  </fills>
  <borders count="40">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ck">
        <color theme="4"/>
      </bottom>
      <diagonal/>
    </border>
    <border>
      <left/>
      <right/>
      <top/>
      <bottom style="medium">
        <color theme="4" tint="0.39997558519241921"/>
      </bottom>
      <diagonal/>
    </border>
    <border>
      <left/>
      <right/>
      <top style="thick">
        <color theme="4"/>
      </top>
      <bottom/>
      <diagonal/>
    </border>
    <border>
      <left style="thin">
        <color auto="1"/>
      </left>
      <right/>
      <top/>
      <bottom/>
      <diagonal/>
    </border>
    <border>
      <left/>
      <right/>
      <top style="thick">
        <color theme="4"/>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auto="1"/>
      </bottom>
      <diagonal/>
    </border>
    <border>
      <left style="thin">
        <color rgb="FF7F7F7F"/>
      </left>
      <right style="thin">
        <color rgb="FF7F7F7F"/>
      </right>
      <top style="thin">
        <color rgb="FF7F7F7F"/>
      </top>
      <bottom style="medium">
        <color auto="1"/>
      </bottom>
      <diagonal/>
    </border>
    <border>
      <left style="thin">
        <color auto="1"/>
      </left>
      <right/>
      <top style="thin">
        <color auto="1"/>
      </top>
      <bottom style="medium">
        <color auto="1"/>
      </bottom>
      <diagonal/>
    </border>
    <border>
      <left/>
      <right style="thin">
        <color auto="1"/>
      </right>
      <top style="thin">
        <color rgb="FF7F7F7F"/>
      </top>
      <bottom style="medium">
        <color auto="1"/>
      </bottom>
      <diagonal/>
    </border>
    <border>
      <left/>
      <right style="thin">
        <color auto="1"/>
      </right>
      <top style="thin">
        <color auto="1"/>
      </top>
      <bottom style="medium">
        <color auto="1"/>
      </bottom>
      <diagonal/>
    </border>
    <border>
      <left style="thin">
        <color rgb="FF7F7F7F"/>
      </left>
      <right style="thin">
        <color auto="1"/>
      </right>
      <top style="thin">
        <color auto="1"/>
      </top>
      <bottom style="thin">
        <color auto="1"/>
      </bottom>
      <diagonal/>
    </border>
    <border>
      <left style="thin">
        <color rgb="FF7F7F7F"/>
      </left>
      <right style="thin">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top/>
      <bottom style="thin">
        <color indexed="64"/>
      </bottom>
      <diagonal/>
    </border>
    <border>
      <left/>
      <right style="thin">
        <color rgb="FF000000"/>
      </right>
      <top style="thin">
        <color indexed="64"/>
      </top>
      <bottom style="thin">
        <color indexed="64"/>
      </bottom>
      <diagonal/>
    </border>
    <border>
      <left/>
      <right style="thin">
        <color indexed="64"/>
      </right>
      <top/>
      <bottom style="thin">
        <color indexed="64"/>
      </bottom>
      <diagonal/>
    </border>
    <border>
      <left/>
      <right style="thin">
        <color auto="1"/>
      </right>
      <top/>
      <bottom style="medium">
        <color auto="1"/>
      </bottom>
      <diagonal/>
    </border>
  </borders>
  <cellStyleXfs count="19">
    <xf numFmtId="0" fontId="0" fillId="0" borderId="0"/>
    <xf numFmtId="0" fontId="3" fillId="0" borderId="6" applyNumberFormat="0" applyFill="0" applyAlignment="0" applyProtection="0"/>
    <xf numFmtId="0" fontId="4" fillId="0" borderId="7" applyNumberFormat="0" applyFill="0" applyAlignment="0" applyProtection="0"/>
    <xf numFmtId="0" fontId="5" fillId="0" borderId="0" applyNumberFormat="0" applyFill="0" applyBorder="0" applyAlignment="0" applyProtection="0"/>
    <xf numFmtId="0" fontId="7" fillId="0" borderId="0"/>
    <xf numFmtId="0" fontId="12" fillId="2" borderId="0" applyNumberFormat="0" applyBorder="0" applyAlignment="0" applyProtection="0"/>
    <xf numFmtId="0" fontId="13" fillId="3" borderId="0" applyNumberFormat="0" applyBorder="0" applyAlignment="0" applyProtection="0"/>
    <xf numFmtId="0" fontId="14" fillId="4" borderId="11" applyNumberFormat="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3">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horizontal="left" vertical="center" wrapText="1"/>
    </xf>
    <xf numFmtId="0" fontId="0" fillId="0" borderId="0" xfId="0" quotePrefix="1" applyAlignment="1">
      <alignment horizontal="right"/>
    </xf>
    <xf numFmtId="0" fontId="6" fillId="0" borderId="0" xfId="0" applyFont="1"/>
    <xf numFmtId="0" fontId="7" fillId="0" borderId="0" xfId="0" applyFont="1"/>
    <xf numFmtId="0" fontId="5" fillId="0" borderId="0" xfId="3" applyAlignment="1"/>
    <xf numFmtId="0" fontId="8" fillId="0" borderId="0" xfId="0" applyFont="1"/>
    <xf numFmtId="0" fontId="0" fillId="0" borderId="0" xfId="0" applyAlignment="1">
      <alignment horizontal="left"/>
    </xf>
    <xf numFmtId="0" fontId="4" fillId="0" borderId="7" xfId="2"/>
    <xf numFmtId="0" fontId="4" fillId="0" borderId="0" xfId="2" applyBorder="1"/>
    <xf numFmtId="0" fontId="4" fillId="0" borderId="8" xfId="2" applyBorder="1"/>
    <xf numFmtId="0" fontId="0" fillId="0" borderId="0" xfId="0" applyAlignment="1">
      <alignment horizontal="left" wrapText="1"/>
    </xf>
    <xf numFmtId="0" fontId="10" fillId="0" borderId="0" xfId="4" applyFont="1"/>
    <xf numFmtId="0" fontId="11" fillId="0" borderId="0" xfId="4" applyFont="1" applyAlignment="1">
      <alignment horizontal="center"/>
    </xf>
    <xf numFmtId="0" fontId="11" fillId="0" borderId="3" xfId="4" applyFont="1" applyBorder="1" applyAlignment="1">
      <alignment horizontal="center"/>
    </xf>
    <xf numFmtId="0" fontId="10" fillId="0" borderId="0" xfId="4" applyFont="1" applyAlignment="1">
      <alignment horizontal="center"/>
    </xf>
    <xf numFmtId="0" fontId="10" fillId="0" borderId="3" xfId="4" applyFont="1" applyBorder="1"/>
    <xf numFmtId="0" fontId="10" fillId="0" borderId="9" xfId="4" applyFont="1" applyBorder="1"/>
    <xf numFmtId="0" fontId="10" fillId="0" borderId="0" xfId="4" applyFont="1" applyAlignment="1">
      <alignment horizontal="right"/>
    </xf>
    <xf numFmtId="0" fontId="11" fillId="0" borderId="0" xfId="4" applyFont="1"/>
    <xf numFmtId="0" fontId="11" fillId="0" borderId="0" xfId="4" applyFont="1" applyAlignment="1">
      <alignment horizontal="right"/>
    </xf>
    <xf numFmtId="0" fontId="11" fillId="0" borderId="9" xfId="4" applyFont="1" applyBorder="1"/>
    <xf numFmtId="0" fontId="11" fillId="0" borderId="4" xfId="4" applyFont="1" applyBorder="1" applyAlignment="1">
      <alignment horizontal="center"/>
    </xf>
    <xf numFmtId="0" fontId="10" fillId="0" borderId="4" xfId="4" applyFont="1" applyBorder="1"/>
    <xf numFmtId="0" fontId="10" fillId="0" borderId="4" xfId="4" applyFont="1" applyBorder="1" applyAlignment="1">
      <alignment horizontal="center"/>
    </xf>
    <xf numFmtId="0" fontId="10" fillId="0" borderId="3" xfId="4" applyFont="1" applyBorder="1" applyAlignment="1">
      <alignment horizontal="center"/>
    </xf>
    <xf numFmtId="167" fontId="11" fillId="0" borderId="0" xfId="4" applyNumberFormat="1" applyFont="1" applyAlignment="1">
      <alignment horizontal="center"/>
    </xf>
    <xf numFmtId="0" fontId="10" fillId="0" borderId="2" xfId="4" applyFont="1" applyBorder="1"/>
    <xf numFmtId="0" fontId="13" fillId="3" borderId="0" xfId="6"/>
    <xf numFmtId="0" fontId="12" fillId="2" borderId="0" xfId="5"/>
    <xf numFmtId="0" fontId="7" fillId="0" borderId="0" xfId="4"/>
    <xf numFmtId="0" fontId="7" fillId="0" borderId="4" xfId="4" applyBorder="1"/>
    <xf numFmtId="0" fontId="7" fillId="0" borderId="4" xfId="4" applyBorder="1" applyAlignment="1">
      <alignment horizontal="center"/>
    </xf>
    <xf numFmtId="0" fontId="7" fillId="0" borderId="13" xfId="4" applyBorder="1"/>
    <xf numFmtId="0" fontId="6" fillId="5" borderId="20" xfId="4" applyFont="1" applyFill="1" applyBorder="1" applyAlignment="1">
      <alignment horizontal="center" wrapText="1"/>
    </xf>
    <xf numFmtId="0" fontId="6" fillId="5" borderId="21" xfId="4" applyFont="1" applyFill="1" applyBorder="1" applyAlignment="1">
      <alignment horizontal="center" wrapText="1"/>
    </xf>
    <xf numFmtId="0" fontId="6" fillId="5" borderId="22" xfId="4" applyFont="1" applyFill="1" applyBorder="1" applyAlignment="1">
      <alignment horizontal="center" wrapText="1"/>
    </xf>
    <xf numFmtId="0" fontId="7" fillId="0" borderId="13" xfId="4" applyBorder="1" applyAlignment="1">
      <alignment horizontal="center"/>
    </xf>
    <xf numFmtId="0" fontId="7" fillId="0" borderId="18" xfId="4" applyBorder="1" applyAlignment="1">
      <alignment horizontal="center"/>
    </xf>
    <xf numFmtId="0" fontId="7" fillId="0" borderId="0" xfId="4" applyAlignment="1">
      <alignment horizontal="center"/>
    </xf>
    <xf numFmtId="0" fontId="7" fillId="0" borderId="25" xfId="4" applyBorder="1"/>
    <xf numFmtId="0" fontId="7" fillId="0" borderId="5" xfId="4" applyBorder="1"/>
    <xf numFmtId="0" fontId="15" fillId="0" borderId="0" xfId="0" applyFont="1"/>
    <xf numFmtId="0" fontId="6" fillId="5" borderId="30" xfId="4" applyFont="1" applyFill="1" applyBorder="1" applyAlignment="1">
      <alignment horizontal="center" wrapText="1"/>
    </xf>
    <xf numFmtId="0" fontId="6" fillId="5" borderId="31" xfId="4" applyFont="1" applyFill="1" applyBorder="1" applyAlignment="1">
      <alignment horizontal="left" vertical="center" wrapText="1"/>
    </xf>
    <xf numFmtId="0" fontId="6" fillId="5" borderId="2" xfId="4" applyFont="1" applyFill="1" applyBorder="1" applyAlignment="1">
      <alignment horizontal="left" vertical="center" wrapText="1"/>
    </xf>
    <xf numFmtId="0" fontId="6" fillId="5" borderId="23" xfId="4" applyFont="1" applyFill="1" applyBorder="1" applyAlignment="1">
      <alignment horizontal="left" vertical="center" wrapText="1"/>
    </xf>
    <xf numFmtId="0" fontId="6" fillId="5" borderId="27" xfId="4" applyFont="1" applyFill="1" applyBorder="1" applyAlignment="1">
      <alignment horizontal="left" vertical="center" wrapText="1"/>
    </xf>
    <xf numFmtId="0" fontId="7" fillId="0" borderId="0" xfId="4" applyAlignment="1">
      <alignment horizontal="left"/>
    </xf>
    <xf numFmtId="0" fontId="6" fillId="5" borderId="4" xfId="4" applyFont="1" applyFill="1" applyBorder="1" applyAlignment="1">
      <alignment horizontal="left" vertical="center" wrapText="1"/>
    </xf>
    <xf numFmtId="0" fontId="6" fillId="5" borderId="13" xfId="4" applyFont="1" applyFill="1" applyBorder="1" applyAlignment="1">
      <alignment horizontal="left" vertical="center" wrapText="1"/>
    </xf>
    <xf numFmtId="0" fontId="6" fillId="5" borderId="18" xfId="4" applyFont="1" applyFill="1" applyBorder="1" applyAlignment="1">
      <alignment horizontal="left" vertical="center" wrapText="1"/>
    </xf>
    <xf numFmtId="168" fontId="10" fillId="0" borderId="4" xfId="4" applyNumberFormat="1" applyFont="1" applyBorder="1"/>
    <xf numFmtId="168" fontId="10" fillId="0" borderId="4" xfId="4" applyNumberFormat="1" applyFont="1" applyBorder="1" applyAlignment="1">
      <alignment horizontal="center"/>
    </xf>
    <xf numFmtId="168" fontId="10" fillId="0" borderId="2" xfId="4" applyNumberFormat="1" applyFont="1" applyBorder="1"/>
    <xf numFmtId="0" fontId="14" fillId="4" borderId="13" xfId="7" applyBorder="1" applyProtection="1">
      <protection locked="0"/>
    </xf>
    <xf numFmtId="0" fontId="14" fillId="4" borderId="4" xfId="7" applyBorder="1" applyProtection="1">
      <protection locked="0"/>
    </xf>
    <xf numFmtId="0" fontId="14" fillId="4" borderId="18" xfId="7" applyBorder="1" applyProtection="1">
      <protection locked="0"/>
    </xf>
    <xf numFmtId="0" fontId="14" fillId="4" borderId="13" xfId="7" applyBorder="1" applyAlignment="1" applyProtection="1">
      <alignment horizontal="center"/>
      <protection locked="0"/>
    </xf>
    <xf numFmtId="0" fontId="14" fillId="4" borderId="4" xfId="7" applyBorder="1" applyAlignment="1" applyProtection="1">
      <alignment horizontal="center"/>
      <protection locked="0"/>
    </xf>
    <xf numFmtId="0" fontId="14" fillId="4" borderId="18" xfId="7" applyBorder="1" applyAlignment="1" applyProtection="1">
      <alignment horizontal="center"/>
      <protection locked="0"/>
    </xf>
    <xf numFmtId="0" fontId="14" fillId="4" borderId="26" xfId="7" applyBorder="1" applyProtection="1">
      <protection locked="0"/>
    </xf>
    <xf numFmtId="0" fontId="14" fillId="4" borderId="28" xfId="7" applyBorder="1" applyProtection="1">
      <protection locked="0"/>
    </xf>
    <xf numFmtId="0" fontId="14" fillId="4" borderId="29" xfId="7" applyBorder="1" applyProtection="1">
      <protection locked="0"/>
    </xf>
    <xf numFmtId="0" fontId="14" fillId="4" borderId="2" xfId="7" applyBorder="1" applyProtection="1">
      <protection locked="0"/>
    </xf>
    <xf numFmtId="0" fontId="14" fillId="4" borderId="27" xfId="7" applyBorder="1" applyProtection="1">
      <protection locked="0"/>
    </xf>
    <xf numFmtId="0" fontId="7" fillId="0" borderId="0" xfId="0" applyFont="1" applyProtection="1">
      <protection locked="0"/>
    </xf>
    <xf numFmtId="0" fontId="0" fillId="0" borderId="0" xfId="0" applyAlignment="1" applyProtection="1">
      <alignment horizontal="left"/>
      <protection locked="0"/>
    </xf>
    <xf numFmtId="0" fontId="0" fillId="0" borderId="0" xfId="0" applyAlignment="1" applyProtection="1">
      <alignment horizontal="right"/>
      <protection locked="0"/>
    </xf>
    <xf numFmtId="0" fontId="7" fillId="0" borderId="0" xfId="0" applyFont="1" applyAlignment="1" applyProtection="1">
      <alignment horizontal="right"/>
      <protection locked="0"/>
    </xf>
    <xf numFmtId="0" fontId="0" fillId="0" borderId="0" xfId="0" applyProtection="1">
      <protection locked="0"/>
    </xf>
    <xf numFmtId="0" fontId="7"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horizontal="left" vertical="top"/>
      <protection locked="0"/>
    </xf>
    <xf numFmtId="0" fontId="7" fillId="0" borderId="0" xfId="0" applyFont="1" applyAlignment="1" applyProtection="1">
      <alignment horizontal="left" vertical="top"/>
      <protection locked="0"/>
    </xf>
    <xf numFmtId="0" fontId="7" fillId="0" borderId="0" xfId="0" applyFont="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horizontal="left" wrapText="1"/>
      <protection locked="0"/>
    </xf>
    <xf numFmtId="0" fontId="14" fillId="4" borderId="11" xfId="7" applyProtection="1">
      <protection locked="0"/>
    </xf>
    <xf numFmtId="0" fontId="14" fillId="4" borderId="11" xfId="7" applyNumberFormat="1" applyAlignment="1" applyProtection="1">
      <alignment horizontal="left"/>
      <protection locked="0"/>
    </xf>
    <xf numFmtId="0" fontId="14" fillId="4" borderId="11" xfId="7" applyAlignment="1" applyProtection="1">
      <alignment horizontal="left"/>
      <protection locked="0"/>
    </xf>
    <xf numFmtId="166" fontId="14" fillId="4" borderId="11" xfId="7" applyNumberFormat="1" applyAlignment="1" applyProtection="1">
      <alignment horizontal="left"/>
      <protection locked="0"/>
    </xf>
    <xf numFmtId="14" fontId="14" fillId="4" borderId="11" xfId="7" applyNumberFormat="1" applyAlignment="1" applyProtection="1">
      <alignment horizontal="left"/>
      <protection locked="0"/>
    </xf>
    <xf numFmtId="165" fontId="14" fillId="4" borderId="11" xfId="7" applyNumberFormat="1" applyAlignment="1" applyProtection="1">
      <alignment horizontal="left"/>
      <protection locked="0"/>
    </xf>
    <xf numFmtId="164" fontId="14" fillId="4" borderId="11" xfId="7" applyNumberFormat="1" applyProtection="1">
      <protection locked="0"/>
    </xf>
    <xf numFmtId="14" fontId="0" fillId="0" borderId="0" xfId="0" applyNumberFormat="1" applyAlignment="1" applyProtection="1">
      <alignment horizontal="left" vertical="top"/>
      <protection locked="0"/>
    </xf>
    <xf numFmtId="0" fontId="17" fillId="0" borderId="28" xfId="7" applyFont="1" applyFill="1" applyBorder="1" applyProtection="1">
      <protection locked="0"/>
    </xf>
    <xf numFmtId="0" fontId="17" fillId="0" borderId="2" xfId="7" applyFont="1" applyFill="1" applyBorder="1" applyProtection="1">
      <protection locked="0"/>
    </xf>
    <xf numFmtId="0" fontId="17" fillId="0" borderId="29" xfId="7" applyFont="1" applyFill="1" applyBorder="1" applyProtection="1">
      <protection locked="0"/>
    </xf>
    <xf numFmtId="0" fontId="17" fillId="0" borderId="4" xfId="7" applyFont="1" applyFill="1" applyBorder="1" applyProtection="1">
      <protection locked="0"/>
    </xf>
    <xf numFmtId="0" fontId="17" fillId="0" borderId="24" xfId="7" applyFont="1" applyFill="1" applyBorder="1" applyProtection="1">
      <protection locked="0"/>
    </xf>
    <xf numFmtId="0" fontId="14" fillId="4" borderId="11" xfId="7" quotePrefix="1" applyAlignment="1" applyProtection="1">
      <alignment horizontal="left"/>
      <protection locked="0"/>
    </xf>
    <xf numFmtId="0" fontId="14" fillId="0" borderId="1" xfId="7" applyFill="1" applyBorder="1" applyAlignment="1" applyProtection="1">
      <alignment horizontal="left"/>
      <protection locked="0"/>
    </xf>
    <xf numFmtId="0" fontId="14" fillId="0" borderId="34" xfId="7" applyFill="1" applyBorder="1" applyProtection="1">
      <protection locked="0"/>
    </xf>
    <xf numFmtId="0" fontId="14" fillId="6" borderId="18" xfId="7" applyFill="1" applyBorder="1" applyAlignment="1" applyProtection="1">
      <alignment horizontal="left"/>
      <protection locked="0"/>
    </xf>
    <xf numFmtId="0" fontId="14" fillId="6" borderId="19" xfId="7" applyFill="1" applyBorder="1" applyAlignment="1" applyProtection="1">
      <alignment horizontal="center"/>
      <protection locked="0"/>
    </xf>
    <xf numFmtId="0" fontId="14" fillId="6" borderId="13" xfId="7" applyFill="1" applyBorder="1" applyAlignment="1" applyProtection="1">
      <alignment horizontal="left"/>
      <protection locked="0"/>
    </xf>
    <xf numFmtId="0" fontId="14" fillId="6" borderId="14" xfId="7" applyFill="1" applyBorder="1" applyAlignment="1" applyProtection="1">
      <alignment horizontal="center"/>
      <protection locked="0"/>
    </xf>
    <xf numFmtId="0" fontId="14" fillId="6" borderId="4" xfId="7" applyFill="1" applyBorder="1" applyAlignment="1" applyProtection="1">
      <alignment horizontal="left"/>
      <protection locked="0"/>
    </xf>
    <xf numFmtId="0" fontId="14" fillId="6" borderId="16" xfId="7" applyFill="1" applyBorder="1" applyAlignment="1" applyProtection="1">
      <alignment horizontal="center"/>
      <protection locked="0"/>
    </xf>
    <xf numFmtId="0" fontId="14" fillId="6" borderId="13" xfId="7" applyFill="1" applyBorder="1" applyAlignment="1" applyProtection="1">
      <alignment horizontal="center"/>
      <protection locked="0"/>
    </xf>
    <xf numFmtId="0" fontId="14" fillId="6" borderId="18" xfId="7" applyFill="1" applyBorder="1" applyAlignment="1" applyProtection="1">
      <alignment horizontal="center"/>
      <protection locked="0"/>
    </xf>
    <xf numFmtId="0" fontId="14" fillId="6" borderId="35" xfId="7" applyFill="1" applyBorder="1" applyAlignment="1" applyProtection="1">
      <alignment horizontal="center"/>
      <protection locked="0"/>
    </xf>
    <xf numFmtId="0" fontId="18" fillId="6" borderId="16" xfId="7" applyFont="1" applyFill="1" applyBorder="1" applyAlignment="1" applyProtection="1">
      <alignment horizontal="center"/>
      <protection locked="0"/>
    </xf>
    <xf numFmtId="0" fontId="8" fillId="0" borderId="36" xfId="0" applyFont="1" applyBorder="1" applyAlignment="1">
      <alignment horizontal="left"/>
    </xf>
    <xf numFmtId="0" fontId="8" fillId="0" borderId="0" xfId="0" applyFont="1" applyAlignment="1">
      <alignment horizontal="left"/>
    </xf>
    <xf numFmtId="0" fontId="8" fillId="0" borderId="0" xfId="0" applyFont="1"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15" fillId="0" borderId="4" xfId="0" applyFont="1" applyBorder="1"/>
    <xf numFmtId="0" fontId="0" fillId="0" borderId="4" xfId="0" applyBorder="1"/>
    <xf numFmtId="0" fontId="0" fillId="0" borderId="4" xfId="0" applyBorder="1" applyAlignment="1">
      <alignment horizontal="left"/>
    </xf>
    <xf numFmtId="2" fontId="0" fillId="0" borderId="4" xfId="0" applyNumberFormat="1" applyBorder="1" applyAlignment="1">
      <alignment horizontal="center"/>
    </xf>
    <xf numFmtId="0" fontId="7" fillId="0" borderId="4" xfId="0" applyFont="1" applyBorder="1" applyAlignment="1">
      <alignment horizontal="center"/>
    </xf>
    <xf numFmtId="0" fontId="7" fillId="0" borderId="4" xfId="0" applyFont="1" applyBorder="1"/>
    <xf numFmtId="0" fontId="7" fillId="0" borderId="4" xfId="0" applyFont="1" applyBorder="1" applyAlignment="1">
      <alignment horizontal="left"/>
    </xf>
    <xf numFmtId="0" fontId="7" fillId="0" borderId="4" xfId="0" applyFont="1" applyBorder="1" applyAlignment="1" applyProtection="1">
      <alignment horizontal="center"/>
      <protection locked="0"/>
    </xf>
    <xf numFmtId="0" fontId="0" fillId="0" borderId="4" xfId="0" applyBorder="1" applyAlignment="1" applyProtection="1">
      <alignment horizontal="center"/>
      <protection locked="0"/>
    </xf>
    <xf numFmtId="0" fontId="6" fillId="7" borderId="4" xfId="0" applyFont="1" applyFill="1" applyBorder="1" applyAlignment="1">
      <alignment horizontal="center"/>
    </xf>
    <xf numFmtId="2" fontId="0" fillId="7" borderId="4" xfId="0" applyNumberFormat="1" applyFill="1" applyBorder="1" applyAlignment="1">
      <alignment horizontal="center"/>
    </xf>
    <xf numFmtId="0" fontId="19" fillId="0" borderId="4" xfId="0" applyFont="1" applyBorder="1" applyAlignment="1">
      <alignment horizontal="left"/>
    </xf>
    <xf numFmtId="2" fontId="7" fillId="0" borderId="4" xfId="0" applyNumberFormat="1" applyFont="1" applyBorder="1" applyAlignment="1" applyProtection="1">
      <alignment horizontal="center"/>
      <protection locked="0"/>
    </xf>
    <xf numFmtId="0" fontId="6" fillId="0" borderId="0" xfId="0" applyFont="1" applyAlignment="1">
      <alignment horizontal="center"/>
    </xf>
    <xf numFmtId="2" fontId="7" fillId="0" borderId="4" xfId="0" applyNumberFormat="1" applyFont="1" applyBorder="1"/>
    <xf numFmtId="0" fontId="0" fillId="0" borderId="2" xfId="0" applyBorder="1" applyAlignment="1">
      <alignment horizontal="center"/>
    </xf>
    <xf numFmtId="0" fontId="7" fillId="0" borderId="35" xfId="0" applyFont="1" applyBorder="1" applyAlignment="1">
      <alignment horizontal="left"/>
    </xf>
    <xf numFmtId="0" fontId="7" fillId="0" borderId="38" xfId="0" applyFont="1" applyBorder="1" applyAlignment="1">
      <alignment horizontal="left"/>
    </xf>
    <xf numFmtId="2" fontId="0" fillId="0" borderId="38" xfId="0" applyNumberFormat="1" applyBorder="1" applyAlignment="1">
      <alignment horizontal="center"/>
    </xf>
    <xf numFmtId="0" fontId="0" fillId="0" borderId="38" xfId="0" applyBorder="1" applyAlignment="1" applyProtection="1">
      <alignment horizontal="center"/>
      <protection locked="0"/>
    </xf>
    <xf numFmtId="0" fontId="0" fillId="0" borderId="38" xfId="0" applyBorder="1" applyAlignment="1">
      <alignment horizontal="left"/>
    </xf>
    <xf numFmtId="0" fontId="6" fillId="8" borderId="4" xfId="0" applyFont="1" applyFill="1" applyBorder="1" applyAlignment="1">
      <alignment horizontal="center"/>
    </xf>
    <xf numFmtId="2" fontId="6" fillId="8" borderId="4" xfId="0" applyNumberFormat="1" applyFont="1" applyFill="1" applyBorder="1" applyAlignment="1">
      <alignment horizontal="center"/>
    </xf>
    <xf numFmtId="0" fontId="0" fillId="0" borderId="35" xfId="0" applyBorder="1" applyAlignment="1">
      <alignment horizontal="left"/>
    </xf>
    <xf numFmtId="2" fontId="0" fillId="0" borderId="4" xfId="0" applyNumberFormat="1" applyBorder="1" applyAlignment="1" applyProtection="1">
      <alignment horizontal="center"/>
      <protection locked="0"/>
    </xf>
    <xf numFmtId="2" fontId="6" fillId="0" borderId="4" xfId="0" applyNumberFormat="1" applyFont="1" applyBorder="1" applyAlignment="1">
      <alignment horizontal="center"/>
    </xf>
    <xf numFmtId="2" fontId="6" fillId="0" borderId="36" xfId="0" applyNumberFormat="1" applyFont="1" applyBorder="1" applyAlignment="1">
      <alignment horizontal="center"/>
    </xf>
    <xf numFmtId="0" fontId="6" fillId="8" borderId="5" xfId="0" applyFont="1" applyFill="1" applyBorder="1" applyAlignment="1">
      <alignment horizontal="center"/>
    </xf>
    <xf numFmtId="2" fontId="0" fillId="7" borderId="2" xfId="0" applyNumberFormat="1" applyFill="1" applyBorder="1"/>
    <xf numFmtId="2" fontId="0" fillId="0" borderId="0" xfId="0" applyNumberFormat="1"/>
    <xf numFmtId="0" fontId="19" fillId="0" borderId="35" xfId="0" applyFont="1" applyBorder="1" applyAlignment="1">
      <alignment horizontal="left"/>
    </xf>
    <xf numFmtId="0" fontId="10" fillId="0" borderId="4" xfId="0" applyFont="1" applyBorder="1" applyAlignment="1">
      <alignment horizontal="center" wrapText="1"/>
    </xf>
    <xf numFmtId="0" fontId="10" fillId="0" borderId="4" xfId="0" applyFont="1" applyBorder="1" applyAlignment="1" applyProtection="1">
      <alignment horizontal="center"/>
      <protection locked="0"/>
    </xf>
    <xf numFmtId="0" fontId="14" fillId="4" borderId="39" xfId="7" applyBorder="1" applyProtection="1">
      <protection locked="0"/>
    </xf>
    <xf numFmtId="0" fontId="7" fillId="0" borderId="35" xfId="4" applyBorder="1"/>
    <xf numFmtId="0" fontId="14" fillId="9" borderId="29" xfId="7" applyFill="1" applyBorder="1" applyProtection="1">
      <protection locked="0"/>
    </xf>
    <xf numFmtId="0" fontId="7" fillId="9" borderId="25" xfId="4" applyFill="1" applyBorder="1"/>
    <xf numFmtId="0" fontId="14" fillId="9" borderId="27" xfId="7" applyFill="1" applyBorder="1" applyProtection="1">
      <protection locked="0"/>
    </xf>
    <xf numFmtId="0" fontId="7" fillId="9" borderId="18" xfId="4" applyFill="1" applyBorder="1" applyAlignment="1">
      <alignment horizontal="center"/>
    </xf>
    <xf numFmtId="0" fontId="14" fillId="9" borderId="18" xfId="7" applyFill="1" applyBorder="1" applyAlignment="1" applyProtection="1">
      <alignment horizontal="left"/>
      <protection locked="0"/>
    </xf>
    <xf numFmtId="0" fontId="14" fillId="9" borderId="18" xfId="7" applyFill="1" applyBorder="1" applyAlignment="1" applyProtection="1">
      <alignment horizontal="center"/>
      <protection locked="0"/>
    </xf>
    <xf numFmtId="0" fontId="14" fillId="9" borderId="19" xfId="7" applyFill="1" applyBorder="1" applyAlignment="1" applyProtection="1">
      <alignment horizontal="center"/>
      <protection locked="0"/>
    </xf>
    <xf numFmtId="0" fontId="10" fillId="0" borderId="4" xfId="4" applyFont="1" applyBorder="1" applyAlignment="1">
      <alignment wrapText="1"/>
    </xf>
    <xf numFmtId="0" fontId="5" fillId="0" borderId="0" xfId="3" applyAlignment="1">
      <alignment horizontal="center"/>
    </xf>
    <xf numFmtId="0" fontId="3" fillId="0" borderId="6" xfId="1" applyAlignment="1">
      <alignment horizontal="center"/>
    </xf>
    <xf numFmtId="0" fontId="6" fillId="5" borderId="12"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17" xfId="4" applyFont="1" applyFill="1" applyBorder="1" applyAlignment="1">
      <alignment horizontal="center" vertical="center" wrapText="1"/>
    </xf>
    <xf numFmtId="0" fontId="7" fillId="0" borderId="4" xfId="4" applyBorder="1"/>
    <xf numFmtId="0" fontId="7" fillId="0" borderId="35" xfId="4" applyBorder="1"/>
    <xf numFmtId="0" fontId="7" fillId="0" borderId="13" xfId="4" applyBorder="1"/>
    <xf numFmtId="0" fontId="7" fillId="0" borderId="5" xfId="4" applyBorder="1" applyAlignment="1">
      <alignment horizontal="left"/>
    </xf>
    <xf numFmtId="0" fontId="7" fillId="0" borderId="2" xfId="4" applyBorder="1" applyAlignment="1">
      <alignment horizontal="left"/>
    </xf>
    <xf numFmtId="0" fontId="14" fillId="4" borderId="5" xfId="7" applyBorder="1" applyProtection="1">
      <protection locked="0"/>
    </xf>
    <xf numFmtId="0" fontId="14" fillId="4" borderId="2" xfId="7" applyBorder="1" applyProtection="1">
      <protection locked="0"/>
    </xf>
    <xf numFmtId="0" fontId="14" fillId="4" borderId="4" xfId="7" applyBorder="1" applyProtection="1">
      <protection locked="0"/>
    </xf>
    <xf numFmtId="0" fontId="14" fillId="4" borderId="18" xfId="7" applyBorder="1" applyProtection="1">
      <protection locked="0"/>
    </xf>
    <xf numFmtId="0" fontId="14" fillId="4" borderId="13" xfId="7" applyBorder="1" applyProtection="1">
      <protection locked="0"/>
    </xf>
    <xf numFmtId="0" fontId="7" fillId="0" borderId="5" xfId="4" applyBorder="1"/>
    <xf numFmtId="0" fontId="7" fillId="0" borderId="2" xfId="4" applyBorder="1"/>
    <xf numFmtId="0" fontId="6" fillId="5" borderId="21" xfId="4" applyFont="1" applyFill="1" applyBorder="1" applyAlignment="1">
      <alignment horizontal="center" wrapText="1"/>
    </xf>
    <xf numFmtId="0" fontId="7" fillId="0" borderId="0" xfId="0" applyFont="1" applyAlignment="1">
      <alignment horizontal="left" vertical="top" wrapText="1"/>
    </xf>
    <xf numFmtId="0" fontId="4" fillId="0" borderId="10" xfId="2" applyBorder="1" applyAlignment="1">
      <alignment horizontal="center"/>
    </xf>
    <xf numFmtId="0" fontId="7" fillId="0" borderId="32" xfId="4" applyBorder="1"/>
    <xf numFmtId="0" fontId="7" fillId="0" borderId="31" xfId="4" applyBorder="1"/>
    <xf numFmtId="0" fontId="6" fillId="5" borderId="33" xfId="4" applyFont="1" applyFill="1" applyBorder="1" applyAlignment="1">
      <alignment horizontal="center" vertical="center" wrapText="1"/>
    </xf>
    <xf numFmtId="0" fontId="8" fillId="0" borderId="0" xfId="0" applyFont="1" applyAlignment="1">
      <alignment horizontal="left"/>
    </xf>
    <xf numFmtId="0" fontId="11" fillId="0" borderId="4" xfId="4" applyFont="1" applyBorder="1" applyAlignment="1">
      <alignment horizontal="center"/>
    </xf>
    <xf numFmtId="0" fontId="9" fillId="0" borderId="4" xfId="4" applyFont="1" applyBorder="1" applyAlignment="1">
      <alignment horizontal="left"/>
    </xf>
    <xf numFmtId="0" fontId="9" fillId="0" borderId="4" xfId="4" applyFont="1" applyBorder="1" applyAlignment="1">
      <alignment horizontal="center"/>
    </xf>
    <xf numFmtId="0" fontId="0" fillId="0" borderId="5" xfId="0" applyBorder="1" applyAlignment="1" applyProtection="1">
      <alignment horizontal="center"/>
      <protection locked="0"/>
    </xf>
    <xf numFmtId="0" fontId="0" fillId="0" borderId="2" xfId="0" applyBorder="1" applyAlignment="1" applyProtection="1">
      <alignment horizontal="center"/>
      <protection locked="0"/>
    </xf>
    <xf numFmtId="0" fontId="2" fillId="0" borderId="5" xfId="0" applyFont="1" applyBorder="1" applyAlignment="1" applyProtection="1">
      <alignment horizontal="left"/>
      <protection locked="0"/>
    </xf>
    <xf numFmtId="0" fontId="2" fillId="0" borderId="2" xfId="0" applyFont="1" applyBorder="1" applyAlignment="1" applyProtection="1">
      <alignment horizontal="left"/>
      <protection locked="0"/>
    </xf>
    <xf numFmtId="0" fontId="10" fillId="0" borderId="5" xfId="0" applyFont="1" applyBorder="1" applyAlignment="1" applyProtection="1">
      <alignment horizontal="center"/>
      <protection locked="0"/>
    </xf>
    <xf numFmtId="0" fontId="10" fillId="0" borderId="2" xfId="0" applyFont="1" applyBorder="1" applyAlignment="1" applyProtection="1">
      <alignment horizontal="center"/>
      <protection locked="0"/>
    </xf>
    <xf numFmtId="0" fontId="0" fillId="0" borderId="5" xfId="0" applyBorder="1" applyAlignment="1">
      <alignment horizontal="center" wrapText="1"/>
    </xf>
    <xf numFmtId="0" fontId="0" fillId="0" borderId="37" xfId="0" applyBorder="1" applyAlignment="1">
      <alignment horizontal="center" wrapText="1"/>
    </xf>
    <xf numFmtId="0" fontId="10" fillId="0" borderId="4" xfId="0" applyFont="1" applyBorder="1" applyAlignment="1" applyProtection="1">
      <alignment horizontal="center"/>
      <protection locked="0"/>
    </xf>
    <xf numFmtId="0" fontId="0" fillId="0" borderId="2" xfId="0" applyBorder="1" applyAlignment="1">
      <alignment horizontal="center" wrapText="1"/>
    </xf>
    <xf numFmtId="0" fontId="8" fillId="0" borderId="36" xfId="0" applyFont="1" applyBorder="1" applyAlignment="1">
      <alignment horizontal="center"/>
    </xf>
    <xf numFmtId="0" fontId="8" fillId="0" borderId="36" xfId="0" applyFont="1" applyBorder="1" applyAlignment="1">
      <alignment horizontal="left"/>
    </xf>
  </cellXfs>
  <cellStyles count="19">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Good" xfId="5" builtinId="26"/>
    <cellStyle name="Heading 1" xfId="1" builtinId="16"/>
    <cellStyle name="Heading 3" xfId="2" builtinId="18"/>
    <cellStyle name="Input" xfId="7" builtinId="20"/>
    <cellStyle name="Neutral" xfId="6" builtinId="28"/>
    <cellStyle name="Normal" xfId="0" builtinId="0"/>
    <cellStyle name="Normal 2" xfId="4" xr:uid="{00000000-0005-0000-0000-000011000000}"/>
    <cellStyle name="Title" xfId="3" builtinId="15"/>
  </cellStyles>
  <dxfs count="51">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6" tint="0.59996337778862885"/>
        </patternFill>
      </fill>
    </dxf>
    <dxf>
      <fill>
        <patternFill>
          <bgColor theme="5" tint="0.39994506668294322"/>
        </patternFill>
      </fill>
    </dxf>
    <dxf>
      <fill>
        <patternFill>
          <bgColor theme="8" tint="0.59996337778862885"/>
        </patternFill>
      </fill>
    </dxf>
    <dxf>
      <font>
        <color theme="1"/>
      </font>
      <fill>
        <patternFill patternType="solid">
          <fgColor indexed="64"/>
          <bgColor theme="1"/>
        </patternFill>
      </fill>
    </dxf>
    <dxf>
      <font>
        <color theme="1"/>
      </font>
      <fill>
        <patternFill patternType="solid">
          <fgColor indexed="64"/>
          <bgColor theme="1"/>
        </patternFill>
      </fill>
    </dxf>
    <dxf>
      <font>
        <color theme="1"/>
      </font>
      <fill>
        <patternFill patternType="solid">
          <fgColor indexed="64"/>
          <bgColor theme="1"/>
        </patternFill>
      </fill>
    </dxf>
    <dxf>
      <font>
        <color theme="1"/>
      </font>
      <fill>
        <patternFill patternType="solid">
          <fgColor indexed="64"/>
          <bgColor theme="1"/>
        </patternFill>
      </fill>
    </dxf>
    <dxf>
      <font>
        <color theme="1"/>
      </font>
      <fill>
        <patternFill patternType="solid">
          <fgColor indexed="64"/>
          <bgColor theme="1"/>
        </patternFill>
      </fill>
    </dxf>
    <dxf>
      <font>
        <color auto="1"/>
      </font>
      <fill>
        <patternFill patternType="solid">
          <fgColor indexed="64"/>
          <bgColor theme="1"/>
        </patternFill>
      </fill>
    </dxf>
    <dxf>
      <font>
        <color theme="1"/>
      </font>
      <fill>
        <patternFill patternType="solid">
          <fgColor indexed="64"/>
          <bgColor theme="1"/>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zoomScaleNormal="100" zoomScalePageLayoutView="150" workbookViewId="0">
      <selection activeCell="I19" sqref="I19"/>
    </sheetView>
  </sheetViews>
  <sheetFormatPr defaultColWidth="8.88671875" defaultRowHeight="13.2" x14ac:dyDescent="0.25"/>
  <cols>
    <col min="1" max="1" width="19" customWidth="1"/>
    <col min="2" max="2" width="38" customWidth="1"/>
    <col min="3" max="3" width="14.44140625" customWidth="1"/>
    <col min="4" max="4" width="17.88671875" customWidth="1"/>
  </cols>
  <sheetData>
    <row r="1" spans="1:7" ht="22.8" x14ac:dyDescent="0.4">
      <c r="A1" s="154" t="s">
        <v>67</v>
      </c>
      <c r="B1" s="154"/>
      <c r="C1" s="154"/>
      <c r="D1" s="154"/>
      <c r="E1" s="7"/>
      <c r="F1" s="7"/>
      <c r="G1" s="7"/>
    </row>
    <row r="2" spans="1:7" ht="20.399999999999999" thickBot="1" x14ac:dyDescent="0.45">
      <c r="A2" s="155" t="s">
        <v>210</v>
      </c>
      <c r="B2" s="155"/>
      <c r="C2" s="155"/>
      <c r="D2" s="155"/>
    </row>
    <row r="3" spans="1:7" ht="13.8" thickTop="1" x14ac:dyDescent="0.25"/>
    <row r="4" spans="1:7" ht="14.4" x14ac:dyDescent="0.3">
      <c r="A4" s="5" t="s">
        <v>54</v>
      </c>
      <c r="B4" s="80" t="s">
        <v>259</v>
      </c>
      <c r="C4" s="5"/>
    </row>
    <row r="5" spans="1:7" ht="14.4" x14ac:dyDescent="0.3">
      <c r="A5" s="5" t="s">
        <v>55</v>
      </c>
      <c r="B5" s="80"/>
      <c r="C5" s="5"/>
    </row>
    <row r="6" spans="1:7" ht="14.4" x14ac:dyDescent="0.3">
      <c r="A6" s="5" t="s">
        <v>71</v>
      </c>
      <c r="B6" s="80"/>
      <c r="C6" s="5"/>
    </row>
    <row r="7" spans="1:7" ht="14.4" x14ac:dyDescent="0.3">
      <c r="A7" s="5" t="s">
        <v>63</v>
      </c>
      <c r="B7" s="81"/>
    </row>
    <row r="8" spans="1:7" ht="14.4" x14ac:dyDescent="0.3">
      <c r="A8" s="5" t="s">
        <v>64</v>
      </c>
      <c r="B8" s="93"/>
    </row>
    <row r="10" spans="1:7" ht="14.4" x14ac:dyDescent="0.3">
      <c r="A10" s="8" t="s">
        <v>56</v>
      </c>
      <c r="C10" s="5" t="s">
        <v>72</v>
      </c>
      <c r="D10" s="84"/>
    </row>
    <row r="11" spans="1:7" ht="14.4" x14ac:dyDescent="0.3">
      <c r="A11" s="5" t="s">
        <v>62</v>
      </c>
      <c r="B11" s="82"/>
    </row>
    <row r="12" spans="1:7" ht="14.4" x14ac:dyDescent="0.3">
      <c r="A12" s="5" t="s">
        <v>61</v>
      </c>
      <c r="B12" s="82"/>
    </row>
    <row r="13" spans="1:7" ht="14.4" x14ac:dyDescent="0.3">
      <c r="A13" s="5" t="s">
        <v>58</v>
      </c>
      <c r="B13" s="82"/>
    </row>
    <row r="14" spans="1:7" ht="14.4" x14ac:dyDescent="0.3">
      <c r="A14" s="5" t="s">
        <v>59</v>
      </c>
      <c r="B14" s="82"/>
    </row>
    <row r="15" spans="1:7" ht="14.4" x14ac:dyDescent="0.3">
      <c r="A15" s="5" t="s">
        <v>60</v>
      </c>
      <c r="B15" s="83"/>
    </row>
    <row r="17" spans="1:4" ht="14.4" x14ac:dyDescent="0.3">
      <c r="A17" s="8" t="s">
        <v>57</v>
      </c>
      <c r="C17" s="5" t="s">
        <v>72</v>
      </c>
      <c r="D17" s="84"/>
    </row>
    <row r="18" spans="1:4" ht="14.4" x14ac:dyDescent="0.3">
      <c r="A18" s="5" t="s">
        <v>62</v>
      </c>
      <c r="B18" s="82"/>
    </row>
    <row r="19" spans="1:4" ht="14.4" x14ac:dyDescent="0.3">
      <c r="A19" s="5" t="s">
        <v>61</v>
      </c>
      <c r="B19" s="82"/>
    </row>
    <row r="20" spans="1:4" ht="14.4" x14ac:dyDescent="0.3">
      <c r="A20" s="5" t="s">
        <v>58</v>
      </c>
      <c r="B20" s="82"/>
    </row>
    <row r="21" spans="1:4" ht="14.4" x14ac:dyDescent="0.3">
      <c r="A21" s="5" t="s">
        <v>59</v>
      </c>
      <c r="B21" s="82"/>
    </row>
    <row r="22" spans="1:4" ht="14.4" x14ac:dyDescent="0.3">
      <c r="A22" s="5" t="s">
        <v>60</v>
      </c>
      <c r="B22" s="83"/>
    </row>
    <row r="24" spans="1:4" ht="14.4" x14ac:dyDescent="0.3">
      <c r="A24" s="5" t="s">
        <v>65</v>
      </c>
      <c r="C24" s="5" t="s">
        <v>72</v>
      </c>
      <c r="D24" s="84"/>
    </row>
    <row r="25" spans="1:4" ht="14.4" x14ac:dyDescent="0.3">
      <c r="A25" s="70" t="s">
        <v>80</v>
      </c>
      <c r="B25" s="85"/>
    </row>
    <row r="26" spans="1:4" ht="14.4" x14ac:dyDescent="0.3">
      <c r="A26" s="70" t="s">
        <v>76</v>
      </c>
      <c r="B26" s="85"/>
    </row>
    <row r="27" spans="1:4" ht="14.4" x14ac:dyDescent="0.3">
      <c r="A27" s="70" t="s">
        <v>78</v>
      </c>
      <c r="B27" s="85"/>
    </row>
    <row r="28" spans="1:4" ht="14.4" x14ac:dyDescent="0.3">
      <c r="A28" s="70" t="s">
        <v>75</v>
      </c>
      <c r="B28" s="85"/>
    </row>
    <row r="29" spans="1:4" ht="14.4" x14ac:dyDescent="0.3">
      <c r="A29" s="70"/>
      <c r="B29" s="85"/>
    </row>
    <row r="30" spans="1:4" ht="14.4" x14ac:dyDescent="0.3">
      <c r="A30" s="70"/>
      <c r="B30" s="85"/>
    </row>
    <row r="31" spans="1:4" ht="14.4" x14ac:dyDescent="0.3">
      <c r="A31" s="70"/>
      <c r="B31" s="85"/>
    </row>
    <row r="32" spans="1:4" ht="14.4" x14ac:dyDescent="0.3">
      <c r="A32" s="70"/>
      <c r="B32" s="85"/>
    </row>
    <row r="33" spans="1:4" ht="14.4" x14ac:dyDescent="0.3">
      <c r="A33" s="70"/>
      <c r="B33" s="85"/>
    </row>
    <row r="34" spans="1:4" x14ac:dyDescent="0.25">
      <c r="B34" s="9"/>
    </row>
    <row r="35" spans="1:4" ht="14.4" x14ac:dyDescent="0.3">
      <c r="A35" s="5" t="s">
        <v>66</v>
      </c>
      <c r="C35" s="5" t="s">
        <v>72</v>
      </c>
      <c r="D35" s="84"/>
    </row>
    <row r="36" spans="1:4" ht="14.4" x14ac:dyDescent="0.3">
      <c r="A36" s="71" t="s">
        <v>77</v>
      </c>
      <c r="B36" s="82"/>
    </row>
    <row r="37" spans="1:4" ht="14.4" x14ac:dyDescent="0.3">
      <c r="A37" s="71" t="s">
        <v>79</v>
      </c>
      <c r="B37" s="82"/>
    </row>
    <row r="38" spans="1:4" ht="14.4" x14ac:dyDescent="0.3">
      <c r="A38" s="71" t="s">
        <v>78</v>
      </c>
      <c r="B38" s="82"/>
    </row>
    <row r="39" spans="1:4" ht="14.4" x14ac:dyDescent="0.3">
      <c r="A39" s="71"/>
      <c r="B39" s="82"/>
    </row>
    <row r="41" spans="1:4" ht="14.4" x14ac:dyDescent="0.3">
      <c r="A41" s="5" t="s">
        <v>68</v>
      </c>
      <c r="B41" s="80"/>
    </row>
    <row r="43" spans="1:4" ht="14.4" x14ac:dyDescent="0.3">
      <c r="A43" s="5" t="s">
        <v>70</v>
      </c>
      <c r="B43" s="86"/>
    </row>
    <row r="44" spans="1:4" ht="14.4" x14ac:dyDescent="0.3">
      <c r="A44" s="5" t="s">
        <v>74</v>
      </c>
      <c r="B44" s="80"/>
    </row>
    <row r="46" spans="1:4" ht="14.4" x14ac:dyDescent="0.3">
      <c r="A46" s="5" t="s">
        <v>69</v>
      </c>
      <c r="B46" s="80"/>
    </row>
    <row r="47" spans="1:4" ht="14.4" x14ac:dyDescent="0.3">
      <c r="A47" s="5" t="s">
        <v>73</v>
      </c>
      <c r="B47" s="80"/>
    </row>
  </sheetData>
  <mergeCells count="2">
    <mergeCell ref="A1:D1"/>
    <mergeCell ref="A2:D2"/>
  </mergeCells>
  <phoneticPr fontId="2" type="noConversion"/>
  <dataValidations count="1">
    <dataValidation type="custom" allowBlank="1" showInputMessage="1" showErrorMessage="1" errorTitle="Invalid V-number" error="The V-number must consist of a capital V followed by 8 digits." sqref="B7" xr:uid="{00000000-0002-0000-0000-000000000000}">
      <formula1>AND(EXACT(LEFT(B7, 1),"V"), LEN(B7)=9)</formula1>
    </dataValidation>
  </dataValidations>
  <printOptions horizontalCentered="1"/>
  <pageMargins left="0.5" right="0.5" top="0.5" bottom="0.5" header="0.3" footer="0.3"/>
  <pageSetup orientation="portrait" r:id="rId1"/>
  <headerFooter alignWithMargins="0">
    <oddFooter>&amp;L&amp;D&amp;CB.S. Computer Science &amp;A&amp;RPage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Options!$A$2:$A$11</xm:f>
          </x14:formula1>
          <xm:sqref>A25:A33</xm:sqref>
        </x14:dataValidation>
        <x14:dataValidation type="list" allowBlank="1" showInputMessage="1" showErrorMessage="1" xr:uid="{00000000-0002-0000-0000-000002000000}">
          <x14:formula1>
            <xm:f>Options!$B$2:$B$11</xm:f>
          </x14:formula1>
          <xm:sqref>A36:A39</xm:sqref>
        </x14:dataValidation>
        <x14:dataValidation type="list" allowBlank="1" showInputMessage="1" showErrorMessage="1" xr:uid="{00000000-0002-0000-0000-000003000000}">
          <x14:formula1>
            <xm:f>Options!$C$2:$C$11</xm:f>
          </x14:formula1>
          <xm:sqref>B43</xm:sqref>
        </x14:dataValidation>
        <x14:dataValidation type="list" allowBlank="1" showInputMessage="1" showErrorMessage="1" xr:uid="{00000000-0002-0000-0000-000004000000}">
          <x14:formula1>
            <xm:f>Options!$D$2:$D$11</xm:f>
          </x14:formula1>
          <xm:sqref>B46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66"/>
  <sheetViews>
    <sheetView zoomScale="98" zoomScaleNormal="98" zoomScalePageLayoutView="150" workbookViewId="0">
      <pane ySplit="6" topLeftCell="A7" activePane="bottomLeft" state="frozen"/>
      <selection pane="bottomLeft" activeCell="D50" sqref="D50"/>
    </sheetView>
  </sheetViews>
  <sheetFormatPr defaultColWidth="8.88671875" defaultRowHeight="13.2" x14ac:dyDescent="0.25"/>
  <cols>
    <col min="1" max="1" width="13" customWidth="1"/>
    <col min="2" max="2" width="15.44140625" customWidth="1"/>
    <col min="3" max="3" width="13.88671875" customWidth="1"/>
    <col min="4" max="4" width="55.109375" customWidth="1"/>
  </cols>
  <sheetData>
    <row r="1" spans="1:8" ht="22.8" x14ac:dyDescent="0.4">
      <c r="A1" s="154" t="s">
        <v>67</v>
      </c>
      <c r="B1" s="154"/>
      <c r="C1" s="154"/>
      <c r="D1" s="154"/>
      <c r="E1" s="7"/>
      <c r="F1" s="7"/>
      <c r="G1" s="7"/>
      <c r="H1" s="7"/>
    </row>
    <row r="2" spans="1:8" ht="20.399999999999999" thickBot="1" x14ac:dyDescent="0.45">
      <c r="A2" s="155" t="s">
        <v>210</v>
      </c>
      <c r="B2" s="155"/>
      <c r="C2" s="155"/>
      <c r="D2" s="155"/>
    </row>
    <row r="3" spans="1:8" ht="15" thickTop="1" x14ac:dyDescent="0.3">
      <c r="A3" s="12" t="s">
        <v>88</v>
      </c>
      <c r="B3" s="11" t="str">
        <f>'Student Information'!$B$4&amp;" " &amp;'Student Information'!$B$5</f>
        <v xml:space="preserve">student first name </v>
      </c>
      <c r="C3" s="12"/>
      <c r="D3" s="12"/>
    </row>
    <row r="4" spans="1:8" ht="15" thickBot="1" x14ac:dyDescent="0.35">
      <c r="A4" s="10" t="s">
        <v>63</v>
      </c>
      <c r="B4" s="10">
        <f>'Student Information'!$B$7</f>
        <v>0</v>
      </c>
      <c r="C4" s="10"/>
      <c r="D4" s="10"/>
    </row>
    <row r="6" spans="1:8" x14ac:dyDescent="0.25">
      <c r="A6" s="5" t="s">
        <v>53</v>
      </c>
      <c r="B6" s="5" t="s">
        <v>87</v>
      </c>
      <c r="C6" s="5" t="s">
        <v>97</v>
      </c>
      <c r="D6" s="5" t="s">
        <v>98</v>
      </c>
    </row>
    <row r="7" spans="1:8" x14ac:dyDescent="0.25">
      <c r="A7" s="87"/>
      <c r="B7" s="75"/>
      <c r="C7" s="76"/>
      <c r="D7" s="77"/>
    </row>
    <row r="8" spans="1:8" x14ac:dyDescent="0.25">
      <c r="A8" s="87"/>
      <c r="B8" s="75"/>
      <c r="C8" s="75"/>
      <c r="D8" s="77"/>
    </row>
    <row r="9" spans="1:8" x14ac:dyDescent="0.25">
      <c r="A9" s="87"/>
      <c r="B9" s="75"/>
      <c r="C9" s="75"/>
      <c r="D9" s="78"/>
    </row>
    <row r="10" spans="1:8" x14ac:dyDescent="0.25">
      <c r="A10" s="87"/>
      <c r="B10" s="75"/>
      <c r="C10" s="75"/>
      <c r="D10" s="78"/>
    </row>
    <row r="11" spans="1:8" x14ac:dyDescent="0.25">
      <c r="A11" s="87"/>
      <c r="B11" s="75"/>
      <c r="C11" s="75"/>
      <c r="D11" s="78"/>
    </row>
    <row r="12" spans="1:8" x14ac:dyDescent="0.25">
      <c r="A12" s="87"/>
      <c r="B12" s="75"/>
      <c r="C12" s="75"/>
      <c r="D12" s="78"/>
    </row>
    <row r="13" spans="1:8" x14ac:dyDescent="0.25">
      <c r="A13" s="87"/>
      <c r="B13" s="75"/>
      <c r="C13" s="75"/>
      <c r="D13" s="78"/>
    </row>
    <row r="14" spans="1:8" x14ac:dyDescent="0.25">
      <c r="A14" s="87"/>
      <c r="B14" s="75"/>
      <c r="C14" s="75"/>
      <c r="D14" s="78"/>
    </row>
    <row r="15" spans="1:8" x14ac:dyDescent="0.25">
      <c r="A15" s="87"/>
      <c r="B15" s="75"/>
      <c r="C15" s="75"/>
      <c r="D15" s="78"/>
    </row>
    <row r="16" spans="1:8" x14ac:dyDescent="0.25">
      <c r="A16" s="87"/>
      <c r="B16" s="75"/>
      <c r="C16" s="75"/>
      <c r="D16" s="78"/>
    </row>
    <row r="17" spans="1:4" x14ac:dyDescent="0.25">
      <c r="A17" s="87"/>
      <c r="B17" s="75"/>
      <c r="C17" s="75"/>
      <c r="D17" s="78"/>
    </row>
    <row r="18" spans="1:4" x14ac:dyDescent="0.25">
      <c r="A18" s="87"/>
      <c r="B18" s="75"/>
      <c r="C18" s="75"/>
      <c r="D18" s="78"/>
    </row>
    <row r="19" spans="1:4" x14ac:dyDescent="0.25">
      <c r="A19" s="87"/>
      <c r="B19" s="75"/>
      <c r="C19" s="75"/>
      <c r="D19" s="78"/>
    </row>
    <row r="20" spans="1:4" x14ac:dyDescent="0.25">
      <c r="A20" s="87"/>
      <c r="B20" s="75"/>
      <c r="C20" s="75"/>
      <c r="D20" s="78"/>
    </row>
    <row r="21" spans="1:4" x14ac:dyDescent="0.25">
      <c r="A21" s="87"/>
      <c r="B21" s="75"/>
      <c r="C21" s="75"/>
      <c r="D21" s="78"/>
    </row>
    <row r="22" spans="1:4" x14ac:dyDescent="0.25">
      <c r="A22" s="87"/>
      <c r="B22" s="75"/>
      <c r="C22" s="75"/>
      <c r="D22" s="78"/>
    </row>
    <row r="23" spans="1:4" x14ac:dyDescent="0.25">
      <c r="A23" s="87"/>
      <c r="B23" s="75"/>
      <c r="C23" s="75"/>
      <c r="D23" s="78"/>
    </row>
    <row r="24" spans="1:4" x14ac:dyDescent="0.25">
      <c r="A24" s="87"/>
      <c r="B24" s="75"/>
      <c r="C24" s="75"/>
      <c r="D24" s="78"/>
    </row>
    <row r="25" spans="1:4" x14ac:dyDescent="0.25">
      <c r="A25" s="87"/>
      <c r="B25" s="75"/>
      <c r="C25" s="75"/>
      <c r="D25" s="78"/>
    </row>
    <row r="26" spans="1:4" x14ac:dyDescent="0.25">
      <c r="A26" s="87"/>
      <c r="B26" s="75"/>
      <c r="C26" s="75"/>
      <c r="D26" s="78"/>
    </row>
    <row r="27" spans="1:4" x14ac:dyDescent="0.25">
      <c r="A27" s="87"/>
      <c r="B27" s="75"/>
      <c r="C27" s="75"/>
      <c r="D27" s="78"/>
    </row>
    <row r="28" spans="1:4" x14ac:dyDescent="0.25">
      <c r="A28" s="87"/>
      <c r="B28" s="75"/>
      <c r="C28" s="75"/>
      <c r="D28" s="78"/>
    </row>
    <row r="29" spans="1:4" x14ac:dyDescent="0.25">
      <c r="A29" s="87"/>
      <c r="B29" s="75"/>
      <c r="C29" s="75"/>
      <c r="D29" s="78"/>
    </row>
    <row r="30" spans="1:4" x14ac:dyDescent="0.25">
      <c r="A30" s="87"/>
      <c r="B30" s="75"/>
      <c r="C30" s="75"/>
      <c r="D30" s="78"/>
    </row>
    <row r="31" spans="1:4" x14ac:dyDescent="0.25">
      <c r="A31" s="87"/>
      <c r="B31" s="75"/>
      <c r="C31" s="75"/>
      <c r="D31" s="78"/>
    </row>
    <row r="32" spans="1:4" x14ac:dyDescent="0.25">
      <c r="A32" s="87"/>
      <c r="B32" s="75"/>
      <c r="C32" s="75"/>
      <c r="D32" s="78"/>
    </row>
    <row r="33" spans="1:4" x14ac:dyDescent="0.25">
      <c r="A33" s="87"/>
      <c r="B33" s="75"/>
      <c r="C33" s="75"/>
      <c r="D33" s="78"/>
    </row>
    <row r="34" spans="1:4" x14ac:dyDescent="0.25">
      <c r="A34" s="87"/>
      <c r="B34" s="75"/>
      <c r="C34" s="75"/>
      <c r="D34" s="78"/>
    </row>
    <row r="35" spans="1:4" x14ac:dyDescent="0.25">
      <c r="A35" s="87"/>
      <c r="B35" s="75"/>
      <c r="C35" s="75"/>
      <c r="D35" s="78"/>
    </row>
    <row r="36" spans="1:4" x14ac:dyDescent="0.25">
      <c r="A36" s="87"/>
      <c r="B36" s="75"/>
      <c r="C36" s="75"/>
      <c r="D36" s="78"/>
    </row>
    <row r="37" spans="1:4" x14ac:dyDescent="0.25">
      <c r="A37" s="87"/>
      <c r="B37" s="75"/>
      <c r="C37" s="75"/>
      <c r="D37" s="78"/>
    </row>
    <row r="38" spans="1:4" x14ac:dyDescent="0.25">
      <c r="A38" s="87"/>
      <c r="B38" s="75"/>
      <c r="C38" s="75"/>
      <c r="D38" s="78"/>
    </row>
    <row r="39" spans="1:4" x14ac:dyDescent="0.25">
      <c r="A39" s="87"/>
      <c r="B39" s="75"/>
      <c r="C39" s="75"/>
      <c r="D39" s="78"/>
    </row>
    <row r="40" spans="1:4" x14ac:dyDescent="0.25">
      <c r="A40" s="87"/>
      <c r="B40" s="75"/>
      <c r="C40" s="75"/>
      <c r="D40" s="78"/>
    </row>
    <row r="41" spans="1:4" x14ac:dyDescent="0.25">
      <c r="A41" s="87"/>
      <c r="B41" s="75"/>
      <c r="C41" s="75"/>
      <c r="D41" s="78"/>
    </row>
    <row r="42" spans="1:4" x14ac:dyDescent="0.25">
      <c r="A42" s="87"/>
      <c r="B42" s="75"/>
      <c r="C42" s="75"/>
      <c r="D42" s="78"/>
    </row>
    <row r="43" spans="1:4" x14ac:dyDescent="0.25">
      <c r="A43" s="87"/>
      <c r="B43" s="75"/>
      <c r="C43" s="75"/>
      <c r="D43" s="78"/>
    </row>
    <row r="44" spans="1:4" x14ac:dyDescent="0.25">
      <c r="A44" s="87"/>
      <c r="B44" s="75"/>
      <c r="C44" s="75"/>
      <c r="D44" s="78"/>
    </row>
    <row r="45" spans="1:4" x14ac:dyDescent="0.25">
      <c r="A45" s="87"/>
      <c r="B45" s="75"/>
      <c r="C45" s="75"/>
      <c r="D45" s="78"/>
    </row>
    <row r="46" spans="1:4" x14ac:dyDescent="0.25">
      <c r="A46" s="87"/>
      <c r="B46" s="75"/>
      <c r="C46" s="75"/>
      <c r="D46" s="78"/>
    </row>
    <row r="47" spans="1:4" x14ac:dyDescent="0.25">
      <c r="A47" s="87"/>
      <c r="B47" s="75"/>
      <c r="C47" s="75"/>
      <c r="D47" s="78"/>
    </row>
    <row r="48" spans="1:4" x14ac:dyDescent="0.25">
      <c r="A48" s="87"/>
      <c r="B48" s="75"/>
      <c r="C48" s="75"/>
      <c r="D48" s="78"/>
    </row>
    <row r="49" spans="1:4" x14ac:dyDescent="0.25">
      <c r="A49" s="87"/>
      <c r="B49" s="75"/>
      <c r="C49" s="75"/>
      <c r="D49" s="78"/>
    </row>
    <row r="50" spans="1:4" x14ac:dyDescent="0.25">
      <c r="A50" s="87"/>
      <c r="B50" s="75"/>
      <c r="C50" s="75"/>
      <c r="D50" s="78"/>
    </row>
    <row r="51" spans="1:4" x14ac:dyDescent="0.25">
      <c r="A51" s="87"/>
      <c r="B51" s="75"/>
      <c r="C51" s="75"/>
      <c r="D51" s="78"/>
    </row>
    <row r="52" spans="1:4" x14ac:dyDescent="0.25">
      <c r="A52" s="87"/>
      <c r="B52" s="75"/>
      <c r="C52" s="75"/>
      <c r="D52" s="78"/>
    </row>
    <row r="53" spans="1:4" x14ac:dyDescent="0.25">
      <c r="A53" s="87"/>
      <c r="B53" s="75"/>
      <c r="C53" s="75"/>
      <c r="D53" s="78"/>
    </row>
    <row r="54" spans="1:4" x14ac:dyDescent="0.25">
      <c r="A54" s="87"/>
      <c r="B54" s="75"/>
      <c r="C54" s="75"/>
      <c r="D54" s="78"/>
    </row>
    <row r="55" spans="1:4" x14ac:dyDescent="0.25">
      <c r="A55" s="87"/>
      <c r="B55" s="75"/>
      <c r="C55" s="75"/>
      <c r="D55" s="78"/>
    </row>
    <row r="56" spans="1:4" x14ac:dyDescent="0.25">
      <c r="A56" s="87"/>
      <c r="B56" s="75"/>
      <c r="C56" s="75"/>
      <c r="D56" s="78"/>
    </row>
    <row r="57" spans="1:4" x14ac:dyDescent="0.25">
      <c r="A57" s="87"/>
      <c r="B57" s="75"/>
      <c r="C57" s="75"/>
      <c r="D57" s="78"/>
    </row>
    <row r="58" spans="1:4" x14ac:dyDescent="0.25">
      <c r="A58" s="87"/>
      <c r="B58" s="75"/>
      <c r="C58" s="75"/>
      <c r="D58" s="78"/>
    </row>
    <row r="59" spans="1:4" x14ac:dyDescent="0.25">
      <c r="A59" s="87"/>
      <c r="B59" s="75"/>
      <c r="C59" s="75"/>
      <c r="D59" s="78"/>
    </row>
    <row r="60" spans="1:4" x14ac:dyDescent="0.25">
      <c r="A60" s="87"/>
      <c r="B60" s="75"/>
      <c r="C60" s="75"/>
      <c r="D60" s="78"/>
    </row>
    <row r="61" spans="1:4" x14ac:dyDescent="0.25">
      <c r="A61" s="87"/>
      <c r="B61" s="75"/>
      <c r="C61" s="75"/>
      <c r="D61" s="78"/>
    </row>
    <row r="62" spans="1:4" x14ac:dyDescent="0.25">
      <c r="A62" s="87"/>
      <c r="B62" s="75"/>
      <c r="C62" s="75"/>
      <c r="D62" s="78"/>
    </row>
    <row r="63" spans="1:4" x14ac:dyDescent="0.25">
      <c r="A63" s="87"/>
      <c r="B63" s="75"/>
      <c r="C63" s="75"/>
      <c r="D63" s="78"/>
    </row>
    <row r="64" spans="1:4" x14ac:dyDescent="0.25">
      <c r="A64" s="87"/>
      <c r="B64" s="75"/>
      <c r="C64" s="75"/>
      <c r="D64" s="78"/>
    </row>
    <row r="65" spans="1:4" x14ac:dyDescent="0.25">
      <c r="A65" s="87"/>
      <c r="B65" s="75"/>
      <c r="C65" s="75"/>
      <c r="D65" s="78"/>
    </row>
    <row r="66" spans="1:4" x14ac:dyDescent="0.25">
      <c r="A66" s="87"/>
      <c r="B66" s="75"/>
      <c r="C66" s="75"/>
      <c r="D66" s="78"/>
    </row>
    <row r="67" spans="1:4" x14ac:dyDescent="0.25">
      <c r="A67" s="87"/>
      <c r="B67" s="75"/>
      <c r="C67" s="75"/>
      <c r="D67" s="78"/>
    </row>
    <row r="68" spans="1:4" x14ac:dyDescent="0.25">
      <c r="A68" s="87"/>
      <c r="B68" s="75"/>
      <c r="C68" s="75"/>
      <c r="D68" s="78"/>
    </row>
    <row r="69" spans="1:4" x14ac:dyDescent="0.25">
      <c r="A69" s="87"/>
      <c r="B69" s="75"/>
      <c r="C69" s="75"/>
      <c r="D69" s="78"/>
    </row>
    <row r="70" spans="1:4" x14ac:dyDescent="0.25">
      <c r="A70" s="87"/>
      <c r="B70" s="75"/>
      <c r="C70" s="75"/>
      <c r="D70" s="78"/>
    </row>
    <row r="71" spans="1:4" x14ac:dyDescent="0.25">
      <c r="A71" s="87"/>
      <c r="B71" s="75"/>
      <c r="C71" s="75"/>
      <c r="D71" s="78"/>
    </row>
    <row r="72" spans="1:4" x14ac:dyDescent="0.25">
      <c r="A72" s="87"/>
      <c r="B72" s="75"/>
      <c r="C72" s="75"/>
      <c r="D72" s="78"/>
    </row>
    <row r="73" spans="1:4" x14ac:dyDescent="0.25">
      <c r="A73" s="87"/>
      <c r="B73" s="75"/>
      <c r="C73" s="75"/>
      <c r="D73" s="78"/>
    </row>
    <row r="74" spans="1:4" x14ac:dyDescent="0.25">
      <c r="A74" s="87"/>
      <c r="B74" s="75"/>
      <c r="C74" s="75"/>
      <c r="D74" s="78"/>
    </row>
    <row r="75" spans="1:4" x14ac:dyDescent="0.25">
      <c r="A75" s="87"/>
      <c r="B75" s="75"/>
      <c r="C75" s="75"/>
      <c r="D75" s="78"/>
    </row>
    <row r="76" spans="1:4" x14ac:dyDescent="0.25">
      <c r="A76" s="87"/>
      <c r="B76" s="75"/>
      <c r="C76" s="75"/>
      <c r="D76" s="78"/>
    </row>
    <row r="77" spans="1:4" x14ac:dyDescent="0.25">
      <c r="A77" s="87"/>
      <c r="B77" s="75"/>
      <c r="C77" s="75"/>
      <c r="D77" s="78"/>
    </row>
    <row r="78" spans="1:4" x14ac:dyDescent="0.25">
      <c r="A78" s="87"/>
      <c r="B78" s="75"/>
      <c r="C78" s="75"/>
      <c r="D78" s="78"/>
    </row>
    <row r="79" spans="1:4" x14ac:dyDescent="0.25">
      <c r="A79" s="87"/>
      <c r="B79" s="75"/>
      <c r="C79" s="75"/>
      <c r="D79" s="78"/>
    </row>
    <row r="80" spans="1:4" x14ac:dyDescent="0.25">
      <c r="A80" s="87"/>
      <c r="B80" s="75"/>
      <c r="C80" s="75"/>
      <c r="D80" s="78"/>
    </row>
    <row r="81" spans="1:4" x14ac:dyDescent="0.25">
      <c r="A81" s="87"/>
      <c r="B81" s="75"/>
      <c r="C81" s="75"/>
      <c r="D81" s="78"/>
    </row>
    <row r="82" spans="1:4" x14ac:dyDescent="0.25">
      <c r="A82" s="87"/>
      <c r="B82" s="75"/>
      <c r="C82" s="75"/>
      <c r="D82" s="78"/>
    </row>
    <row r="83" spans="1:4" x14ac:dyDescent="0.25">
      <c r="A83" s="87"/>
      <c r="B83" s="75"/>
      <c r="C83" s="75"/>
      <c r="D83" s="78"/>
    </row>
    <row r="84" spans="1:4" x14ac:dyDescent="0.25">
      <c r="A84" s="87"/>
      <c r="B84" s="75"/>
      <c r="C84" s="75"/>
      <c r="D84" s="78"/>
    </row>
    <row r="85" spans="1:4" x14ac:dyDescent="0.25">
      <c r="A85" s="87"/>
      <c r="B85" s="75"/>
      <c r="C85" s="75"/>
      <c r="D85" s="78"/>
    </row>
    <row r="86" spans="1:4" x14ac:dyDescent="0.25">
      <c r="A86" s="87"/>
      <c r="B86" s="75"/>
      <c r="C86" s="75"/>
      <c r="D86" s="78"/>
    </row>
    <row r="87" spans="1:4" x14ac:dyDescent="0.25">
      <c r="A87" s="87"/>
      <c r="B87" s="75"/>
      <c r="C87" s="75"/>
      <c r="D87" s="78"/>
    </row>
    <row r="88" spans="1:4" x14ac:dyDescent="0.25">
      <c r="A88" s="87"/>
      <c r="B88" s="75"/>
      <c r="C88" s="75"/>
      <c r="D88" s="78"/>
    </row>
    <row r="89" spans="1:4" x14ac:dyDescent="0.25">
      <c r="A89" s="87"/>
      <c r="B89" s="75"/>
      <c r="C89" s="75"/>
      <c r="D89" s="78"/>
    </row>
    <row r="90" spans="1:4" x14ac:dyDescent="0.25">
      <c r="A90" s="87"/>
      <c r="B90" s="75"/>
      <c r="C90" s="75"/>
      <c r="D90" s="78"/>
    </row>
    <row r="91" spans="1:4" x14ac:dyDescent="0.25">
      <c r="A91" s="87"/>
      <c r="B91" s="75"/>
      <c r="C91" s="75"/>
      <c r="D91" s="78"/>
    </row>
    <row r="92" spans="1:4" x14ac:dyDescent="0.25">
      <c r="A92" s="87"/>
      <c r="B92" s="75"/>
      <c r="C92" s="75"/>
      <c r="D92" s="78"/>
    </row>
    <row r="93" spans="1:4" x14ac:dyDescent="0.25">
      <c r="A93" s="87"/>
      <c r="B93" s="75"/>
      <c r="C93" s="75"/>
      <c r="D93" s="78"/>
    </row>
    <row r="94" spans="1:4" x14ac:dyDescent="0.25">
      <c r="A94" s="87"/>
      <c r="B94" s="75"/>
      <c r="C94" s="75"/>
      <c r="D94" s="78"/>
    </row>
    <row r="95" spans="1:4" x14ac:dyDescent="0.25">
      <c r="A95" s="87"/>
      <c r="B95" s="75"/>
      <c r="C95" s="75"/>
      <c r="D95" s="78"/>
    </row>
    <row r="96" spans="1:4" x14ac:dyDescent="0.25">
      <c r="A96" s="87"/>
      <c r="B96" s="75"/>
      <c r="C96" s="75"/>
      <c r="D96" s="78"/>
    </row>
    <row r="97" spans="1:4" x14ac:dyDescent="0.25">
      <c r="A97" s="87"/>
      <c r="B97" s="75"/>
      <c r="C97" s="75"/>
      <c r="D97" s="78"/>
    </row>
    <row r="98" spans="1:4" x14ac:dyDescent="0.25">
      <c r="A98" s="87"/>
      <c r="B98" s="75"/>
      <c r="C98" s="75"/>
      <c r="D98" s="78"/>
    </row>
    <row r="99" spans="1:4" x14ac:dyDescent="0.25">
      <c r="A99" s="87"/>
      <c r="B99" s="75"/>
      <c r="C99" s="75"/>
      <c r="D99" s="78"/>
    </row>
    <row r="100" spans="1:4" x14ac:dyDescent="0.25">
      <c r="A100" s="87"/>
      <c r="B100" s="75"/>
      <c r="C100" s="75"/>
      <c r="D100" s="78"/>
    </row>
    <row r="101" spans="1:4" x14ac:dyDescent="0.25">
      <c r="A101" s="87"/>
      <c r="B101" s="75"/>
      <c r="C101" s="75"/>
      <c r="D101" s="78"/>
    </row>
    <row r="102" spans="1:4" x14ac:dyDescent="0.25">
      <c r="A102" s="87"/>
      <c r="B102" s="75"/>
      <c r="C102" s="75"/>
      <c r="D102" s="78"/>
    </row>
    <row r="103" spans="1:4" x14ac:dyDescent="0.25">
      <c r="A103" s="87"/>
      <c r="B103" s="75"/>
      <c r="C103" s="75"/>
      <c r="D103" s="78"/>
    </row>
    <row r="104" spans="1:4" x14ac:dyDescent="0.25">
      <c r="A104" s="87"/>
      <c r="B104" s="75"/>
      <c r="C104" s="75"/>
      <c r="D104" s="78"/>
    </row>
    <row r="105" spans="1:4" x14ac:dyDescent="0.25">
      <c r="A105" s="87"/>
      <c r="B105" s="75"/>
      <c r="C105" s="75"/>
      <c r="D105" s="78"/>
    </row>
    <row r="106" spans="1:4" x14ac:dyDescent="0.25">
      <c r="A106" s="87"/>
      <c r="B106" s="75"/>
      <c r="C106" s="75"/>
      <c r="D106" s="78"/>
    </row>
    <row r="107" spans="1:4" x14ac:dyDescent="0.25">
      <c r="A107" s="87"/>
      <c r="B107" s="75"/>
      <c r="C107" s="75"/>
      <c r="D107" s="78"/>
    </row>
    <row r="108" spans="1:4" x14ac:dyDescent="0.25">
      <c r="A108" s="87"/>
      <c r="B108" s="75"/>
      <c r="C108" s="75"/>
      <c r="D108" s="78"/>
    </row>
    <row r="109" spans="1:4" x14ac:dyDescent="0.25">
      <c r="A109" s="87"/>
      <c r="B109" s="75"/>
      <c r="C109" s="75"/>
      <c r="D109" s="78"/>
    </row>
    <row r="110" spans="1:4" x14ac:dyDescent="0.25">
      <c r="A110" s="87"/>
      <c r="B110" s="75"/>
      <c r="C110" s="75"/>
      <c r="D110" s="78"/>
    </row>
    <row r="111" spans="1:4" x14ac:dyDescent="0.25">
      <c r="A111" s="87"/>
      <c r="B111" s="75"/>
      <c r="C111" s="75"/>
      <c r="D111" s="78"/>
    </row>
    <row r="112" spans="1:4" x14ac:dyDescent="0.25">
      <c r="A112" s="87"/>
      <c r="B112" s="75"/>
      <c r="C112" s="75"/>
      <c r="D112" s="78"/>
    </row>
    <row r="113" spans="1:4" x14ac:dyDescent="0.25">
      <c r="A113" s="87"/>
      <c r="B113" s="75"/>
      <c r="C113" s="75"/>
      <c r="D113" s="78"/>
    </row>
    <row r="114" spans="1:4" x14ac:dyDescent="0.25">
      <c r="A114" s="87"/>
      <c r="B114" s="75"/>
      <c r="C114" s="75"/>
      <c r="D114" s="78"/>
    </row>
    <row r="115" spans="1:4" x14ac:dyDescent="0.25">
      <c r="A115" s="87"/>
      <c r="B115" s="75"/>
      <c r="C115" s="75"/>
      <c r="D115" s="78"/>
    </row>
    <row r="116" spans="1:4" x14ac:dyDescent="0.25">
      <c r="A116" s="87"/>
      <c r="B116" s="75"/>
      <c r="C116" s="75"/>
      <c r="D116" s="78"/>
    </row>
    <row r="117" spans="1:4" x14ac:dyDescent="0.25">
      <c r="A117" s="87"/>
      <c r="B117" s="75"/>
      <c r="C117" s="75"/>
      <c r="D117" s="78"/>
    </row>
    <row r="118" spans="1:4" x14ac:dyDescent="0.25">
      <c r="A118" s="87"/>
      <c r="B118" s="75"/>
      <c r="C118" s="75"/>
      <c r="D118" s="78"/>
    </row>
    <row r="119" spans="1:4" x14ac:dyDescent="0.25">
      <c r="A119" s="87"/>
      <c r="B119" s="75"/>
      <c r="C119" s="75"/>
      <c r="D119" s="78"/>
    </row>
    <row r="120" spans="1:4" x14ac:dyDescent="0.25">
      <c r="A120" s="87"/>
      <c r="B120" s="75"/>
      <c r="C120" s="75"/>
      <c r="D120" s="78"/>
    </row>
    <row r="121" spans="1:4" x14ac:dyDescent="0.25">
      <c r="A121" s="87"/>
      <c r="B121" s="75"/>
      <c r="C121" s="75"/>
      <c r="D121" s="78"/>
    </row>
    <row r="122" spans="1:4" x14ac:dyDescent="0.25">
      <c r="A122" s="87"/>
      <c r="B122" s="75"/>
      <c r="C122" s="75"/>
      <c r="D122" s="78"/>
    </row>
    <row r="123" spans="1:4" x14ac:dyDescent="0.25">
      <c r="A123" s="87"/>
      <c r="B123" s="75"/>
      <c r="C123" s="75"/>
      <c r="D123" s="78"/>
    </row>
    <row r="124" spans="1:4" x14ac:dyDescent="0.25">
      <c r="A124" s="87"/>
      <c r="B124" s="75"/>
      <c r="C124" s="75"/>
      <c r="D124" s="78"/>
    </row>
    <row r="125" spans="1:4" x14ac:dyDescent="0.25">
      <c r="A125" s="87"/>
      <c r="B125" s="75"/>
      <c r="C125" s="75"/>
      <c r="D125" s="78"/>
    </row>
    <row r="126" spans="1:4" x14ac:dyDescent="0.25">
      <c r="A126" s="87"/>
      <c r="B126" s="75"/>
      <c r="C126" s="75"/>
      <c r="D126" s="78"/>
    </row>
    <row r="127" spans="1:4" x14ac:dyDescent="0.25">
      <c r="A127" s="87"/>
      <c r="B127" s="75"/>
      <c r="C127" s="75"/>
      <c r="D127" s="78"/>
    </row>
    <row r="128" spans="1:4" x14ac:dyDescent="0.25">
      <c r="A128" s="87"/>
      <c r="B128" s="75"/>
      <c r="C128" s="75"/>
      <c r="D128" s="78"/>
    </row>
    <row r="129" spans="1:4" x14ac:dyDescent="0.25">
      <c r="A129" s="87"/>
      <c r="B129" s="75"/>
      <c r="C129" s="75"/>
      <c r="D129" s="78"/>
    </row>
    <row r="130" spans="1:4" x14ac:dyDescent="0.25">
      <c r="A130" s="87"/>
      <c r="B130" s="75"/>
      <c r="C130" s="75"/>
      <c r="D130" s="78"/>
    </row>
    <row r="131" spans="1:4" x14ac:dyDescent="0.25">
      <c r="A131" s="87"/>
      <c r="B131" s="75"/>
      <c r="C131" s="75"/>
      <c r="D131" s="78"/>
    </row>
    <row r="132" spans="1:4" x14ac:dyDescent="0.25">
      <c r="A132" s="87"/>
      <c r="B132" s="75"/>
      <c r="C132" s="75"/>
      <c r="D132" s="78"/>
    </row>
    <row r="133" spans="1:4" x14ac:dyDescent="0.25">
      <c r="A133" s="87"/>
      <c r="B133" s="75"/>
      <c r="C133" s="75"/>
      <c r="D133" s="78"/>
    </row>
    <row r="134" spans="1:4" x14ac:dyDescent="0.25">
      <c r="A134" s="87"/>
      <c r="B134" s="75"/>
      <c r="C134" s="75"/>
      <c r="D134" s="78"/>
    </row>
    <row r="135" spans="1:4" x14ac:dyDescent="0.25">
      <c r="A135" s="87"/>
      <c r="B135" s="75"/>
      <c r="C135" s="75"/>
      <c r="D135" s="78"/>
    </row>
    <row r="136" spans="1:4" x14ac:dyDescent="0.25">
      <c r="A136" s="87"/>
      <c r="B136" s="75"/>
      <c r="C136" s="75"/>
      <c r="D136" s="78"/>
    </row>
    <row r="137" spans="1:4" x14ac:dyDescent="0.25">
      <c r="A137" s="87"/>
      <c r="B137" s="75"/>
      <c r="C137" s="75"/>
      <c r="D137" s="78"/>
    </row>
    <row r="138" spans="1:4" x14ac:dyDescent="0.25">
      <c r="A138" s="87"/>
      <c r="B138" s="75"/>
      <c r="C138" s="75"/>
      <c r="D138" s="78"/>
    </row>
    <row r="139" spans="1:4" x14ac:dyDescent="0.25">
      <c r="A139" s="87"/>
      <c r="B139" s="75"/>
      <c r="C139" s="75"/>
      <c r="D139" s="78"/>
    </row>
    <row r="140" spans="1:4" x14ac:dyDescent="0.25">
      <c r="A140" s="87"/>
      <c r="B140" s="75"/>
      <c r="C140" s="75"/>
      <c r="D140" s="78"/>
    </row>
    <row r="141" spans="1:4" x14ac:dyDescent="0.25">
      <c r="A141" s="87"/>
      <c r="B141" s="75"/>
      <c r="C141" s="75"/>
      <c r="D141" s="78"/>
    </row>
    <row r="142" spans="1:4" x14ac:dyDescent="0.25">
      <c r="A142" s="87"/>
      <c r="B142" s="75"/>
      <c r="C142" s="75"/>
      <c r="D142" s="78"/>
    </row>
    <row r="143" spans="1:4" x14ac:dyDescent="0.25">
      <c r="A143" s="87"/>
      <c r="B143" s="75"/>
      <c r="C143" s="75"/>
      <c r="D143" s="78"/>
    </row>
    <row r="144" spans="1:4" x14ac:dyDescent="0.25">
      <c r="A144" s="87"/>
      <c r="B144" s="75"/>
      <c r="C144" s="75"/>
      <c r="D144" s="78"/>
    </row>
    <row r="145" spans="1:4" x14ac:dyDescent="0.25">
      <c r="A145" s="87"/>
      <c r="B145" s="75"/>
      <c r="C145" s="75"/>
      <c r="D145" s="78"/>
    </row>
    <row r="146" spans="1:4" x14ac:dyDescent="0.25">
      <c r="A146" s="87"/>
      <c r="B146" s="75"/>
      <c r="C146" s="75"/>
      <c r="D146" s="78"/>
    </row>
    <row r="147" spans="1:4" x14ac:dyDescent="0.25">
      <c r="A147" s="87"/>
      <c r="B147" s="75"/>
      <c r="C147" s="75"/>
      <c r="D147" s="78"/>
    </row>
    <row r="148" spans="1:4" x14ac:dyDescent="0.25">
      <c r="A148" s="87"/>
      <c r="B148" s="75"/>
      <c r="C148" s="75"/>
      <c r="D148" s="78"/>
    </row>
    <row r="149" spans="1:4" x14ac:dyDescent="0.25">
      <c r="A149" s="87"/>
      <c r="B149" s="75"/>
      <c r="C149" s="75"/>
      <c r="D149" s="78"/>
    </row>
    <row r="150" spans="1:4" x14ac:dyDescent="0.25">
      <c r="A150" s="87"/>
      <c r="B150" s="75"/>
      <c r="C150" s="75"/>
      <c r="D150" s="78"/>
    </row>
    <row r="151" spans="1:4" x14ac:dyDescent="0.25">
      <c r="A151" s="87"/>
      <c r="B151" s="75"/>
      <c r="C151" s="75"/>
      <c r="D151" s="78"/>
    </row>
    <row r="152" spans="1:4" x14ac:dyDescent="0.25">
      <c r="A152" s="87"/>
      <c r="B152" s="75"/>
      <c r="C152" s="75"/>
      <c r="D152" s="78"/>
    </row>
    <row r="153" spans="1:4" x14ac:dyDescent="0.25">
      <c r="A153" s="87"/>
      <c r="B153" s="75"/>
      <c r="C153" s="75"/>
      <c r="D153" s="78"/>
    </row>
    <row r="154" spans="1:4" x14ac:dyDescent="0.25">
      <c r="A154" s="87"/>
      <c r="B154" s="75"/>
      <c r="C154" s="75"/>
      <c r="D154" s="78"/>
    </row>
    <row r="155" spans="1:4" x14ac:dyDescent="0.25">
      <c r="A155" s="87"/>
      <c r="B155" s="75"/>
      <c r="C155" s="75"/>
      <c r="D155" s="78"/>
    </row>
    <row r="156" spans="1:4" x14ac:dyDescent="0.25">
      <c r="A156" s="87"/>
      <c r="B156" s="75"/>
      <c r="C156" s="75"/>
      <c r="D156" s="78"/>
    </row>
    <row r="157" spans="1:4" x14ac:dyDescent="0.25">
      <c r="A157" s="87"/>
      <c r="B157" s="75"/>
      <c r="C157" s="75"/>
      <c r="D157" s="78"/>
    </row>
    <row r="158" spans="1:4" x14ac:dyDescent="0.25">
      <c r="A158" s="87"/>
      <c r="B158" s="75"/>
      <c r="C158" s="75"/>
      <c r="D158" s="78"/>
    </row>
    <row r="159" spans="1:4" x14ac:dyDescent="0.25">
      <c r="A159" s="87"/>
      <c r="B159" s="75"/>
      <c r="C159" s="75"/>
      <c r="D159" s="78"/>
    </row>
    <row r="160" spans="1:4" x14ac:dyDescent="0.25">
      <c r="A160" s="87"/>
      <c r="B160" s="75"/>
      <c r="C160" s="75"/>
      <c r="D160" s="78"/>
    </row>
    <row r="161" spans="1:4" x14ac:dyDescent="0.25">
      <c r="A161" s="87"/>
      <c r="B161" s="75"/>
      <c r="C161" s="75"/>
      <c r="D161" s="78"/>
    </row>
    <row r="162" spans="1:4" x14ac:dyDescent="0.25">
      <c r="A162" s="87"/>
      <c r="B162" s="75"/>
      <c r="C162" s="75"/>
      <c r="D162" s="78"/>
    </row>
    <row r="163" spans="1:4" x14ac:dyDescent="0.25">
      <c r="A163" s="87"/>
      <c r="B163" s="75"/>
      <c r="C163" s="75"/>
      <c r="D163" s="78"/>
    </row>
    <row r="164" spans="1:4" x14ac:dyDescent="0.25">
      <c r="A164" s="87"/>
      <c r="B164" s="75"/>
      <c r="C164" s="75"/>
      <c r="D164" s="78"/>
    </row>
    <row r="165" spans="1:4" x14ac:dyDescent="0.25">
      <c r="A165" s="87"/>
      <c r="B165" s="75"/>
      <c r="C165" s="75"/>
      <c r="D165" s="78"/>
    </row>
    <row r="166" spans="1:4" x14ac:dyDescent="0.25">
      <c r="A166" s="87"/>
      <c r="B166" s="75"/>
      <c r="C166" s="75"/>
      <c r="D166" s="78"/>
    </row>
    <row r="167" spans="1:4" x14ac:dyDescent="0.25">
      <c r="A167" s="87"/>
      <c r="B167" s="75"/>
      <c r="C167" s="75"/>
      <c r="D167" s="78"/>
    </row>
    <row r="168" spans="1:4" x14ac:dyDescent="0.25">
      <c r="A168" s="87"/>
      <c r="B168" s="75"/>
      <c r="C168" s="75"/>
      <c r="D168" s="78"/>
    </row>
    <row r="169" spans="1:4" x14ac:dyDescent="0.25">
      <c r="A169" s="87"/>
      <c r="B169" s="75"/>
      <c r="C169" s="75"/>
      <c r="D169" s="78"/>
    </row>
    <row r="170" spans="1:4" x14ac:dyDescent="0.25">
      <c r="A170" s="87"/>
      <c r="B170" s="75"/>
      <c r="C170" s="75"/>
      <c r="D170" s="78"/>
    </row>
    <row r="171" spans="1:4" x14ac:dyDescent="0.25">
      <c r="A171" s="87"/>
      <c r="B171" s="75"/>
      <c r="C171" s="75"/>
      <c r="D171" s="78"/>
    </row>
    <row r="172" spans="1:4" x14ac:dyDescent="0.25">
      <c r="A172" s="87"/>
      <c r="B172" s="75"/>
      <c r="C172" s="75"/>
      <c r="D172" s="78"/>
    </row>
    <row r="173" spans="1:4" x14ac:dyDescent="0.25">
      <c r="A173" s="87"/>
      <c r="B173" s="75"/>
      <c r="C173" s="75"/>
      <c r="D173" s="78"/>
    </row>
    <row r="174" spans="1:4" x14ac:dyDescent="0.25">
      <c r="A174" s="87"/>
      <c r="B174" s="75"/>
      <c r="C174" s="75"/>
      <c r="D174" s="78"/>
    </row>
    <row r="175" spans="1:4" x14ac:dyDescent="0.25">
      <c r="A175" s="87"/>
      <c r="B175" s="75"/>
      <c r="C175" s="75"/>
      <c r="D175" s="78"/>
    </row>
    <row r="176" spans="1:4" x14ac:dyDescent="0.25">
      <c r="A176" s="87"/>
      <c r="B176" s="75"/>
      <c r="C176" s="75"/>
      <c r="D176" s="78"/>
    </row>
    <row r="177" spans="1:4" x14ac:dyDescent="0.25">
      <c r="A177" s="87"/>
      <c r="B177" s="75"/>
      <c r="C177" s="75"/>
      <c r="D177" s="78"/>
    </row>
    <row r="178" spans="1:4" x14ac:dyDescent="0.25">
      <c r="A178" s="87"/>
      <c r="B178" s="75"/>
      <c r="C178" s="75"/>
      <c r="D178" s="78"/>
    </row>
    <row r="179" spans="1:4" x14ac:dyDescent="0.25">
      <c r="A179" s="87"/>
      <c r="B179" s="75"/>
      <c r="C179" s="75"/>
      <c r="D179" s="78"/>
    </row>
    <row r="180" spans="1:4" x14ac:dyDescent="0.25">
      <c r="A180" s="87"/>
      <c r="B180" s="75"/>
      <c r="C180" s="75"/>
      <c r="D180" s="78"/>
    </row>
    <row r="181" spans="1:4" x14ac:dyDescent="0.25">
      <c r="A181" s="87"/>
      <c r="B181" s="75"/>
      <c r="C181" s="75"/>
      <c r="D181" s="78"/>
    </row>
    <row r="182" spans="1:4" x14ac:dyDescent="0.25">
      <c r="A182" s="87"/>
      <c r="B182" s="75"/>
      <c r="C182" s="75"/>
      <c r="D182" s="78"/>
    </row>
    <row r="183" spans="1:4" x14ac:dyDescent="0.25">
      <c r="A183" s="87"/>
      <c r="B183" s="75"/>
      <c r="C183" s="75"/>
      <c r="D183" s="78"/>
    </row>
    <row r="184" spans="1:4" x14ac:dyDescent="0.25">
      <c r="A184" s="87"/>
      <c r="B184" s="75"/>
      <c r="C184" s="75"/>
      <c r="D184" s="78"/>
    </row>
    <row r="185" spans="1:4" x14ac:dyDescent="0.25">
      <c r="A185" s="87"/>
      <c r="B185" s="75"/>
      <c r="C185" s="75"/>
      <c r="D185" s="78"/>
    </row>
    <row r="186" spans="1:4" x14ac:dyDescent="0.25">
      <c r="A186" s="87"/>
      <c r="B186" s="75"/>
      <c r="C186" s="75"/>
      <c r="D186" s="78"/>
    </row>
    <row r="187" spans="1:4" x14ac:dyDescent="0.25">
      <c r="A187" s="87"/>
      <c r="B187" s="75"/>
      <c r="C187" s="75"/>
      <c r="D187" s="78"/>
    </row>
    <row r="188" spans="1:4" x14ac:dyDescent="0.25">
      <c r="A188" s="75"/>
      <c r="B188" s="75"/>
      <c r="C188" s="75"/>
      <c r="D188" s="78"/>
    </row>
    <row r="189" spans="1:4" x14ac:dyDescent="0.25">
      <c r="A189" s="75"/>
      <c r="B189" s="75"/>
      <c r="C189" s="75"/>
      <c r="D189" s="78"/>
    </row>
    <row r="190" spans="1:4" x14ac:dyDescent="0.25">
      <c r="A190" s="75"/>
      <c r="B190" s="75"/>
      <c r="C190" s="75"/>
      <c r="D190" s="78"/>
    </row>
    <row r="191" spans="1:4" x14ac:dyDescent="0.25">
      <c r="A191" s="75"/>
      <c r="B191" s="75"/>
      <c r="C191" s="75"/>
      <c r="D191" s="78"/>
    </row>
    <row r="192" spans="1:4" x14ac:dyDescent="0.25">
      <c r="A192" s="75"/>
      <c r="B192" s="75"/>
      <c r="C192" s="75"/>
      <c r="D192" s="78"/>
    </row>
    <row r="193" spans="1:4" x14ac:dyDescent="0.25">
      <c r="A193" s="75"/>
      <c r="B193" s="75"/>
      <c r="C193" s="75"/>
      <c r="D193" s="78"/>
    </row>
    <row r="194" spans="1:4" x14ac:dyDescent="0.25">
      <c r="A194" s="75"/>
      <c r="B194" s="75"/>
      <c r="C194" s="75"/>
      <c r="D194" s="78"/>
    </row>
    <row r="195" spans="1:4" x14ac:dyDescent="0.25">
      <c r="A195" s="75"/>
      <c r="B195" s="75"/>
      <c r="C195" s="75"/>
      <c r="D195" s="78"/>
    </row>
    <row r="196" spans="1:4" x14ac:dyDescent="0.25">
      <c r="A196" s="75"/>
      <c r="B196" s="75"/>
      <c r="C196" s="75"/>
      <c r="D196" s="78"/>
    </row>
    <row r="197" spans="1:4" x14ac:dyDescent="0.25">
      <c r="A197" s="75"/>
      <c r="B197" s="75"/>
      <c r="C197" s="75"/>
      <c r="D197" s="78"/>
    </row>
    <row r="198" spans="1:4" x14ac:dyDescent="0.25">
      <c r="A198" s="75"/>
      <c r="B198" s="75"/>
      <c r="C198" s="75"/>
      <c r="D198" s="78"/>
    </row>
    <row r="199" spans="1:4" x14ac:dyDescent="0.25">
      <c r="A199" s="75"/>
      <c r="B199" s="75"/>
      <c r="C199" s="75"/>
      <c r="D199" s="78"/>
    </row>
    <row r="200" spans="1:4" x14ac:dyDescent="0.25">
      <c r="A200" s="75"/>
      <c r="B200" s="75"/>
      <c r="C200" s="75"/>
      <c r="D200" s="78"/>
    </row>
    <row r="201" spans="1:4" x14ac:dyDescent="0.25">
      <c r="A201" s="75"/>
      <c r="B201" s="75"/>
      <c r="C201" s="75"/>
      <c r="D201" s="78"/>
    </row>
    <row r="202" spans="1:4" x14ac:dyDescent="0.25">
      <c r="A202" s="75"/>
      <c r="B202" s="75"/>
      <c r="C202" s="75"/>
      <c r="D202" s="78"/>
    </row>
    <row r="203" spans="1:4" x14ac:dyDescent="0.25">
      <c r="A203" s="75"/>
      <c r="B203" s="75"/>
      <c r="C203" s="75"/>
      <c r="D203" s="78"/>
    </row>
    <row r="204" spans="1:4" x14ac:dyDescent="0.25">
      <c r="A204" s="75"/>
      <c r="B204" s="75"/>
      <c r="C204" s="75"/>
      <c r="D204" s="78"/>
    </row>
    <row r="205" spans="1:4" x14ac:dyDescent="0.25">
      <c r="A205" s="75"/>
      <c r="B205" s="75"/>
      <c r="C205" s="75"/>
      <c r="D205" s="78"/>
    </row>
    <row r="206" spans="1:4" x14ac:dyDescent="0.25">
      <c r="A206" s="75"/>
      <c r="B206" s="75"/>
      <c r="C206" s="75"/>
      <c r="D206" s="78"/>
    </row>
    <row r="207" spans="1:4" x14ac:dyDescent="0.25">
      <c r="A207" s="75"/>
      <c r="B207" s="75"/>
      <c r="C207" s="75"/>
      <c r="D207" s="78"/>
    </row>
    <row r="208" spans="1:4" x14ac:dyDescent="0.25">
      <c r="A208" s="75"/>
      <c r="B208" s="75"/>
      <c r="C208" s="75"/>
      <c r="D208" s="78"/>
    </row>
    <row r="209" spans="1:4" x14ac:dyDescent="0.25">
      <c r="A209" s="75"/>
      <c r="B209" s="75"/>
      <c r="C209" s="75"/>
      <c r="D209" s="78"/>
    </row>
    <row r="210" spans="1:4" x14ac:dyDescent="0.25">
      <c r="A210" s="75"/>
      <c r="B210" s="75"/>
      <c r="C210" s="75"/>
      <c r="D210" s="78"/>
    </row>
    <row r="211" spans="1:4" x14ac:dyDescent="0.25">
      <c r="A211" s="75"/>
      <c r="B211" s="75"/>
      <c r="C211" s="75"/>
      <c r="D211" s="78"/>
    </row>
    <row r="212" spans="1:4" x14ac:dyDescent="0.25">
      <c r="A212" s="75"/>
      <c r="B212" s="75"/>
      <c r="C212" s="75"/>
      <c r="D212" s="78"/>
    </row>
    <row r="213" spans="1:4" x14ac:dyDescent="0.25">
      <c r="A213" s="75"/>
      <c r="B213" s="75"/>
      <c r="C213" s="75"/>
      <c r="D213" s="78"/>
    </row>
    <row r="214" spans="1:4" x14ac:dyDescent="0.25">
      <c r="A214" s="75"/>
      <c r="B214" s="75"/>
      <c r="C214" s="75"/>
      <c r="D214" s="78"/>
    </row>
    <row r="215" spans="1:4" x14ac:dyDescent="0.25">
      <c r="A215" s="75"/>
      <c r="B215" s="75"/>
      <c r="C215" s="75"/>
      <c r="D215" s="78"/>
    </row>
    <row r="216" spans="1:4" x14ac:dyDescent="0.25">
      <c r="A216" s="75"/>
      <c r="B216" s="75"/>
      <c r="C216" s="75"/>
      <c r="D216" s="78"/>
    </row>
    <row r="217" spans="1:4" x14ac:dyDescent="0.25">
      <c r="A217" s="75"/>
      <c r="B217" s="75"/>
      <c r="C217" s="75"/>
      <c r="D217" s="78"/>
    </row>
    <row r="218" spans="1:4" x14ac:dyDescent="0.25">
      <c r="A218" s="75"/>
      <c r="B218" s="75"/>
      <c r="C218" s="75"/>
      <c r="D218" s="78"/>
    </row>
    <row r="219" spans="1:4" x14ac:dyDescent="0.25">
      <c r="A219" s="75"/>
      <c r="B219" s="75"/>
      <c r="C219" s="75"/>
      <c r="D219" s="78"/>
    </row>
    <row r="220" spans="1:4" x14ac:dyDescent="0.25">
      <c r="A220" s="75"/>
      <c r="B220" s="75"/>
      <c r="C220" s="75"/>
      <c r="D220" s="78"/>
    </row>
    <row r="221" spans="1:4" x14ac:dyDescent="0.25">
      <c r="A221" s="75"/>
      <c r="B221" s="75"/>
      <c r="C221" s="75"/>
      <c r="D221" s="78"/>
    </row>
    <row r="222" spans="1:4" x14ac:dyDescent="0.25">
      <c r="A222" s="75"/>
      <c r="B222" s="75"/>
      <c r="C222" s="75"/>
      <c r="D222" s="78"/>
    </row>
    <row r="223" spans="1:4" x14ac:dyDescent="0.25">
      <c r="A223" s="75"/>
      <c r="B223" s="75"/>
      <c r="C223" s="75"/>
      <c r="D223" s="78"/>
    </row>
    <row r="224" spans="1:4" x14ac:dyDescent="0.25">
      <c r="A224" s="75"/>
      <c r="B224" s="75"/>
      <c r="C224" s="75"/>
      <c r="D224" s="78"/>
    </row>
    <row r="225" spans="1:4" x14ac:dyDescent="0.25">
      <c r="A225" s="75"/>
      <c r="B225" s="75"/>
      <c r="C225" s="75"/>
      <c r="D225" s="78"/>
    </row>
    <row r="226" spans="1:4" x14ac:dyDescent="0.25">
      <c r="A226" s="75"/>
      <c r="B226" s="75"/>
      <c r="C226" s="75"/>
      <c r="D226" s="78"/>
    </row>
    <row r="227" spans="1:4" x14ac:dyDescent="0.25">
      <c r="A227" s="75"/>
      <c r="B227" s="75"/>
      <c r="C227" s="75"/>
      <c r="D227" s="78"/>
    </row>
    <row r="228" spans="1:4" x14ac:dyDescent="0.25">
      <c r="A228" s="75"/>
      <c r="B228" s="75"/>
      <c r="C228" s="75"/>
      <c r="D228" s="78"/>
    </row>
    <row r="229" spans="1:4" x14ac:dyDescent="0.25">
      <c r="A229" s="75"/>
      <c r="B229" s="75"/>
      <c r="C229" s="75"/>
      <c r="D229" s="78"/>
    </row>
    <row r="230" spans="1:4" x14ac:dyDescent="0.25">
      <c r="A230" s="75"/>
      <c r="B230" s="75"/>
      <c r="C230" s="75"/>
      <c r="D230" s="78"/>
    </row>
    <row r="231" spans="1:4" x14ac:dyDescent="0.25">
      <c r="A231" s="75"/>
      <c r="B231" s="75"/>
      <c r="C231" s="75"/>
      <c r="D231" s="78"/>
    </row>
    <row r="232" spans="1:4" x14ac:dyDescent="0.25">
      <c r="A232" s="75"/>
      <c r="B232" s="75"/>
      <c r="C232" s="75"/>
      <c r="D232" s="78"/>
    </row>
    <row r="233" spans="1:4" x14ac:dyDescent="0.25">
      <c r="A233" s="75"/>
      <c r="B233" s="75"/>
      <c r="C233" s="75"/>
      <c r="D233" s="78"/>
    </row>
    <row r="234" spans="1:4" x14ac:dyDescent="0.25">
      <c r="A234" s="75"/>
      <c r="B234" s="75"/>
      <c r="C234" s="75"/>
      <c r="D234" s="78"/>
    </row>
    <row r="235" spans="1:4" x14ac:dyDescent="0.25">
      <c r="A235" s="75"/>
      <c r="B235" s="75"/>
      <c r="C235" s="75"/>
      <c r="D235" s="78"/>
    </row>
    <row r="236" spans="1:4" x14ac:dyDescent="0.25">
      <c r="A236" s="75"/>
      <c r="B236" s="75"/>
      <c r="C236" s="75"/>
      <c r="D236" s="78"/>
    </row>
    <row r="237" spans="1:4" x14ac:dyDescent="0.25">
      <c r="A237" s="75"/>
      <c r="B237" s="75"/>
      <c r="C237" s="75"/>
      <c r="D237" s="78"/>
    </row>
    <row r="238" spans="1:4" x14ac:dyDescent="0.25">
      <c r="A238" s="75"/>
      <c r="B238" s="75"/>
      <c r="C238" s="75"/>
      <c r="D238" s="78"/>
    </row>
    <row r="239" spans="1:4" x14ac:dyDescent="0.25">
      <c r="A239" s="75"/>
      <c r="B239" s="75"/>
      <c r="C239" s="75"/>
      <c r="D239" s="78"/>
    </row>
    <row r="240" spans="1:4" x14ac:dyDescent="0.25">
      <c r="A240" s="75"/>
      <c r="B240" s="75"/>
      <c r="C240" s="75"/>
      <c r="D240" s="78"/>
    </row>
    <row r="241" spans="1:4" x14ac:dyDescent="0.25">
      <c r="A241" s="75"/>
      <c r="B241" s="75"/>
      <c r="C241" s="75"/>
      <c r="D241" s="78"/>
    </row>
    <row r="242" spans="1:4" x14ac:dyDescent="0.25">
      <c r="A242" s="75"/>
      <c r="B242" s="75"/>
      <c r="C242" s="75"/>
      <c r="D242" s="78"/>
    </row>
    <row r="243" spans="1:4" x14ac:dyDescent="0.25">
      <c r="A243" s="75"/>
      <c r="B243" s="75"/>
      <c r="C243" s="75"/>
      <c r="D243" s="78"/>
    </row>
    <row r="244" spans="1:4" x14ac:dyDescent="0.25">
      <c r="A244" s="75"/>
      <c r="B244" s="75"/>
      <c r="C244" s="75"/>
      <c r="D244" s="78"/>
    </row>
    <row r="245" spans="1:4" x14ac:dyDescent="0.25">
      <c r="A245" s="75"/>
      <c r="B245" s="75"/>
      <c r="C245" s="75"/>
      <c r="D245" s="78"/>
    </row>
    <row r="246" spans="1:4" x14ac:dyDescent="0.25">
      <c r="A246" s="75"/>
      <c r="B246" s="75"/>
      <c r="C246" s="75"/>
      <c r="D246" s="78"/>
    </row>
    <row r="247" spans="1:4" x14ac:dyDescent="0.25">
      <c r="A247" s="75"/>
      <c r="B247" s="75"/>
      <c r="C247" s="75"/>
      <c r="D247" s="78"/>
    </row>
    <row r="248" spans="1:4" x14ac:dyDescent="0.25">
      <c r="A248" s="75"/>
      <c r="B248" s="75"/>
      <c r="C248" s="75"/>
      <c r="D248" s="78"/>
    </row>
    <row r="249" spans="1:4" x14ac:dyDescent="0.25">
      <c r="A249" s="75"/>
      <c r="B249" s="75"/>
      <c r="C249" s="75"/>
      <c r="D249" s="78"/>
    </row>
    <row r="250" spans="1:4" x14ac:dyDescent="0.25">
      <c r="A250" s="75"/>
      <c r="B250" s="75"/>
      <c r="C250" s="75"/>
      <c r="D250" s="78"/>
    </row>
    <row r="251" spans="1:4" x14ac:dyDescent="0.25">
      <c r="A251" s="75"/>
      <c r="B251" s="75"/>
      <c r="C251" s="75"/>
      <c r="D251" s="78"/>
    </row>
    <row r="252" spans="1:4" x14ac:dyDescent="0.25">
      <c r="A252" s="75"/>
      <c r="B252" s="75"/>
      <c r="C252" s="75"/>
      <c r="D252" s="78"/>
    </row>
    <row r="253" spans="1:4" x14ac:dyDescent="0.25">
      <c r="A253" s="75"/>
      <c r="B253" s="75"/>
      <c r="C253" s="75"/>
      <c r="D253" s="78"/>
    </row>
    <row r="254" spans="1:4" x14ac:dyDescent="0.25">
      <c r="A254" s="75"/>
      <c r="B254" s="75"/>
      <c r="C254" s="75"/>
      <c r="D254" s="78"/>
    </row>
    <row r="255" spans="1:4" x14ac:dyDescent="0.25">
      <c r="A255" s="75"/>
      <c r="B255" s="75"/>
      <c r="C255" s="75"/>
      <c r="D255" s="78"/>
    </row>
    <row r="256" spans="1:4" x14ac:dyDescent="0.25">
      <c r="A256" s="75"/>
      <c r="B256" s="75"/>
      <c r="C256" s="75"/>
      <c r="D256" s="78"/>
    </row>
    <row r="257" spans="1:4" x14ac:dyDescent="0.25">
      <c r="A257" s="75"/>
      <c r="B257" s="75"/>
      <c r="C257" s="75"/>
      <c r="D257" s="78"/>
    </row>
    <row r="258" spans="1:4" x14ac:dyDescent="0.25">
      <c r="A258" s="75"/>
      <c r="B258" s="75"/>
      <c r="C258" s="75"/>
      <c r="D258" s="78"/>
    </row>
    <row r="259" spans="1:4" x14ac:dyDescent="0.25">
      <c r="A259" s="75"/>
      <c r="B259" s="75"/>
      <c r="C259" s="75"/>
      <c r="D259" s="78"/>
    </row>
    <row r="260" spans="1:4" x14ac:dyDescent="0.25">
      <c r="A260" s="75"/>
      <c r="B260" s="75"/>
      <c r="C260" s="75"/>
      <c r="D260" s="78"/>
    </row>
    <row r="261" spans="1:4" x14ac:dyDescent="0.25">
      <c r="A261" s="75"/>
      <c r="B261" s="75"/>
      <c r="C261" s="75"/>
      <c r="D261" s="78"/>
    </row>
    <row r="262" spans="1:4" x14ac:dyDescent="0.25">
      <c r="A262" s="75"/>
      <c r="B262" s="75"/>
      <c r="C262" s="75"/>
      <c r="D262" s="78"/>
    </row>
    <row r="263" spans="1:4" x14ac:dyDescent="0.25">
      <c r="A263" s="75"/>
      <c r="B263" s="75"/>
      <c r="C263" s="75"/>
      <c r="D263" s="78"/>
    </row>
    <row r="264" spans="1:4" x14ac:dyDescent="0.25">
      <c r="A264" s="75"/>
      <c r="B264" s="75"/>
      <c r="C264" s="75"/>
      <c r="D264" s="78"/>
    </row>
    <row r="265" spans="1:4" x14ac:dyDescent="0.25">
      <c r="A265" s="75"/>
      <c r="B265" s="75"/>
      <c r="C265" s="75"/>
      <c r="D265" s="78"/>
    </row>
    <row r="266" spans="1:4" x14ac:dyDescent="0.25">
      <c r="A266" s="75"/>
      <c r="B266" s="75"/>
      <c r="C266" s="75"/>
      <c r="D266" s="78"/>
    </row>
    <row r="267" spans="1:4" x14ac:dyDescent="0.25">
      <c r="A267" s="75"/>
      <c r="B267" s="75"/>
      <c r="C267" s="75"/>
      <c r="D267" s="78"/>
    </row>
    <row r="268" spans="1:4" x14ac:dyDescent="0.25">
      <c r="A268" s="75"/>
      <c r="B268" s="75"/>
      <c r="C268" s="75"/>
      <c r="D268" s="78"/>
    </row>
    <row r="269" spans="1:4" x14ac:dyDescent="0.25">
      <c r="A269" s="75"/>
      <c r="B269" s="75"/>
      <c r="C269" s="75"/>
      <c r="D269" s="78"/>
    </row>
    <row r="270" spans="1:4" x14ac:dyDescent="0.25">
      <c r="A270" s="75"/>
      <c r="B270" s="75"/>
      <c r="C270" s="75"/>
      <c r="D270" s="78"/>
    </row>
    <row r="271" spans="1:4" x14ac:dyDescent="0.25">
      <c r="A271" s="75"/>
      <c r="B271" s="75"/>
      <c r="C271" s="75"/>
      <c r="D271" s="78"/>
    </row>
    <row r="272" spans="1:4" x14ac:dyDescent="0.25">
      <c r="A272" s="75"/>
      <c r="B272" s="75"/>
      <c r="C272" s="75"/>
      <c r="D272" s="78"/>
    </row>
    <row r="273" spans="1:4" x14ac:dyDescent="0.25">
      <c r="A273" s="75"/>
      <c r="B273" s="75"/>
      <c r="C273" s="75"/>
      <c r="D273" s="78"/>
    </row>
    <row r="274" spans="1:4" x14ac:dyDescent="0.25">
      <c r="A274" s="75"/>
      <c r="B274" s="75"/>
      <c r="C274" s="75"/>
      <c r="D274" s="78"/>
    </row>
    <row r="275" spans="1:4" x14ac:dyDescent="0.25">
      <c r="A275" s="75"/>
      <c r="B275" s="75"/>
      <c r="C275" s="75"/>
      <c r="D275" s="78"/>
    </row>
    <row r="276" spans="1:4" x14ac:dyDescent="0.25">
      <c r="A276" s="75"/>
      <c r="B276" s="75"/>
      <c r="C276" s="75"/>
      <c r="D276" s="78"/>
    </row>
    <row r="277" spans="1:4" x14ac:dyDescent="0.25">
      <c r="A277" s="75"/>
      <c r="B277" s="75"/>
      <c r="C277" s="75"/>
      <c r="D277" s="78"/>
    </row>
    <row r="278" spans="1:4" x14ac:dyDescent="0.25">
      <c r="A278" s="75"/>
      <c r="B278" s="75"/>
      <c r="C278" s="75"/>
      <c r="D278" s="78"/>
    </row>
    <row r="279" spans="1:4" x14ac:dyDescent="0.25">
      <c r="A279" s="75"/>
      <c r="B279" s="75"/>
      <c r="C279" s="75"/>
      <c r="D279" s="78"/>
    </row>
    <row r="280" spans="1:4" x14ac:dyDescent="0.25">
      <c r="A280" s="75"/>
      <c r="B280" s="75"/>
      <c r="C280" s="75"/>
      <c r="D280" s="78"/>
    </row>
    <row r="281" spans="1:4" x14ac:dyDescent="0.25">
      <c r="A281" s="75"/>
      <c r="B281" s="75"/>
      <c r="C281" s="75"/>
      <c r="D281" s="78"/>
    </row>
    <row r="282" spans="1:4" x14ac:dyDescent="0.25">
      <c r="A282" s="75"/>
      <c r="B282" s="75"/>
      <c r="C282" s="75"/>
      <c r="D282" s="78"/>
    </row>
    <row r="283" spans="1:4" x14ac:dyDescent="0.25">
      <c r="A283" s="75"/>
      <c r="B283" s="75"/>
      <c r="C283" s="75"/>
      <c r="D283" s="78"/>
    </row>
    <row r="284" spans="1:4" x14ac:dyDescent="0.25">
      <c r="A284" s="75"/>
      <c r="B284" s="75"/>
      <c r="C284" s="75"/>
      <c r="D284" s="78"/>
    </row>
    <row r="285" spans="1:4" x14ac:dyDescent="0.25">
      <c r="A285" s="75"/>
      <c r="B285" s="75"/>
      <c r="C285" s="75"/>
      <c r="D285" s="78"/>
    </row>
    <row r="286" spans="1:4" x14ac:dyDescent="0.25">
      <c r="A286" s="75"/>
      <c r="B286" s="75"/>
      <c r="C286" s="75"/>
      <c r="D286" s="78"/>
    </row>
    <row r="287" spans="1:4" x14ac:dyDescent="0.25">
      <c r="A287" s="75"/>
      <c r="B287" s="75"/>
      <c r="C287" s="75"/>
      <c r="D287" s="78"/>
    </row>
    <row r="288" spans="1:4" x14ac:dyDescent="0.25">
      <c r="A288" s="75"/>
      <c r="B288" s="75"/>
      <c r="C288" s="75"/>
      <c r="D288" s="78"/>
    </row>
    <row r="289" spans="1:4" x14ac:dyDescent="0.25">
      <c r="A289" s="75"/>
      <c r="B289" s="75"/>
      <c r="C289" s="75"/>
      <c r="D289" s="78"/>
    </row>
    <row r="290" spans="1:4" x14ac:dyDescent="0.25">
      <c r="A290" s="75"/>
      <c r="B290" s="75"/>
      <c r="C290" s="75"/>
      <c r="D290" s="78"/>
    </row>
    <row r="291" spans="1:4" x14ac:dyDescent="0.25">
      <c r="A291" s="75"/>
      <c r="B291" s="75"/>
      <c r="C291" s="75"/>
      <c r="D291" s="78"/>
    </row>
    <row r="292" spans="1:4" x14ac:dyDescent="0.25">
      <c r="A292" s="75"/>
      <c r="B292" s="75"/>
      <c r="C292" s="75"/>
      <c r="D292" s="78"/>
    </row>
    <row r="293" spans="1:4" x14ac:dyDescent="0.25">
      <c r="A293" s="75"/>
      <c r="B293" s="75"/>
      <c r="C293" s="75"/>
      <c r="D293" s="78"/>
    </row>
    <row r="294" spans="1:4" x14ac:dyDescent="0.25">
      <c r="A294" s="75"/>
      <c r="B294" s="75"/>
      <c r="C294" s="75"/>
      <c r="D294" s="78"/>
    </row>
    <row r="295" spans="1:4" x14ac:dyDescent="0.25">
      <c r="A295" s="75"/>
      <c r="B295" s="75"/>
      <c r="C295" s="75"/>
      <c r="D295" s="78"/>
    </row>
    <row r="296" spans="1:4" x14ac:dyDescent="0.25">
      <c r="A296" s="75"/>
      <c r="B296" s="75"/>
      <c r="C296" s="75"/>
      <c r="D296" s="78"/>
    </row>
    <row r="297" spans="1:4" x14ac:dyDescent="0.25">
      <c r="A297" s="75"/>
      <c r="B297" s="75"/>
      <c r="C297" s="75"/>
      <c r="D297" s="78"/>
    </row>
    <row r="298" spans="1:4" x14ac:dyDescent="0.25">
      <c r="A298" s="75"/>
      <c r="B298" s="75"/>
      <c r="C298" s="75"/>
      <c r="D298" s="78"/>
    </row>
    <row r="299" spans="1:4" x14ac:dyDescent="0.25">
      <c r="A299" s="75"/>
      <c r="B299" s="75"/>
      <c r="C299" s="75"/>
      <c r="D299" s="78"/>
    </row>
    <row r="300" spans="1:4" x14ac:dyDescent="0.25">
      <c r="A300" s="75"/>
      <c r="B300" s="75"/>
      <c r="C300" s="75"/>
      <c r="D300" s="78"/>
    </row>
    <row r="301" spans="1:4" x14ac:dyDescent="0.25">
      <c r="A301" s="75"/>
      <c r="B301" s="75"/>
      <c r="C301" s="75"/>
      <c r="D301" s="78"/>
    </row>
    <row r="302" spans="1:4" x14ac:dyDescent="0.25">
      <c r="A302" s="75"/>
      <c r="B302" s="75"/>
      <c r="C302" s="75"/>
      <c r="D302" s="78"/>
    </row>
    <row r="303" spans="1:4" x14ac:dyDescent="0.25">
      <c r="A303" s="75"/>
      <c r="B303" s="75"/>
      <c r="C303" s="75"/>
      <c r="D303" s="78"/>
    </row>
    <row r="304" spans="1:4" x14ac:dyDescent="0.25">
      <c r="A304" s="75"/>
      <c r="B304" s="75"/>
      <c r="C304" s="75"/>
      <c r="D304" s="78"/>
    </row>
    <row r="305" spans="1:4" x14ac:dyDescent="0.25">
      <c r="A305" s="75"/>
      <c r="B305" s="75"/>
      <c r="C305" s="75"/>
      <c r="D305" s="78"/>
    </row>
    <row r="306" spans="1:4" x14ac:dyDescent="0.25">
      <c r="A306" s="75"/>
      <c r="B306" s="75"/>
      <c r="C306" s="75"/>
      <c r="D306" s="78"/>
    </row>
    <row r="307" spans="1:4" x14ac:dyDescent="0.25">
      <c r="A307" s="75"/>
      <c r="B307" s="75"/>
      <c r="C307" s="75"/>
      <c r="D307" s="78"/>
    </row>
    <row r="308" spans="1:4" x14ac:dyDescent="0.25">
      <c r="A308" s="75"/>
      <c r="B308" s="75"/>
      <c r="C308" s="75"/>
      <c r="D308" s="78"/>
    </row>
    <row r="309" spans="1:4" x14ac:dyDescent="0.25">
      <c r="A309" s="75"/>
      <c r="B309" s="75"/>
      <c r="C309" s="75"/>
      <c r="D309" s="78"/>
    </row>
    <row r="310" spans="1:4" x14ac:dyDescent="0.25">
      <c r="A310" s="75"/>
      <c r="B310" s="75"/>
      <c r="C310" s="75"/>
      <c r="D310" s="78"/>
    </row>
    <row r="311" spans="1:4" x14ac:dyDescent="0.25">
      <c r="A311" s="75"/>
      <c r="B311" s="75"/>
      <c r="C311" s="75"/>
      <c r="D311" s="78"/>
    </row>
    <row r="312" spans="1:4" x14ac:dyDescent="0.25">
      <c r="A312" s="75"/>
      <c r="B312" s="75"/>
      <c r="C312" s="75"/>
      <c r="D312" s="78"/>
    </row>
    <row r="313" spans="1:4" x14ac:dyDescent="0.25">
      <c r="A313" s="75"/>
      <c r="B313" s="75"/>
      <c r="C313" s="75"/>
      <c r="D313" s="78"/>
    </row>
    <row r="314" spans="1:4" x14ac:dyDescent="0.25">
      <c r="A314" s="75"/>
      <c r="B314" s="75"/>
      <c r="C314" s="75"/>
      <c r="D314" s="78"/>
    </row>
    <row r="315" spans="1:4" x14ac:dyDescent="0.25">
      <c r="A315" s="75"/>
      <c r="B315" s="75"/>
      <c r="C315" s="75"/>
      <c r="D315" s="78"/>
    </row>
    <row r="316" spans="1:4" x14ac:dyDescent="0.25">
      <c r="A316" s="75"/>
      <c r="B316" s="75"/>
      <c r="C316" s="75"/>
      <c r="D316" s="78"/>
    </row>
    <row r="317" spans="1:4" x14ac:dyDescent="0.25">
      <c r="A317" s="75"/>
      <c r="B317" s="75"/>
      <c r="C317" s="75"/>
      <c r="D317" s="78"/>
    </row>
    <row r="318" spans="1:4" x14ac:dyDescent="0.25">
      <c r="A318" s="75"/>
      <c r="B318" s="75"/>
      <c r="C318" s="75"/>
      <c r="D318" s="78"/>
    </row>
    <row r="319" spans="1:4" x14ac:dyDescent="0.25">
      <c r="A319" s="75"/>
      <c r="B319" s="75"/>
      <c r="C319" s="75"/>
      <c r="D319" s="78"/>
    </row>
    <row r="320" spans="1:4" x14ac:dyDescent="0.25">
      <c r="A320" s="75"/>
      <c r="B320" s="75"/>
      <c r="C320" s="75"/>
      <c r="D320" s="78"/>
    </row>
    <row r="321" spans="1:4" x14ac:dyDescent="0.25">
      <c r="A321" s="75"/>
      <c r="B321" s="75"/>
      <c r="C321" s="75"/>
      <c r="D321" s="78"/>
    </row>
    <row r="322" spans="1:4" x14ac:dyDescent="0.25">
      <c r="A322" s="75"/>
      <c r="B322" s="75"/>
      <c r="C322" s="75"/>
      <c r="D322" s="78"/>
    </row>
    <row r="323" spans="1:4" x14ac:dyDescent="0.25">
      <c r="A323" s="75"/>
      <c r="B323" s="75"/>
      <c r="C323" s="75"/>
      <c r="D323" s="78"/>
    </row>
    <row r="324" spans="1:4" x14ac:dyDescent="0.25">
      <c r="A324" s="75"/>
      <c r="B324" s="75"/>
      <c r="C324" s="75"/>
      <c r="D324" s="78"/>
    </row>
    <row r="325" spans="1:4" x14ac:dyDescent="0.25">
      <c r="A325" s="75"/>
      <c r="B325" s="75"/>
      <c r="C325" s="75"/>
      <c r="D325" s="78"/>
    </row>
    <row r="326" spans="1:4" x14ac:dyDescent="0.25">
      <c r="A326" s="75"/>
      <c r="B326" s="75"/>
      <c r="C326" s="75"/>
      <c r="D326" s="78"/>
    </row>
    <row r="327" spans="1:4" x14ac:dyDescent="0.25">
      <c r="A327" s="75"/>
      <c r="B327" s="75"/>
      <c r="C327" s="75"/>
      <c r="D327" s="78"/>
    </row>
    <row r="328" spans="1:4" x14ac:dyDescent="0.25">
      <c r="A328" s="75"/>
      <c r="B328" s="75"/>
      <c r="C328" s="75"/>
      <c r="D328" s="78"/>
    </row>
    <row r="329" spans="1:4" x14ac:dyDescent="0.25">
      <c r="A329" s="75"/>
      <c r="B329" s="75"/>
      <c r="C329" s="75"/>
      <c r="D329" s="78"/>
    </row>
    <row r="330" spans="1:4" x14ac:dyDescent="0.25">
      <c r="A330" s="75"/>
      <c r="B330" s="75"/>
      <c r="C330" s="75"/>
      <c r="D330" s="78"/>
    </row>
    <row r="331" spans="1:4" x14ac:dyDescent="0.25">
      <c r="A331" s="75"/>
      <c r="B331" s="75"/>
      <c r="C331" s="75"/>
      <c r="D331" s="78"/>
    </row>
    <row r="332" spans="1:4" x14ac:dyDescent="0.25">
      <c r="A332" s="75"/>
      <c r="B332" s="75"/>
      <c r="C332" s="75"/>
      <c r="D332" s="78"/>
    </row>
    <row r="333" spans="1:4" x14ac:dyDescent="0.25">
      <c r="A333" s="75"/>
      <c r="B333" s="75"/>
      <c r="C333" s="75"/>
      <c r="D333" s="78"/>
    </row>
    <row r="334" spans="1:4" x14ac:dyDescent="0.25">
      <c r="A334" s="75"/>
      <c r="B334" s="75"/>
      <c r="C334" s="75"/>
      <c r="D334" s="78"/>
    </row>
    <row r="335" spans="1:4" x14ac:dyDescent="0.25">
      <c r="A335" s="75"/>
      <c r="B335" s="75"/>
      <c r="C335" s="75"/>
      <c r="D335" s="78"/>
    </row>
    <row r="336" spans="1:4" x14ac:dyDescent="0.25">
      <c r="A336" s="75"/>
      <c r="B336" s="75"/>
      <c r="C336" s="75"/>
      <c r="D336" s="78"/>
    </row>
    <row r="337" spans="1:4" x14ac:dyDescent="0.25">
      <c r="A337" s="75"/>
      <c r="B337" s="75"/>
      <c r="C337" s="75"/>
      <c r="D337" s="78"/>
    </row>
    <row r="338" spans="1:4" x14ac:dyDescent="0.25">
      <c r="A338" s="75"/>
      <c r="B338" s="75"/>
      <c r="C338" s="75"/>
      <c r="D338" s="78"/>
    </row>
    <row r="339" spans="1:4" x14ac:dyDescent="0.25">
      <c r="A339" s="75"/>
      <c r="B339" s="75"/>
      <c r="C339" s="75"/>
      <c r="D339" s="78"/>
    </row>
    <row r="340" spans="1:4" x14ac:dyDescent="0.25">
      <c r="A340" s="75"/>
      <c r="B340" s="75"/>
      <c r="C340" s="75"/>
      <c r="D340" s="78"/>
    </row>
    <row r="341" spans="1:4" x14ac:dyDescent="0.25">
      <c r="A341" s="75"/>
      <c r="B341" s="75"/>
      <c r="C341" s="75"/>
      <c r="D341" s="78"/>
    </row>
    <row r="342" spans="1:4" x14ac:dyDescent="0.25">
      <c r="A342" s="75"/>
      <c r="B342" s="75"/>
      <c r="C342" s="75"/>
      <c r="D342" s="78"/>
    </row>
    <row r="343" spans="1:4" x14ac:dyDescent="0.25">
      <c r="A343" s="75"/>
      <c r="B343" s="75"/>
      <c r="C343" s="75"/>
      <c r="D343" s="78"/>
    </row>
    <row r="344" spans="1:4" x14ac:dyDescent="0.25">
      <c r="A344" s="75"/>
      <c r="B344" s="75"/>
      <c r="C344" s="75"/>
      <c r="D344" s="78"/>
    </row>
    <row r="345" spans="1:4" x14ac:dyDescent="0.25">
      <c r="A345" s="75"/>
      <c r="B345" s="75"/>
      <c r="C345" s="75"/>
      <c r="D345" s="78"/>
    </row>
    <row r="346" spans="1:4" x14ac:dyDescent="0.25">
      <c r="A346" s="75"/>
      <c r="B346" s="75"/>
      <c r="C346" s="75"/>
      <c r="D346" s="78"/>
    </row>
    <row r="347" spans="1:4" x14ac:dyDescent="0.25">
      <c r="A347" s="75"/>
      <c r="B347" s="75"/>
      <c r="C347" s="75"/>
      <c r="D347" s="78"/>
    </row>
    <row r="348" spans="1:4" x14ac:dyDescent="0.25">
      <c r="A348" s="75"/>
      <c r="B348" s="75"/>
      <c r="C348" s="75"/>
      <c r="D348" s="78"/>
    </row>
    <row r="349" spans="1:4" x14ac:dyDescent="0.25">
      <c r="A349" s="75"/>
      <c r="B349" s="75"/>
      <c r="C349" s="75"/>
      <c r="D349" s="78"/>
    </row>
    <row r="350" spans="1:4" x14ac:dyDescent="0.25">
      <c r="A350" s="75"/>
      <c r="B350" s="75"/>
      <c r="C350" s="75"/>
      <c r="D350" s="78"/>
    </row>
    <row r="351" spans="1:4" x14ac:dyDescent="0.25">
      <c r="A351" s="75"/>
      <c r="B351" s="75"/>
      <c r="C351" s="75"/>
      <c r="D351" s="78"/>
    </row>
    <row r="352" spans="1:4" x14ac:dyDescent="0.25">
      <c r="A352" s="75"/>
      <c r="B352" s="75"/>
      <c r="C352" s="75"/>
      <c r="D352" s="78"/>
    </row>
    <row r="353" spans="1:4" x14ac:dyDescent="0.25">
      <c r="A353" s="75"/>
      <c r="B353" s="75"/>
      <c r="C353" s="75"/>
      <c r="D353" s="78"/>
    </row>
    <row r="354" spans="1:4" x14ac:dyDescent="0.25">
      <c r="A354" s="75"/>
      <c r="B354" s="75"/>
      <c r="C354" s="75"/>
      <c r="D354" s="78"/>
    </row>
    <row r="355" spans="1:4" x14ac:dyDescent="0.25">
      <c r="A355" s="75"/>
      <c r="B355" s="75"/>
      <c r="C355" s="75"/>
      <c r="D355" s="78"/>
    </row>
    <row r="356" spans="1:4" x14ac:dyDescent="0.25">
      <c r="A356" s="75"/>
      <c r="B356" s="75"/>
      <c r="C356" s="75"/>
      <c r="D356" s="78"/>
    </row>
    <row r="357" spans="1:4" x14ac:dyDescent="0.25">
      <c r="A357" s="75"/>
      <c r="B357" s="75"/>
      <c r="C357" s="75"/>
      <c r="D357" s="78"/>
    </row>
    <row r="358" spans="1:4" x14ac:dyDescent="0.25">
      <c r="A358" s="75"/>
      <c r="B358" s="75"/>
      <c r="C358" s="75"/>
      <c r="D358" s="78"/>
    </row>
    <row r="359" spans="1:4" x14ac:dyDescent="0.25">
      <c r="A359" s="75"/>
      <c r="B359" s="75"/>
      <c r="C359" s="75"/>
      <c r="D359" s="78"/>
    </row>
    <row r="360" spans="1:4" x14ac:dyDescent="0.25">
      <c r="A360" s="75"/>
      <c r="B360" s="75"/>
      <c r="C360" s="75"/>
      <c r="D360" s="78"/>
    </row>
    <row r="361" spans="1:4" x14ac:dyDescent="0.25">
      <c r="A361" s="75"/>
      <c r="B361" s="75"/>
      <c r="C361" s="75"/>
      <c r="D361" s="78"/>
    </row>
    <row r="362" spans="1:4" x14ac:dyDescent="0.25">
      <c r="A362" s="75"/>
      <c r="B362" s="75"/>
      <c r="C362" s="75"/>
      <c r="D362" s="78"/>
    </row>
    <row r="363" spans="1:4" x14ac:dyDescent="0.25">
      <c r="A363" s="75"/>
      <c r="B363" s="75"/>
      <c r="C363" s="75"/>
      <c r="D363" s="78"/>
    </row>
    <row r="364" spans="1:4" x14ac:dyDescent="0.25">
      <c r="A364" s="75"/>
      <c r="B364" s="75"/>
      <c r="C364" s="75"/>
      <c r="D364" s="78"/>
    </row>
    <row r="365" spans="1:4" x14ac:dyDescent="0.25">
      <c r="A365" s="75"/>
      <c r="B365" s="75"/>
      <c r="C365" s="75"/>
      <c r="D365" s="78"/>
    </row>
    <row r="366" spans="1:4" x14ac:dyDescent="0.25">
      <c r="A366" s="75"/>
      <c r="B366" s="75"/>
      <c r="C366" s="75"/>
      <c r="D366" s="78"/>
    </row>
    <row r="367" spans="1:4" x14ac:dyDescent="0.25">
      <c r="A367" s="75"/>
      <c r="B367" s="75"/>
      <c r="C367" s="75"/>
      <c r="D367" s="78"/>
    </row>
    <row r="368" spans="1:4" x14ac:dyDescent="0.25">
      <c r="A368" s="75"/>
      <c r="B368" s="75"/>
      <c r="C368" s="75"/>
      <c r="D368" s="78"/>
    </row>
    <row r="369" spans="1:4" x14ac:dyDescent="0.25">
      <c r="A369" s="75"/>
      <c r="B369" s="75"/>
      <c r="C369" s="75"/>
      <c r="D369" s="78"/>
    </row>
    <row r="370" spans="1:4" x14ac:dyDescent="0.25">
      <c r="A370" s="75"/>
      <c r="B370" s="75"/>
      <c r="C370" s="75"/>
      <c r="D370" s="78"/>
    </row>
    <row r="371" spans="1:4" x14ac:dyDescent="0.25">
      <c r="A371" s="75"/>
      <c r="B371" s="75"/>
      <c r="C371" s="75"/>
      <c r="D371" s="78"/>
    </row>
    <row r="372" spans="1:4" x14ac:dyDescent="0.25">
      <c r="A372" s="75"/>
      <c r="B372" s="75"/>
      <c r="C372" s="75"/>
      <c r="D372" s="78"/>
    </row>
    <row r="373" spans="1:4" x14ac:dyDescent="0.25">
      <c r="A373" s="75"/>
      <c r="B373" s="75"/>
      <c r="C373" s="75"/>
      <c r="D373" s="78"/>
    </row>
    <row r="374" spans="1:4" x14ac:dyDescent="0.25">
      <c r="A374" s="75"/>
      <c r="B374" s="75"/>
      <c r="C374" s="75"/>
      <c r="D374" s="78"/>
    </row>
    <row r="375" spans="1:4" x14ac:dyDescent="0.25">
      <c r="A375" s="75"/>
      <c r="B375" s="75"/>
      <c r="C375" s="75"/>
      <c r="D375" s="78"/>
    </row>
    <row r="376" spans="1:4" x14ac:dyDescent="0.25">
      <c r="A376" s="75"/>
      <c r="B376" s="75"/>
      <c r="C376" s="75"/>
      <c r="D376" s="78"/>
    </row>
    <row r="377" spans="1:4" x14ac:dyDescent="0.25">
      <c r="A377" s="75"/>
      <c r="B377" s="75"/>
      <c r="C377" s="75"/>
      <c r="D377" s="78"/>
    </row>
    <row r="378" spans="1:4" x14ac:dyDescent="0.25">
      <c r="A378" s="75"/>
      <c r="B378" s="75"/>
      <c r="C378" s="75"/>
      <c r="D378" s="78"/>
    </row>
    <row r="379" spans="1:4" x14ac:dyDescent="0.25">
      <c r="A379" s="75"/>
      <c r="B379" s="75"/>
      <c r="C379" s="75"/>
      <c r="D379" s="78"/>
    </row>
    <row r="380" spans="1:4" x14ac:dyDescent="0.25">
      <c r="A380" s="75"/>
      <c r="B380" s="75"/>
      <c r="C380" s="75"/>
      <c r="D380" s="78"/>
    </row>
    <row r="381" spans="1:4" x14ac:dyDescent="0.25">
      <c r="A381" s="75"/>
      <c r="B381" s="75"/>
      <c r="C381" s="75"/>
      <c r="D381" s="78"/>
    </row>
    <row r="382" spans="1:4" x14ac:dyDescent="0.25">
      <c r="A382" s="75"/>
      <c r="B382" s="75"/>
      <c r="C382" s="75"/>
      <c r="D382" s="78"/>
    </row>
    <row r="383" spans="1:4" x14ac:dyDescent="0.25">
      <c r="A383" s="75"/>
      <c r="B383" s="75"/>
      <c r="C383" s="75"/>
      <c r="D383" s="78"/>
    </row>
    <row r="384" spans="1:4" x14ac:dyDescent="0.25">
      <c r="A384" s="75"/>
      <c r="B384" s="75"/>
      <c r="C384" s="75"/>
      <c r="D384" s="78"/>
    </row>
    <row r="385" spans="1:4" x14ac:dyDescent="0.25">
      <c r="A385" s="75"/>
      <c r="B385" s="75"/>
      <c r="C385" s="75"/>
      <c r="D385" s="78"/>
    </row>
    <row r="386" spans="1:4" x14ac:dyDescent="0.25">
      <c r="A386" s="75"/>
      <c r="B386" s="75"/>
      <c r="C386" s="75"/>
      <c r="D386" s="78"/>
    </row>
    <row r="387" spans="1:4" x14ac:dyDescent="0.25">
      <c r="A387" s="75"/>
      <c r="B387" s="75"/>
      <c r="C387" s="75"/>
      <c r="D387" s="78"/>
    </row>
    <row r="388" spans="1:4" x14ac:dyDescent="0.25">
      <c r="A388" s="75"/>
      <c r="B388" s="75"/>
      <c r="C388" s="75"/>
      <c r="D388" s="78"/>
    </row>
    <row r="389" spans="1:4" x14ac:dyDescent="0.25">
      <c r="A389" s="75"/>
      <c r="B389" s="75"/>
      <c r="C389" s="75"/>
      <c r="D389" s="78"/>
    </row>
    <row r="390" spans="1:4" x14ac:dyDescent="0.25">
      <c r="A390" s="75"/>
      <c r="B390" s="75"/>
      <c r="C390" s="75"/>
      <c r="D390" s="78"/>
    </row>
    <row r="391" spans="1:4" x14ac:dyDescent="0.25">
      <c r="A391" s="75"/>
      <c r="B391" s="75"/>
      <c r="C391" s="75"/>
      <c r="D391" s="78"/>
    </row>
    <row r="392" spans="1:4" x14ac:dyDescent="0.25">
      <c r="A392" s="75"/>
      <c r="B392" s="75"/>
      <c r="C392" s="75"/>
      <c r="D392" s="78"/>
    </row>
    <row r="393" spans="1:4" x14ac:dyDescent="0.25">
      <c r="A393" s="75"/>
      <c r="B393" s="75"/>
      <c r="C393" s="75"/>
      <c r="D393" s="78"/>
    </row>
    <row r="394" spans="1:4" x14ac:dyDescent="0.25">
      <c r="A394" s="75"/>
      <c r="B394" s="75"/>
      <c r="C394" s="75"/>
      <c r="D394" s="78"/>
    </row>
    <row r="395" spans="1:4" x14ac:dyDescent="0.25">
      <c r="A395" s="75"/>
      <c r="B395" s="75"/>
      <c r="C395" s="75"/>
      <c r="D395" s="78"/>
    </row>
    <row r="396" spans="1:4" x14ac:dyDescent="0.25">
      <c r="A396" s="75"/>
      <c r="B396" s="75"/>
      <c r="C396" s="75"/>
      <c r="D396" s="78"/>
    </row>
    <row r="397" spans="1:4" x14ac:dyDescent="0.25">
      <c r="A397" s="75"/>
      <c r="B397" s="75"/>
      <c r="C397" s="75"/>
      <c r="D397" s="78"/>
    </row>
    <row r="398" spans="1:4" x14ac:dyDescent="0.25">
      <c r="A398" s="75"/>
      <c r="B398" s="75"/>
      <c r="C398" s="75"/>
      <c r="D398" s="78"/>
    </row>
    <row r="399" spans="1:4" x14ac:dyDescent="0.25">
      <c r="A399" s="75"/>
      <c r="B399" s="75"/>
      <c r="C399" s="75"/>
      <c r="D399" s="78"/>
    </row>
    <row r="400" spans="1:4" x14ac:dyDescent="0.25">
      <c r="A400" s="75"/>
      <c r="B400" s="75"/>
      <c r="C400" s="75"/>
      <c r="D400" s="78"/>
    </row>
    <row r="401" spans="1:4" x14ac:dyDescent="0.25">
      <c r="A401" s="75"/>
      <c r="B401" s="75"/>
      <c r="C401" s="75"/>
      <c r="D401" s="78"/>
    </row>
    <row r="402" spans="1:4" x14ac:dyDescent="0.25">
      <c r="A402" s="75"/>
      <c r="B402" s="75"/>
      <c r="C402" s="75"/>
      <c r="D402" s="78"/>
    </row>
    <row r="403" spans="1:4" x14ac:dyDescent="0.25">
      <c r="A403" s="75"/>
      <c r="B403" s="75"/>
      <c r="C403" s="75"/>
      <c r="D403" s="78"/>
    </row>
    <row r="404" spans="1:4" x14ac:dyDescent="0.25">
      <c r="A404" s="75"/>
      <c r="B404" s="75"/>
      <c r="C404" s="75"/>
      <c r="D404" s="78"/>
    </row>
    <row r="405" spans="1:4" x14ac:dyDescent="0.25">
      <c r="A405" s="75"/>
      <c r="B405" s="75"/>
      <c r="C405" s="75"/>
      <c r="D405" s="78"/>
    </row>
    <row r="406" spans="1:4" x14ac:dyDescent="0.25">
      <c r="A406" s="75"/>
      <c r="B406" s="75"/>
      <c r="C406" s="75"/>
      <c r="D406" s="78"/>
    </row>
    <row r="407" spans="1:4" x14ac:dyDescent="0.25">
      <c r="A407" s="75"/>
      <c r="B407" s="75"/>
      <c r="C407" s="75"/>
      <c r="D407" s="78"/>
    </row>
    <row r="408" spans="1:4" x14ac:dyDescent="0.25">
      <c r="A408" s="75"/>
      <c r="B408" s="75"/>
      <c r="C408" s="75"/>
      <c r="D408" s="78"/>
    </row>
    <row r="409" spans="1:4" x14ac:dyDescent="0.25">
      <c r="A409" s="75"/>
      <c r="B409" s="75"/>
      <c r="C409" s="75"/>
      <c r="D409" s="78"/>
    </row>
    <row r="410" spans="1:4" x14ac:dyDescent="0.25">
      <c r="A410" s="75"/>
      <c r="B410" s="75"/>
      <c r="C410" s="75"/>
      <c r="D410" s="78"/>
    </row>
    <row r="411" spans="1:4" x14ac:dyDescent="0.25">
      <c r="A411" s="75"/>
      <c r="B411" s="75"/>
      <c r="C411" s="75"/>
      <c r="D411" s="78"/>
    </row>
    <row r="412" spans="1:4" x14ac:dyDescent="0.25">
      <c r="A412" s="75"/>
      <c r="B412" s="75"/>
      <c r="C412" s="75"/>
      <c r="D412" s="78"/>
    </row>
    <row r="413" spans="1:4" x14ac:dyDescent="0.25">
      <c r="A413" s="75"/>
      <c r="B413" s="75"/>
      <c r="C413" s="75"/>
      <c r="D413" s="78"/>
    </row>
    <row r="414" spans="1:4" x14ac:dyDescent="0.25">
      <c r="A414" s="75"/>
      <c r="B414" s="75"/>
      <c r="C414" s="75"/>
      <c r="D414" s="78"/>
    </row>
    <row r="415" spans="1:4" x14ac:dyDescent="0.25">
      <c r="A415" s="75"/>
      <c r="B415" s="75"/>
      <c r="C415" s="75"/>
      <c r="D415" s="78"/>
    </row>
    <row r="416" spans="1:4" x14ac:dyDescent="0.25">
      <c r="A416" s="75"/>
      <c r="B416" s="75"/>
      <c r="C416" s="75"/>
      <c r="D416" s="78"/>
    </row>
    <row r="417" spans="1:4" x14ac:dyDescent="0.25">
      <c r="A417" s="75"/>
      <c r="B417" s="75"/>
      <c r="C417" s="75"/>
      <c r="D417" s="78"/>
    </row>
    <row r="418" spans="1:4" x14ac:dyDescent="0.25">
      <c r="A418" s="75"/>
      <c r="B418" s="75"/>
      <c r="C418" s="75"/>
      <c r="D418" s="78"/>
    </row>
    <row r="419" spans="1:4" x14ac:dyDescent="0.25">
      <c r="A419" s="75"/>
      <c r="B419" s="75"/>
      <c r="C419" s="75"/>
      <c r="D419" s="78"/>
    </row>
    <row r="420" spans="1:4" x14ac:dyDescent="0.25">
      <c r="A420" s="75"/>
      <c r="B420" s="75"/>
      <c r="C420" s="75"/>
      <c r="D420" s="78"/>
    </row>
    <row r="421" spans="1:4" x14ac:dyDescent="0.25">
      <c r="A421" s="75"/>
      <c r="B421" s="75"/>
      <c r="C421" s="75"/>
      <c r="D421" s="78"/>
    </row>
    <row r="422" spans="1:4" x14ac:dyDescent="0.25">
      <c r="A422" s="75"/>
      <c r="B422" s="75"/>
      <c r="C422" s="75"/>
      <c r="D422" s="78"/>
    </row>
    <row r="423" spans="1:4" x14ac:dyDescent="0.25">
      <c r="A423" s="75"/>
      <c r="B423" s="75"/>
      <c r="C423" s="75"/>
      <c r="D423" s="78"/>
    </row>
    <row r="424" spans="1:4" x14ac:dyDescent="0.25">
      <c r="A424" s="75"/>
      <c r="B424" s="75"/>
      <c r="C424" s="75"/>
      <c r="D424" s="78"/>
    </row>
    <row r="425" spans="1:4" x14ac:dyDescent="0.25">
      <c r="A425" s="75"/>
      <c r="B425" s="75"/>
      <c r="C425" s="75"/>
      <c r="D425" s="78"/>
    </row>
    <row r="426" spans="1:4" x14ac:dyDescent="0.25">
      <c r="A426" s="75"/>
      <c r="B426" s="75"/>
      <c r="C426" s="75"/>
      <c r="D426" s="78"/>
    </row>
    <row r="427" spans="1:4" x14ac:dyDescent="0.25">
      <c r="A427" s="75"/>
      <c r="B427" s="75"/>
      <c r="C427" s="75"/>
      <c r="D427" s="78"/>
    </row>
    <row r="428" spans="1:4" x14ac:dyDescent="0.25">
      <c r="A428" s="75"/>
      <c r="B428" s="75"/>
      <c r="C428" s="75"/>
      <c r="D428" s="78"/>
    </row>
    <row r="429" spans="1:4" x14ac:dyDescent="0.25">
      <c r="A429" s="75"/>
      <c r="B429" s="75"/>
      <c r="C429" s="75"/>
      <c r="D429" s="78"/>
    </row>
    <row r="430" spans="1:4" x14ac:dyDescent="0.25">
      <c r="A430" s="75"/>
      <c r="B430" s="75"/>
      <c r="C430" s="75"/>
      <c r="D430" s="78"/>
    </row>
    <row r="431" spans="1:4" x14ac:dyDescent="0.25">
      <c r="A431" s="75"/>
      <c r="B431" s="75"/>
      <c r="C431" s="75"/>
      <c r="D431" s="78"/>
    </row>
    <row r="432" spans="1:4" x14ac:dyDescent="0.25">
      <c r="A432" s="75"/>
      <c r="B432" s="75"/>
      <c r="C432" s="75"/>
      <c r="D432" s="78"/>
    </row>
    <row r="433" spans="1:4" x14ac:dyDescent="0.25">
      <c r="A433" s="75"/>
      <c r="B433" s="75"/>
      <c r="C433" s="75"/>
      <c r="D433" s="78"/>
    </row>
    <row r="434" spans="1:4" x14ac:dyDescent="0.25">
      <c r="A434" s="75"/>
      <c r="B434" s="75"/>
      <c r="C434" s="75"/>
      <c r="D434" s="78"/>
    </row>
    <row r="435" spans="1:4" x14ac:dyDescent="0.25">
      <c r="A435" s="75"/>
      <c r="B435" s="75"/>
      <c r="C435" s="75"/>
      <c r="D435" s="78"/>
    </row>
    <row r="436" spans="1:4" x14ac:dyDescent="0.25">
      <c r="A436" s="75"/>
      <c r="B436" s="75"/>
      <c r="C436" s="75"/>
      <c r="D436" s="78"/>
    </row>
    <row r="437" spans="1:4" x14ac:dyDescent="0.25">
      <c r="A437" s="75"/>
      <c r="B437" s="75"/>
      <c r="C437" s="75"/>
      <c r="D437" s="78"/>
    </row>
    <row r="438" spans="1:4" x14ac:dyDescent="0.25">
      <c r="A438" s="75"/>
      <c r="B438" s="75"/>
      <c r="C438" s="75"/>
      <c r="D438" s="78"/>
    </row>
    <row r="439" spans="1:4" x14ac:dyDescent="0.25">
      <c r="A439" s="75"/>
      <c r="B439" s="75"/>
      <c r="C439" s="75"/>
      <c r="D439" s="78"/>
    </row>
    <row r="440" spans="1:4" x14ac:dyDescent="0.25">
      <c r="A440" s="75"/>
      <c r="B440" s="75"/>
      <c r="C440" s="75"/>
      <c r="D440" s="78"/>
    </row>
    <row r="441" spans="1:4" x14ac:dyDescent="0.25">
      <c r="A441" s="75"/>
      <c r="B441" s="75"/>
      <c r="C441" s="75"/>
      <c r="D441" s="78"/>
    </row>
    <row r="442" spans="1:4" x14ac:dyDescent="0.25">
      <c r="A442" s="75"/>
      <c r="B442" s="75"/>
      <c r="C442" s="75"/>
      <c r="D442" s="78"/>
    </row>
    <row r="443" spans="1:4" x14ac:dyDescent="0.25">
      <c r="A443" s="75"/>
      <c r="B443" s="75"/>
      <c r="C443" s="75"/>
      <c r="D443" s="78"/>
    </row>
    <row r="444" spans="1:4" x14ac:dyDescent="0.25">
      <c r="A444" s="75"/>
      <c r="B444" s="75"/>
      <c r="C444" s="75"/>
      <c r="D444" s="78"/>
    </row>
    <row r="445" spans="1:4" x14ac:dyDescent="0.25">
      <c r="A445" s="75"/>
      <c r="B445" s="75"/>
      <c r="C445" s="75"/>
      <c r="D445" s="78"/>
    </row>
    <row r="446" spans="1:4" x14ac:dyDescent="0.25">
      <c r="A446" s="75"/>
      <c r="B446" s="75"/>
      <c r="C446" s="75"/>
      <c r="D446" s="78"/>
    </row>
    <row r="447" spans="1:4" x14ac:dyDescent="0.25">
      <c r="A447" s="75"/>
      <c r="B447" s="75"/>
      <c r="C447" s="75"/>
      <c r="D447" s="78"/>
    </row>
    <row r="448" spans="1:4" x14ac:dyDescent="0.25">
      <c r="A448" s="75"/>
      <c r="B448" s="75"/>
      <c r="C448" s="75"/>
      <c r="D448" s="78"/>
    </row>
    <row r="449" spans="1:4" x14ac:dyDescent="0.25">
      <c r="A449" s="75"/>
      <c r="B449" s="75"/>
      <c r="C449" s="75"/>
      <c r="D449" s="78"/>
    </row>
    <row r="450" spans="1:4" x14ac:dyDescent="0.25">
      <c r="A450" s="75"/>
      <c r="B450" s="75"/>
      <c r="C450" s="75"/>
      <c r="D450" s="78"/>
    </row>
    <row r="451" spans="1:4" x14ac:dyDescent="0.25">
      <c r="A451" s="75"/>
      <c r="B451" s="75"/>
      <c r="C451" s="75"/>
      <c r="D451" s="78"/>
    </row>
    <row r="452" spans="1:4" x14ac:dyDescent="0.25">
      <c r="A452" s="75"/>
      <c r="B452" s="75"/>
      <c r="C452" s="75"/>
      <c r="D452" s="78"/>
    </row>
    <row r="453" spans="1:4" x14ac:dyDescent="0.25">
      <c r="A453" s="75"/>
      <c r="B453" s="75"/>
      <c r="C453" s="75"/>
      <c r="D453" s="78"/>
    </row>
    <row r="454" spans="1:4" x14ac:dyDescent="0.25">
      <c r="A454" s="75"/>
      <c r="B454" s="75"/>
      <c r="C454" s="75"/>
      <c r="D454" s="78"/>
    </row>
    <row r="455" spans="1:4" x14ac:dyDescent="0.25">
      <c r="A455" s="75"/>
      <c r="B455" s="75"/>
      <c r="C455" s="75"/>
      <c r="D455" s="78"/>
    </row>
    <row r="456" spans="1:4" x14ac:dyDescent="0.25">
      <c r="A456" s="75"/>
      <c r="B456" s="75"/>
      <c r="C456" s="75"/>
      <c r="D456" s="78"/>
    </row>
    <row r="457" spans="1:4" x14ac:dyDescent="0.25">
      <c r="A457" s="75"/>
      <c r="B457" s="75"/>
      <c r="C457" s="75"/>
      <c r="D457" s="78"/>
    </row>
    <row r="458" spans="1:4" x14ac:dyDescent="0.25">
      <c r="A458" s="75"/>
      <c r="B458" s="75"/>
      <c r="C458" s="75"/>
      <c r="D458" s="78"/>
    </row>
    <row r="459" spans="1:4" x14ac:dyDescent="0.25">
      <c r="A459" s="75"/>
      <c r="B459" s="75"/>
      <c r="C459" s="75"/>
      <c r="D459" s="78"/>
    </row>
    <row r="460" spans="1:4" x14ac:dyDescent="0.25">
      <c r="A460" s="75"/>
      <c r="B460" s="75"/>
      <c r="C460" s="75"/>
      <c r="D460" s="78"/>
    </row>
    <row r="461" spans="1:4" x14ac:dyDescent="0.25">
      <c r="A461" s="75"/>
      <c r="B461" s="75"/>
      <c r="C461" s="75"/>
      <c r="D461" s="78"/>
    </row>
    <row r="462" spans="1:4" x14ac:dyDescent="0.25">
      <c r="A462" s="75"/>
      <c r="B462" s="75"/>
      <c r="C462" s="75"/>
      <c r="D462" s="78"/>
    </row>
    <row r="463" spans="1:4" x14ac:dyDescent="0.25">
      <c r="A463" s="75"/>
      <c r="B463" s="75"/>
      <c r="C463" s="75"/>
      <c r="D463" s="78"/>
    </row>
    <row r="464" spans="1:4" x14ac:dyDescent="0.25">
      <c r="A464" s="75"/>
      <c r="B464" s="75"/>
      <c r="C464" s="75"/>
      <c r="D464" s="78"/>
    </row>
    <row r="465" spans="1:4" x14ac:dyDescent="0.25">
      <c r="A465" s="75"/>
      <c r="B465" s="75"/>
      <c r="C465" s="75"/>
      <c r="D465" s="78"/>
    </row>
    <row r="466" spans="1:4" x14ac:dyDescent="0.25">
      <c r="A466" s="75"/>
      <c r="B466" s="75"/>
      <c r="C466" s="75"/>
      <c r="D466" s="78"/>
    </row>
    <row r="467" spans="1:4" x14ac:dyDescent="0.25">
      <c r="A467" s="75"/>
      <c r="B467" s="75"/>
      <c r="C467" s="75"/>
      <c r="D467" s="78"/>
    </row>
    <row r="468" spans="1:4" x14ac:dyDescent="0.25">
      <c r="A468" s="75"/>
      <c r="B468" s="75"/>
      <c r="C468" s="75"/>
      <c r="D468" s="78"/>
    </row>
    <row r="469" spans="1:4" x14ac:dyDescent="0.25">
      <c r="A469" s="75"/>
      <c r="B469" s="75"/>
      <c r="C469" s="75"/>
      <c r="D469" s="78"/>
    </row>
    <row r="470" spans="1:4" x14ac:dyDescent="0.25">
      <c r="A470" s="75"/>
      <c r="B470" s="75"/>
      <c r="C470" s="75"/>
      <c r="D470" s="78"/>
    </row>
    <row r="471" spans="1:4" x14ac:dyDescent="0.25">
      <c r="A471" s="75"/>
      <c r="B471" s="75"/>
      <c r="C471" s="75"/>
      <c r="D471" s="78"/>
    </row>
    <row r="472" spans="1:4" x14ac:dyDescent="0.25">
      <c r="A472" s="75"/>
      <c r="B472" s="75"/>
      <c r="C472" s="75"/>
      <c r="D472" s="78"/>
    </row>
    <row r="473" spans="1:4" x14ac:dyDescent="0.25">
      <c r="A473" s="75"/>
      <c r="B473" s="75"/>
      <c r="C473" s="75"/>
      <c r="D473" s="78"/>
    </row>
    <row r="474" spans="1:4" x14ac:dyDescent="0.25">
      <c r="A474" s="75"/>
      <c r="B474" s="75"/>
      <c r="C474" s="75"/>
      <c r="D474" s="78"/>
    </row>
    <row r="475" spans="1:4" x14ac:dyDescent="0.25">
      <c r="A475" s="75"/>
      <c r="B475" s="75"/>
      <c r="C475" s="75"/>
      <c r="D475" s="78"/>
    </row>
    <row r="476" spans="1:4" x14ac:dyDescent="0.25">
      <c r="A476" s="75"/>
      <c r="B476" s="75"/>
      <c r="C476" s="75"/>
      <c r="D476" s="78"/>
    </row>
    <row r="477" spans="1:4" x14ac:dyDescent="0.25">
      <c r="A477" s="75"/>
      <c r="B477" s="75"/>
      <c r="C477" s="75"/>
      <c r="D477" s="78"/>
    </row>
    <row r="478" spans="1:4" x14ac:dyDescent="0.25">
      <c r="A478" s="75"/>
      <c r="B478" s="75"/>
      <c r="C478" s="75"/>
      <c r="D478" s="78"/>
    </row>
    <row r="479" spans="1:4" x14ac:dyDescent="0.25">
      <c r="A479" s="75"/>
      <c r="B479" s="75"/>
      <c r="C479" s="75"/>
      <c r="D479" s="78"/>
    </row>
    <row r="480" spans="1:4" x14ac:dyDescent="0.25">
      <c r="A480" s="75"/>
      <c r="B480" s="75"/>
      <c r="C480" s="75"/>
      <c r="D480" s="78"/>
    </row>
    <row r="481" spans="1:4" x14ac:dyDescent="0.25">
      <c r="A481" s="75"/>
      <c r="B481" s="75"/>
      <c r="C481" s="75"/>
      <c r="D481" s="78"/>
    </row>
    <row r="482" spans="1:4" x14ac:dyDescent="0.25">
      <c r="A482" s="75"/>
      <c r="B482" s="75"/>
      <c r="C482" s="75"/>
      <c r="D482" s="78"/>
    </row>
    <row r="483" spans="1:4" x14ac:dyDescent="0.25">
      <c r="A483" s="75"/>
      <c r="B483" s="75"/>
      <c r="C483" s="75"/>
      <c r="D483" s="78"/>
    </row>
    <row r="484" spans="1:4" x14ac:dyDescent="0.25">
      <c r="A484" s="75"/>
      <c r="B484" s="75"/>
      <c r="C484" s="75"/>
      <c r="D484" s="78"/>
    </row>
    <row r="485" spans="1:4" x14ac:dyDescent="0.25">
      <c r="A485" s="75"/>
      <c r="B485" s="75"/>
      <c r="C485" s="75"/>
      <c r="D485" s="78"/>
    </row>
    <row r="486" spans="1:4" x14ac:dyDescent="0.25">
      <c r="A486" s="75"/>
      <c r="B486" s="75"/>
      <c r="C486" s="75"/>
      <c r="D486" s="78"/>
    </row>
    <row r="487" spans="1:4" x14ac:dyDescent="0.25">
      <c r="A487" s="75"/>
      <c r="B487" s="75"/>
      <c r="C487" s="75"/>
      <c r="D487" s="78"/>
    </row>
    <row r="488" spans="1:4" x14ac:dyDescent="0.25">
      <c r="A488" s="75"/>
      <c r="B488" s="75"/>
      <c r="C488" s="75"/>
      <c r="D488" s="78"/>
    </row>
    <row r="489" spans="1:4" x14ac:dyDescent="0.25">
      <c r="A489" s="75"/>
      <c r="B489" s="75"/>
      <c r="C489" s="75"/>
      <c r="D489" s="78"/>
    </row>
    <row r="490" spans="1:4" x14ac:dyDescent="0.25">
      <c r="A490" s="75"/>
      <c r="B490" s="75"/>
      <c r="C490" s="75"/>
      <c r="D490" s="78"/>
    </row>
    <row r="491" spans="1:4" x14ac:dyDescent="0.25">
      <c r="A491" s="75"/>
      <c r="B491" s="75"/>
      <c r="C491" s="75"/>
      <c r="D491" s="78"/>
    </row>
    <row r="492" spans="1:4" x14ac:dyDescent="0.25">
      <c r="A492" s="75"/>
      <c r="B492" s="75"/>
      <c r="C492" s="75"/>
      <c r="D492" s="78"/>
    </row>
    <row r="493" spans="1:4" x14ac:dyDescent="0.25">
      <c r="A493" s="75"/>
      <c r="B493" s="75"/>
      <c r="C493" s="75"/>
      <c r="D493" s="78"/>
    </row>
    <row r="494" spans="1:4" x14ac:dyDescent="0.25">
      <c r="A494" s="75"/>
      <c r="B494" s="75"/>
      <c r="C494" s="75"/>
      <c r="D494" s="78"/>
    </row>
    <row r="495" spans="1:4" x14ac:dyDescent="0.25">
      <c r="A495" s="75"/>
      <c r="B495" s="75"/>
      <c r="C495" s="75"/>
      <c r="D495" s="78"/>
    </row>
    <row r="496" spans="1:4" x14ac:dyDescent="0.25">
      <c r="A496" s="75"/>
      <c r="B496" s="75"/>
      <c r="C496" s="75"/>
      <c r="D496" s="78"/>
    </row>
    <row r="497" spans="1:4" x14ac:dyDescent="0.25">
      <c r="A497" s="75"/>
      <c r="B497" s="75"/>
      <c r="C497" s="75"/>
      <c r="D497" s="78"/>
    </row>
    <row r="498" spans="1:4" x14ac:dyDescent="0.25">
      <c r="A498" s="75"/>
      <c r="B498" s="75"/>
      <c r="C498" s="75"/>
      <c r="D498" s="78"/>
    </row>
    <row r="499" spans="1:4" x14ac:dyDescent="0.25">
      <c r="A499" s="75"/>
      <c r="B499" s="75"/>
      <c r="C499" s="75"/>
      <c r="D499" s="78"/>
    </row>
    <row r="500" spans="1:4" x14ac:dyDescent="0.25">
      <c r="A500" s="75"/>
      <c r="B500" s="75"/>
      <c r="C500" s="75"/>
      <c r="D500" s="78"/>
    </row>
    <row r="501" spans="1:4" x14ac:dyDescent="0.25">
      <c r="A501" s="75"/>
      <c r="B501" s="75"/>
      <c r="C501" s="75"/>
      <c r="D501" s="78"/>
    </row>
    <row r="502" spans="1:4" x14ac:dyDescent="0.25">
      <c r="A502" s="75"/>
      <c r="B502" s="75"/>
      <c r="C502" s="75"/>
      <c r="D502" s="78"/>
    </row>
    <row r="503" spans="1:4" x14ac:dyDescent="0.25">
      <c r="A503" s="75"/>
      <c r="B503" s="75"/>
      <c r="C503" s="75"/>
      <c r="D503" s="78"/>
    </row>
    <row r="504" spans="1:4" x14ac:dyDescent="0.25">
      <c r="A504" s="75"/>
      <c r="B504" s="75"/>
      <c r="C504" s="75"/>
      <c r="D504" s="78"/>
    </row>
    <row r="505" spans="1:4" x14ac:dyDescent="0.25">
      <c r="A505" s="75"/>
      <c r="B505" s="75"/>
      <c r="C505" s="75"/>
      <c r="D505" s="78"/>
    </row>
    <row r="506" spans="1:4" x14ac:dyDescent="0.25">
      <c r="A506" s="75"/>
      <c r="B506" s="75"/>
      <c r="C506" s="75"/>
      <c r="D506" s="78"/>
    </row>
    <row r="507" spans="1:4" x14ac:dyDescent="0.25">
      <c r="A507" s="75"/>
      <c r="B507" s="75"/>
      <c r="C507" s="75"/>
      <c r="D507" s="78"/>
    </row>
    <row r="508" spans="1:4" x14ac:dyDescent="0.25">
      <c r="A508" s="75"/>
      <c r="B508" s="75"/>
      <c r="C508" s="75"/>
      <c r="D508" s="78"/>
    </row>
    <row r="509" spans="1:4" x14ac:dyDescent="0.25">
      <c r="A509" s="75"/>
      <c r="B509" s="75"/>
      <c r="C509" s="75"/>
      <c r="D509" s="78"/>
    </row>
    <row r="510" spans="1:4" x14ac:dyDescent="0.25">
      <c r="A510" s="75"/>
      <c r="B510" s="75"/>
      <c r="C510" s="75"/>
      <c r="D510" s="78"/>
    </row>
    <row r="511" spans="1:4" x14ac:dyDescent="0.25">
      <c r="A511" s="75"/>
      <c r="B511" s="75"/>
      <c r="C511" s="75"/>
      <c r="D511" s="78"/>
    </row>
    <row r="512" spans="1:4" x14ac:dyDescent="0.25">
      <c r="A512" s="75"/>
      <c r="B512" s="75"/>
      <c r="C512" s="75"/>
      <c r="D512" s="78"/>
    </row>
    <row r="513" spans="1:4" x14ac:dyDescent="0.25">
      <c r="A513" s="75"/>
      <c r="B513" s="75"/>
      <c r="C513" s="75"/>
      <c r="D513" s="78"/>
    </row>
    <row r="514" spans="1:4" x14ac:dyDescent="0.25">
      <c r="A514" s="75"/>
      <c r="B514" s="75"/>
      <c r="C514" s="75"/>
      <c r="D514" s="78"/>
    </row>
    <row r="515" spans="1:4" x14ac:dyDescent="0.25">
      <c r="A515" s="75"/>
      <c r="B515" s="75"/>
      <c r="C515" s="75"/>
      <c r="D515" s="78"/>
    </row>
    <row r="516" spans="1:4" x14ac:dyDescent="0.25">
      <c r="A516" s="75"/>
      <c r="B516" s="75"/>
      <c r="C516" s="75"/>
      <c r="D516" s="78"/>
    </row>
    <row r="517" spans="1:4" x14ac:dyDescent="0.25">
      <c r="A517" s="75"/>
      <c r="B517" s="75"/>
      <c r="C517" s="75"/>
      <c r="D517" s="78"/>
    </row>
    <row r="518" spans="1:4" x14ac:dyDescent="0.25">
      <c r="A518" s="75"/>
      <c r="B518" s="75"/>
      <c r="C518" s="75"/>
      <c r="D518" s="78"/>
    </row>
    <row r="519" spans="1:4" x14ac:dyDescent="0.25">
      <c r="A519" s="75"/>
      <c r="B519" s="75"/>
      <c r="C519" s="75"/>
      <c r="D519" s="78"/>
    </row>
    <row r="520" spans="1:4" x14ac:dyDescent="0.25">
      <c r="A520" s="75"/>
      <c r="B520" s="75"/>
      <c r="C520" s="75"/>
      <c r="D520" s="78"/>
    </row>
    <row r="521" spans="1:4" x14ac:dyDescent="0.25">
      <c r="A521" s="75"/>
      <c r="B521" s="75"/>
      <c r="C521" s="75"/>
      <c r="D521" s="78"/>
    </row>
    <row r="522" spans="1:4" x14ac:dyDescent="0.25">
      <c r="A522" s="75"/>
      <c r="B522" s="75"/>
      <c r="C522" s="75"/>
      <c r="D522" s="78"/>
    </row>
    <row r="523" spans="1:4" x14ac:dyDescent="0.25">
      <c r="A523" s="75"/>
      <c r="B523" s="75"/>
      <c r="C523" s="75"/>
      <c r="D523" s="78"/>
    </row>
    <row r="524" spans="1:4" x14ac:dyDescent="0.25">
      <c r="A524" s="75"/>
      <c r="B524" s="75"/>
      <c r="C524" s="75"/>
      <c r="D524" s="78"/>
    </row>
    <row r="525" spans="1:4" x14ac:dyDescent="0.25">
      <c r="A525" s="75"/>
      <c r="B525" s="75"/>
      <c r="C525" s="75"/>
      <c r="D525" s="78"/>
    </row>
    <row r="526" spans="1:4" x14ac:dyDescent="0.25">
      <c r="A526" s="75"/>
      <c r="B526" s="75"/>
      <c r="C526" s="75"/>
      <c r="D526" s="78"/>
    </row>
    <row r="527" spans="1:4" x14ac:dyDescent="0.25">
      <c r="A527" s="75"/>
      <c r="B527" s="75"/>
      <c r="C527" s="75"/>
      <c r="D527" s="78"/>
    </row>
    <row r="528" spans="1:4" x14ac:dyDescent="0.25">
      <c r="A528" s="75"/>
      <c r="B528" s="75"/>
      <c r="C528" s="75"/>
      <c r="D528" s="78"/>
    </row>
    <row r="529" spans="1:4" x14ac:dyDescent="0.25">
      <c r="A529" s="75"/>
      <c r="B529" s="75"/>
      <c r="C529" s="75"/>
      <c r="D529" s="78"/>
    </row>
    <row r="530" spans="1:4" x14ac:dyDescent="0.25">
      <c r="A530" s="75"/>
      <c r="B530" s="75"/>
      <c r="C530" s="75"/>
      <c r="D530" s="78"/>
    </row>
    <row r="531" spans="1:4" x14ac:dyDescent="0.25">
      <c r="A531" s="75"/>
      <c r="B531" s="75"/>
      <c r="C531" s="75"/>
      <c r="D531" s="78"/>
    </row>
    <row r="532" spans="1:4" x14ac:dyDescent="0.25">
      <c r="A532" s="75"/>
      <c r="B532" s="75"/>
      <c r="C532" s="75"/>
      <c r="D532" s="78"/>
    </row>
    <row r="533" spans="1:4" x14ac:dyDescent="0.25">
      <c r="A533" s="75"/>
      <c r="B533" s="75"/>
      <c r="C533" s="75"/>
      <c r="D533" s="78"/>
    </row>
    <row r="534" spans="1:4" x14ac:dyDescent="0.25">
      <c r="A534" s="75"/>
      <c r="B534" s="75"/>
      <c r="C534" s="75"/>
      <c r="D534" s="78"/>
    </row>
    <row r="535" spans="1:4" x14ac:dyDescent="0.25">
      <c r="A535" s="75"/>
      <c r="B535" s="75"/>
      <c r="C535" s="75"/>
      <c r="D535" s="78"/>
    </row>
    <row r="536" spans="1:4" x14ac:dyDescent="0.25">
      <c r="A536" s="75"/>
      <c r="B536" s="75"/>
      <c r="C536" s="75"/>
      <c r="D536" s="78"/>
    </row>
    <row r="537" spans="1:4" x14ac:dyDescent="0.25">
      <c r="A537" s="75"/>
      <c r="B537" s="75"/>
      <c r="C537" s="75"/>
      <c r="D537" s="78"/>
    </row>
    <row r="538" spans="1:4" x14ac:dyDescent="0.25">
      <c r="A538" s="75"/>
      <c r="B538" s="75"/>
      <c r="C538" s="75"/>
      <c r="D538" s="78"/>
    </row>
    <row r="539" spans="1:4" x14ac:dyDescent="0.25">
      <c r="A539" s="75"/>
      <c r="B539" s="75"/>
      <c r="C539" s="75"/>
      <c r="D539" s="78"/>
    </row>
    <row r="540" spans="1:4" x14ac:dyDescent="0.25">
      <c r="A540" s="75"/>
      <c r="B540" s="75"/>
      <c r="C540" s="75"/>
      <c r="D540" s="78"/>
    </row>
    <row r="541" spans="1:4" x14ac:dyDescent="0.25">
      <c r="A541" s="75"/>
      <c r="B541" s="75"/>
      <c r="C541" s="75"/>
      <c r="D541" s="78"/>
    </row>
    <row r="542" spans="1:4" x14ac:dyDescent="0.25">
      <c r="A542" s="75"/>
      <c r="B542" s="75"/>
      <c r="C542" s="75"/>
      <c r="D542" s="78"/>
    </row>
    <row r="543" spans="1:4" x14ac:dyDescent="0.25">
      <c r="A543" s="75"/>
      <c r="B543" s="75"/>
      <c r="C543" s="75"/>
      <c r="D543" s="78"/>
    </row>
    <row r="544" spans="1:4" x14ac:dyDescent="0.25">
      <c r="A544" s="75"/>
      <c r="B544" s="75"/>
      <c r="C544" s="75"/>
      <c r="D544" s="78"/>
    </row>
    <row r="545" spans="1:4" x14ac:dyDescent="0.25">
      <c r="A545" s="75"/>
      <c r="B545" s="75"/>
      <c r="C545" s="75"/>
      <c r="D545" s="78"/>
    </row>
    <row r="546" spans="1:4" x14ac:dyDescent="0.25">
      <c r="A546" s="75"/>
      <c r="B546" s="75"/>
      <c r="C546" s="75"/>
      <c r="D546" s="78"/>
    </row>
    <row r="547" spans="1:4" x14ac:dyDescent="0.25">
      <c r="A547" s="75"/>
      <c r="B547" s="75"/>
      <c r="C547" s="75"/>
      <c r="D547" s="78"/>
    </row>
    <row r="548" spans="1:4" x14ac:dyDescent="0.25">
      <c r="A548" s="75"/>
      <c r="B548" s="75"/>
      <c r="C548" s="75"/>
      <c r="D548" s="78"/>
    </row>
    <row r="549" spans="1:4" x14ac:dyDescent="0.25">
      <c r="A549" s="75"/>
      <c r="B549" s="75"/>
      <c r="C549" s="75"/>
      <c r="D549" s="78"/>
    </row>
    <row r="550" spans="1:4" x14ac:dyDescent="0.25">
      <c r="A550" s="75"/>
      <c r="B550" s="75"/>
      <c r="C550" s="75"/>
      <c r="D550" s="78"/>
    </row>
    <row r="551" spans="1:4" x14ac:dyDescent="0.25">
      <c r="A551" s="75"/>
      <c r="B551" s="75"/>
      <c r="C551" s="75"/>
      <c r="D551" s="78"/>
    </row>
    <row r="552" spans="1:4" x14ac:dyDescent="0.25">
      <c r="A552" s="75"/>
      <c r="B552" s="75"/>
      <c r="C552" s="75"/>
      <c r="D552" s="78"/>
    </row>
    <row r="553" spans="1:4" x14ac:dyDescent="0.25">
      <c r="A553" s="75"/>
      <c r="B553" s="75"/>
      <c r="C553" s="75"/>
      <c r="D553" s="78"/>
    </row>
    <row r="554" spans="1:4" x14ac:dyDescent="0.25">
      <c r="A554" s="75"/>
      <c r="B554" s="75"/>
      <c r="C554" s="75"/>
      <c r="D554" s="78"/>
    </row>
    <row r="555" spans="1:4" x14ac:dyDescent="0.25">
      <c r="A555" s="75"/>
      <c r="B555" s="75"/>
      <c r="C555" s="75"/>
      <c r="D555" s="78"/>
    </row>
    <row r="556" spans="1:4" x14ac:dyDescent="0.25">
      <c r="A556" s="75"/>
      <c r="B556" s="75"/>
      <c r="C556" s="75"/>
      <c r="D556" s="78"/>
    </row>
    <row r="557" spans="1:4" x14ac:dyDescent="0.25">
      <c r="A557" s="75"/>
      <c r="B557" s="75"/>
      <c r="C557" s="75"/>
      <c r="D557" s="78"/>
    </row>
    <row r="558" spans="1:4" x14ac:dyDescent="0.25">
      <c r="A558" s="75"/>
      <c r="B558" s="75"/>
      <c r="C558" s="75"/>
      <c r="D558" s="78"/>
    </row>
    <row r="559" spans="1:4" x14ac:dyDescent="0.25">
      <c r="A559" s="75"/>
      <c r="B559" s="75"/>
      <c r="C559" s="75"/>
      <c r="D559" s="78"/>
    </row>
    <row r="560" spans="1:4" x14ac:dyDescent="0.25">
      <c r="A560" s="75"/>
      <c r="B560" s="75"/>
      <c r="C560" s="75"/>
      <c r="D560" s="78"/>
    </row>
    <row r="561" spans="1:4" x14ac:dyDescent="0.25">
      <c r="A561" s="75"/>
      <c r="B561" s="75"/>
      <c r="C561" s="75"/>
      <c r="D561" s="78"/>
    </row>
    <row r="562" spans="1:4" x14ac:dyDescent="0.25">
      <c r="A562" s="75"/>
      <c r="B562" s="75"/>
      <c r="C562" s="75"/>
      <c r="D562" s="78"/>
    </row>
    <row r="563" spans="1:4" x14ac:dyDescent="0.25">
      <c r="A563" s="75"/>
      <c r="B563" s="75"/>
      <c r="C563" s="75"/>
      <c r="D563" s="78"/>
    </row>
    <row r="564" spans="1:4" x14ac:dyDescent="0.25">
      <c r="A564" s="75"/>
      <c r="B564" s="75"/>
      <c r="C564" s="75"/>
      <c r="D564" s="78"/>
    </row>
    <row r="565" spans="1:4" x14ac:dyDescent="0.25">
      <c r="A565" s="75"/>
      <c r="B565" s="75"/>
      <c r="C565" s="75"/>
      <c r="D565" s="78"/>
    </row>
    <row r="566" spans="1:4" x14ac:dyDescent="0.25">
      <c r="A566" s="75"/>
      <c r="B566" s="75"/>
      <c r="C566" s="75"/>
      <c r="D566" s="78"/>
    </row>
    <row r="567" spans="1:4" x14ac:dyDescent="0.25">
      <c r="A567" s="75"/>
      <c r="B567" s="75"/>
      <c r="C567" s="75"/>
      <c r="D567" s="78"/>
    </row>
    <row r="568" spans="1:4" x14ac:dyDescent="0.25">
      <c r="A568" s="75"/>
      <c r="B568" s="75"/>
      <c r="C568" s="75"/>
      <c r="D568" s="78"/>
    </row>
    <row r="569" spans="1:4" x14ac:dyDescent="0.25">
      <c r="A569" s="75"/>
      <c r="B569" s="75"/>
      <c r="C569" s="75"/>
      <c r="D569" s="78"/>
    </row>
    <row r="570" spans="1:4" x14ac:dyDescent="0.25">
      <c r="A570" s="75"/>
      <c r="B570" s="75"/>
      <c r="C570" s="75"/>
      <c r="D570" s="78"/>
    </row>
    <row r="571" spans="1:4" x14ac:dyDescent="0.25">
      <c r="A571" s="75"/>
      <c r="B571" s="75"/>
      <c r="C571" s="75"/>
      <c r="D571" s="78"/>
    </row>
    <row r="572" spans="1:4" x14ac:dyDescent="0.25">
      <c r="A572" s="75"/>
      <c r="B572" s="75"/>
      <c r="C572" s="75"/>
      <c r="D572" s="78"/>
    </row>
    <row r="573" spans="1:4" x14ac:dyDescent="0.25">
      <c r="A573" s="75"/>
      <c r="B573" s="75"/>
      <c r="C573" s="75"/>
      <c r="D573" s="78"/>
    </row>
    <row r="574" spans="1:4" x14ac:dyDescent="0.25">
      <c r="A574" s="75"/>
      <c r="B574" s="75"/>
      <c r="C574" s="75"/>
      <c r="D574" s="78"/>
    </row>
    <row r="575" spans="1:4" x14ac:dyDescent="0.25">
      <c r="A575" s="75"/>
      <c r="B575" s="75"/>
      <c r="C575" s="75"/>
      <c r="D575" s="78"/>
    </row>
    <row r="576" spans="1:4" x14ac:dyDescent="0.25">
      <c r="A576" s="75"/>
      <c r="B576" s="75"/>
      <c r="C576" s="75"/>
      <c r="D576" s="78"/>
    </row>
    <row r="577" spans="1:4" x14ac:dyDescent="0.25">
      <c r="A577" s="75"/>
      <c r="B577" s="75"/>
      <c r="C577" s="75"/>
      <c r="D577" s="78"/>
    </row>
    <row r="578" spans="1:4" x14ac:dyDescent="0.25">
      <c r="A578" s="75"/>
      <c r="B578" s="75"/>
      <c r="C578" s="75"/>
      <c r="D578" s="78"/>
    </row>
    <row r="579" spans="1:4" x14ac:dyDescent="0.25">
      <c r="A579" s="75"/>
      <c r="B579" s="75"/>
      <c r="C579" s="75"/>
      <c r="D579" s="78"/>
    </row>
    <row r="580" spans="1:4" x14ac:dyDescent="0.25">
      <c r="A580" s="75"/>
      <c r="B580" s="75"/>
      <c r="C580" s="75"/>
      <c r="D580" s="78"/>
    </row>
    <row r="581" spans="1:4" x14ac:dyDescent="0.25">
      <c r="A581" s="75"/>
      <c r="B581" s="75"/>
      <c r="C581" s="75"/>
      <c r="D581" s="78"/>
    </row>
    <row r="582" spans="1:4" x14ac:dyDescent="0.25">
      <c r="A582" s="75"/>
      <c r="B582" s="75"/>
      <c r="C582" s="75"/>
      <c r="D582" s="78"/>
    </row>
    <row r="583" spans="1:4" x14ac:dyDescent="0.25">
      <c r="A583" s="75"/>
      <c r="B583" s="75"/>
      <c r="C583" s="75"/>
      <c r="D583" s="78"/>
    </row>
    <row r="584" spans="1:4" x14ac:dyDescent="0.25">
      <c r="A584" s="75"/>
      <c r="B584" s="75"/>
      <c r="C584" s="75"/>
      <c r="D584" s="78"/>
    </row>
    <row r="585" spans="1:4" x14ac:dyDescent="0.25">
      <c r="A585" s="75"/>
      <c r="B585" s="75"/>
      <c r="C585" s="75"/>
      <c r="D585" s="78"/>
    </row>
    <row r="586" spans="1:4" x14ac:dyDescent="0.25">
      <c r="A586" s="75"/>
      <c r="B586" s="75"/>
      <c r="C586" s="75"/>
      <c r="D586" s="78"/>
    </row>
    <row r="587" spans="1:4" x14ac:dyDescent="0.25">
      <c r="A587" s="75"/>
      <c r="B587" s="75"/>
      <c r="C587" s="75"/>
      <c r="D587" s="78"/>
    </row>
    <row r="588" spans="1:4" x14ac:dyDescent="0.25">
      <c r="A588" s="75"/>
      <c r="B588" s="75"/>
      <c r="C588" s="75"/>
      <c r="D588" s="78"/>
    </row>
    <row r="589" spans="1:4" x14ac:dyDescent="0.25">
      <c r="A589" s="75"/>
      <c r="B589" s="75"/>
      <c r="C589" s="75"/>
      <c r="D589" s="78"/>
    </row>
    <row r="590" spans="1:4" x14ac:dyDescent="0.25">
      <c r="A590" s="75"/>
      <c r="B590" s="75"/>
      <c r="C590" s="75"/>
      <c r="D590" s="78"/>
    </row>
    <row r="591" spans="1:4" x14ac:dyDescent="0.25">
      <c r="A591" s="75"/>
      <c r="B591" s="75"/>
      <c r="C591" s="75"/>
      <c r="D591" s="78"/>
    </row>
    <row r="592" spans="1:4" x14ac:dyDescent="0.25">
      <c r="A592" s="75"/>
      <c r="B592" s="75"/>
      <c r="C592" s="75"/>
      <c r="D592" s="78"/>
    </row>
    <row r="593" spans="1:4" x14ac:dyDescent="0.25">
      <c r="A593" s="75"/>
      <c r="B593" s="75"/>
      <c r="C593" s="75"/>
      <c r="D593" s="78"/>
    </row>
    <row r="594" spans="1:4" x14ac:dyDescent="0.25">
      <c r="A594" s="75"/>
      <c r="B594" s="75"/>
      <c r="C594" s="75"/>
      <c r="D594" s="78"/>
    </row>
    <row r="595" spans="1:4" x14ac:dyDescent="0.25">
      <c r="A595" s="75"/>
      <c r="B595" s="75"/>
      <c r="C595" s="75"/>
      <c r="D595" s="78"/>
    </row>
    <row r="596" spans="1:4" x14ac:dyDescent="0.25">
      <c r="A596" s="75"/>
      <c r="B596" s="75"/>
      <c r="C596" s="75"/>
      <c r="D596" s="78"/>
    </row>
    <row r="597" spans="1:4" x14ac:dyDescent="0.25">
      <c r="A597" s="75"/>
      <c r="B597" s="75"/>
      <c r="C597" s="75"/>
      <c r="D597" s="78"/>
    </row>
    <row r="598" spans="1:4" x14ac:dyDescent="0.25">
      <c r="A598" s="75"/>
      <c r="B598" s="75"/>
      <c r="C598" s="75"/>
      <c r="D598" s="78"/>
    </row>
    <row r="599" spans="1:4" x14ac:dyDescent="0.25">
      <c r="A599" s="75"/>
      <c r="B599" s="75"/>
      <c r="C599" s="75"/>
      <c r="D599" s="78"/>
    </row>
    <row r="600" spans="1:4" x14ac:dyDescent="0.25">
      <c r="A600" s="75"/>
      <c r="B600" s="75"/>
      <c r="C600" s="75"/>
      <c r="D600" s="78"/>
    </row>
    <row r="601" spans="1:4" x14ac:dyDescent="0.25">
      <c r="A601" s="75"/>
      <c r="B601" s="75"/>
      <c r="C601" s="75"/>
      <c r="D601" s="78"/>
    </row>
    <row r="602" spans="1:4" x14ac:dyDescent="0.25">
      <c r="A602" s="75"/>
      <c r="B602" s="75"/>
      <c r="C602" s="75"/>
      <c r="D602" s="78"/>
    </row>
    <row r="603" spans="1:4" x14ac:dyDescent="0.25">
      <c r="A603" s="75"/>
      <c r="B603" s="75"/>
      <c r="C603" s="75"/>
      <c r="D603" s="78"/>
    </row>
    <row r="604" spans="1:4" x14ac:dyDescent="0.25">
      <c r="A604" s="75"/>
      <c r="B604" s="75"/>
      <c r="C604" s="75"/>
      <c r="D604" s="78"/>
    </row>
    <row r="605" spans="1:4" x14ac:dyDescent="0.25">
      <c r="A605" s="75"/>
      <c r="B605" s="75"/>
      <c r="C605" s="75"/>
      <c r="D605" s="78"/>
    </row>
    <row r="606" spans="1:4" x14ac:dyDescent="0.25">
      <c r="A606" s="75"/>
      <c r="B606" s="75"/>
      <c r="C606" s="75"/>
      <c r="D606" s="78"/>
    </row>
    <row r="607" spans="1:4" x14ac:dyDescent="0.25">
      <c r="A607" s="75"/>
      <c r="B607" s="75"/>
      <c r="C607" s="75"/>
      <c r="D607" s="78"/>
    </row>
    <row r="608" spans="1:4" x14ac:dyDescent="0.25">
      <c r="A608" s="75"/>
      <c r="B608" s="75"/>
      <c r="C608" s="75"/>
      <c r="D608" s="78"/>
    </row>
    <row r="609" spans="1:4" x14ac:dyDescent="0.25">
      <c r="A609" s="75"/>
      <c r="B609" s="75"/>
      <c r="C609" s="75"/>
      <c r="D609" s="78"/>
    </row>
    <row r="610" spans="1:4" x14ac:dyDescent="0.25">
      <c r="A610" s="75"/>
      <c r="B610" s="75"/>
      <c r="C610" s="75"/>
      <c r="D610" s="78"/>
    </row>
    <row r="611" spans="1:4" x14ac:dyDescent="0.25">
      <c r="A611" s="75"/>
      <c r="B611" s="75"/>
      <c r="C611" s="75"/>
      <c r="D611" s="78"/>
    </row>
    <row r="612" spans="1:4" x14ac:dyDescent="0.25">
      <c r="A612" s="75"/>
      <c r="B612" s="75"/>
      <c r="C612" s="75"/>
      <c r="D612" s="78"/>
    </row>
    <row r="613" spans="1:4" x14ac:dyDescent="0.25">
      <c r="A613" s="75"/>
      <c r="B613" s="75"/>
      <c r="C613" s="75"/>
      <c r="D613" s="78"/>
    </row>
    <row r="614" spans="1:4" x14ac:dyDescent="0.25">
      <c r="A614" s="75"/>
      <c r="B614" s="75"/>
      <c r="C614" s="75"/>
      <c r="D614" s="78"/>
    </row>
    <row r="615" spans="1:4" x14ac:dyDescent="0.25">
      <c r="A615" s="75"/>
      <c r="B615" s="75"/>
      <c r="C615" s="75"/>
      <c r="D615" s="78"/>
    </row>
    <row r="616" spans="1:4" x14ac:dyDescent="0.25">
      <c r="A616" s="75"/>
      <c r="B616" s="75"/>
      <c r="C616" s="75"/>
      <c r="D616" s="78"/>
    </row>
    <row r="617" spans="1:4" x14ac:dyDescent="0.25">
      <c r="A617" s="75"/>
      <c r="B617" s="75"/>
      <c r="C617" s="75"/>
      <c r="D617" s="78"/>
    </row>
    <row r="618" spans="1:4" x14ac:dyDescent="0.25">
      <c r="A618" s="75"/>
      <c r="B618" s="75"/>
      <c r="C618" s="75"/>
      <c r="D618" s="78"/>
    </row>
    <row r="619" spans="1:4" x14ac:dyDescent="0.25">
      <c r="A619" s="75"/>
      <c r="B619" s="75"/>
      <c r="C619" s="75"/>
      <c r="D619" s="78"/>
    </row>
    <row r="620" spans="1:4" x14ac:dyDescent="0.25">
      <c r="A620" s="75"/>
      <c r="B620" s="75"/>
      <c r="C620" s="75"/>
      <c r="D620" s="78"/>
    </row>
    <row r="621" spans="1:4" x14ac:dyDescent="0.25">
      <c r="A621" s="75"/>
      <c r="B621" s="75"/>
      <c r="C621" s="75"/>
      <c r="D621" s="78"/>
    </row>
    <row r="622" spans="1:4" x14ac:dyDescent="0.25">
      <c r="A622" s="75"/>
      <c r="B622" s="75"/>
      <c r="C622" s="75"/>
      <c r="D622" s="78"/>
    </row>
    <row r="623" spans="1:4" x14ac:dyDescent="0.25">
      <c r="A623" s="75"/>
      <c r="B623" s="75"/>
      <c r="C623" s="75"/>
      <c r="D623" s="78"/>
    </row>
    <row r="624" spans="1:4" x14ac:dyDescent="0.25">
      <c r="A624" s="75"/>
      <c r="B624" s="75"/>
      <c r="C624" s="75"/>
      <c r="D624" s="78"/>
    </row>
    <row r="625" spans="1:4" x14ac:dyDescent="0.25">
      <c r="A625" s="75"/>
      <c r="B625" s="75"/>
      <c r="C625" s="75"/>
      <c r="D625" s="78"/>
    </row>
    <row r="626" spans="1:4" x14ac:dyDescent="0.25">
      <c r="A626" s="75"/>
      <c r="B626" s="75"/>
      <c r="C626" s="75"/>
      <c r="D626" s="78"/>
    </row>
    <row r="627" spans="1:4" x14ac:dyDescent="0.25">
      <c r="A627" s="75"/>
      <c r="B627" s="75"/>
      <c r="C627" s="75"/>
      <c r="D627" s="78"/>
    </row>
    <row r="628" spans="1:4" x14ac:dyDescent="0.25">
      <c r="A628" s="75"/>
      <c r="B628" s="75"/>
      <c r="C628" s="75"/>
      <c r="D628" s="78"/>
    </row>
    <row r="629" spans="1:4" x14ac:dyDescent="0.25">
      <c r="A629" s="75"/>
      <c r="B629" s="75"/>
      <c r="C629" s="75"/>
      <c r="D629" s="78"/>
    </row>
    <row r="630" spans="1:4" x14ac:dyDescent="0.25">
      <c r="A630" s="75"/>
      <c r="B630" s="75"/>
      <c r="C630" s="75"/>
      <c r="D630" s="78"/>
    </row>
    <row r="631" spans="1:4" x14ac:dyDescent="0.25">
      <c r="A631" s="75"/>
      <c r="B631" s="75"/>
      <c r="C631" s="75"/>
      <c r="D631" s="78"/>
    </row>
    <row r="632" spans="1:4" x14ac:dyDescent="0.25">
      <c r="A632" s="75"/>
      <c r="B632" s="75"/>
      <c r="C632" s="75"/>
      <c r="D632" s="78"/>
    </row>
    <row r="633" spans="1:4" x14ac:dyDescent="0.25">
      <c r="A633" s="75"/>
      <c r="B633" s="75"/>
      <c r="C633" s="75"/>
      <c r="D633" s="78"/>
    </row>
    <row r="634" spans="1:4" x14ac:dyDescent="0.25">
      <c r="A634" s="75"/>
      <c r="B634" s="75"/>
      <c r="C634" s="75"/>
      <c r="D634" s="78"/>
    </row>
    <row r="635" spans="1:4" x14ac:dyDescent="0.25">
      <c r="A635" s="75"/>
      <c r="B635" s="75"/>
      <c r="C635" s="75"/>
      <c r="D635" s="78"/>
    </row>
    <row r="636" spans="1:4" x14ac:dyDescent="0.25">
      <c r="A636" s="75"/>
      <c r="B636" s="75"/>
      <c r="C636" s="75"/>
      <c r="D636" s="78"/>
    </row>
    <row r="637" spans="1:4" x14ac:dyDescent="0.25">
      <c r="A637" s="75"/>
      <c r="B637" s="75"/>
      <c r="C637" s="75"/>
      <c r="D637" s="78"/>
    </row>
    <row r="638" spans="1:4" x14ac:dyDescent="0.25">
      <c r="A638" s="75"/>
      <c r="B638" s="75"/>
      <c r="C638" s="75"/>
      <c r="D638" s="78"/>
    </row>
    <row r="639" spans="1:4" x14ac:dyDescent="0.25">
      <c r="A639" s="75"/>
      <c r="B639" s="75"/>
      <c r="C639" s="75"/>
      <c r="D639" s="78"/>
    </row>
    <row r="640" spans="1:4" x14ac:dyDescent="0.25">
      <c r="A640" s="75"/>
      <c r="B640" s="75"/>
      <c r="C640" s="75"/>
      <c r="D640" s="78"/>
    </row>
    <row r="641" spans="1:4" x14ac:dyDescent="0.25">
      <c r="A641" s="75"/>
      <c r="B641" s="75"/>
      <c r="C641" s="75"/>
      <c r="D641" s="78"/>
    </row>
    <row r="642" spans="1:4" x14ac:dyDescent="0.25">
      <c r="A642" s="75"/>
      <c r="B642" s="75"/>
      <c r="C642" s="75"/>
      <c r="D642" s="78"/>
    </row>
    <row r="643" spans="1:4" x14ac:dyDescent="0.25">
      <c r="A643" s="75"/>
      <c r="B643" s="75"/>
      <c r="C643" s="75"/>
      <c r="D643" s="78"/>
    </row>
    <row r="644" spans="1:4" x14ac:dyDescent="0.25">
      <c r="A644" s="75"/>
      <c r="B644" s="75"/>
      <c r="C644" s="75"/>
      <c r="D644" s="78"/>
    </row>
    <row r="645" spans="1:4" x14ac:dyDescent="0.25">
      <c r="A645" s="75"/>
      <c r="B645" s="75"/>
      <c r="C645" s="75"/>
      <c r="D645" s="78"/>
    </row>
    <row r="646" spans="1:4" x14ac:dyDescent="0.25">
      <c r="A646" s="75"/>
      <c r="B646" s="75"/>
      <c r="C646" s="75"/>
      <c r="D646" s="78"/>
    </row>
    <row r="647" spans="1:4" x14ac:dyDescent="0.25">
      <c r="A647" s="75"/>
      <c r="B647" s="75"/>
      <c r="C647" s="75"/>
      <c r="D647" s="78"/>
    </row>
    <row r="648" spans="1:4" x14ac:dyDescent="0.25">
      <c r="A648" s="75"/>
      <c r="B648" s="75"/>
      <c r="C648" s="75"/>
      <c r="D648" s="78"/>
    </row>
    <row r="649" spans="1:4" x14ac:dyDescent="0.25">
      <c r="A649" s="75"/>
      <c r="B649" s="75"/>
      <c r="C649" s="75"/>
      <c r="D649" s="78"/>
    </row>
    <row r="650" spans="1:4" x14ac:dyDescent="0.25">
      <c r="A650" s="75"/>
      <c r="B650" s="75"/>
      <c r="C650" s="75"/>
      <c r="D650" s="78"/>
    </row>
    <row r="651" spans="1:4" x14ac:dyDescent="0.25">
      <c r="A651" s="75"/>
      <c r="B651" s="75"/>
      <c r="C651" s="75"/>
      <c r="D651" s="78"/>
    </row>
    <row r="652" spans="1:4" x14ac:dyDescent="0.25">
      <c r="A652" s="75"/>
      <c r="B652" s="75"/>
      <c r="C652" s="75"/>
      <c r="D652" s="78"/>
    </row>
    <row r="653" spans="1:4" x14ac:dyDescent="0.25">
      <c r="A653" s="75"/>
      <c r="B653" s="75"/>
      <c r="C653" s="75"/>
      <c r="D653" s="78"/>
    </row>
    <row r="654" spans="1:4" x14ac:dyDescent="0.25">
      <c r="A654" s="75"/>
      <c r="B654" s="75"/>
      <c r="C654" s="75"/>
      <c r="D654" s="78"/>
    </row>
    <row r="655" spans="1:4" x14ac:dyDescent="0.25">
      <c r="A655" s="75"/>
      <c r="B655" s="75"/>
      <c r="C655" s="75"/>
      <c r="D655" s="78"/>
    </row>
    <row r="656" spans="1:4" x14ac:dyDescent="0.25">
      <c r="A656" s="75"/>
      <c r="B656" s="75"/>
      <c r="C656" s="75"/>
      <c r="D656" s="78"/>
    </row>
    <row r="657" spans="1:4" x14ac:dyDescent="0.25">
      <c r="A657" s="75"/>
      <c r="B657" s="75"/>
      <c r="C657" s="75"/>
      <c r="D657" s="78"/>
    </row>
    <row r="658" spans="1:4" x14ac:dyDescent="0.25">
      <c r="A658" s="75"/>
      <c r="B658" s="75"/>
      <c r="C658" s="75"/>
      <c r="D658" s="78"/>
    </row>
    <row r="659" spans="1:4" x14ac:dyDescent="0.25">
      <c r="A659" s="75"/>
      <c r="B659" s="75"/>
      <c r="C659" s="75"/>
      <c r="D659" s="78"/>
    </row>
    <row r="660" spans="1:4" x14ac:dyDescent="0.25">
      <c r="A660" s="75"/>
      <c r="B660" s="75"/>
      <c r="C660" s="75"/>
      <c r="D660" s="78"/>
    </row>
    <row r="661" spans="1:4" x14ac:dyDescent="0.25">
      <c r="A661" s="75"/>
      <c r="B661" s="75"/>
      <c r="C661" s="75"/>
      <c r="D661" s="78"/>
    </row>
    <row r="662" spans="1:4" x14ac:dyDescent="0.25">
      <c r="A662" s="75"/>
      <c r="B662" s="75"/>
      <c r="C662" s="75"/>
      <c r="D662" s="78"/>
    </row>
    <row r="663" spans="1:4" x14ac:dyDescent="0.25">
      <c r="A663" s="75"/>
      <c r="B663" s="75"/>
      <c r="C663" s="75"/>
      <c r="D663" s="78"/>
    </row>
    <row r="664" spans="1:4" x14ac:dyDescent="0.25">
      <c r="A664" s="75"/>
      <c r="B664" s="75"/>
      <c r="C664" s="75"/>
      <c r="D664" s="78"/>
    </row>
    <row r="665" spans="1:4" x14ac:dyDescent="0.25">
      <c r="A665" s="75"/>
      <c r="B665" s="75"/>
      <c r="C665" s="75"/>
      <c r="D665" s="78"/>
    </row>
    <row r="666" spans="1:4" x14ac:dyDescent="0.25">
      <c r="A666" s="75"/>
      <c r="B666" s="75"/>
      <c r="C666" s="75"/>
      <c r="D666" s="78"/>
    </row>
    <row r="667" spans="1:4" x14ac:dyDescent="0.25">
      <c r="A667" s="75"/>
      <c r="B667" s="75"/>
      <c r="C667" s="75"/>
      <c r="D667" s="78"/>
    </row>
    <row r="668" spans="1:4" x14ac:dyDescent="0.25">
      <c r="A668" s="75"/>
      <c r="B668" s="75"/>
      <c r="C668" s="75"/>
      <c r="D668" s="78"/>
    </row>
    <row r="669" spans="1:4" x14ac:dyDescent="0.25">
      <c r="A669" s="75"/>
      <c r="B669" s="75"/>
      <c r="C669" s="75"/>
      <c r="D669" s="78"/>
    </row>
    <row r="670" spans="1:4" x14ac:dyDescent="0.25">
      <c r="A670" s="75"/>
      <c r="B670" s="75"/>
      <c r="C670" s="75"/>
      <c r="D670" s="78"/>
    </row>
    <row r="671" spans="1:4" x14ac:dyDescent="0.25">
      <c r="A671" s="75"/>
      <c r="B671" s="75"/>
      <c r="C671" s="75"/>
      <c r="D671" s="78"/>
    </row>
    <row r="672" spans="1:4" x14ac:dyDescent="0.25">
      <c r="A672" s="75"/>
      <c r="B672" s="75"/>
      <c r="C672" s="75"/>
      <c r="D672" s="78"/>
    </row>
    <row r="673" spans="1:4" x14ac:dyDescent="0.25">
      <c r="A673" s="75"/>
      <c r="B673" s="75"/>
      <c r="C673" s="75"/>
      <c r="D673" s="78"/>
    </row>
    <row r="674" spans="1:4" x14ac:dyDescent="0.25">
      <c r="A674" s="75"/>
      <c r="B674" s="75"/>
      <c r="C674" s="75"/>
      <c r="D674" s="78"/>
    </row>
    <row r="675" spans="1:4" x14ac:dyDescent="0.25">
      <c r="A675" s="75"/>
      <c r="B675" s="75"/>
      <c r="C675" s="75"/>
      <c r="D675" s="78"/>
    </row>
    <row r="676" spans="1:4" x14ac:dyDescent="0.25">
      <c r="A676" s="75"/>
      <c r="B676" s="75"/>
      <c r="C676" s="75"/>
      <c r="D676" s="78"/>
    </row>
    <row r="677" spans="1:4" x14ac:dyDescent="0.25">
      <c r="A677" s="75"/>
      <c r="B677" s="75"/>
      <c r="C677" s="75"/>
      <c r="D677" s="78"/>
    </row>
    <row r="678" spans="1:4" x14ac:dyDescent="0.25">
      <c r="A678" s="75"/>
      <c r="B678" s="75"/>
      <c r="C678" s="75"/>
      <c r="D678" s="78"/>
    </row>
    <row r="679" spans="1:4" x14ac:dyDescent="0.25">
      <c r="A679" s="75"/>
      <c r="B679" s="75"/>
      <c r="C679" s="75"/>
      <c r="D679" s="78"/>
    </row>
    <row r="680" spans="1:4" x14ac:dyDescent="0.25">
      <c r="A680" s="75"/>
      <c r="B680" s="75"/>
      <c r="C680" s="75"/>
      <c r="D680" s="78"/>
    </row>
    <row r="681" spans="1:4" x14ac:dyDescent="0.25">
      <c r="A681" s="75"/>
      <c r="B681" s="75"/>
      <c r="C681" s="75"/>
      <c r="D681" s="78"/>
    </row>
    <row r="682" spans="1:4" x14ac:dyDescent="0.25">
      <c r="A682" s="75"/>
      <c r="B682" s="75"/>
      <c r="C682" s="75"/>
      <c r="D682" s="78"/>
    </row>
    <row r="683" spans="1:4" x14ac:dyDescent="0.25">
      <c r="A683" s="75"/>
      <c r="B683" s="75"/>
      <c r="C683" s="75"/>
      <c r="D683" s="78"/>
    </row>
    <row r="684" spans="1:4" x14ac:dyDescent="0.25">
      <c r="A684" s="75"/>
      <c r="B684" s="75"/>
      <c r="C684" s="75"/>
      <c r="D684" s="78"/>
    </row>
    <row r="685" spans="1:4" x14ac:dyDescent="0.25">
      <c r="A685" s="75"/>
      <c r="B685" s="75"/>
      <c r="C685" s="75"/>
      <c r="D685" s="78"/>
    </row>
    <row r="686" spans="1:4" x14ac:dyDescent="0.25">
      <c r="A686" s="75"/>
      <c r="B686" s="75"/>
      <c r="C686" s="75"/>
      <c r="D686" s="78"/>
    </row>
    <row r="687" spans="1:4" x14ac:dyDescent="0.25">
      <c r="A687" s="75"/>
      <c r="B687" s="75"/>
      <c r="C687" s="75"/>
      <c r="D687" s="78"/>
    </row>
    <row r="688" spans="1:4" x14ac:dyDescent="0.25">
      <c r="A688" s="75"/>
      <c r="B688" s="75"/>
      <c r="C688" s="75"/>
      <c r="D688" s="78"/>
    </row>
    <row r="689" spans="1:4" x14ac:dyDescent="0.25">
      <c r="A689" s="75"/>
      <c r="B689" s="75"/>
      <c r="C689" s="75"/>
      <c r="D689" s="78"/>
    </row>
    <row r="690" spans="1:4" x14ac:dyDescent="0.25">
      <c r="A690" s="75"/>
      <c r="B690" s="75"/>
      <c r="C690" s="75"/>
      <c r="D690" s="78"/>
    </row>
    <row r="691" spans="1:4" x14ac:dyDescent="0.25">
      <c r="A691" s="75"/>
      <c r="B691" s="75"/>
      <c r="C691" s="75"/>
      <c r="D691" s="78"/>
    </row>
    <row r="692" spans="1:4" x14ac:dyDescent="0.25">
      <c r="A692" s="75"/>
      <c r="B692" s="75"/>
      <c r="C692" s="75"/>
      <c r="D692" s="78"/>
    </row>
    <row r="693" spans="1:4" x14ac:dyDescent="0.25">
      <c r="A693" s="75"/>
      <c r="B693" s="75"/>
      <c r="C693" s="75"/>
      <c r="D693" s="78"/>
    </row>
    <row r="694" spans="1:4" x14ac:dyDescent="0.25">
      <c r="A694" s="75"/>
      <c r="B694" s="75"/>
      <c r="C694" s="75"/>
      <c r="D694" s="78"/>
    </row>
    <row r="695" spans="1:4" x14ac:dyDescent="0.25">
      <c r="A695" s="75"/>
      <c r="B695" s="75"/>
      <c r="C695" s="75"/>
      <c r="D695" s="78"/>
    </row>
    <row r="696" spans="1:4" x14ac:dyDescent="0.25">
      <c r="A696" s="75"/>
      <c r="B696" s="75"/>
      <c r="C696" s="75"/>
      <c r="D696" s="78"/>
    </row>
    <row r="697" spans="1:4" x14ac:dyDescent="0.25">
      <c r="A697" s="75"/>
      <c r="B697" s="75"/>
      <c r="C697" s="75"/>
      <c r="D697" s="78"/>
    </row>
    <row r="698" spans="1:4" x14ac:dyDescent="0.25">
      <c r="A698" s="75"/>
      <c r="B698" s="75"/>
      <c r="C698" s="75"/>
      <c r="D698" s="78"/>
    </row>
    <row r="699" spans="1:4" x14ac:dyDescent="0.25">
      <c r="A699" s="75"/>
      <c r="B699" s="75"/>
      <c r="C699" s="75"/>
      <c r="D699" s="78"/>
    </row>
    <row r="700" spans="1:4" x14ac:dyDescent="0.25">
      <c r="A700" s="75"/>
      <c r="B700" s="75"/>
      <c r="C700" s="75"/>
      <c r="D700" s="78"/>
    </row>
    <row r="701" spans="1:4" x14ac:dyDescent="0.25">
      <c r="A701" s="75"/>
      <c r="B701" s="75"/>
      <c r="C701" s="75"/>
      <c r="D701" s="78"/>
    </row>
    <row r="702" spans="1:4" x14ac:dyDescent="0.25">
      <c r="A702" s="75"/>
      <c r="B702" s="75"/>
      <c r="C702" s="75"/>
      <c r="D702" s="78"/>
    </row>
    <row r="703" spans="1:4" x14ac:dyDescent="0.25">
      <c r="A703" s="75"/>
      <c r="B703" s="75"/>
      <c r="C703" s="75"/>
      <c r="D703" s="78"/>
    </row>
    <row r="704" spans="1:4" x14ac:dyDescent="0.25">
      <c r="A704" s="75"/>
      <c r="B704" s="75"/>
      <c r="C704" s="75"/>
      <c r="D704" s="78"/>
    </row>
    <row r="705" spans="1:4" x14ac:dyDescent="0.25">
      <c r="A705" s="75"/>
      <c r="B705" s="75"/>
      <c r="C705" s="75"/>
      <c r="D705" s="78"/>
    </row>
    <row r="706" spans="1:4" x14ac:dyDescent="0.25">
      <c r="A706" s="75"/>
      <c r="B706" s="75"/>
      <c r="C706" s="75"/>
      <c r="D706" s="78"/>
    </row>
    <row r="707" spans="1:4" x14ac:dyDescent="0.25">
      <c r="A707" s="75"/>
      <c r="B707" s="75"/>
      <c r="C707" s="75"/>
      <c r="D707" s="78"/>
    </row>
    <row r="708" spans="1:4" x14ac:dyDescent="0.25">
      <c r="A708" s="75"/>
      <c r="B708" s="75"/>
      <c r="C708" s="75"/>
      <c r="D708" s="78"/>
    </row>
    <row r="709" spans="1:4" x14ac:dyDescent="0.25">
      <c r="A709" s="75"/>
      <c r="B709" s="75"/>
      <c r="C709" s="75"/>
      <c r="D709" s="78"/>
    </row>
    <row r="710" spans="1:4" x14ac:dyDescent="0.25">
      <c r="A710" s="75"/>
      <c r="B710" s="75"/>
      <c r="C710" s="75"/>
      <c r="D710" s="78"/>
    </row>
    <row r="711" spans="1:4" x14ac:dyDescent="0.25">
      <c r="A711" s="75"/>
      <c r="B711" s="75"/>
      <c r="C711" s="75"/>
      <c r="D711" s="78"/>
    </row>
    <row r="712" spans="1:4" x14ac:dyDescent="0.25">
      <c r="A712" s="75"/>
      <c r="B712" s="75"/>
      <c r="C712" s="75"/>
      <c r="D712" s="78"/>
    </row>
    <row r="713" spans="1:4" x14ac:dyDescent="0.25">
      <c r="A713" s="75"/>
      <c r="B713" s="75"/>
      <c r="C713" s="75"/>
      <c r="D713" s="78"/>
    </row>
    <row r="714" spans="1:4" x14ac:dyDescent="0.25">
      <c r="A714" s="75"/>
      <c r="B714" s="75"/>
      <c r="C714" s="75"/>
      <c r="D714" s="78"/>
    </row>
    <row r="715" spans="1:4" x14ac:dyDescent="0.25">
      <c r="A715" s="75"/>
      <c r="B715" s="75"/>
      <c r="C715" s="75"/>
      <c r="D715" s="78"/>
    </row>
    <row r="716" spans="1:4" x14ac:dyDescent="0.25">
      <c r="A716" s="75"/>
      <c r="B716" s="75"/>
      <c r="C716" s="75"/>
      <c r="D716" s="78"/>
    </row>
    <row r="717" spans="1:4" x14ac:dyDescent="0.25">
      <c r="A717" s="75"/>
      <c r="B717" s="75"/>
      <c r="C717" s="75"/>
      <c r="D717" s="78"/>
    </row>
    <row r="718" spans="1:4" x14ac:dyDescent="0.25">
      <c r="A718" s="75"/>
      <c r="B718" s="75"/>
      <c r="C718" s="75"/>
      <c r="D718" s="78"/>
    </row>
    <row r="719" spans="1:4" x14ac:dyDescent="0.25">
      <c r="A719" s="75"/>
      <c r="B719" s="75"/>
      <c r="C719" s="75"/>
      <c r="D719" s="78"/>
    </row>
    <row r="720" spans="1:4" x14ac:dyDescent="0.25">
      <c r="A720" s="75"/>
      <c r="B720" s="75"/>
      <c r="C720" s="75"/>
      <c r="D720" s="78"/>
    </row>
    <row r="721" spans="1:4" x14ac:dyDescent="0.25">
      <c r="A721" s="75"/>
      <c r="B721" s="75"/>
      <c r="C721" s="75"/>
      <c r="D721" s="78"/>
    </row>
    <row r="722" spans="1:4" x14ac:dyDescent="0.25">
      <c r="A722" s="75"/>
      <c r="B722" s="75"/>
      <c r="C722" s="75"/>
      <c r="D722" s="78"/>
    </row>
    <row r="723" spans="1:4" x14ac:dyDescent="0.25">
      <c r="A723" s="75"/>
      <c r="B723" s="75"/>
      <c r="C723" s="75"/>
      <c r="D723" s="78"/>
    </row>
    <row r="724" spans="1:4" x14ac:dyDescent="0.25">
      <c r="A724" s="75"/>
      <c r="B724" s="75"/>
      <c r="C724" s="75"/>
      <c r="D724" s="78"/>
    </row>
    <row r="725" spans="1:4" x14ac:dyDescent="0.25">
      <c r="A725" s="75"/>
      <c r="B725" s="75"/>
      <c r="C725" s="75"/>
      <c r="D725" s="78"/>
    </row>
    <row r="726" spans="1:4" x14ac:dyDescent="0.25">
      <c r="A726" s="75"/>
      <c r="B726" s="75"/>
      <c r="C726" s="75"/>
      <c r="D726" s="78"/>
    </row>
    <row r="727" spans="1:4" x14ac:dyDescent="0.25">
      <c r="A727" s="75"/>
      <c r="B727" s="75"/>
      <c r="C727" s="75"/>
      <c r="D727" s="78"/>
    </row>
    <row r="728" spans="1:4" x14ac:dyDescent="0.25">
      <c r="A728" s="75"/>
      <c r="B728" s="75"/>
      <c r="C728" s="75"/>
      <c r="D728" s="78"/>
    </row>
    <row r="729" spans="1:4" x14ac:dyDescent="0.25">
      <c r="A729" s="75"/>
      <c r="B729" s="75"/>
      <c r="C729" s="75"/>
      <c r="D729" s="78"/>
    </row>
    <row r="730" spans="1:4" x14ac:dyDescent="0.25">
      <c r="A730" s="75"/>
      <c r="B730" s="75"/>
      <c r="C730" s="75"/>
      <c r="D730" s="78"/>
    </row>
    <row r="731" spans="1:4" x14ac:dyDescent="0.25">
      <c r="A731" s="75"/>
      <c r="B731" s="75"/>
      <c r="C731" s="75"/>
      <c r="D731" s="78"/>
    </row>
    <row r="732" spans="1:4" x14ac:dyDescent="0.25">
      <c r="A732" s="75"/>
      <c r="B732" s="75"/>
      <c r="C732" s="75"/>
      <c r="D732" s="78"/>
    </row>
    <row r="733" spans="1:4" x14ac:dyDescent="0.25">
      <c r="A733" s="75"/>
      <c r="B733" s="75"/>
      <c r="C733" s="75"/>
      <c r="D733" s="78"/>
    </row>
    <row r="734" spans="1:4" x14ac:dyDescent="0.25">
      <c r="A734" s="75"/>
      <c r="B734" s="75"/>
      <c r="C734" s="75"/>
      <c r="D734" s="78"/>
    </row>
    <row r="735" spans="1:4" x14ac:dyDescent="0.25">
      <c r="A735" s="75"/>
      <c r="B735" s="75"/>
      <c r="C735" s="75"/>
      <c r="D735" s="78"/>
    </row>
    <row r="736" spans="1:4" x14ac:dyDescent="0.25">
      <c r="A736" s="75"/>
      <c r="B736" s="75"/>
      <c r="C736" s="75"/>
      <c r="D736" s="78"/>
    </row>
    <row r="737" spans="1:4" x14ac:dyDescent="0.25">
      <c r="A737" s="75"/>
      <c r="B737" s="75"/>
      <c r="C737" s="75"/>
      <c r="D737" s="78"/>
    </row>
    <row r="738" spans="1:4" x14ac:dyDescent="0.25">
      <c r="A738" s="75"/>
      <c r="B738" s="75"/>
      <c r="C738" s="75"/>
      <c r="D738" s="78"/>
    </row>
    <row r="739" spans="1:4" x14ac:dyDescent="0.25">
      <c r="A739" s="75"/>
      <c r="B739" s="75"/>
      <c r="C739" s="75"/>
      <c r="D739" s="78"/>
    </row>
    <row r="740" spans="1:4" x14ac:dyDescent="0.25">
      <c r="A740" s="75"/>
      <c r="B740" s="75"/>
      <c r="C740" s="75"/>
      <c r="D740" s="78"/>
    </row>
    <row r="741" spans="1:4" x14ac:dyDescent="0.25">
      <c r="A741" s="75"/>
      <c r="B741" s="75"/>
      <c r="C741" s="75"/>
      <c r="D741" s="78"/>
    </row>
    <row r="742" spans="1:4" x14ac:dyDescent="0.25">
      <c r="A742" s="75"/>
      <c r="B742" s="75"/>
      <c r="C742" s="75"/>
      <c r="D742" s="78"/>
    </row>
    <row r="743" spans="1:4" x14ac:dyDescent="0.25">
      <c r="A743" s="75"/>
      <c r="B743" s="75"/>
      <c r="C743" s="75"/>
      <c r="D743" s="78"/>
    </row>
    <row r="744" spans="1:4" x14ac:dyDescent="0.25">
      <c r="A744" s="75"/>
      <c r="B744" s="75"/>
      <c r="C744" s="75"/>
      <c r="D744" s="78"/>
    </row>
    <row r="745" spans="1:4" x14ac:dyDescent="0.25">
      <c r="A745" s="75"/>
      <c r="B745" s="75"/>
      <c r="C745" s="75"/>
      <c r="D745" s="78"/>
    </row>
    <row r="746" spans="1:4" x14ac:dyDescent="0.25">
      <c r="A746" s="75"/>
      <c r="B746" s="75"/>
      <c r="C746" s="75"/>
      <c r="D746" s="78"/>
    </row>
    <row r="747" spans="1:4" x14ac:dyDescent="0.25">
      <c r="A747" s="75"/>
      <c r="B747" s="75"/>
      <c r="C747" s="75"/>
      <c r="D747" s="78"/>
    </row>
    <row r="748" spans="1:4" x14ac:dyDescent="0.25">
      <c r="A748" s="75"/>
      <c r="B748" s="75"/>
      <c r="C748" s="75"/>
      <c r="D748" s="78"/>
    </row>
    <row r="749" spans="1:4" x14ac:dyDescent="0.25">
      <c r="A749" s="75"/>
      <c r="B749" s="75"/>
      <c r="C749" s="75"/>
      <c r="D749" s="78"/>
    </row>
    <row r="750" spans="1:4" x14ac:dyDescent="0.25">
      <c r="A750" s="75"/>
      <c r="B750" s="75"/>
      <c r="C750" s="75"/>
      <c r="D750" s="78"/>
    </row>
    <row r="751" spans="1:4" x14ac:dyDescent="0.25">
      <c r="A751" s="75"/>
      <c r="B751" s="75"/>
      <c r="C751" s="75"/>
      <c r="D751" s="78"/>
    </row>
    <row r="752" spans="1:4" x14ac:dyDescent="0.25">
      <c r="A752" s="75"/>
      <c r="B752" s="75"/>
      <c r="C752" s="75"/>
      <c r="D752" s="78"/>
    </row>
    <row r="753" spans="1:4" x14ac:dyDescent="0.25">
      <c r="A753" s="75"/>
      <c r="B753" s="75"/>
      <c r="C753" s="75"/>
      <c r="D753" s="78"/>
    </row>
    <row r="754" spans="1:4" x14ac:dyDescent="0.25">
      <c r="A754" s="75"/>
      <c r="B754" s="75"/>
      <c r="C754" s="75"/>
      <c r="D754" s="78"/>
    </row>
    <row r="755" spans="1:4" x14ac:dyDescent="0.25">
      <c r="A755" s="75"/>
      <c r="B755" s="75"/>
      <c r="C755" s="75"/>
      <c r="D755" s="78"/>
    </row>
    <row r="756" spans="1:4" x14ac:dyDescent="0.25">
      <c r="A756" s="75"/>
      <c r="B756" s="75"/>
      <c r="C756" s="75"/>
      <c r="D756" s="78"/>
    </row>
    <row r="757" spans="1:4" x14ac:dyDescent="0.25">
      <c r="A757" s="75"/>
      <c r="B757" s="75"/>
      <c r="C757" s="75"/>
      <c r="D757" s="78"/>
    </row>
    <row r="758" spans="1:4" x14ac:dyDescent="0.25">
      <c r="A758" s="75"/>
      <c r="B758" s="75"/>
      <c r="C758" s="75"/>
      <c r="D758" s="78"/>
    </row>
    <row r="759" spans="1:4" x14ac:dyDescent="0.25">
      <c r="A759" s="75"/>
      <c r="B759" s="75"/>
      <c r="C759" s="75"/>
      <c r="D759" s="78"/>
    </row>
    <row r="760" spans="1:4" x14ac:dyDescent="0.25">
      <c r="A760" s="75"/>
      <c r="B760" s="75"/>
      <c r="C760" s="75"/>
      <c r="D760" s="78"/>
    </row>
    <row r="761" spans="1:4" x14ac:dyDescent="0.25">
      <c r="A761" s="75"/>
      <c r="B761" s="75"/>
      <c r="C761" s="75"/>
      <c r="D761" s="78"/>
    </row>
    <row r="762" spans="1:4" x14ac:dyDescent="0.25">
      <c r="A762" s="75"/>
      <c r="B762" s="75"/>
      <c r="C762" s="75"/>
      <c r="D762" s="78"/>
    </row>
    <row r="763" spans="1:4" x14ac:dyDescent="0.25">
      <c r="A763" s="75"/>
      <c r="B763" s="75"/>
      <c r="C763" s="75"/>
      <c r="D763" s="78"/>
    </row>
    <row r="764" spans="1:4" x14ac:dyDescent="0.25">
      <c r="A764" s="75"/>
      <c r="B764" s="75"/>
      <c r="C764" s="75"/>
      <c r="D764" s="78"/>
    </row>
    <row r="765" spans="1:4" x14ac:dyDescent="0.25">
      <c r="A765" s="75"/>
      <c r="B765" s="75"/>
      <c r="C765" s="75"/>
      <c r="D765" s="78"/>
    </row>
    <row r="766" spans="1:4" x14ac:dyDescent="0.25">
      <c r="A766" s="75"/>
      <c r="B766" s="75"/>
      <c r="C766" s="75"/>
      <c r="D766" s="78"/>
    </row>
    <row r="767" spans="1:4" x14ac:dyDescent="0.25">
      <c r="A767" s="75"/>
      <c r="B767" s="75"/>
      <c r="C767" s="75"/>
      <c r="D767" s="78"/>
    </row>
    <row r="768" spans="1:4" x14ac:dyDescent="0.25">
      <c r="A768" s="75"/>
      <c r="B768" s="75"/>
      <c r="C768" s="75"/>
      <c r="D768" s="78"/>
    </row>
    <row r="769" spans="1:4" x14ac:dyDescent="0.25">
      <c r="A769" s="75"/>
      <c r="B769" s="75"/>
      <c r="C769" s="75"/>
      <c r="D769" s="78"/>
    </row>
    <row r="770" spans="1:4" x14ac:dyDescent="0.25">
      <c r="A770" s="75"/>
      <c r="B770" s="75"/>
      <c r="C770" s="75"/>
      <c r="D770" s="78"/>
    </row>
    <row r="771" spans="1:4" x14ac:dyDescent="0.25">
      <c r="A771" s="75"/>
      <c r="B771" s="75"/>
      <c r="C771" s="75"/>
      <c r="D771" s="78"/>
    </row>
    <row r="772" spans="1:4" x14ac:dyDescent="0.25">
      <c r="A772" s="75"/>
      <c r="B772" s="75"/>
      <c r="C772" s="75"/>
      <c r="D772" s="78"/>
    </row>
    <row r="773" spans="1:4" x14ac:dyDescent="0.25">
      <c r="A773" s="75"/>
      <c r="B773" s="75"/>
      <c r="C773" s="75"/>
      <c r="D773" s="78"/>
    </row>
    <row r="774" spans="1:4" x14ac:dyDescent="0.25">
      <c r="A774" s="75"/>
      <c r="B774" s="75"/>
      <c r="C774" s="75"/>
      <c r="D774" s="78"/>
    </row>
    <row r="775" spans="1:4" x14ac:dyDescent="0.25">
      <c r="A775" s="75"/>
      <c r="B775" s="75"/>
      <c r="C775" s="75"/>
      <c r="D775" s="78"/>
    </row>
    <row r="776" spans="1:4" x14ac:dyDescent="0.25">
      <c r="A776" s="75"/>
      <c r="B776" s="75"/>
      <c r="C776" s="75"/>
      <c r="D776" s="78"/>
    </row>
    <row r="777" spans="1:4" x14ac:dyDescent="0.25">
      <c r="A777" s="75"/>
      <c r="B777" s="75"/>
      <c r="C777" s="75"/>
      <c r="D777" s="78"/>
    </row>
    <row r="778" spans="1:4" x14ac:dyDescent="0.25">
      <c r="A778" s="75"/>
      <c r="B778" s="75"/>
      <c r="C778" s="75"/>
      <c r="D778" s="78"/>
    </row>
    <row r="779" spans="1:4" x14ac:dyDescent="0.25">
      <c r="A779" s="75"/>
      <c r="B779" s="75"/>
      <c r="C779" s="75"/>
      <c r="D779" s="78"/>
    </row>
    <row r="780" spans="1:4" x14ac:dyDescent="0.25">
      <c r="A780" s="75"/>
      <c r="B780" s="75"/>
      <c r="C780" s="75"/>
      <c r="D780" s="78"/>
    </row>
    <row r="781" spans="1:4" x14ac:dyDescent="0.25">
      <c r="A781" s="75"/>
      <c r="B781" s="75"/>
      <c r="C781" s="75"/>
      <c r="D781" s="78"/>
    </row>
    <row r="782" spans="1:4" x14ac:dyDescent="0.25">
      <c r="A782" s="75"/>
      <c r="B782" s="75"/>
      <c r="C782" s="75"/>
      <c r="D782" s="78"/>
    </row>
    <row r="783" spans="1:4" x14ac:dyDescent="0.25">
      <c r="A783" s="75"/>
      <c r="B783" s="75"/>
      <c r="C783" s="75"/>
      <c r="D783" s="78"/>
    </row>
    <row r="784" spans="1:4" x14ac:dyDescent="0.25">
      <c r="A784" s="75"/>
      <c r="B784" s="75"/>
      <c r="C784" s="75"/>
      <c r="D784" s="78"/>
    </row>
    <row r="785" spans="1:4" x14ac:dyDescent="0.25">
      <c r="A785" s="75"/>
      <c r="B785" s="75"/>
      <c r="C785" s="75"/>
      <c r="D785" s="78"/>
    </row>
    <row r="786" spans="1:4" x14ac:dyDescent="0.25">
      <c r="A786" s="75"/>
      <c r="B786" s="75"/>
      <c r="C786" s="75"/>
      <c r="D786" s="78"/>
    </row>
    <row r="787" spans="1:4" x14ac:dyDescent="0.25">
      <c r="A787" s="75"/>
      <c r="B787" s="75"/>
      <c r="C787" s="75"/>
      <c r="D787" s="78"/>
    </row>
    <row r="788" spans="1:4" x14ac:dyDescent="0.25">
      <c r="A788" s="75"/>
      <c r="B788" s="75"/>
      <c r="C788" s="75"/>
      <c r="D788" s="78"/>
    </row>
    <row r="789" spans="1:4" x14ac:dyDescent="0.25">
      <c r="A789" s="75"/>
      <c r="B789" s="75"/>
      <c r="C789" s="75"/>
      <c r="D789" s="78"/>
    </row>
    <row r="790" spans="1:4" x14ac:dyDescent="0.25">
      <c r="A790" s="75"/>
      <c r="B790" s="75"/>
      <c r="C790" s="75"/>
      <c r="D790" s="78"/>
    </row>
    <row r="791" spans="1:4" x14ac:dyDescent="0.25">
      <c r="A791" s="75"/>
      <c r="B791" s="75"/>
      <c r="C791" s="75"/>
      <c r="D791" s="78"/>
    </row>
    <row r="792" spans="1:4" x14ac:dyDescent="0.25">
      <c r="A792" s="75"/>
      <c r="B792" s="75"/>
      <c r="C792" s="75"/>
      <c r="D792" s="78"/>
    </row>
    <row r="793" spans="1:4" x14ac:dyDescent="0.25">
      <c r="A793" s="75"/>
      <c r="B793" s="75"/>
      <c r="C793" s="75"/>
      <c r="D793" s="78"/>
    </row>
    <row r="794" spans="1:4" x14ac:dyDescent="0.25">
      <c r="A794" s="75"/>
      <c r="B794" s="75"/>
      <c r="C794" s="75"/>
      <c r="D794" s="78"/>
    </row>
    <row r="795" spans="1:4" x14ac:dyDescent="0.25">
      <c r="A795" s="75"/>
      <c r="B795" s="75"/>
      <c r="C795" s="75"/>
      <c r="D795" s="78"/>
    </row>
    <row r="796" spans="1:4" x14ac:dyDescent="0.25">
      <c r="A796" s="75"/>
      <c r="B796" s="75"/>
      <c r="C796" s="75"/>
      <c r="D796" s="78"/>
    </row>
    <row r="797" spans="1:4" x14ac:dyDescent="0.25">
      <c r="A797" s="75"/>
      <c r="B797" s="75"/>
      <c r="C797" s="75"/>
      <c r="D797" s="78"/>
    </row>
    <row r="798" spans="1:4" x14ac:dyDescent="0.25">
      <c r="A798" s="75"/>
      <c r="B798" s="75"/>
      <c r="C798" s="75"/>
      <c r="D798" s="78"/>
    </row>
    <row r="799" spans="1:4" x14ac:dyDescent="0.25">
      <c r="A799" s="75"/>
      <c r="B799" s="75"/>
      <c r="C799" s="75"/>
      <c r="D799" s="78"/>
    </row>
    <row r="800" spans="1:4" x14ac:dyDescent="0.25">
      <c r="A800" s="75"/>
      <c r="B800" s="75"/>
      <c r="C800" s="75"/>
      <c r="D800" s="78"/>
    </row>
    <row r="801" spans="1:4" x14ac:dyDescent="0.25">
      <c r="A801" s="75"/>
      <c r="B801" s="75"/>
      <c r="C801" s="75"/>
      <c r="D801" s="78"/>
    </row>
    <row r="802" spans="1:4" x14ac:dyDescent="0.25">
      <c r="A802" s="75"/>
      <c r="B802" s="75"/>
      <c r="C802" s="75"/>
      <c r="D802" s="78"/>
    </row>
    <row r="803" spans="1:4" x14ac:dyDescent="0.25">
      <c r="A803" s="75"/>
      <c r="B803" s="75"/>
      <c r="C803" s="75"/>
      <c r="D803" s="78"/>
    </row>
    <row r="804" spans="1:4" x14ac:dyDescent="0.25">
      <c r="A804" s="75"/>
      <c r="B804" s="75"/>
      <c r="C804" s="75"/>
      <c r="D804" s="78"/>
    </row>
    <row r="805" spans="1:4" x14ac:dyDescent="0.25">
      <c r="A805" s="75"/>
      <c r="B805" s="75"/>
      <c r="C805" s="75"/>
      <c r="D805" s="78"/>
    </row>
    <row r="806" spans="1:4" x14ac:dyDescent="0.25">
      <c r="A806" s="75"/>
      <c r="B806" s="75"/>
      <c r="C806" s="75"/>
      <c r="D806" s="78"/>
    </row>
    <row r="807" spans="1:4" x14ac:dyDescent="0.25">
      <c r="A807" s="75"/>
      <c r="B807" s="75"/>
      <c r="C807" s="75"/>
      <c r="D807" s="78"/>
    </row>
    <row r="808" spans="1:4" x14ac:dyDescent="0.25">
      <c r="A808" s="75"/>
      <c r="B808" s="75"/>
      <c r="C808" s="75"/>
      <c r="D808" s="78"/>
    </row>
    <row r="809" spans="1:4" x14ac:dyDescent="0.25">
      <c r="A809" s="75"/>
      <c r="B809" s="75"/>
      <c r="C809" s="75"/>
      <c r="D809" s="78"/>
    </row>
    <row r="810" spans="1:4" x14ac:dyDescent="0.25">
      <c r="A810" s="75"/>
      <c r="B810" s="75"/>
      <c r="C810" s="75"/>
      <c r="D810" s="78"/>
    </row>
    <row r="811" spans="1:4" x14ac:dyDescent="0.25">
      <c r="A811" s="75"/>
      <c r="B811" s="75"/>
      <c r="C811" s="75"/>
      <c r="D811" s="78"/>
    </row>
    <row r="812" spans="1:4" x14ac:dyDescent="0.25">
      <c r="A812" s="75"/>
      <c r="B812" s="75"/>
      <c r="C812" s="75"/>
      <c r="D812" s="78"/>
    </row>
    <row r="813" spans="1:4" x14ac:dyDescent="0.25">
      <c r="A813" s="75"/>
      <c r="B813" s="75"/>
      <c r="C813" s="75"/>
      <c r="D813" s="78"/>
    </row>
    <row r="814" spans="1:4" x14ac:dyDescent="0.25">
      <c r="A814" s="75"/>
      <c r="B814" s="75"/>
      <c r="C814" s="75"/>
      <c r="D814" s="78"/>
    </row>
    <row r="815" spans="1:4" x14ac:dyDescent="0.25">
      <c r="A815" s="75"/>
      <c r="B815" s="75"/>
      <c r="C815" s="75"/>
      <c r="D815" s="78"/>
    </row>
    <row r="816" spans="1:4" x14ac:dyDescent="0.25">
      <c r="A816" s="75"/>
      <c r="B816" s="75"/>
      <c r="C816" s="75"/>
      <c r="D816" s="78"/>
    </row>
    <row r="817" spans="1:4" x14ac:dyDescent="0.25">
      <c r="A817" s="75"/>
      <c r="B817" s="75"/>
      <c r="C817" s="75"/>
      <c r="D817" s="78"/>
    </row>
    <row r="818" spans="1:4" x14ac:dyDescent="0.25">
      <c r="A818" s="75"/>
      <c r="B818" s="75"/>
      <c r="C818" s="75"/>
      <c r="D818" s="78"/>
    </row>
    <row r="819" spans="1:4" x14ac:dyDescent="0.25">
      <c r="A819" s="75"/>
      <c r="B819" s="75"/>
      <c r="C819" s="75"/>
      <c r="D819" s="78"/>
    </row>
    <row r="820" spans="1:4" x14ac:dyDescent="0.25">
      <c r="A820" s="75"/>
      <c r="B820" s="75"/>
      <c r="C820" s="75"/>
      <c r="D820" s="78"/>
    </row>
    <row r="821" spans="1:4" x14ac:dyDescent="0.25">
      <c r="A821" s="75"/>
      <c r="B821" s="75"/>
      <c r="C821" s="75"/>
      <c r="D821" s="78"/>
    </row>
    <row r="822" spans="1:4" x14ac:dyDescent="0.25">
      <c r="A822" s="75"/>
      <c r="B822" s="75"/>
      <c r="C822" s="75"/>
      <c r="D822" s="78"/>
    </row>
    <row r="823" spans="1:4" x14ac:dyDescent="0.25">
      <c r="A823" s="75"/>
      <c r="B823" s="75"/>
      <c r="C823" s="75"/>
      <c r="D823" s="78"/>
    </row>
    <row r="824" spans="1:4" x14ac:dyDescent="0.25">
      <c r="A824" s="75"/>
      <c r="B824" s="75"/>
      <c r="C824" s="75"/>
      <c r="D824" s="78"/>
    </row>
    <row r="825" spans="1:4" x14ac:dyDescent="0.25">
      <c r="A825" s="75"/>
      <c r="B825" s="75"/>
      <c r="C825" s="75"/>
      <c r="D825" s="78"/>
    </row>
    <row r="826" spans="1:4" x14ac:dyDescent="0.25">
      <c r="A826" s="75"/>
      <c r="B826" s="75"/>
      <c r="C826" s="75"/>
      <c r="D826" s="78"/>
    </row>
    <row r="827" spans="1:4" x14ac:dyDescent="0.25">
      <c r="A827" s="75"/>
      <c r="B827" s="75"/>
      <c r="C827" s="75"/>
      <c r="D827" s="78"/>
    </row>
    <row r="828" spans="1:4" x14ac:dyDescent="0.25">
      <c r="A828" s="75"/>
      <c r="B828" s="75"/>
      <c r="C828" s="75"/>
      <c r="D828" s="78"/>
    </row>
    <row r="829" spans="1:4" x14ac:dyDescent="0.25">
      <c r="A829" s="75"/>
      <c r="B829" s="75"/>
      <c r="C829" s="75"/>
      <c r="D829" s="78"/>
    </row>
    <row r="830" spans="1:4" x14ac:dyDescent="0.25">
      <c r="A830" s="75"/>
      <c r="B830" s="75"/>
      <c r="C830" s="75"/>
      <c r="D830" s="78"/>
    </row>
    <row r="831" spans="1:4" x14ac:dyDescent="0.25">
      <c r="A831" s="75"/>
      <c r="B831" s="75"/>
      <c r="C831" s="75"/>
      <c r="D831" s="78"/>
    </row>
    <row r="832" spans="1:4" x14ac:dyDescent="0.25">
      <c r="A832" s="75"/>
      <c r="B832" s="75"/>
      <c r="C832" s="75"/>
      <c r="D832" s="78"/>
    </row>
    <row r="833" spans="1:4" x14ac:dyDescent="0.25">
      <c r="A833" s="75"/>
      <c r="B833" s="75"/>
      <c r="C833" s="75"/>
      <c r="D833" s="78"/>
    </row>
    <row r="834" spans="1:4" x14ac:dyDescent="0.25">
      <c r="A834" s="75"/>
      <c r="B834" s="75"/>
      <c r="C834" s="75"/>
      <c r="D834" s="78"/>
    </row>
    <row r="835" spans="1:4" x14ac:dyDescent="0.25">
      <c r="A835" s="75"/>
      <c r="B835" s="75"/>
      <c r="C835" s="75"/>
      <c r="D835" s="78"/>
    </row>
    <row r="836" spans="1:4" x14ac:dyDescent="0.25">
      <c r="A836" s="75"/>
      <c r="B836" s="75"/>
      <c r="C836" s="75"/>
      <c r="D836" s="78"/>
    </row>
    <row r="837" spans="1:4" x14ac:dyDescent="0.25">
      <c r="A837" s="75"/>
      <c r="B837" s="75"/>
      <c r="C837" s="75"/>
      <c r="D837" s="78"/>
    </row>
    <row r="838" spans="1:4" x14ac:dyDescent="0.25">
      <c r="A838" s="75"/>
      <c r="B838" s="75"/>
      <c r="C838" s="75"/>
      <c r="D838" s="78"/>
    </row>
    <row r="839" spans="1:4" x14ac:dyDescent="0.25">
      <c r="A839" s="75"/>
      <c r="B839" s="75"/>
      <c r="C839" s="75"/>
      <c r="D839" s="78"/>
    </row>
    <row r="840" spans="1:4" x14ac:dyDescent="0.25">
      <c r="A840" s="75"/>
      <c r="B840" s="75"/>
      <c r="C840" s="75"/>
      <c r="D840" s="78"/>
    </row>
    <row r="841" spans="1:4" x14ac:dyDescent="0.25">
      <c r="A841" s="75"/>
      <c r="B841" s="75"/>
      <c r="C841" s="75"/>
      <c r="D841" s="78"/>
    </row>
    <row r="842" spans="1:4" x14ac:dyDescent="0.25">
      <c r="A842" s="75"/>
      <c r="B842" s="75"/>
      <c r="C842" s="75"/>
      <c r="D842" s="78"/>
    </row>
    <row r="843" spans="1:4" x14ac:dyDescent="0.25">
      <c r="A843" s="75"/>
      <c r="B843" s="75"/>
      <c r="C843" s="75"/>
      <c r="D843" s="78"/>
    </row>
    <row r="844" spans="1:4" x14ac:dyDescent="0.25">
      <c r="A844" s="75"/>
      <c r="B844" s="75"/>
      <c r="C844" s="75"/>
      <c r="D844" s="78"/>
    </row>
    <row r="845" spans="1:4" x14ac:dyDescent="0.25">
      <c r="A845" s="75"/>
      <c r="B845" s="75"/>
      <c r="C845" s="75"/>
      <c r="D845" s="78"/>
    </row>
    <row r="846" spans="1:4" x14ac:dyDescent="0.25">
      <c r="A846" s="75"/>
      <c r="B846" s="75"/>
      <c r="C846" s="75"/>
      <c r="D846" s="78"/>
    </row>
    <row r="847" spans="1:4" x14ac:dyDescent="0.25">
      <c r="A847" s="75"/>
      <c r="B847" s="75"/>
      <c r="C847" s="75"/>
      <c r="D847" s="78"/>
    </row>
    <row r="848" spans="1:4" x14ac:dyDescent="0.25">
      <c r="A848" s="75"/>
      <c r="B848" s="75"/>
      <c r="C848" s="75"/>
      <c r="D848" s="78"/>
    </row>
    <row r="849" spans="1:4" x14ac:dyDescent="0.25">
      <c r="A849" s="75"/>
      <c r="B849" s="75"/>
      <c r="C849" s="75"/>
      <c r="D849" s="78"/>
    </row>
    <row r="850" spans="1:4" x14ac:dyDescent="0.25">
      <c r="A850" s="75"/>
      <c r="B850" s="75"/>
      <c r="C850" s="75"/>
      <c r="D850" s="78"/>
    </row>
    <row r="851" spans="1:4" x14ac:dyDescent="0.25">
      <c r="A851" s="75"/>
      <c r="B851" s="75"/>
      <c r="C851" s="75"/>
      <c r="D851" s="78"/>
    </row>
    <row r="852" spans="1:4" x14ac:dyDescent="0.25">
      <c r="A852" s="75"/>
      <c r="B852" s="75"/>
      <c r="C852" s="75"/>
      <c r="D852" s="78"/>
    </row>
    <row r="853" spans="1:4" x14ac:dyDescent="0.25">
      <c r="A853" s="75"/>
      <c r="B853" s="75"/>
      <c r="C853" s="75"/>
      <c r="D853" s="78"/>
    </row>
    <row r="854" spans="1:4" x14ac:dyDescent="0.25">
      <c r="A854" s="75"/>
      <c r="B854" s="75"/>
      <c r="C854" s="75"/>
      <c r="D854" s="78"/>
    </row>
    <row r="855" spans="1:4" x14ac:dyDescent="0.25">
      <c r="A855" s="75"/>
      <c r="B855" s="75"/>
      <c r="C855" s="75"/>
      <c r="D855" s="78"/>
    </row>
    <row r="856" spans="1:4" x14ac:dyDescent="0.25">
      <c r="A856" s="75"/>
      <c r="B856" s="75"/>
      <c r="C856" s="75"/>
      <c r="D856" s="78"/>
    </row>
    <row r="857" spans="1:4" x14ac:dyDescent="0.25">
      <c r="A857" s="75"/>
      <c r="B857" s="75"/>
      <c r="C857" s="75"/>
      <c r="D857" s="78"/>
    </row>
    <row r="858" spans="1:4" x14ac:dyDescent="0.25">
      <c r="A858" s="75"/>
      <c r="B858" s="75"/>
      <c r="C858" s="75"/>
      <c r="D858" s="78"/>
    </row>
    <row r="859" spans="1:4" x14ac:dyDescent="0.25">
      <c r="A859" s="75"/>
      <c r="B859" s="75"/>
      <c r="C859" s="75"/>
      <c r="D859" s="78"/>
    </row>
    <row r="860" spans="1:4" x14ac:dyDescent="0.25">
      <c r="A860" s="75"/>
      <c r="B860" s="75"/>
      <c r="C860" s="75"/>
      <c r="D860" s="78"/>
    </row>
    <row r="861" spans="1:4" x14ac:dyDescent="0.25">
      <c r="A861" s="75"/>
      <c r="B861" s="75"/>
      <c r="C861" s="75"/>
      <c r="D861" s="78"/>
    </row>
    <row r="862" spans="1:4" x14ac:dyDescent="0.25">
      <c r="A862" s="75"/>
      <c r="B862" s="75"/>
      <c r="C862" s="75"/>
      <c r="D862" s="78"/>
    </row>
    <row r="863" spans="1:4" x14ac:dyDescent="0.25">
      <c r="A863" s="75"/>
      <c r="B863" s="75"/>
      <c r="C863" s="75"/>
      <c r="D863" s="78"/>
    </row>
    <row r="864" spans="1:4" x14ac:dyDescent="0.25">
      <c r="A864" s="75"/>
      <c r="B864" s="75"/>
      <c r="C864" s="75"/>
      <c r="D864" s="78"/>
    </row>
    <row r="865" spans="1:4" x14ac:dyDescent="0.25">
      <c r="A865" s="75"/>
      <c r="B865" s="75"/>
      <c r="C865" s="75"/>
      <c r="D865" s="78"/>
    </row>
    <row r="866" spans="1:4" x14ac:dyDescent="0.25">
      <c r="A866" s="75"/>
      <c r="B866" s="75"/>
      <c r="C866" s="75"/>
      <c r="D866" s="78"/>
    </row>
    <row r="867" spans="1:4" x14ac:dyDescent="0.25">
      <c r="A867" s="75"/>
      <c r="B867" s="75"/>
      <c r="C867" s="75"/>
      <c r="D867" s="78"/>
    </row>
    <row r="868" spans="1:4" x14ac:dyDescent="0.25">
      <c r="A868" s="75"/>
      <c r="B868" s="75"/>
      <c r="C868" s="75"/>
      <c r="D868" s="78"/>
    </row>
    <row r="869" spans="1:4" x14ac:dyDescent="0.25">
      <c r="A869" s="75"/>
      <c r="B869" s="75"/>
      <c r="C869" s="75"/>
      <c r="D869" s="78"/>
    </row>
    <row r="870" spans="1:4" x14ac:dyDescent="0.25">
      <c r="A870" s="75"/>
      <c r="B870" s="75"/>
      <c r="C870" s="75"/>
      <c r="D870" s="78"/>
    </row>
    <row r="871" spans="1:4" x14ac:dyDescent="0.25">
      <c r="A871" s="75"/>
      <c r="B871" s="75"/>
      <c r="C871" s="75"/>
      <c r="D871" s="78"/>
    </row>
    <row r="872" spans="1:4" x14ac:dyDescent="0.25">
      <c r="A872" s="75"/>
      <c r="B872" s="75"/>
      <c r="C872" s="75"/>
      <c r="D872" s="78"/>
    </row>
    <row r="873" spans="1:4" x14ac:dyDescent="0.25">
      <c r="A873" s="75"/>
      <c r="B873" s="75"/>
      <c r="C873" s="75"/>
      <c r="D873" s="78"/>
    </row>
    <row r="874" spans="1:4" x14ac:dyDescent="0.25">
      <c r="A874" s="75"/>
      <c r="B874" s="75"/>
      <c r="C874" s="75"/>
      <c r="D874" s="78"/>
    </row>
    <row r="875" spans="1:4" x14ac:dyDescent="0.25">
      <c r="A875" s="75"/>
      <c r="B875" s="75"/>
      <c r="C875" s="75"/>
      <c r="D875" s="78"/>
    </row>
    <row r="876" spans="1:4" x14ac:dyDescent="0.25">
      <c r="A876" s="75"/>
      <c r="B876" s="75"/>
      <c r="C876" s="75"/>
      <c r="D876" s="78"/>
    </row>
    <row r="877" spans="1:4" x14ac:dyDescent="0.25">
      <c r="A877" s="75"/>
      <c r="B877" s="75"/>
      <c r="C877" s="75"/>
      <c r="D877" s="78"/>
    </row>
    <row r="878" spans="1:4" x14ac:dyDescent="0.25">
      <c r="A878" s="75"/>
      <c r="B878" s="75"/>
      <c r="C878" s="75"/>
      <c r="D878" s="78"/>
    </row>
    <row r="879" spans="1:4" x14ac:dyDescent="0.25">
      <c r="A879" s="75"/>
      <c r="B879" s="75"/>
      <c r="C879" s="75"/>
      <c r="D879" s="78"/>
    </row>
    <row r="880" spans="1:4" x14ac:dyDescent="0.25">
      <c r="A880" s="75"/>
      <c r="B880" s="75"/>
      <c r="C880" s="75"/>
      <c r="D880" s="78"/>
    </row>
    <row r="881" spans="1:4" x14ac:dyDescent="0.25">
      <c r="A881" s="75"/>
      <c r="B881" s="75"/>
      <c r="C881" s="75"/>
      <c r="D881" s="78"/>
    </row>
    <row r="882" spans="1:4" x14ac:dyDescent="0.25">
      <c r="A882" s="75"/>
      <c r="B882" s="75"/>
      <c r="C882" s="75"/>
      <c r="D882" s="78"/>
    </row>
    <row r="883" spans="1:4" x14ac:dyDescent="0.25">
      <c r="A883" s="75"/>
      <c r="B883" s="75"/>
      <c r="C883" s="75"/>
      <c r="D883" s="78"/>
    </row>
    <row r="884" spans="1:4" x14ac:dyDescent="0.25">
      <c r="A884" s="75"/>
      <c r="B884" s="75"/>
      <c r="C884" s="75"/>
      <c r="D884" s="78"/>
    </row>
    <row r="885" spans="1:4" x14ac:dyDescent="0.25">
      <c r="A885" s="75"/>
      <c r="B885" s="75"/>
      <c r="C885" s="75"/>
      <c r="D885" s="78"/>
    </row>
    <row r="886" spans="1:4" x14ac:dyDescent="0.25">
      <c r="A886" s="75"/>
      <c r="B886" s="75"/>
      <c r="C886" s="75"/>
      <c r="D886" s="78"/>
    </row>
    <row r="887" spans="1:4" x14ac:dyDescent="0.25">
      <c r="A887" s="75"/>
      <c r="B887" s="75"/>
      <c r="C887" s="75"/>
      <c r="D887" s="78"/>
    </row>
    <row r="888" spans="1:4" x14ac:dyDescent="0.25">
      <c r="A888" s="75"/>
      <c r="B888" s="75"/>
      <c r="C888" s="75"/>
      <c r="D888" s="78"/>
    </row>
    <row r="889" spans="1:4" x14ac:dyDescent="0.25">
      <c r="A889" s="75"/>
      <c r="B889" s="75"/>
      <c r="C889" s="75"/>
      <c r="D889" s="78"/>
    </row>
    <row r="890" spans="1:4" x14ac:dyDescent="0.25">
      <c r="A890" s="75"/>
      <c r="B890" s="75"/>
      <c r="C890" s="75"/>
      <c r="D890" s="78"/>
    </row>
    <row r="891" spans="1:4" x14ac:dyDescent="0.25">
      <c r="A891" s="75"/>
      <c r="B891" s="75"/>
      <c r="C891" s="75"/>
      <c r="D891" s="78"/>
    </row>
    <row r="892" spans="1:4" x14ac:dyDescent="0.25">
      <c r="A892" s="75"/>
      <c r="B892" s="75"/>
      <c r="C892" s="75"/>
      <c r="D892" s="78"/>
    </row>
    <row r="893" spans="1:4" x14ac:dyDescent="0.25">
      <c r="A893" s="75"/>
      <c r="B893" s="75"/>
      <c r="C893" s="75"/>
      <c r="D893" s="78"/>
    </row>
    <row r="894" spans="1:4" x14ac:dyDescent="0.25">
      <c r="A894" s="75"/>
      <c r="B894" s="75"/>
      <c r="C894" s="75"/>
      <c r="D894" s="78"/>
    </row>
    <row r="895" spans="1:4" x14ac:dyDescent="0.25">
      <c r="A895" s="75"/>
      <c r="B895" s="75"/>
      <c r="C895" s="75"/>
      <c r="D895" s="78"/>
    </row>
    <row r="896" spans="1:4" x14ac:dyDescent="0.25">
      <c r="A896" s="75"/>
      <c r="B896" s="75"/>
      <c r="C896" s="75"/>
      <c r="D896" s="78"/>
    </row>
    <row r="897" spans="1:4" x14ac:dyDescent="0.25">
      <c r="A897" s="75"/>
      <c r="B897" s="75"/>
      <c r="C897" s="75"/>
      <c r="D897" s="78"/>
    </row>
    <row r="898" spans="1:4" x14ac:dyDescent="0.25">
      <c r="A898" s="75"/>
      <c r="B898" s="75"/>
      <c r="C898" s="75"/>
      <c r="D898" s="78"/>
    </row>
    <row r="899" spans="1:4" x14ac:dyDescent="0.25">
      <c r="A899" s="75"/>
      <c r="B899" s="75"/>
      <c r="C899" s="75"/>
      <c r="D899" s="78"/>
    </row>
    <row r="900" spans="1:4" x14ac:dyDescent="0.25">
      <c r="A900" s="75"/>
      <c r="B900" s="75"/>
      <c r="C900" s="75"/>
      <c r="D900" s="78"/>
    </row>
    <row r="901" spans="1:4" x14ac:dyDescent="0.25">
      <c r="A901" s="75"/>
      <c r="B901" s="75"/>
      <c r="C901" s="75"/>
      <c r="D901" s="78"/>
    </row>
    <row r="902" spans="1:4" x14ac:dyDescent="0.25">
      <c r="A902" s="75"/>
      <c r="B902" s="75"/>
      <c r="C902" s="75"/>
      <c r="D902" s="78"/>
    </row>
    <row r="903" spans="1:4" x14ac:dyDescent="0.25">
      <c r="A903" s="75"/>
      <c r="B903" s="75"/>
      <c r="C903" s="75"/>
      <c r="D903" s="78"/>
    </row>
    <row r="904" spans="1:4" x14ac:dyDescent="0.25">
      <c r="A904" s="69"/>
      <c r="B904" s="69"/>
      <c r="C904" s="69"/>
      <c r="D904" s="79"/>
    </row>
    <row r="905" spans="1:4" x14ac:dyDescent="0.25">
      <c r="A905" s="69"/>
      <c r="B905" s="69"/>
      <c r="C905" s="69"/>
      <c r="D905" s="79"/>
    </row>
    <row r="906" spans="1:4" x14ac:dyDescent="0.25">
      <c r="A906" s="69"/>
      <c r="B906" s="69"/>
      <c r="C906" s="69"/>
      <c r="D906" s="79"/>
    </row>
    <row r="907" spans="1:4" x14ac:dyDescent="0.25">
      <c r="A907" s="69"/>
      <c r="B907" s="69"/>
      <c r="C907" s="69"/>
      <c r="D907" s="79"/>
    </row>
    <row r="908" spans="1:4" x14ac:dyDescent="0.25">
      <c r="A908" s="69"/>
      <c r="B908" s="69"/>
      <c r="C908" s="69"/>
      <c r="D908" s="79"/>
    </row>
    <row r="909" spans="1:4" x14ac:dyDescent="0.25">
      <c r="A909" s="69"/>
      <c r="B909" s="69"/>
      <c r="C909" s="69"/>
      <c r="D909" s="79"/>
    </row>
    <row r="910" spans="1:4" x14ac:dyDescent="0.25">
      <c r="A910" s="69"/>
      <c r="B910" s="69"/>
      <c r="C910" s="69"/>
      <c r="D910" s="79"/>
    </row>
    <row r="911" spans="1:4" x14ac:dyDescent="0.25">
      <c r="A911" s="69"/>
      <c r="B911" s="69"/>
      <c r="C911" s="69"/>
      <c r="D911" s="79"/>
    </row>
    <row r="912" spans="1:4" x14ac:dyDescent="0.25">
      <c r="A912" s="69"/>
      <c r="B912" s="69"/>
      <c r="C912" s="69"/>
      <c r="D912" s="79"/>
    </row>
    <row r="913" spans="1:4" x14ac:dyDescent="0.25">
      <c r="A913" s="69"/>
      <c r="B913" s="69"/>
      <c r="C913" s="69"/>
      <c r="D913" s="79"/>
    </row>
    <row r="914" spans="1:4" x14ac:dyDescent="0.25">
      <c r="A914" s="69"/>
      <c r="B914" s="69"/>
      <c r="C914" s="69"/>
      <c r="D914" s="79"/>
    </row>
    <row r="915" spans="1:4" x14ac:dyDescent="0.25">
      <c r="A915" s="69"/>
      <c r="B915" s="69"/>
      <c r="C915" s="69"/>
      <c r="D915" s="79"/>
    </row>
    <row r="916" spans="1:4" x14ac:dyDescent="0.25">
      <c r="A916" s="69"/>
      <c r="B916" s="69"/>
      <c r="C916" s="69"/>
      <c r="D916" s="79"/>
    </row>
    <row r="917" spans="1:4" x14ac:dyDescent="0.25">
      <c r="A917" s="69"/>
      <c r="B917" s="69"/>
      <c r="C917" s="69"/>
      <c r="D917" s="79"/>
    </row>
    <row r="918" spans="1:4" x14ac:dyDescent="0.25">
      <c r="A918" s="69"/>
      <c r="B918" s="69"/>
      <c r="C918" s="69"/>
      <c r="D918" s="79"/>
    </row>
    <row r="919" spans="1:4" x14ac:dyDescent="0.25">
      <c r="A919" s="69"/>
      <c r="B919" s="69"/>
      <c r="C919" s="69"/>
      <c r="D919" s="79"/>
    </row>
    <row r="920" spans="1:4" x14ac:dyDescent="0.25">
      <c r="A920" s="69"/>
      <c r="B920" s="69"/>
      <c r="C920" s="69"/>
      <c r="D920" s="79"/>
    </row>
    <row r="921" spans="1:4" x14ac:dyDescent="0.25">
      <c r="A921" s="69"/>
      <c r="B921" s="69"/>
      <c r="C921" s="69"/>
      <c r="D921" s="79"/>
    </row>
    <row r="922" spans="1:4" x14ac:dyDescent="0.25">
      <c r="A922" s="69"/>
      <c r="B922" s="69"/>
      <c r="C922" s="69"/>
      <c r="D922" s="79"/>
    </row>
    <row r="923" spans="1:4" x14ac:dyDescent="0.25">
      <c r="A923" s="69"/>
      <c r="B923" s="69"/>
      <c r="C923" s="69"/>
      <c r="D923" s="79"/>
    </row>
    <row r="924" spans="1:4" x14ac:dyDescent="0.25">
      <c r="A924" s="69"/>
      <c r="B924" s="69"/>
      <c r="C924" s="69"/>
      <c r="D924" s="79"/>
    </row>
    <row r="925" spans="1:4" x14ac:dyDescent="0.25">
      <c r="A925" s="69"/>
      <c r="B925" s="69"/>
      <c r="C925" s="69"/>
      <c r="D925" s="79"/>
    </row>
    <row r="926" spans="1:4" x14ac:dyDescent="0.25">
      <c r="A926" s="69"/>
      <c r="B926" s="69"/>
      <c r="C926" s="69"/>
      <c r="D926" s="79"/>
    </row>
    <row r="927" spans="1:4" x14ac:dyDescent="0.25">
      <c r="A927" s="69"/>
      <c r="B927" s="69"/>
      <c r="C927" s="69"/>
      <c r="D927" s="79"/>
    </row>
    <row r="928" spans="1:4" x14ac:dyDescent="0.25">
      <c r="A928" s="69"/>
      <c r="B928" s="69"/>
      <c r="C928" s="69"/>
      <c r="D928" s="79"/>
    </row>
    <row r="929" spans="1:4" x14ac:dyDescent="0.25">
      <c r="A929" s="69"/>
      <c r="B929" s="69"/>
      <c r="C929" s="69"/>
      <c r="D929" s="79"/>
    </row>
    <row r="930" spans="1:4" x14ac:dyDescent="0.25">
      <c r="A930" s="69"/>
      <c r="B930" s="69"/>
      <c r="C930" s="69"/>
      <c r="D930" s="79"/>
    </row>
    <row r="931" spans="1:4" x14ac:dyDescent="0.25">
      <c r="A931" s="69"/>
      <c r="B931" s="69"/>
      <c r="C931" s="69"/>
      <c r="D931" s="79"/>
    </row>
    <row r="932" spans="1:4" x14ac:dyDescent="0.25">
      <c r="A932" s="69"/>
      <c r="B932" s="69"/>
      <c r="C932" s="69"/>
      <c r="D932" s="79"/>
    </row>
    <row r="933" spans="1:4" x14ac:dyDescent="0.25">
      <c r="A933" s="69"/>
      <c r="B933" s="69"/>
      <c r="C933" s="69"/>
      <c r="D933" s="79"/>
    </row>
    <row r="934" spans="1:4" x14ac:dyDescent="0.25">
      <c r="A934" s="69"/>
      <c r="B934" s="69"/>
      <c r="C934" s="69"/>
      <c r="D934" s="79"/>
    </row>
    <row r="935" spans="1:4" x14ac:dyDescent="0.25">
      <c r="A935" s="69"/>
      <c r="B935" s="69"/>
      <c r="C935" s="69"/>
      <c r="D935" s="79"/>
    </row>
    <row r="936" spans="1:4" x14ac:dyDescent="0.25">
      <c r="A936" s="69"/>
      <c r="B936" s="69"/>
      <c r="C936" s="69"/>
      <c r="D936" s="79"/>
    </row>
    <row r="937" spans="1:4" x14ac:dyDescent="0.25">
      <c r="A937" s="69"/>
      <c r="B937" s="69"/>
      <c r="C937" s="69"/>
      <c r="D937" s="79"/>
    </row>
    <row r="938" spans="1:4" x14ac:dyDescent="0.25">
      <c r="A938" s="69"/>
      <c r="B938" s="69"/>
      <c r="C938" s="69"/>
      <c r="D938" s="79"/>
    </row>
    <row r="939" spans="1:4" x14ac:dyDescent="0.25">
      <c r="A939" s="69"/>
      <c r="B939" s="69"/>
      <c r="C939" s="69"/>
      <c r="D939" s="79"/>
    </row>
    <row r="940" spans="1:4" x14ac:dyDescent="0.25">
      <c r="A940" s="69"/>
      <c r="B940" s="69"/>
      <c r="C940" s="69"/>
      <c r="D940" s="79"/>
    </row>
    <row r="941" spans="1:4" x14ac:dyDescent="0.25">
      <c r="A941" s="69"/>
      <c r="B941" s="69"/>
      <c r="C941" s="69"/>
      <c r="D941" s="79"/>
    </row>
    <row r="942" spans="1:4" x14ac:dyDescent="0.25">
      <c r="A942" s="69"/>
      <c r="B942" s="69"/>
      <c r="C942" s="69"/>
      <c r="D942" s="79"/>
    </row>
    <row r="943" spans="1:4" x14ac:dyDescent="0.25">
      <c r="A943" s="69"/>
      <c r="B943" s="69"/>
      <c r="C943" s="69"/>
      <c r="D943" s="79"/>
    </row>
    <row r="944" spans="1:4" x14ac:dyDescent="0.25">
      <c r="A944" s="69"/>
      <c r="B944" s="69"/>
      <c r="C944" s="69"/>
      <c r="D944" s="79"/>
    </row>
    <row r="945" spans="1:4" x14ac:dyDescent="0.25">
      <c r="A945" s="69"/>
      <c r="B945" s="69"/>
      <c r="C945" s="69"/>
      <c r="D945" s="79"/>
    </row>
    <row r="946" spans="1:4" x14ac:dyDescent="0.25">
      <c r="A946" s="69"/>
      <c r="B946" s="69"/>
      <c r="C946" s="69"/>
      <c r="D946" s="79"/>
    </row>
    <row r="947" spans="1:4" x14ac:dyDescent="0.25">
      <c r="A947" s="69"/>
      <c r="B947" s="69"/>
      <c r="C947" s="69"/>
      <c r="D947" s="79"/>
    </row>
    <row r="948" spans="1:4" x14ac:dyDescent="0.25">
      <c r="A948" s="69"/>
      <c r="B948" s="69"/>
      <c r="C948" s="69"/>
      <c r="D948" s="79"/>
    </row>
    <row r="949" spans="1:4" x14ac:dyDescent="0.25">
      <c r="A949" s="69"/>
      <c r="B949" s="69"/>
      <c r="C949" s="69"/>
      <c r="D949" s="79"/>
    </row>
    <row r="950" spans="1:4" x14ac:dyDescent="0.25">
      <c r="A950" s="69"/>
      <c r="B950" s="69"/>
      <c r="C950" s="69"/>
      <c r="D950" s="79"/>
    </row>
    <row r="951" spans="1:4" x14ac:dyDescent="0.25">
      <c r="A951" s="69"/>
      <c r="B951" s="69"/>
      <c r="C951" s="69"/>
      <c r="D951" s="79"/>
    </row>
    <row r="952" spans="1:4" x14ac:dyDescent="0.25">
      <c r="A952" s="69"/>
      <c r="B952" s="69"/>
      <c r="C952" s="69"/>
      <c r="D952" s="79"/>
    </row>
    <row r="953" spans="1:4" x14ac:dyDescent="0.25">
      <c r="A953" s="69"/>
      <c r="B953" s="69"/>
      <c r="C953" s="69"/>
      <c r="D953" s="79"/>
    </row>
    <row r="954" spans="1:4" x14ac:dyDescent="0.25">
      <c r="A954" s="69"/>
      <c r="B954" s="69"/>
      <c r="C954" s="69"/>
      <c r="D954" s="79"/>
    </row>
    <row r="955" spans="1:4" x14ac:dyDescent="0.25">
      <c r="A955" s="69"/>
      <c r="B955" s="69"/>
      <c r="C955" s="69"/>
      <c r="D955" s="79"/>
    </row>
    <row r="956" spans="1:4" x14ac:dyDescent="0.25">
      <c r="A956" s="69"/>
      <c r="B956" s="69"/>
      <c r="C956" s="69"/>
      <c r="D956" s="79"/>
    </row>
    <row r="957" spans="1:4" x14ac:dyDescent="0.25">
      <c r="A957" s="69"/>
      <c r="B957" s="69"/>
      <c r="C957" s="69"/>
      <c r="D957" s="79"/>
    </row>
    <row r="958" spans="1:4" x14ac:dyDescent="0.25">
      <c r="A958" s="69"/>
      <c r="B958" s="69"/>
      <c r="C958" s="69"/>
      <c r="D958" s="79"/>
    </row>
    <row r="959" spans="1:4" x14ac:dyDescent="0.25">
      <c r="A959" s="69"/>
      <c r="B959" s="69"/>
      <c r="C959" s="69"/>
      <c r="D959" s="79"/>
    </row>
    <row r="960" spans="1:4" x14ac:dyDescent="0.25">
      <c r="A960" s="69"/>
      <c r="B960" s="69"/>
      <c r="C960" s="69"/>
      <c r="D960" s="79"/>
    </row>
    <row r="961" spans="1:4" x14ac:dyDescent="0.25">
      <c r="A961" s="69"/>
      <c r="B961" s="69"/>
      <c r="C961" s="69"/>
      <c r="D961" s="79"/>
    </row>
    <row r="962" spans="1:4" x14ac:dyDescent="0.25">
      <c r="A962" s="69"/>
      <c r="B962" s="69"/>
      <c r="C962" s="69"/>
      <c r="D962" s="79"/>
    </row>
    <row r="963" spans="1:4" x14ac:dyDescent="0.25">
      <c r="A963" s="69"/>
      <c r="B963" s="69"/>
      <c r="C963" s="69"/>
      <c r="D963" s="79"/>
    </row>
    <row r="964" spans="1:4" x14ac:dyDescent="0.25">
      <c r="A964" s="69"/>
      <c r="B964" s="69"/>
      <c r="C964" s="69"/>
      <c r="D964" s="79"/>
    </row>
    <row r="965" spans="1:4" x14ac:dyDescent="0.25">
      <c r="A965" s="69"/>
      <c r="B965" s="69"/>
      <c r="C965" s="69"/>
      <c r="D965" s="79"/>
    </row>
    <row r="966" spans="1:4" x14ac:dyDescent="0.25">
      <c r="A966" s="69"/>
      <c r="B966" s="69"/>
      <c r="C966" s="69"/>
      <c r="D966" s="79"/>
    </row>
    <row r="967" spans="1:4" x14ac:dyDescent="0.25">
      <c r="A967" s="69"/>
      <c r="B967" s="69"/>
      <c r="C967" s="69"/>
      <c r="D967" s="79"/>
    </row>
    <row r="968" spans="1:4" x14ac:dyDescent="0.25">
      <c r="A968" s="69"/>
      <c r="B968" s="69"/>
      <c r="C968" s="69"/>
      <c r="D968" s="79"/>
    </row>
    <row r="969" spans="1:4" x14ac:dyDescent="0.25">
      <c r="A969" s="69"/>
      <c r="B969" s="69"/>
      <c r="C969" s="69"/>
      <c r="D969" s="79"/>
    </row>
    <row r="970" spans="1:4" x14ac:dyDescent="0.25">
      <c r="A970" s="69"/>
      <c r="B970" s="69"/>
      <c r="C970" s="69"/>
      <c r="D970" s="79"/>
    </row>
    <row r="971" spans="1:4" x14ac:dyDescent="0.25">
      <c r="A971" s="69"/>
      <c r="B971" s="69"/>
      <c r="C971" s="69"/>
      <c r="D971" s="79"/>
    </row>
    <row r="972" spans="1:4" x14ac:dyDescent="0.25">
      <c r="A972" s="69"/>
      <c r="B972" s="69"/>
      <c r="C972" s="69"/>
      <c r="D972" s="79"/>
    </row>
    <row r="973" spans="1:4" x14ac:dyDescent="0.25">
      <c r="A973" s="69"/>
      <c r="B973" s="69"/>
      <c r="C973" s="69"/>
      <c r="D973" s="79"/>
    </row>
    <row r="974" spans="1:4" x14ac:dyDescent="0.25">
      <c r="A974" s="69"/>
      <c r="B974" s="69"/>
      <c r="C974" s="69"/>
      <c r="D974" s="79"/>
    </row>
    <row r="975" spans="1:4" x14ac:dyDescent="0.25">
      <c r="A975" s="69"/>
      <c r="B975" s="69"/>
      <c r="C975" s="69"/>
      <c r="D975" s="79"/>
    </row>
    <row r="976" spans="1:4" x14ac:dyDescent="0.25">
      <c r="A976" s="69"/>
      <c r="B976" s="69"/>
      <c r="C976" s="69"/>
      <c r="D976" s="79"/>
    </row>
    <row r="977" spans="1:4" x14ac:dyDescent="0.25">
      <c r="A977" s="69"/>
      <c r="B977" s="69"/>
      <c r="C977" s="69"/>
      <c r="D977" s="79"/>
    </row>
    <row r="978" spans="1:4" x14ac:dyDescent="0.25">
      <c r="A978" s="69"/>
      <c r="B978" s="69"/>
      <c r="C978" s="69"/>
      <c r="D978" s="79"/>
    </row>
    <row r="979" spans="1:4" x14ac:dyDescent="0.25">
      <c r="A979" s="69"/>
      <c r="B979" s="69"/>
      <c r="C979" s="69"/>
      <c r="D979" s="79"/>
    </row>
    <row r="980" spans="1:4" x14ac:dyDescent="0.25">
      <c r="A980" s="69"/>
      <c r="B980" s="69"/>
      <c r="C980" s="69"/>
      <c r="D980" s="79"/>
    </row>
    <row r="981" spans="1:4" x14ac:dyDescent="0.25">
      <c r="A981" s="69"/>
      <c r="B981" s="69"/>
      <c r="C981" s="69"/>
      <c r="D981" s="79"/>
    </row>
    <row r="982" spans="1:4" x14ac:dyDescent="0.25">
      <c r="A982" s="69"/>
      <c r="B982" s="69"/>
      <c r="C982" s="69"/>
      <c r="D982" s="79"/>
    </row>
    <row r="983" spans="1:4" x14ac:dyDescent="0.25">
      <c r="A983" s="69"/>
      <c r="B983" s="69"/>
      <c r="C983" s="69"/>
      <c r="D983" s="79"/>
    </row>
    <row r="984" spans="1:4" x14ac:dyDescent="0.25">
      <c r="A984" s="69"/>
      <c r="B984" s="69"/>
      <c r="C984" s="69"/>
      <c r="D984" s="79"/>
    </row>
    <row r="985" spans="1:4" x14ac:dyDescent="0.25">
      <c r="A985" s="69"/>
      <c r="B985" s="69"/>
      <c r="C985" s="69"/>
      <c r="D985" s="79"/>
    </row>
    <row r="986" spans="1:4" x14ac:dyDescent="0.25">
      <c r="A986" s="69"/>
      <c r="B986" s="69"/>
      <c r="C986" s="69"/>
      <c r="D986" s="79"/>
    </row>
    <row r="987" spans="1:4" x14ac:dyDescent="0.25">
      <c r="A987" s="69"/>
      <c r="B987" s="69"/>
      <c r="C987" s="69"/>
      <c r="D987" s="79"/>
    </row>
    <row r="988" spans="1:4" x14ac:dyDescent="0.25">
      <c r="A988" s="69"/>
      <c r="B988" s="69"/>
      <c r="C988" s="69"/>
      <c r="D988" s="79"/>
    </row>
    <row r="989" spans="1:4" x14ac:dyDescent="0.25">
      <c r="A989" s="69"/>
      <c r="B989" s="69"/>
      <c r="C989" s="69"/>
      <c r="D989" s="79"/>
    </row>
    <row r="990" spans="1:4" x14ac:dyDescent="0.25">
      <c r="A990" s="69"/>
      <c r="B990" s="69"/>
      <c r="C990" s="69"/>
      <c r="D990" s="79"/>
    </row>
    <row r="991" spans="1:4" x14ac:dyDescent="0.25">
      <c r="A991" s="69"/>
      <c r="B991" s="69"/>
      <c r="C991" s="69"/>
      <c r="D991" s="79"/>
    </row>
    <row r="992" spans="1:4" x14ac:dyDescent="0.25">
      <c r="A992" s="69"/>
      <c r="B992" s="69"/>
      <c r="C992" s="69"/>
      <c r="D992" s="79"/>
    </row>
    <row r="993" spans="1:4" x14ac:dyDescent="0.25">
      <c r="A993" s="69"/>
      <c r="B993" s="69"/>
      <c r="C993" s="69"/>
      <c r="D993" s="79"/>
    </row>
    <row r="994" spans="1:4" x14ac:dyDescent="0.25">
      <c r="A994" s="69"/>
      <c r="B994" s="69"/>
      <c r="C994" s="69"/>
      <c r="D994" s="79"/>
    </row>
    <row r="995" spans="1:4" x14ac:dyDescent="0.25">
      <c r="A995" s="69"/>
      <c r="B995" s="69"/>
      <c r="C995" s="69"/>
      <c r="D995" s="79"/>
    </row>
    <row r="996" spans="1:4" x14ac:dyDescent="0.25">
      <c r="A996" s="69"/>
      <c r="B996" s="69"/>
      <c r="C996" s="69"/>
      <c r="D996" s="79"/>
    </row>
    <row r="997" spans="1:4" x14ac:dyDescent="0.25">
      <c r="A997" s="69"/>
      <c r="B997" s="69"/>
      <c r="C997" s="69"/>
      <c r="D997" s="79"/>
    </row>
    <row r="998" spans="1:4" x14ac:dyDescent="0.25">
      <c r="A998" s="69"/>
      <c r="B998" s="69"/>
      <c r="C998" s="69"/>
      <c r="D998" s="79"/>
    </row>
    <row r="999" spans="1:4" x14ac:dyDescent="0.25">
      <c r="A999" s="69"/>
      <c r="B999" s="69"/>
      <c r="C999" s="69"/>
      <c r="D999" s="79"/>
    </row>
    <row r="1000" spans="1:4" x14ac:dyDescent="0.25">
      <c r="A1000" s="69"/>
      <c r="B1000" s="69"/>
      <c r="C1000" s="69"/>
      <c r="D1000" s="79"/>
    </row>
    <row r="1001" spans="1:4" x14ac:dyDescent="0.25">
      <c r="A1001" s="69"/>
      <c r="B1001" s="69"/>
      <c r="C1001" s="69"/>
      <c r="D1001" s="79"/>
    </row>
    <row r="1002" spans="1:4" x14ac:dyDescent="0.25">
      <c r="A1002" s="69"/>
      <c r="B1002" s="69"/>
      <c r="C1002" s="69"/>
      <c r="D1002" s="79"/>
    </row>
    <row r="1003" spans="1:4" x14ac:dyDescent="0.25">
      <c r="A1003" s="69"/>
      <c r="B1003" s="69"/>
      <c r="C1003" s="69"/>
      <c r="D1003" s="79"/>
    </row>
    <row r="1004" spans="1:4" x14ac:dyDescent="0.25">
      <c r="A1004" s="69"/>
      <c r="B1004" s="69"/>
      <c r="C1004" s="69"/>
      <c r="D1004" s="79"/>
    </row>
    <row r="1005" spans="1:4" x14ac:dyDescent="0.25">
      <c r="A1005" s="69"/>
      <c r="B1005" s="69"/>
      <c r="C1005" s="69"/>
      <c r="D1005" s="79"/>
    </row>
    <row r="1006" spans="1:4" x14ac:dyDescent="0.25">
      <c r="A1006" s="69"/>
      <c r="B1006" s="69"/>
      <c r="C1006" s="69"/>
      <c r="D1006" s="79"/>
    </row>
    <row r="1007" spans="1:4" x14ac:dyDescent="0.25">
      <c r="A1007" s="69"/>
      <c r="B1007" s="69"/>
      <c r="C1007" s="69"/>
      <c r="D1007" s="79"/>
    </row>
    <row r="1008" spans="1:4" x14ac:dyDescent="0.25">
      <c r="A1008" s="69"/>
      <c r="B1008" s="69"/>
      <c r="C1008" s="69"/>
      <c r="D1008" s="79"/>
    </row>
    <row r="1009" spans="1:4" x14ac:dyDescent="0.25">
      <c r="A1009" s="69"/>
      <c r="B1009" s="69"/>
      <c r="C1009" s="69"/>
      <c r="D1009" s="79"/>
    </row>
    <row r="1010" spans="1:4" x14ac:dyDescent="0.25">
      <c r="A1010" s="69"/>
      <c r="B1010" s="69"/>
      <c r="C1010" s="69"/>
      <c r="D1010" s="79"/>
    </row>
    <row r="1011" spans="1:4" x14ac:dyDescent="0.25">
      <c r="A1011" s="69"/>
      <c r="B1011" s="69"/>
      <c r="C1011" s="69"/>
      <c r="D1011" s="79"/>
    </row>
    <row r="1012" spans="1:4" x14ac:dyDescent="0.25">
      <c r="A1012" s="69"/>
      <c r="B1012" s="69"/>
      <c r="C1012" s="69"/>
      <c r="D1012" s="79"/>
    </row>
    <row r="1013" spans="1:4" x14ac:dyDescent="0.25">
      <c r="A1013" s="69"/>
      <c r="B1013" s="69"/>
      <c r="C1013" s="69"/>
      <c r="D1013" s="79"/>
    </row>
    <row r="1014" spans="1:4" x14ac:dyDescent="0.25">
      <c r="A1014" s="69"/>
      <c r="B1014" s="69"/>
      <c r="C1014" s="69"/>
      <c r="D1014" s="79"/>
    </row>
    <row r="1015" spans="1:4" x14ac:dyDescent="0.25">
      <c r="A1015" s="69"/>
      <c r="B1015" s="69"/>
      <c r="C1015" s="69"/>
      <c r="D1015" s="79"/>
    </row>
    <row r="1016" spans="1:4" x14ac:dyDescent="0.25">
      <c r="A1016" s="69"/>
      <c r="B1016" s="69"/>
      <c r="C1016" s="69"/>
      <c r="D1016" s="79"/>
    </row>
    <row r="1017" spans="1:4" x14ac:dyDescent="0.25">
      <c r="A1017" s="69"/>
      <c r="B1017" s="69"/>
      <c r="C1017" s="69"/>
      <c r="D1017" s="79"/>
    </row>
    <row r="1018" spans="1:4" x14ac:dyDescent="0.25">
      <c r="A1018" s="69"/>
      <c r="B1018" s="69"/>
      <c r="C1018" s="69"/>
      <c r="D1018" s="79"/>
    </row>
    <row r="1019" spans="1:4" x14ac:dyDescent="0.25">
      <c r="A1019" s="69"/>
      <c r="B1019" s="69"/>
      <c r="C1019" s="69"/>
      <c r="D1019" s="79"/>
    </row>
    <row r="1020" spans="1:4" x14ac:dyDescent="0.25">
      <c r="A1020" s="69"/>
      <c r="B1020" s="69"/>
      <c r="C1020" s="69"/>
      <c r="D1020" s="79"/>
    </row>
    <row r="1021" spans="1:4" x14ac:dyDescent="0.25">
      <c r="A1021" s="69"/>
      <c r="B1021" s="69"/>
      <c r="C1021" s="69"/>
      <c r="D1021" s="79"/>
    </row>
    <row r="1022" spans="1:4" x14ac:dyDescent="0.25">
      <c r="A1022" s="69"/>
      <c r="B1022" s="69"/>
      <c r="C1022" s="69"/>
      <c r="D1022" s="79"/>
    </row>
    <row r="1023" spans="1:4" x14ac:dyDescent="0.25">
      <c r="A1023" s="69"/>
      <c r="B1023" s="69"/>
      <c r="C1023" s="69"/>
      <c r="D1023" s="79"/>
    </row>
    <row r="1024" spans="1:4" x14ac:dyDescent="0.25">
      <c r="A1024" s="69"/>
      <c r="B1024" s="69"/>
      <c r="C1024" s="69"/>
      <c r="D1024" s="79"/>
    </row>
    <row r="1025" spans="1:4" x14ac:dyDescent="0.25">
      <c r="A1025" s="69"/>
      <c r="B1025" s="69"/>
      <c r="C1025" s="69"/>
      <c r="D1025" s="79"/>
    </row>
    <row r="1026" spans="1:4" x14ac:dyDescent="0.25">
      <c r="A1026" s="69"/>
      <c r="B1026" s="69"/>
      <c r="C1026" s="69"/>
      <c r="D1026" s="79"/>
    </row>
    <row r="1027" spans="1:4" x14ac:dyDescent="0.25">
      <c r="A1027" s="69"/>
      <c r="B1027" s="69"/>
      <c r="C1027" s="69"/>
      <c r="D1027" s="79"/>
    </row>
    <row r="1028" spans="1:4" x14ac:dyDescent="0.25">
      <c r="A1028" s="69"/>
      <c r="B1028" s="69"/>
      <c r="C1028" s="69"/>
      <c r="D1028" s="79"/>
    </row>
    <row r="1029" spans="1:4" x14ac:dyDescent="0.25">
      <c r="A1029" s="69"/>
      <c r="B1029" s="69"/>
      <c r="C1029" s="69"/>
      <c r="D1029" s="79"/>
    </row>
    <row r="1030" spans="1:4" x14ac:dyDescent="0.25">
      <c r="A1030" s="69"/>
      <c r="B1030" s="69"/>
      <c r="C1030" s="69"/>
      <c r="D1030" s="79"/>
    </row>
    <row r="1031" spans="1:4" x14ac:dyDescent="0.25">
      <c r="A1031" s="69"/>
      <c r="B1031" s="69"/>
      <c r="C1031" s="69"/>
      <c r="D1031" s="79"/>
    </row>
    <row r="1032" spans="1:4" x14ac:dyDescent="0.25">
      <c r="A1032" s="69"/>
      <c r="B1032" s="69"/>
      <c r="C1032" s="69"/>
      <c r="D1032" s="79"/>
    </row>
    <row r="1033" spans="1:4" x14ac:dyDescent="0.25">
      <c r="A1033" s="69"/>
      <c r="B1033" s="69"/>
      <c r="C1033" s="69"/>
      <c r="D1033" s="79"/>
    </row>
    <row r="1034" spans="1:4" x14ac:dyDescent="0.25">
      <c r="A1034" s="69"/>
      <c r="B1034" s="69"/>
      <c r="C1034" s="69"/>
      <c r="D1034" s="79"/>
    </row>
    <row r="1035" spans="1:4" x14ac:dyDescent="0.25">
      <c r="A1035" s="9"/>
      <c r="B1035" s="69"/>
      <c r="C1035" s="69"/>
      <c r="D1035" s="79"/>
    </row>
    <row r="1036" spans="1:4" x14ac:dyDescent="0.25">
      <c r="A1036" s="9"/>
      <c r="B1036" s="69"/>
      <c r="C1036" s="69"/>
      <c r="D1036" s="79"/>
    </row>
    <row r="1037" spans="1:4" x14ac:dyDescent="0.25">
      <c r="A1037" s="9"/>
      <c r="B1037" s="69"/>
      <c r="C1037" s="69"/>
      <c r="D1037" s="79"/>
    </row>
    <row r="1038" spans="1:4" x14ac:dyDescent="0.25">
      <c r="A1038" s="9"/>
      <c r="B1038" s="69"/>
      <c r="C1038" s="69"/>
      <c r="D1038" s="79"/>
    </row>
    <row r="1039" spans="1:4" x14ac:dyDescent="0.25">
      <c r="A1039" s="9"/>
      <c r="B1039" s="69"/>
      <c r="C1039" s="69"/>
      <c r="D1039" s="79"/>
    </row>
    <row r="1040" spans="1:4" x14ac:dyDescent="0.25">
      <c r="A1040" s="9"/>
      <c r="B1040" s="69"/>
      <c r="C1040" s="69"/>
      <c r="D1040" s="79"/>
    </row>
    <row r="1041" spans="1:4" x14ac:dyDescent="0.25">
      <c r="A1041" s="9"/>
      <c r="B1041" s="69"/>
      <c r="C1041" s="69"/>
      <c r="D1041" s="79"/>
    </row>
    <row r="1042" spans="1:4" x14ac:dyDescent="0.25">
      <c r="A1042" s="9"/>
      <c r="B1042" s="69"/>
      <c r="C1042" s="69"/>
      <c r="D1042" s="79"/>
    </row>
    <row r="1043" spans="1:4" x14ac:dyDescent="0.25">
      <c r="A1043" s="9"/>
      <c r="B1043" s="69"/>
      <c r="C1043" s="69"/>
      <c r="D1043" s="79"/>
    </row>
    <row r="1044" spans="1:4" x14ac:dyDescent="0.25">
      <c r="A1044" s="9"/>
      <c r="B1044" s="69"/>
      <c r="C1044" s="69"/>
      <c r="D1044" s="79"/>
    </row>
    <row r="1045" spans="1:4" x14ac:dyDescent="0.25">
      <c r="A1045" s="9"/>
      <c r="B1045" s="69"/>
      <c r="C1045" s="69"/>
      <c r="D1045" s="79"/>
    </row>
    <row r="1046" spans="1:4" x14ac:dyDescent="0.25">
      <c r="A1046" s="9"/>
      <c r="B1046" s="69"/>
      <c r="C1046" s="69"/>
      <c r="D1046" s="79"/>
    </row>
    <row r="1047" spans="1:4" x14ac:dyDescent="0.25">
      <c r="A1047" s="9"/>
      <c r="B1047" s="69"/>
      <c r="C1047" s="69"/>
      <c r="D1047" s="79"/>
    </row>
    <row r="1048" spans="1:4" x14ac:dyDescent="0.25">
      <c r="A1048" s="9"/>
      <c r="B1048" s="69"/>
      <c r="C1048" s="69"/>
      <c r="D1048" s="79"/>
    </row>
    <row r="1049" spans="1:4" x14ac:dyDescent="0.25">
      <c r="A1049" s="9"/>
      <c r="B1049" s="69"/>
      <c r="C1049" s="69"/>
      <c r="D1049" s="79"/>
    </row>
    <row r="1050" spans="1:4" x14ac:dyDescent="0.25">
      <c r="A1050" s="9"/>
      <c r="B1050" s="69"/>
      <c r="C1050" s="69"/>
      <c r="D1050" s="79"/>
    </row>
    <row r="1051" spans="1:4" x14ac:dyDescent="0.25">
      <c r="A1051" s="9"/>
      <c r="B1051" s="69"/>
      <c r="C1051" s="69"/>
      <c r="D1051" s="79"/>
    </row>
    <row r="1052" spans="1:4" x14ac:dyDescent="0.25">
      <c r="A1052" s="9"/>
      <c r="B1052" s="69"/>
      <c r="C1052" s="69"/>
      <c r="D1052" s="79"/>
    </row>
    <row r="1053" spans="1:4" x14ac:dyDescent="0.25">
      <c r="A1053" s="9"/>
      <c r="B1053" s="69"/>
      <c r="C1053" s="69"/>
      <c r="D1053" s="79"/>
    </row>
    <row r="1054" spans="1:4" x14ac:dyDescent="0.25">
      <c r="A1054" s="9"/>
      <c r="B1054" s="69"/>
      <c r="C1054" s="69"/>
      <c r="D1054" s="79"/>
    </row>
    <row r="1055" spans="1:4" x14ac:dyDescent="0.25">
      <c r="A1055" s="9"/>
      <c r="B1055" s="69"/>
      <c r="C1055" s="69"/>
      <c r="D1055" s="79"/>
    </row>
    <row r="1056" spans="1:4" x14ac:dyDescent="0.25">
      <c r="A1056" s="9"/>
      <c r="B1056" s="69"/>
      <c r="C1056" s="69"/>
      <c r="D1056" s="79"/>
    </row>
    <row r="1057" spans="1:4" x14ac:dyDescent="0.25">
      <c r="A1057" s="9"/>
      <c r="B1057" s="69"/>
      <c r="C1057" s="69"/>
      <c r="D1057" s="79"/>
    </row>
    <row r="1058" spans="1:4" x14ac:dyDescent="0.25">
      <c r="A1058" s="9"/>
      <c r="B1058" s="69"/>
      <c r="C1058" s="69"/>
      <c r="D1058" s="79"/>
    </row>
    <row r="1059" spans="1:4" x14ac:dyDescent="0.25">
      <c r="A1059" s="9"/>
      <c r="B1059" s="69"/>
      <c r="C1059" s="69"/>
      <c r="D1059" s="79"/>
    </row>
    <row r="1060" spans="1:4" x14ac:dyDescent="0.25">
      <c r="A1060" s="9"/>
      <c r="B1060" s="69"/>
      <c r="C1060" s="69"/>
      <c r="D1060" s="79"/>
    </row>
    <row r="1061" spans="1:4" x14ac:dyDescent="0.25">
      <c r="A1061" s="9"/>
      <c r="B1061" s="69"/>
      <c r="C1061" s="69"/>
      <c r="D1061" s="79"/>
    </row>
    <row r="1062" spans="1:4" x14ac:dyDescent="0.25">
      <c r="A1062" s="9"/>
      <c r="B1062" s="69"/>
      <c r="C1062" s="69"/>
      <c r="D1062" s="79"/>
    </row>
    <row r="1063" spans="1:4" x14ac:dyDescent="0.25">
      <c r="A1063" s="9"/>
      <c r="B1063" s="69"/>
      <c r="C1063" s="69"/>
      <c r="D1063" s="79"/>
    </row>
    <row r="1064" spans="1:4" x14ac:dyDescent="0.25">
      <c r="A1064" s="9"/>
      <c r="B1064" s="69"/>
      <c r="C1064" s="69"/>
      <c r="D1064" s="79"/>
    </row>
    <row r="1065" spans="1:4" x14ac:dyDescent="0.25">
      <c r="A1065" s="9"/>
      <c r="B1065" s="69"/>
      <c r="C1065" s="69"/>
      <c r="D1065" s="79"/>
    </row>
    <row r="1066" spans="1:4" x14ac:dyDescent="0.25">
      <c r="A1066" s="9"/>
      <c r="B1066" s="69"/>
      <c r="C1066" s="69"/>
      <c r="D1066" s="79"/>
    </row>
    <row r="1067" spans="1:4" x14ac:dyDescent="0.25">
      <c r="A1067" s="9"/>
      <c r="B1067" s="69"/>
      <c r="C1067" s="69"/>
      <c r="D1067" s="79"/>
    </row>
    <row r="1068" spans="1:4" x14ac:dyDescent="0.25">
      <c r="A1068" s="9"/>
      <c r="B1068" s="69"/>
      <c r="C1068" s="69"/>
      <c r="D1068" s="79"/>
    </row>
    <row r="1069" spans="1:4" x14ac:dyDescent="0.25">
      <c r="A1069" s="9"/>
      <c r="B1069" s="69"/>
      <c r="C1069" s="69"/>
      <c r="D1069" s="79"/>
    </row>
    <row r="1070" spans="1:4" x14ac:dyDescent="0.25">
      <c r="A1070" s="9"/>
      <c r="B1070" s="69"/>
      <c r="C1070" s="69"/>
      <c r="D1070" s="79"/>
    </row>
    <row r="1071" spans="1:4" x14ac:dyDescent="0.25">
      <c r="A1071" s="9"/>
      <c r="B1071" s="69"/>
      <c r="C1071" s="69"/>
      <c r="D1071" s="79"/>
    </row>
    <row r="1072" spans="1:4" x14ac:dyDescent="0.25">
      <c r="A1072" s="9"/>
      <c r="B1072" s="69"/>
      <c r="C1072" s="69"/>
      <c r="D1072" s="79"/>
    </row>
    <row r="1073" spans="1:4" x14ac:dyDescent="0.25">
      <c r="A1073" s="9"/>
      <c r="B1073" s="69"/>
      <c r="C1073" s="69"/>
      <c r="D1073" s="79"/>
    </row>
    <row r="1074" spans="1:4" x14ac:dyDescent="0.25">
      <c r="A1074" s="9"/>
      <c r="B1074" s="69"/>
      <c r="C1074" s="69"/>
      <c r="D1074" s="79"/>
    </row>
    <row r="1075" spans="1:4" x14ac:dyDescent="0.25">
      <c r="A1075" s="9"/>
      <c r="B1075" s="69"/>
      <c r="C1075" s="69"/>
      <c r="D1075" s="79"/>
    </row>
    <row r="1076" spans="1:4" x14ac:dyDescent="0.25">
      <c r="A1076" s="9"/>
      <c r="B1076" s="69"/>
      <c r="C1076" s="69"/>
      <c r="D1076" s="79"/>
    </row>
    <row r="1077" spans="1:4" x14ac:dyDescent="0.25">
      <c r="A1077" s="9"/>
      <c r="B1077" s="69"/>
      <c r="C1077" s="69"/>
      <c r="D1077" s="79"/>
    </row>
    <row r="1078" spans="1:4" x14ac:dyDescent="0.25">
      <c r="A1078" s="9"/>
      <c r="B1078" s="69"/>
      <c r="C1078" s="69"/>
      <c r="D1078" s="79"/>
    </row>
    <row r="1079" spans="1:4" x14ac:dyDescent="0.25">
      <c r="A1079" s="9"/>
      <c r="B1079" s="69"/>
      <c r="C1079" s="69"/>
      <c r="D1079" s="79"/>
    </row>
    <row r="1080" spans="1:4" x14ac:dyDescent="0.25">
      <c r="A1080" s="9"/>
      <c r="B1080" s="69"/>
      <c r="C1080" s="69"/>
      <c r="D1080" s="79"/>
    </row>
    <row r="1081" spans="1:4" x14ac:dyDescent="0.25">
      <c r="A1081" s="9"/>
      <c r="B1081" s="69"/>
      <c r="C1081" s="69"/>
      <c r="D1081" s="79"/>
    </row>
    <row r="1082" spans="1:4" x14ac:dyDescent="0.25">
      <c r="A1082" s="9"/>
      <c r="B1082" s="69"/>
      <c r="C1082" s="69"/>
      <c r="D1082" s="79"/>
    </row>
    <row r="1083" spans="1:4" x14ac:dyDescent="0.25">
      <c r="A1083" s="9"/>
      <c r="B1083" s="69"/>
      <c r="C1083" s="69"/>
      <c r="D1083" s="79"/>
    </row>
    <row r="1084" spans="1:4" x14ac:dyDescent="0.25">
      <c r="A1084" s="9"/>
      <c r="B1084" s="69"/>
      <c r="C1084" s="69"/>
      <c r="D1084" s="79"/>
    </row>
    <row r="1085" spans="1:4" x14ac:dyDescent="0.25">
      <c r="A1085" s="9"/>
      <c r="B1085" s="69"/>
      <c r="C1085" s="69"/>
      <c r="D1085" s="79"/>
    </row>
    <row r="1086" spans="1:4" x14ac:dyDescent="0.25">
      <c r="A1086" s="9"/>
      <c r="B1086" s="69"/>
      <c r="C1086" s="69"/>
      <c r="D1086" s="79"/>
    </row>
    <row r="1087" spans="1:4" x14ac:dyDescent="0.25">
      <c r="A1087" s="9"/>
      <c r="B1087" s="69"/>
      <c r="C1087" s="69"/>
      <c r="D1087" s="79"/>
    </row>
    <row r="1088" spans="1:4" x14ac:dyDescent="0.25">
      <c r="A1088" s="9"/>
      <c r="B1088" s="69"/>
      <c r="C1088" s="69"/>
      <c r="D1088" s="79"/>
    </row>
    <row r="1089" spans="1:4" x14ac:dyDescent="0.25">
      <c r="A1089" s="9"/>
      <c r="B1089" s="69"/>
      <c r="C1089" s="69"/>
      <c r="D1089" s="79"/>
    </row>
    <row r="1090" spans="1:4" x14ac:dyDescent="0.25">
      <c r="A1090" s="9"/>
      <c r="B1090" s="69"/>
      <c r="C1090" s="69"/>
      <c r="D1090" s="79"/>
    </row>
    <row r="1091" spans="1:4" x14ac:dyDescent="0.25">
      <c r="A1091" s="9"/>
      <c r="B1091" s="69"/>
      <c r="C1091" s="69"/>
      <c r="D1091" s="79"/>
    </row>
    <row r="1092" spans="1:4" x14ac:dyDescent="0.25">
      <c r="A1092" s="9"/>
      <c r="B1092" s="69"/>
      <c r="C1092" s="69"/>
      <c r="D1092" s="79"/>
    </row>
    <row r="1093" spans="1:4" x14ac:dyDescent="0.25">
      <c r="A1093" s="9"/>
      <c r="B1093" s="69"/>
      <c r="C1093" s="69"/>
      <c r="D1093" s="79"/>
    </row>
    <row r="1094" spans="1:4" x14ac:dyDescent="0.25">
      <c r="A1094" s="9"/>
      <c r="B1094" s="69"/>
      <c r="C1094" s="69"/>
      <c r="D1094" s="79"/>
    </row>
    <row r="1095" spans="1:4" x14ac:dyDescent="0.25">
      <c r="A1095" s="9"/>
      <c r="B1095" s="69"/>
      <c r="C1095" s="69"/>
      <c r="D1095" s="79"/>
    </row>
    <row r="1096" spans="1:4" x14ac:dyDescent="0.25">
      <c r="A1096" s="9"/>
      <c r="B1096" s="69"/>
      <c r="C1096" s="69"/>
      <c r="D1096" s="79"/>
    </row>
    <row r="1097" spans="1:4" x14ac:dyDescent="0.25">
      <c r="A1097" s="9"/>
      <c r="B1097" s="69"/>
      <c r="C1097" s="69"/>
      <c r="D1097" s="79"/>
    </row>
    <row r="1098" spans="1:4" x14ac:dyDescent="0.25">
      <c r="A1098" s="9"/>
      <c r="B1098" s="69"/>
      <c r="C1098" s="69"/>
      <c r="D1098" s="79"/>
    </row>
    <row r="1099" spans="1:4" x14ac:dyDescent="0.25">
      <c r="A1099" s="9"/>
      <c r="B1099" s="69"/>
      <c r="C1099" s="69"/>
      <c r="D1099" s="79"/>
    </row>
    <row r="1100" spans="1:4" x14ac:dyDescent="0.25">
      <c r="A1100" s="9"/>
      <c r="B1100" s="69"/>
      <c r="C1100" s="69"/>
      <c r="D1100" s="79"/>
    </row>
    <row r="1101" spans="1:4" x14ac:dyDescent="0.25">
      <c r="A1101" s="9"/>
      <c r="B1101" s="69"/>
      <c r="C1101" s="69"/>
      <c r="D1101" s="79"/>
    </row>
    <row r="1102" spans="1:4" x14ac:dyDescent="0.25">
      <c r="A1102" s="9"/>
      <c r="B1102" s="69"/>
      <c r="C1102" s="69"/>
      <c r="D1102" s="79"/>
    </row>
    <row r="1103" spans="1:4" x14ac:dyDescent="0.25">
      <c r="A1103" s="9"/>
      <c r="B1103" s="69"/>
      <c r="C1103" s="69"/>
      <c r="D1103" s="79"/>
    </row>
    <row r="1104" spans="1:4" x14ac:dyDescent="0.25">
      <c r="A1104" s="9"/>
      <c r="B1104" s="69"/>
      <c r="C1104" s="69"/>
      <c r="D1104" s="79"/>
    </row>
    <row r="1105" spans="1:4" x14ac:dyDescent="0.25">
      <c r="A1105" s="9"/>
      <c r="B1105" s="69"/>
      <c r="C1105" s="69"/>
      <c r="D1105" s="79"/>
    </row>
    <row r="1106" spans="1:4" x14ac:dyDescent="0.25">
      <c r="A1106" s="9"/>
      <c r="B1106" s="69"/>
      <c r="C1106" s="69"/>
      <c r="D1106" s="79"/>
    </row>
    <row r="1107" spans="1:4" x14ac:dyDescent="0.25">
      <c r="A1107" s="9"/>
      <c r="B1107" s="69"/>
      <c r="C1107" s="69"/>
      <c r="D1107" s="79"/>
    </row>
    <row r="1108" spans="1:4" x14ac:dyDescent="0.25">
      <c r="A1108" s="9"/>
      <c r="B1108" s="69"/>
      <c r="C1108" s="69"/>
      <c r="D1108" s="79"/>
    </row>
    <row r="1109" spans="1:4" x14ac:dyDescent="0.25">
      <c r="A1109" s="9"/>
      <c r="B1109" s="69"/>
      <c r="C1109" s="69"/>
      <c r="D1109" s="79"/>
    </row>
    <row r="1110" spans="1:4" x14ac:dyDescent="0.25">
      <c r="A1110" s="9"/>
      <c r="B1110" s="69"/>
      <c r="C1110" s="69"/>
      <c r="D1110" s="79"/>
    </row>
    <row r="1111" spans="1:4" x14ac:dyDescent="0.25">
      <c r="A1111" s="9"/>
      <c r="B1111" s="69"/>
      <c r="C1111" s="69"/>
      <c r="D1111" s="79"/>
    </row>
    <row r="1112" spans="1:4" x14ac:dyDescent="0.25">
      <c r="A1112" s="9"/>
      <c r="B1112" s="69"/>
      <c r="C1112" s="69"/>
      <c r="D1112" s="79"/>
    </row>
    <row r="1113" spans="1:4" x14ac:dyDescent="0.25">
      <c r="A1113" s="9"/>
      <c r="B1113" s="69"/>
      <c r="C1113" s="69"/>
      <c r="D1113" s="79"/>
    </row>
    <row r="1114" spans="1:4" x14ac:dyDescent="0.25">
      <c r="A1114" s="9"/>
      <c r="B1114" s="69"/>
      <c r="C1114" s="69"/>
      <c r="D1114" s="79"/>
    </row>
    <row r="1115" spans="1:4" x14ac:dyDescent="0.25">
      <c r="A1115" s="9"/>
      <c r="B1115" s="69"/>
      <c r="C1115" s="69"/>
      <c r="D1115" s="79"/>
    </row>
    <row r="1116" spans="1:4" x14ac:dyDescent="0.25">
      <c r="A1116" s="9"/>
      <c r="B1116" s="69"/>
      <c r="C1116" s="69"/>
      <c r="D1116" s="79"/>
    </row>
    <row r="1117" spans="1:4" x14ac:dyDescent="0.25">
      <c r="A1117" s="9"/>
      <c r="B1117" s="69"/>
      <c r="C1117" s="69"/>
      <c r="D1117" s="79"/>
    </row>
    <row r="1118" spans="1:4" x14ac:dyDescent="0.25">
      <c r="A1118" s="9"/>
      <c r="B1118" s="69"/>
      <c r="C1118" s="69"/>
      <c r="D1118" s="79"/>
    </row>
    <row r="1119" spans="1:4" x14ac:dyDescent="0.25">
      <c r="A1119" s="9"/>
      <c r="B1119" s="69"/>
      <c r="C1119" s="69"/>
      <c r="D1119" s="79"/>
    </row>
    <row r="1120" spans="1:4" x14ac:dyDescent="0.25">
      <c r="A1120" s="9"/>
      <c r="B1120" s="69"/>
      <c r="C1120" s="69"/>
      <c r="D1120" s="79"/>
    </row>
    <row r="1121" spans="1:4" x14ac:dyDescent="0.25">
      <c r="A1121" s="9"/>
      <c r="B1121" s="69"/>
      <c r="C1121" s="69"/>
      <c r="D1121" s="79"/>
    </row>
    <row r="1122" spans="1:4" x14ac:dyDescent="0.25">
      <c r="A1122" s="9"/>
      <c r="B1122" s="69"/>
      <c r="C1122" s="69"/>
      <c r="D1122" s="79"/>
    </row>
    <row r="1123" spans="1:4" x14ac:dyDescent="0.25">
      <c r="A1123" s="9"/>
      <c r="B1123" s="69"/>
      <c r="C1123" s="69"/>
      <c r="D1123" s="79"/>
    </row>
    <row r="1124" spans="1:4" x14ac:dyDescent="0.25">
      <c r="A1124" s="9"/>
      <c r="B1124" s="69"/>
      <c r="C1124" s="69"/>
      <c r="D1124" s="79"/>
    </row>
    <row r="1125" spans="1:4" x14ac:dyDescent="0.25">
      <c r="A1125" s="9"/>
      <c r="B1125" s="69"/>
      <c r="C1125" s="69"/>
      <c r="D1125" s="79"/>
    </row>
    <row r="1126" spans="1:4" x14ac:dyDescent="0.25">
      <c r="A1126" s="9"/>
      <c r="B1126" s="69"/>
      <c r="C1126" s="69"/>
      <c r="D1126" s="79"/>
    </row>
    <row r="1127" spans="1:4" x14ac:dyDescent="0.25">
      <c r="A1127" s="9"/>
      <c r="B1127" s="69"/>
      <c r="C1127" s="69"/>
      <c r="D1127" s="79"/>
    </row>
    <row r="1128" spans="1:4" x14ac:dyDescent="0.25">
      <c r="A1128" s="9"/>
      <c r="B1128" s="69"/>
      <c r="C1128" s="69"/>
      <c r="D1128" s="79"/>
    </row>
    <row r="1129" spans="1:4" x14ac:dyDescent="0.25">
      <c r="A1129" s="9"/>
      <c r="B1129" s="69"/>
      <c r="C1129" s="69"/>
      <c r="D1129" s="79"/>
    </row>
    <row r="1130" spans="1:4" x14ac:dyDescent="0.25">
      <c r="A1130" s="9"/>
      <c r="B1130" s="69"/>
      <c r="C1130" s="69"/>
      <c r="D1130" s="79"/>
    </row>
    <row r="1131" spans="1:4" x14ac:dyDescent="0.25">
      <c r="A1131" s="9"/>
      <c r="B1131" s="69"/>
      <c r="C1131" s="69"/>
      <c r="D1131" s="79"/>
    </row>
    <row r="1132" spans="1:4" x14ac:dyDescent="0.25">
      <c r="A1132" s="9"/>
      <c r="B1132" s="69"/>
      <c r="C1132" s="69"/>
      <c r="D1132" s="79"/>
    </row>
    <row r="1133" spans="1:4" x14ac:dyDescent="0.25">
      <c r="A1133" s="9"/>
      <c r="B1133" s="69"/>
      <c r="C1133" s="69"/>
      <c r="D1133" s="79"/>
    </row>
    <row r="1134" spans="1:4" x14ac:dyDescent="0.25">
      <c r="A1134" s="9"/>
      <c r="B1134" s="69"/>
      <c r="C1134" s="69"/>
      <c r="D1134" s="79"/>
    </row>
    <row r="1135" spans="1:4" x14ac:dyDescent="0.25">
      <c r="A1135" s="9"/>
      <c r="B1135" s="69"/>
      <c r="C1135" s="69"/>
      <c r="D1135" s="79"/>
    </row>
    <row r="1136" spans="1:4" x14ac:dyDescent="0.25">
      <c r="A1136" s="9"/>
      <c r="B1136" s="69"/>
      <c r="C1136" s="69"/>
      <c r="D1136" s="79"/>
    </row>
    <row r="1137" spans="1:4" x14ac:dyDescent="0.25">
      <c r="A1137" s="9"/>
      <c r="B1137" s="69"/>
      <c r="C1137" s="69"/>
      <c r="D1137" s="79"/>
    </row>
    <row r="1138" spans="1:4" x14ac:dyDescent="0.25">
      <c r="A1138" s="9"/>
      <c r="B1138" s="69"/>
      <c r="C1138" s="69"/>
      <c r="D1138" s="79"/>
    </row>
    <row r="1139" spans="1:4" x14ac:dyDescent="0.25">
      <c r="A1139" s="9"/>
      <c r="B1139" s="69"/>
      <c r="C1139" s="69"/>
      <c r="D1139" s="79"/>
    </row>
    <row r="1140" spans="1:4" x14ac:dyDescent="0.25">
      <c r="A1140" s="9"/>
      <c r="B1140" s="69"/>
      <c r="C1140" s="69"/>
      <c r="D1140" s="79"/>
    </row>
    <row r="1141" spans="1:4" x14ac:dyDescent="0.25">
      <c r="A1141" s="9"/>
      <c r="B1141" s="69"/>
      <c r="C1141" s="69"/>
      <c r="D1141" s="79"/>
    </row>
    <row r="1142" spans="1:4" x14ac:dyDescent="0.25">
      <c r="A1142" s="9"/>
      <c r="B1142" s="69"/>
      <c r="C1142" s="69"/>
      <c r="D1142" s="79"/>
    </row>
    <row r="1143" spans="1:4" x14ac:dyDescent="0.25">
      <c r="A1143" s="9"/>
      <c r="B1143" s="69"/>
      <c r="C1143" s="69"/>
      <c r="D1143" s="79"/>
    </row>
    <row r="1144" spans="1:4" x14ac:dyDescent="0.25">
      <c r="A1144" s="9"/>
      <c r="B1144" s="69"/>
      <c r="C1144" s="69"/>
      <c r="D1144" s="79"/>
    </row>
    <row r="1145" spans="1:4" x14ac:dyDescent="0.25">
      <c r="A1145" s="9"/>
      <c r="B1145" s="69"/>
      <c r="C1145" s="69"/>
      <c r="D1145" s="79"/>
    </row>
    <row r="1146" spans="1:4" x14ac:dyDescent="0.25">
      <c r="A1146" s="9"/>
      <c r="B1146" s="69"/>
      <c r="C1146" s="69"/>
      <c r="D1146" s="79"/>
    </row>
    <row r="1147" spans="1:4" x14ac:dyDescent="0.25">
      <c r="A1147" s="9"/>
      <c r="B1147" s="69"/>
      <c r="C1147" s="69"/>
      <c r="D1147" s="79"/>
    </row>
    <row r="1148" spans="1:4" x14ac:dyDescent="0.25">
      <c r="A1148" s="9"/>
      <c r="B1148" s="69"/>
      <c r="C1148" s="69"/>
      <c r="D1148" s="79"/>
    </row>
    <row r="1149" spans="1:4" x14ac:dyDescent="0.25">
      <c r="A1149" s="9"/>
      <c r="B1149" s="69"/>
      <c r="C1149" s="69"/>
      <c r="D1149" s="79"/>
    </row>
    <row r="1150" spans="1:4" x14ac:dyDescent="0.25">
      <c r="A1150" s="9"/>
      <c r="B1150" s="69"/>
      <c r="C1150" s="69"/>
      <c r="D1150" s="79"/>
    </row>
    <row r="1151" spans="1:4" x14ac:dyDescent="0.25">
      <c r="A1151" s="9"/>
      <c r="B1151" s="69"/>
      <c r="C1151" s="69"/>
      <c r="D1151" s="79"/>
    </row>
    <row r="1152" spans="1:4" x14ac:dyDescent="0.25">
      <c r="A1152" s="9"/>
      <c r="B1152" s="69"/>
      <c r="C1152" s="69"/>
      <c r="D1152" s="79"/>
    </row>
    <row r="1153" spans="1:4" x14ac:dyDescent="0.25">
      <c r="A1153" s="9"/>
      <c r="B1153" s="69"/>
      <c r="C1153" s="69"/>
      <c r="D1153" s="79"/>
    </row>
    <row r="1154" spans="1:4" x14ac:dyDescent="0.25">
      <c r="A1154" s="9"/>
      <c r="B1154" s="69"/>
      <c r="C1154" s="69"/>
      <c r="D1154" s="79"/>
    </row>
    <row r="1155" spans="1:4" x14ac:dyDescent="0.25">
      <c r="A1155" s="9"/>
      <c r="B1155" s="69"/>
      <c r="C1155" s="69"/>
      <c r="D1155" s="79"/>
    </row>
    <row r="1156" spans="1:4" x14ac:dyDescent="0.25">
      <c r="A1156" s="9"/>
      <c r="B1156" s="69"/>
      <c r="C1156" s="69"/>
      <c r="D1156" s="79"/>
    </row>
    <row r="1157" spans="1:4" x14ac:dyDescent="0.25">
      <c r="A1157" s="9"/>
      <c r="B1157" s="69"/>
      <c r="C1157" s="69"/>
      <c r="D1157" s="79"/>
    </row>
    <row r="1158" spans="1:4" x14ac:dyDescent="0.25">
      <c r="A1158" s="9"/>
      <c r="B1158" s="69"/>
      <c r="C1158" s="69"/>
      <c r="D1158" s="79"/>
    </row>
    <row r="1159" spans="1:4" x14ac:dyDescent="0.25">
      <c r="A1159" s="9"/>
      <c r="B1159" s="69"/>
      <c r="C1159" s="69"/>
      <c r="D1159" s="79"/>
    </row>
    <row r="1160" spans="1:4" x14ac:dyDescent="0.25">
      <c r="A1160" s="9"/>
      <c r="B1160" s="69"/>
      <c r="C1160" s="69"/>
      <c r="D1160" s="79"/>
    </row>
    <row r="1161" spans="1:4" x14ac:dyDescent="0.25">
      <c r="A1161" s="9"/>
      <c r="B1161" s="69"/>
      <c r="C1161" s="69"/>
      <c r="D1161" s="79"/>
    </row>
    <row r="1162" spans="1:4" x14ac:dyDescent="0.25">
      <c r="A1162" s="9"/>
      <c r="B1162" s="69"/>
      <c r="C1162" s="69"/>
      <c r="D1162" s="79"/>
    </row>
    <row r="1163" spans="1:4" x14ac:dyDescent="0.25">
      <c r="A1163" s="9"/>
      <c r="B1163" s="69"/>
      <c r="C1163" s="69"/>
      <c r="D1163" s="79"/>
    </row>
    <row r="1164" spans="1:4" x14ac:dyDescent="0.25">
      <c r="A1164" s="9"/>
      <c r="B1164" s="69"/>
      <c r="C1164" s="69"/>
      <c r="D1164" s="79"/>
    </row>
    <row r="1165" spans="1:4" x14ac:dyDescent="0.25">
      <c r="A1165" s="9"/>
      <c r="B1165" s="69"/>
      <c r="C1165" s="69"/>
      <c r="D1165" s="79"/>
    </row>
    <row r="1166" spans="1:4" x14ac:dyDescent="0.25">
      <c r="A1166" s="9"/>
      <c r="B1166" s="69"/>
      <c r="C1166" s="69"/>
      <c r="D1166" s="79"/>
    </row>
    <row r="1167" spans="1:4" x14ac:dyDescent="0.25">
      <c r="A1167" s="9"/>
      <c r="B1167" s="69"/>
      <c r="C1167" s="69"/>
      <c r="D1167" s="79"/>
    </row>
    <row r="1168" spans="1:4" x14ac:dyDescent="0.25">
      <c r="A1168" s="9"/>
      <c r="B1168" s="69"/>
      <c r="C1168" s="69"/>
      <c r="D1168" s="79"/>
    </row>
    <row r="1169" spans="1:4" x14ac:dyDescent="0.25">
      <c r="A1169" s="9"/>
      <c r="B1169" s="69"/>
      <c r="C1169" s="69"/>
      <c r="D1169" s="79"/>
    </row>
    <row r="1170" spans="1:4" x14ac:dyDescent="0.25">
      <c r="A1170" s="9"/>
      <c r="B1170" s="69"/>
      <c r="C1170" s="69"/>
      <c r="D1170" s="79"/>
    </row>
    <row r="1171" spans="1:4" x14ac:dyDescent="0.25">
      <c r="A1171" s="9"/>
      <c r="B1171" s="69"/>
      <c r="C1171" s="69"/>
      <c r="D1171" s="79"/>
    </row>
    <row r="1172" spans="1:4" x14ac:dyDescent="0.25">
      <c r="A1172" s="9"/>
      <c r="B1172" s="69"/>
      <c r="C1172" s="69"/>
      <c r="D1172" s="79"/>
    </row>
    <row r="1173" spans="1:4" x14ac:dyDescent="0.25">
      <c r="A1173" s="9"/>
      <c r="B1173" s="69"/>
      <c r="C1173" s="69"/>
      <c r="D1173" s="79"/>
    </row>
    <row r="1174" spans="1:4" x14ac:dyDescent="0.25">
      <c r="A1174" s="9"/>
      <c r="B1174" s="69"/>
      <c r="C1174" s="69"/>
      <c r="D1174" s="79"/>
    </row>
    <row r="1175" spans="1:4" x14ac:dyDescent="0.25">
      <c r="A1175" s="9"/>
      <c r="B1175" s="69"/>
      <c r="C1175" s="69"/>
      <c r="D1175" s="79"/>
    </row>
    <row r="1176" spans="1:4" x14ac:dyDescent="0.25">
      <c r="A1176" s="9"/>
      <c r="B1176" s="69"/>
      <c r="C1176" s="69"/>
      <c r="D1176" s="79"/>
    </row>
    <row r="1177" spans="1:4" x14ac:dyDescent="0.25">
      <c r="A1177" s="9"/>
      <c r="B1177" s="69"/>
      <c r="C1177" s="69"/>
      <c r="D1177" s="79"/>
    </row>
    <row r="1178" spans="1:4" x14ac:dyDescent="0.25">
      <c r="A1178" s="9"/>
      <c r="B1178" s="69"/>
      <c r="C1178" s="69"/>
      <c r="D1178" s="79"/>
    </row>
    <row r="1179" spans="1:4" x14ac:dyDescent="0.25">
      <c r="A1179" s="9"/>
      <c r="B1179" s="69"/>
      <c r="C1179" s="69"/>
      <c r="D1179" s="79"/>
    </row>
    <row r="1180" spans="1:4" x14ac:dyDescent="0.25">
      <c r="A1180" s="9"/>
      <c r="B1180" s="69"/>
      <c r="C1180" s="69"/>
      <c r="D1180" s="79"/>
    </row>
    <row r="1181" spans="1:4" x14ac:dyDescent="0.25">
      <c r="A1181" s="9"/>
      <c r="B1181" s="69"/>
      <c r="C1181" s="69"/>
      <c r="D1181" s="79"/>
    </row>
    <row r="1182" spans="1:4" x14ac:dyDescent="0.25">
      <c r="A1182" s="9"/>
      <c r="B1182" s="69"/>
      <c r="C1182" s="69"/>
      <c r="D1182" s="79"/>
    </row>
    <row r="1183" spans="1:4" x14ac:dyDescent="0.25">
      <c r="A1183" s="9"/>
      <c r="B1183" s="9"/>
      <c r="C1183" s="9"/>
      <c r="D1183" s="13"/>
    </row>
    <row r="1184" spans="1:4" x14ac:dyDescent="0.25">
      <c r="A1184" s="9"/>
      <c r="B1184" s="9"/>
      <c r="C1184" s="9"/>
      <c r="D1184" s="13"/>
    </row>
    <row r="1185" spans="1:4" x14ac:dyDescent="0.25">
      <c r="A1185" s="9"/>
      <c r="B1185" s="9"/>
      <c r="C1185" s="9"/>
      <c r="D1185" s="13"/>
    </row>
    <row r="1186" spans="1:4" x14ac:dyDescent="0.25">
      <c r="A1186" s="9"/>
      <c r="B1186" s="9"/>
      <c r="C1186" s="9"/>
      <c r="D1186" s="13"/>
    </row>
    <row r="1187" spans="1:4" x14ac:dyDescent="0.25">
      <c r="A1187" s="9"/>
      <c r="B1187" s="9"/>
      <c r="C1187" s="9"/>
      <c r="D1187" s="13"/>
    </row>
    <row r="1188" spans="1:4" x14ac:dyDescent="0.25">
      <c r="A1188" s="9"/>
      <c r="B1188" s="9"/>
      <c r="C1188" s="9"/>
      <c r="D1188" s="13"/>
    </row>
    <row r="1189" spans="1:4" x14ac:dyDescent="0.25">
      <c r="A1189" s="9"/>
      <c r="B1189" s="9"/>
      <c r="C1189" s="9"/>
      <c r="D1189" s="13"/>
    </row>
    <row r="1190" spans="1:4" x14ac:dyDescent="0.25">
      <c r="A1190" s="9"/>
      <c r="B1190" s="9"/>
      <c r="C1190" s="9"/>
      <c r="D1190" s="13"/>
    </row>
    <row r="1191" spans="1:4" x14ac:dyDescent="0.25">
      <c r="A1191" s="9"/>
      <c r="B1191" s="9"/>
      <c r="C1191" s="9"/>
      <c r="D1191" s="13"/>
    </row>
    <row r="1192" spans="1:4" x14ac:dyDescent="0.25">
      <c r="A1192" s="9"/>
      <c r="B1192" s="9"/>
      <c r="C1192" s="9"/>
      <c r="D1192" s="13"/>
    </row>
    <row r="1193" spans="1:4" x14ac:dyDescent="0.25">
      <c r="A1193" s="9"/>
      <c r="B1193" s="9"/>
      <c r="C1193" s="9"/>
      <c r="D1193" s="13"/>
    </row>
    <row r="1194" spans="1:4" x14ac:dyDescent="0.25">
      <c r="A1194" s="9"/>
      <c r="B1194" s="9"/>
      <c r="C1194" s="9"/>
      <c r="D1194" s="13"/>
    </row>
    <row r="1195" spans="1:4" x14ac:dyDescent="0.25">
      <c r="A1195" s="9"/>
      <c r="B1195" s="9"/>
      <c r="C1195" s="9"/>
      <c r="D1195" s="13"/>
    </row>
    <row r="1196" spans="1:4" x14ac:dyDescent="0.25">
      <c r="A1196" s="9"/>
      <c r="B1196" s="9"/>
      <c r="C1196" s="9"/>
      <c r="D1196" s="13"/>
    </row>
    <row r="1197" spans="1:4" x14ac:dyDescent="0.25">
      <c r="A1197" s="9"/>
      <c r="B1197" s="9"/>
      <c r="C1197" s="9"/>
      <c r="D1197" s="13"/>
    </row>
    <row r="1198" spans="1:4" x14ac:dyDescent="0.25">
      <c r="A1198" s="9"/>
      <c r="B1198" s="9"/>
      <c r="C1198" s="9"/>
      <c r="D1198" s="13"/>
    </row>
    <row r="1199" spans="1:4" x14ac:dyDescent="0.25">
      <c r="A1199" s="9"/>
      <c r="B1199" s="9"/>
      <c r="C1199" s="9"/>
      <c r="D1199" s="13"/>
    </row>
    <row r="1200" spans="1:4" x14ac:dyDescent="0.25">
      <c r="A1200" s="9"/>
      <c r="B1200" s="9"/>
      <c r="C1200" s="9"/>
      <c r="D1200" s="13"/>
    </row>
    <row r="1201" spans="1:4" x14ac:dyDescent="0.25">
      <c r="A1201" s="9"/>
      <c r="B1201" s="9"/>
      <c r="C1201" s="9"/>
      <c r="D1201" s="13"/>
    </row>
    <row r="1202" spans="1:4" x14ac:dyDescent="0.25">
      <c r="A1202" s="9"/>
      <c r="B1202" s="9"/>
      <c r="C1202" s="9"/>
      <c r="D1202" s="13"/>
    </row>
    <row r="1203" spans="1:4" x14ac:dyDescent="0.25">
      <c r="A1203" s="9"/>
      <c r="B1203" s="9"/>
      <c r="C1203" s="9"/>
      <c r="D1203" s="13"/>
    </row>
    <row r="1204" spans="1:4" x14ac:dyDescent="0.25">
      <c r="A1204" s="9"/>
      <c r="B1204" s="9"/>
      <c r="C1204" s="9"/>
      <c r="D1204" s="13"/>
    </row>
    <row r="1205" spans="1:4" x14ac:dyDescent="0.25">
      <c r="A1205" s="9"/>
      <c r="B1205" s="9"/>
      <c r="C1205" s="9"/>
      <c r="D1205" s="13"/>
    </row>
    <row r="1206" spans="1:4" x14ac:dyDescent="0.25">
      <c r="A1206" s="9"/>
      <c r="B1206" s="9"/>
      <c r="C1206" s="9"/>
      <c r="D1206" s="13"/>
    </row>
    <row r="1207" spans="1:4" x14ac:dyDescent="0.25">
      <c r="A1207" s="9"/>
      <c r="B1207" s="9"/>
      <c r="C1207" s="9"/>
      <c r="D1207" s="13"/>
    </row>
    <row r="1208" spans="1:4" x14ac:dyDescent="0.25">
      <c r="A1208" s="9"/>
      <c r="B1208" s="9"/>
      <c r="C1208" s="9"/>
      <c r="D1208" s="13"/>
    </row>
    <row r="1209" spans="1:4" x14ac:dyDescent="0.25">
      <c r="A1209" s="9"/>
      <c r="B1209" s="9"/>
      <c r="C1209" s="9"/>
      <c r="D1209" s="13"/>
    </row>
    <row r="1210" spans="1:4" x14ac:dyDescent="0.25">
      <c r="A1210" s="9"/>
      <c r="B1210" s="9"/>
      <c r="C1210" s="9"/>
      <c r="D1210" s="13"/>
    </row>
    <row r="1211" spans="1:4" x14ac:dyDescent="0.25">
      <c r="A1211" s="9"/>
      <c r="B1211" s="9"/>
      <c r="C1211" s="9"/>
      <c r="D1211" s="13"/>
    </row>
    <row r="1212" spans="1:4" x14ac:dyDescent="0.25">
      <c r="A1212" s="9"/>
      <c r="B1212" s="9"/>
      <c r="C1212" s="9"/>
      <c r="D1212" s="13"/>
    </row>
    <row r="1213" spans="1:4" x14ac:dyDescent="0.25">
      <c r="A1213" s="9"/>
      <c r="B1213" s="9"/>
      <c r="C1213" s="9"/>
      <c r="D1213" s="13"/>
    </row>
    <row r="1214" spans="1:4" x14ac:dyDescent="0.25">
      <c r="A1214" s="9"/>
      <c r="B1214" s="9"/>
      <c r="C1214" s="9"/>
      <c r="D1214" s="13"/>
    </row>
    <row r="1215" spans="1:4" x14ac:dyDescent="0.25">
      <c r="A1215" s="9"/>
      <c r="B1215" s="9"/>
      <c r="C1215" s="9"/>
      <c r="D1215" s="13"/>
    </row>
    <row r="1216" spans="1:4" x14ac:dyDescent="0.25">
      <c r="A1216" s="9"/>
      <c r="B1216" s="9"/>
      <c r="C1216" s="9"/>
      <c r="D1216" s="13"/>
    </row>
    <row r="1217" spans="1:4" x14ac:dyDescent="0.25">
      <c r="A1217" s="9"/>
      <c r="B1217" s="9"/>
      <c r="C1217" s="9"/>
      <c r="D1217" s="13"/>
    </row>
    <row r="1218" spans="1:4" x14ac:dyDescent="0.25">
      <c r="A1218" s="9"/>
      <c r="B1218" s="9"/>
      <c r="C1218" s="9"/>
      <c r="D1218" s="13"/>
    </row>
    <row r="1219" spans="1:4" x14ac:dyDescent="0.25">
      <c r="A1219" s="9"/>
      <c r="B1219" s="9"/>
      <c r="C1219" s="9"/>
      <c r="D1219" s="13"/>
    </row>
    <row r="1220" spans="1:4" x14ac:dyDescent="0.25">
      <c r="A1220" s="9"/>
      <c r="B1220" s="9"/>
      <c r="C1220" s="9"/>
      <c r="D1220" s="13"/>
    </row>
    <row r="1221" spans="1:4" x14ac:dyDescent="0.25">
      <c r="A1221" s="9"/>
      <c r="B1221" s="9"/>
      <c r="C1221" s="9"/>
      <c r="D1221" s="13"/>
    </row>
    <row r="1222" spans="1:4" x14ac:dyDescent="0.25">
      <c r="A1222" s="9"/>
      <c r="B1222" s="9"/>
      <c r="C1222" s="9"/>
      <c r="D1222" s="13"/>
    </row>
    <row r="1223" spans="1:4" x14ac:dyDescent="0.25">
      <c r="A1223" s="9"/>
      <c r="B1223" s="9"/>
      <c r="C1223" s="9"/>
      <c r="D1223" s="13"/>
    </row>
    <row r="1224" spans="1:4" x14ac:dyDescent="0.25">
      <c r="A1224" s="9"/>
      <c r="B1224" s="9"/>
      <c r="C1224" s="9"/>
      <c r="D1224" s="13"/>
    </row>
    <row r="1225" spans="1:4" x14ac:dyDescent="0.25">
      <c r="A1225" s="9"/>
      <c r="B1225" s="9"/>
      <c r="C1225" s="9"/>
      <c r="D1225" s="13"/>
    </row>
    <row r="1226" spans="1:4" x14ac:dyDescent="0.25">
      <c r="A1226" s="9"/>
      <c r="B1226" s="9"/>
      <c r="C1226" s="9"/>
      <c r="D1226" s="13"/>
    </row>
    <row r="1227" spans="1:4" x14ac:dyDescent="0.25">
      <c r="A1227" s="9"/>
      <c r="B1227" s="9"/>
      <c r="C1227" s="9"/>
      <c r="D1227" s="13"/>
    </row>
    <row r="1228" spans="1:4" x14ac:dyDescent="0.25">
      <c r="A1228" s="9"/>
      <c r="B1228" s="9"/>
      <c r="C1228" s="9"/>
      <c r="D1228" s="13"/>
    </row>
    <row r="1229" spans="1:4" x14ac:dyDescent="0.25">
      <c r="A1229" s="9"/>
      <c r="B1229" s="9"/>
      <c r="C1229" s="9"/>
      <c r="D1229" s="13"/>
    </row>
    <row r="1230" spans="1:4" x14ac:dyDescent="0.25">
      <c r="A1230" s="9"/>
      <c r="B1230" s="9"/>
      <c r="C1230" s="9"/>
      <c r="D1230" s="13"/>
    </row>
    <row r="1231" spans="1:4" x14ac:dyDescent="0.25">
      <c r="A1231" s="9"/>
      <c r="B1231" s="9"/>
      <c r="C1231" s="9"/>
      <c r="D1231" s="13"/>
    </row>
    <row r="1232" spans="1:4" x14ac:dyDescent="0.25">
      <c r="A1232" s="9"/>
      <c r="B1232" s="9"/>
      <c r="C1232" s="9"/>
      <c r="D1232" s="13"/>
    </row>
    <row r="1233" spans="1:4" x14ac:dyDescent="0.25">
      <c r="A1233" s="9"/>
      <c r="B1233" s="9"/>
      <c r="C1233" s="9"/>
      <c r="D1233" s="13"/>
    </row>
    <row r="1234" spans="1:4" x14ac:dyDescent="0.25">
      <c r="A1234" s="9"/>
      <c r="B1234" s="9"/>
      <c r="C1234" s="9"/>
      <c r="D1234" s="13"/>
    </row>
    <row r="1235" spans="1:4" x14ac:dyDescent="0.25">
      <c r="A1235" s="9"/>
      <c r="B1235" s="9"/>
      <c r="C1235" s="9"/>
      <c r="D1235" s="13"/>
    </row>
    <row r="1236" spans="1:4" x14ac:dyDescent="0.25">
      <c r="A1236" s="9"/>
      <c r="B1236" s="9"/>
      <c r="C1236" s="9"/>
      <c r="D1236" s="13"/>
    </row>
    <row r="1237" spans="1:4" x14ac:dyDescent="0.25">
      <c r="A1237" s="9"/>
      <c r="B1237" s="9"/>
      <c r="C1237" s="9"/>
      <c r="D1237" s="13"/>
    </row>
    <row r="1238" spans="1:4" x14ac:dyDescent="0.25">
      <c r="A1238" s="9"/>
      <c r="B1238" s="9"/>
      <c r="C1238" s="9"/>
      <c r="D1238" s="13"/>
    </row>
    <row r="1239" spans="1:4" x14ac:dyDescent="0.25">
      <c r="A1239" s="9"/>
      <c r="B1239" s="9"/>
      <c r="C1239" s="9"/>
      <c r="D1239" s="13"/>
    </row>
    <row r="1240" spans="1:4" x14ac:dyDescent="0.25">
      <c r="A1240" s="9"/>
      <c r="B1240" s="9"/>
      <c r="C1240" s="9"/>
      <c r="D1240" s="13"/>
    </row>
    <row r="1241" spans="1:4" x14ac:dyDescent="0.25">
      <c r="A1241" s="9"/>
      <c r="B1241" s="9"/>
      <c r="C1241" s="9"/>
      <c r="D1241" s="13"/>
    </row>
    <row r="1242" spans="1:4" x14ac:dyDescent="0.25">
      <c r="A1242" s="9"/>
      <c r="B1242" s="9"/>
      <c r="C1242" s="9"/>
      <c r="D1242" s="13"/>
    </row>
    <row r="1243" spans="1:4" x14ac:dyDescent="0.25">
      <c r="A1243" s="9"/>
      <c r="B1243" s="9"/>
      <c r="C1243" s="9"/>
      <c r="D1243" s="13"/>
    </row>
    <row r="1244" spans="1:4" x14ac:dyDescent="0.25">
      <c r="A1244" s="9"/>
      <c r="B1244" s="9"/>
      <c r="C1244" s="9"/>
      <c r="D1244" s="13"/>
    </row>
    <row r="1245" spans="1:4" x14ac:dyDescent="0.25">
      <c r="A1245" s="9"/>
      <c r="B1245" s="9"/>
      <c r="C1245" s="9"/>
      <c r="D1245" s="13"/>
    </row>
    <row r="1246" spans="1:4" x14ac:dyDescent="0.25">
      <c r="A1246" s="9"/>
      <c r="B1246" s="9"/>
      <c r="C1246" s="9"/>
      <c r="D1246" s="13"/>
    </row>
    <row r="1247" spans="1:4" x14ac:dyDescent="0.25">
      <c r="A1247" s="9"/>
      <c r="B1247" s="9"/>
      <c r="C1247" s="9"/>
      <c r="D1247" s="13"/>
    </row>
    <row r="1248" spans="1:4" x14ac:dyDescent="0.25">
      <c r="A1248" s="9"/>
      <c r="B1248" s="9"/>
      <c r="C1248" s="9"/>
      <c r="D1248" s="13"/>
    </row>
    <row r="1249" spans="1:4" x14ac:dyDescent="0.25">
      <c r="A1249" s="9"/>
      <c r="B1249" s="9"/>
      <c r="C1249" s="9"/>
      <c r="D1249" s="13"/>
    </row>
    <row r="1250" spans="1:4" x14ac:dyDescent="0.25">
      <c r="A1250" s="9"/>
      <c r="B1250" s="9"/>
      <c r="C1250" s="9"/>
      <c r="D1250" s="13"/>
    </row>
    <row r="1251" spans="1:4" x14ac:dyDescent="0.25">
      <c r="A1251" s="9"/>
      <c r="B1251" s="9"/>
      <c r="C1251" s="9"/>
      <c r="D1251" s="13"/>
    </row>
    <row r="1252" spans="1:4" x14ac:dyDescent="0.25">
      <c r="A1252" s="9"/>
      <c r="B1252" s="9"/>
      <c r="C1252" s="9"/>
      <c r="D1252" s="13"/>
    </row>
    <row r="1253" spans="1:4" x14ac:dyDescent="0.25">
      <c r="A1253" s="9"/>
      <c r="B1253" s="9"/>
      <c r="C1253" s="9"/>
      <c r="D1253" s="13"/>
    </row>
    <row r="1254" spans="1:4" x14ac:dyDescent="0.25">
      <c r="A1254" s="9"/>
      <c r="B1254" s="9"/>
      <c r="C1254" s="9"/>
      <c r="D1254" s="13"/>
    </row>
    <row r="1255" spans="1:4" x14ac:dyDescent="0.25">
      <c r="A1255" s="9"/>
      <c r="B1255" s="9"/>
      <c r="C1255" s="9"/>
      <c r="D1255" s="13"/>
    </row>
    <row r="1256" spans="1:4" x14ac:dyDescent="0.25">
      <c r="A1256" s="9"/>
      <c r="B1256" s="9"/>
      <c r="C1256" s="9"/>
      <c r="D1256" s="13"/>
    </row>
    <row r="1257" spans="1:4" x14ac:dyDescent="0.25">
      <c r="A1257" s="9"/>
      <c r="B1257" s="9"/>
      <c r="C1257" s="9"/>
      <c r="D1257" s="13"/>
    </row>
    <row r="1258" spans="1:4" x14ac:dyDescent="0.25">
      <c r="A1258" s="9"/>
      <c r="B1258" s="9"/>
      <c r="C1258" s="9"/>
      <c r="D1258" s="13"/>
    </row>
    <row r="1259" spans="1:4" x14ac:dyDescent="0.25">
      <c r="A1259" s="9"/>
      <c r="B1259" s="9"/>
      <c r="C1259" s="9"/>
      <c r="D1259" s="13"/>
    </row>
    <row r="1260" spans="1:4" x14ac:dyDescent="0.25">
      <c r="A1260" s="9"/>
      <c r="B1260" s="9"/>
      <c r="C1260" s="9"/>
      <c r="D1260" s="13"/>
    </row>
    <row r="1261" spans="1:4" x14ac:dyDescent="0.25">
      <c r="A1261" s="9"/>
      <c r="B1261" s="9"/>
      <c r="C1261" s="9"/>
      <c r="D1261" s="13"/>
    </row>
    <row r="1262" spans="1:4" x14ac:dyDescent="0.25">
      <c r="A1262" s="9"/>
      <c r="B1262" s="9"/>
      <c r="C1262" s="9"/>
      <c r="D1262" s="13"/>
    </row>
    <row r="1263" spans="1:4" x14ac:dyDescent="0.25">
      <c r="A1263" s="9"/>
      <c r="B1263" s="9"/>
      <c r="C1263" s="9"/>
      <c r="D1263" s="13"/>
    </row>
    <row r="1264" spans="1:4" x14ac:dyDescent="0.25">
      <c r="A1264" s="9"/>
      <c r="B1264" s="9"/>
      <c r="C1264" s="9"/>
      <c r="D1264" s="13"/>
    </row>
    <row r="1265" spans="1:4" x14ac:dyDescent="0.25">
      <c r="A1265" s="9"/>
      <c r="B1265" s="9"/>
      <c r="C1265" s="9"/>
      <c r="D1265" s="13"/>
    </row>
    <row r="1266" spans="1:4" x14ac:dyDescent="0.25">
      <c r="A1266" s="9"/>
      <c r="B1266" s="9"/>
      <c r="C1266" s="9"/>
      <c r="D1266" s="13"/>
    </row>
    <row r="1267" spans="1:4" x14ac:dyDescent="0.25">
      <c r="A1267" s="9"/>
      <c r="B1267" s="9"/>
      <c r="C1267" s="9"/>
      <c r="D1267" s="13"/>
    </row>
    <row r="1268" spans="1:4" x14ac:dyDescent="0.25">
      <c r="A1268" s="9"/>
      <c r="B1268" s="9"/>
      <c r="C1268" s="9"/>
      <c r="D1268" s="13"/>
    </row>
    <row r="1269" spans="1:4" x14ac:dyDescent="0.25">
      <c r="A1269" s="9"/>
      <c r="B1269" s="9"/>
      <c r="C1269" s="9"/>
      <c r="D1269" s="13"/>
    </row>
    <row r="1270" spans="1:4" x14ac:dyDescent="0.25">
      <c r="A1270" s="9"/>
      <c r="B1270" s="9"/>
      <c r="C1270" s="9"/>
      <c r="D1270" s="13"/>
    </row>
    <row r="1271" spans="1:4" x14ac:dyDescent="0.25">
      <c r="A1271" s="9"/>
      <c r="B1271" s="9"/>
      <c r="C1271" s="9"/>
      <c r="D1271" s="13"/>
    </row>
    <row r="1272" spans="1:4" x14ac:dyDescent="0.25">
      <c r="A1272" s="9"/>
      <c r="B1272" s="9"/>
      <c r="C1272" s="9"/>
      <c r="D1272" s="13"/>
    </row>
    <row r="1273" spans="1:4" x14ac:dyDescent="0.25">
      <c r="A1273" s="9"/>
      <c r="B1273" s="9"/>
      <c r="C1273" s="9"/>
      <c r="D1273" s="13"/>
    </row>
    <row r="1274" spans="1:4" x14ac:dyDescent="0.25">
      <c r="A1274" s="9"/>
      <c r="B1274" s="9"/>
      <c r="C1274" s="9"/>
      <c r="D1274" s="13"/>
    </row>
    <row r="1275" spans="1:4" x14ac:dyDescent="0.25">
      <c r="A1275" s="9"/>
      <c r="B1275" s="9"/>
      <c r="C1275" s="9"/>
      <c r="D1275" s="13"/>
    </row>
    <row r="1276" spans="1:4" x14ac:dyDescent="0.25">
      <c r="A1276" s="9"/>
      <c r="B1276" s="9"/>
      <c r="C1276" s="9"/>
      <c r="D1276" s="13"/>
    </row>
    <row r="1277" spans="1:4" x14ac:dyDescent="0.25">
      <c r="A1277" s="9"/>
      <c r="B1277" s="9"/>
      <c r="C1277" s="9"/>
      <c r="D1277" s="13"/>
    </row>
    <row r="1278" spans="1:4" x14ac:dyDescent="0.25">
      <c r="A1278" s="9"/>
      <c r="B1278" s="9"/>
      <c r="C1278" s="9"/>
      <c r="D1278" s="13"/>
    </row>
    <row r="1279" spans="1:4" x14ac:dyDescent="0.25">
      <c r="A1279" s="9"/>
      <c r="B1279" s="9"/>
      <c r="C1279" s="9"/>
      <c r="D1279" s="13"/>
    </row>
    <row r="1280" spans="1:4" x14ac:dyDescent="0.25">
      <c r="A1280" s="9"/>
      <c r="B1280" s="9"/>
      <c r="C1280" s="9"/>
      <c r="D1280" s="13"/>
    </row>
    <row r="1281" spans="1:4" x14ac:dyDescent="0.25">
      <c r="A1281" s="9"/>
      <c r="B1281" s="9"/>
      <c r="C1281" s="9"/>
      <c r="D1281" s="13"/>
    </row>
    <row r="1282" spans="1:4" x14ac:dyDescent="0.25">
      <c r="A1282" s="9"/>
      <c r="B1282" s="9"/>
      <c r="C1282" s="9"/>
      <c r="D1282" s="13"/>
    </row>
    <row r="1283" spans="1:4" x14ac:dyDescent="0.25">
      <c r="A1283" s="9"/>
      <c r="B1283" s="9"/>
      <c r="C1283" s="9"/>
      <c r="D1283" s="13"/>
    </row>
    <row r="1284" spans="1:4" x14ac:dyDescent="0.25">
      <c r="A1284" s="9"/>
      <c r="B1284" s="9"/>
      <c r="C1284" s="9"/>
      <c r="D1284" s="13"/>
    </row>
    <row r="1285" spans="1:4" x14ac:dyDescent="0.25">
      <c r="A1285" s="9"/>
      <c r="B1285" s="9"/>
      <c r="C1285" s="9"/>
      <c r="D1285" s="13"/>
    </row>
    <row r="1286" spans="1:4" x14ac:dyDescent="0.25">
      <c r="A1286" s="9"/>
      <c r="B1286" s="9"/>
      <c r="C1286" s="9"/>
      <c r="D1286" s="13"/>
    </row>
    <row r="1287" spans="1:4" x14ac:dyDescent="0.25">
      <c r="A1287" s="9"/>
      <c r="B1287" s="9"/>
      <c r="C1287" s="9"/>
      <c r="D1287" s="13"/>
    </row>
    <row r="1288" spans="1:4" x14ac:dyDescent="0.25">
      <c r="A1288" s="9"/>
      <c r="B1288" s="9"/>
      <c r="C1288" s="9"/>
      <c r="D1288" s="13"/>
    </row>
    <row r="1289" spans="1:4" x14ac:dyDescent="0.25">
      <c r="A1289" s="9"/>
      <c r="B1289" s="9"/>
      <c r="C1289" s="9"/>
      <c r="D1289" s="13"/>
    </row>
    <row r="1290" spans="1:4" x14ac:dyDescent="0.25">
      <c r="A1290" s="9"/>
      <c r="B1290" s="9"/>
      <c r="C1290" s="9"/>
      <c r="D1290" s="13"/>
    </row>
    <row r="1291" spans="1:4" x14ac:dyDescent="0.25">
      <c r="A1291" s="9"/>
      <c r="B1291" s="9"/>
      <c r="C1291" s="9"/>
      <c r="D1291" s="13"/>
    </row>
    <row r="1292" spans="1:4" x14ac:dyDescent="0.25">
      <c r="A1292" s="9"/>
      <c r="B1292" s="9"/>
      <c r="C1292" s="9"/>
      <c r="D1292" s="13"/>
    </row>
    <row r="1293" spans="1:4" x14ac:dyDescent="0.25">
      <c r="A1293" s="9"/>
      <c r="B1293" s="9"/>
      <c r="C1293" s="9"/>
      <c r="D1293" s="13"/>
    </row>
    <row r="1294" spans="1:4" x14ac:dyDescent="0.25">
      <c r="A1294" s="9"/>
      <c r="B1294" s="9"/>
      <c r="C1294" s="9"/>
      <c r="D1294" s="13"/>
    </row>
    <row r="1295" spans="1:4" x14ac:dyDescent="0.25">
      <c r="A1295" s="9"/>
      <c r="B1295" s="9"/>
      <c r="C1295" s="9"/>
      <c r="D1295" s="13"/>
    </row>
    <row r="1296" spans="1:4" x14ac:dyDescent="0.25">
      <c r="A1296" s="9"/>
      <c r="B1296" s="9"/>
      <c r="C1296" s="9"/>
      <c r="D1296" s="13"/>
    </row>
    <row r="1297" spans="1:4" x14ac:dyDescent="0.25">
      <c r="A1297" s="9"/>
      <c r="B1297" s="9"/>
      <c r="C1297" s="9"/>
      <c r="D1297" s="13"/>
    </row>
    <row r="1298" spans="1:4" x14ac:dyDescent="0.25">
      <c r="A1298" s="9"/>
      <c r="B1298" s="9"/>
      <c r="C1298" s="9"/>
      <c r="D1298" s="13"/>
    </row>
    <row r="1299" spans="1:4" x14ac:dyDescent="0.25">
      <c r="A1299" s="9"/>
      <c r="B1299" s="9"/>
      <c r="C1299" s="9"/>
      <c r="D1299" s="13"/>
    </row>
    <row r="1300" spans="1:4" x14ac:dyDescent="0.25">
      <c r="A1300" s="9"/>
      <c r="B1300" s="9"/>
      <c r="C1300" s="9"/>
      <c r="D1300" s="13"/>
    </row>
    <row r="1301" spans="1:4" x14ac:dyDescent="0.25">
      <c r="A1301" s="9"/>
      <c r="B1301" s="9"/>
      <c r="C1301" s="9"/>
      <c r="D1301" s="13"/>
    </row>
    <row r="1302" spans="1:4" x14ac:dyDescent="0.25">
      <c r="A1302" s="9"/>
      <c r="B1302" s="9"/>
      <c r="C1302" s="9"/>
      <c r="D1302" s="13"/>
    </row>
    <row r="1303" spans="1:4" x14ac:dyDescent="0.25">
      <c r="A1303" s="9"/>
      <c r="B1303" s="9"/>
      <c r="C1303" s="9"/>
      <c r="D1303" s="13"/>
    </row>
    <row r="1304" spans="1:4" x14ac:dyDescent="0.25">
      <c r="A1304" s="9"/>
      <c r="B1304" s="9"/>
      <c r="C1304" s="9"/>
      <c r="D1304" s="13"/>
    </row>
    <row r="1305" spans="1:4" x14ac:dyDescent="0.25">
      <c r="A1305" s="9"/>
      <c r="B1305" s="9"/>
      <c r="C1305" s="9"/>
      <c r="D1305" s="13"/>
    </row>
    <row r="1306" spans="1:4" x14ac:dyDescent="0.25">
      <c r="A1306" s="9"/>
      <c r="B1306" s="9"/>
      <c r="C1306" s="9"/>
      <c r="D1306" s="13"/>
    </row>
    <row r="1307" spans="1:4" x14ac:dyDescent="0.25">
      <c r="A1307" s="9"/>
      <c r="B1307" s="9"/>
      <c r="C1307" s="9"/>
      <c r="D1307" s="13"/>
    </row>
    <row r="1308" spans="1:4" x14ac:dyDescent="0.25">
      <c r="A1308" s="9"/>
      <c r="B1308" s="9"/>
      <c r="C1308" s="9"/>
      <c r="D1308" s="13"/>
    </row>
    <row r="1309" spans="1:4" x14ac:dyDescent="0.25">
      <c r="A1309" s="9"/>
      <c r="B1309" s="9"/>
      <c r="C1309" s="9"/>
      <c r="D1309" s="13"/>
    </row>
    <row r="1310" spans="1:4" x14ac:dyDescent="0.25">
      <c r="A1310" s="9"/>
      <c r="B1310" s="9"/>
      <c r="C1310" s="9"/>
      <c r="D1310" s="13"/>
    </row>
    <row r="1311" spans="1:4" x14ac:dyDescent="0.25">
      <c r="A1311" s="9"/>
      <c r="B1311" s="9"/>
      <c r="C1311" s="9"/>
      <c r="D1311" s="13"/>
    </row>
    <row r="1312" spans="1:4" x14ac:dyDescent="0.25">
      <c r="A1312" s="9"/>
      <c r="B1312" s="9"/>
      <c r="C1312" s="9"/>
      <c r="D1312" s="13"/>
    </row>
    <row r="1313" spans="1:4" x14ac:dyDescent="0.25">
      <c r="A1313" s="9"/>
      <c r="B1313" s="9"/>
      <c r="C1313" s="9"/>
      <c r="D1313" s="13"/>
    </row>
    <row r="1314" spans="1:4" x14ac:dyDescent="0.25">
      <c r="A1314" s="9"/>
      <c r="B1314" s="9"/>
      <c r="C1314" s="9"/>
      <c r="D1314" s="13"/>
    </row>
    <row r="1315" spans="1:4" x14ac:dyDescent="0.25">
      <c r="A1315" s="9"/>
      <c r="B1315" s="9"/>
      <c r="C1315" s="9"/>
      <c r="D1315" s="13"/>
    </row>
    <row r="1316" spans="1:4" x14ac:dyDescent="0.25">
      <c r="A1316" s="9"/>
      <c r="B1316" s="9"/>
      <c r="C1316" s="9"/>
      <c r="D1316" s="13"/>
    </row>
    <row r="1317" spans="1:4" x14ac:dyDescent="0.25">
      <c r="A1317" s="9"/>
      <c r="B1317" s="9"/>
      <c r="C1317" s="9"/>
      <c r="D1317" s="13"/>
    </row>
    <row r="1318" spans="1:4" x14ac:dyDescent="0.25">
      <c r="A1318" s="9"/>
      <c r="B1318" s="9"/>
      <c r="C1318" s="9"/>
      <c r="D1318" s="13"/>
    </row>
    <row r="1319" spans="1:4" x14ac:dyDescent="0.25">
      <c r="A1319" s="9"/>
      <c r="B1319" s="9"/>
      <c r="C1319" s="9"/>
      <c r="D1319" s="13"/>
    </row>
    <row r="1320" spans="1:4" x14ac:dyDescent="0.25">
      <c r="A1320" s="9"/>
      <c r="B1320" s="9"/>
      <c r="C1320" s="9"/>
      <c r="D1320" s="13"/>
    </row>
    <row r="1321" spans="1:4" x14ac:dyDescent="0.25">
      <c r="A1321" s="9"/>
      <c r="B1321" s="9"/>
      <c r="C1321" s="9"/>
      <c r="D1321" s="13"/>
    </row>
    <row r="1322" spans="1:4" x14ac:dyDescent="0.25">
      <c r="A1322" s="9"/>
      <c r="B1322" s="9"/>
      <c r="C1322" s="9"/>
      <c r="D1322" s="13"/>
    </row>
    <row r="1323" spans="1:4" x14ac:dyDescent="0.25">
      <c r="A1323" s="9"/>
      <c r="B1323" s="9"/>
      <c r="C1323" s="9"/>
      <c r="D1323" s="13"/>
    </row>
    <row r="1324" spans="1:4" x14ac:dyDescent="0.25">
      <c r="A1324" s="9"/>
      <c r="B1324" s="9"/>
      <c r="C1324" s="9"/>
      <c r="D1324" s="13"/>
    </row>
    <row r="1325" spans="1:4" x14ac:dyDescent="0.25">
      <c r="A1325" s="9"/>
      <c r="B1325" s="9"/>
      <c r="C1325" s="9"/>
      <c r="D1325" s="13"/>
    </row>
    <row r="1326" spans="1:4" x14ac:dyDescent="0.25">
      <c r="A1326" s="9"/>
      <c r="B1326" s="9"/>
      <c r="C1326" s="9"/>
      <c r="D1326" s="13"/>
    </row>
    <row r="1327" spans="1:4" x14ac:dyDescent="0.25">
      <c r="A1327" s="9"/>
      <c r="B1327" s="9"/>
      <c r="C1327" s="9"/>
      <c r="D1327" s="13"/>
    </row>
    <row r="1328" spans="1:4" x14ac:dyDescent="0.25">
      <c r="A1328" s="9"/>
      <c r="B1328" s="9"/>
      <c r="C1328" s="9"/>
      <c r="D1328" s="13"/>
    </row>
    <row r="1329" spans="1:4" x14ac:dyDescent="0.25">
      <c r="A1329" s="9"/>
      <c r="B1329" s="9"/>
      <c r="C1329" s="9"/>
      <c r="D1329" s="13"/>
    </row>
    <row r="1330" spans="1:4" x14ac:dyDescent="0.25">
      <c r="A1330" s="9"/>
      <c r="B1330" s="9"/>
      <c r="C1330" s="9"/>
      <c r="D1330" s="13"/>
    </row>
    <row r="1331" spans="1:4" x14ac:dyDescent="0.25">
      <c r="A1331" s="9"/>
      <c r="B1331" s="9"/>
      <c r="C1331" s="9"/>
      <c r="D1331" s="13"/>
    </row>
    <row r="1332" spans="1:4" x14ac:dyDescent="0.25">
      <c r="A1332" s="9"/>
      <c r="B1332" s="9"/>
      <c r="C1332" s="9"/>
      <c r="D1332" s="13"/>
    </row>
    <row r="1333" spans="1:4" x14ac:dyDescent="0.25">
      <c r="A1333" s="9"/>
      <c r="B1333" s="9"/>
      <c r="C1333" s="9"/>
      <c r="D1333" s="13"/>
    </row>
    <row r="1334" spans="1:4" x14ac:dyDescent="0.25">
      <c r="A1334" s="9"/>
      <c r="B1334" s="9"/>
      <c r="C1334" s="9"/>
      <c r="D1334" s="13"/>
    </row>
    <row r="1335" spans="1:4" x14ac:dyDescent="0.25">
      <c r="A1335" s="9"/>
      <c r="B1335" s="9"/>
      <c r="C1335" s="9"/>
      <c r="D1335" s="13"/>
    </row>
    <row r="1336" spans="1:4" x14ac:dyDescent="0.25">
      <c r="A1336" s="9"/>
      <c r="B1336" s="9"/>
      <c r="C1336" s="9"/>
      <c r="D1336" s="13"/>
    </row>
    <row r="1337" spans="1:4" x14ac:dyDescent="0.25">
      <c r="A1337" s="9"/>
      <c r="B1337" s="9"/>
      <c r="C1337" s="9"/>
      <c r="D1337" s="13"/>
    </row>
    <row r="1338" spans="1:4" x14ac:dyDescent="0.25">
      <c r="A1338" s="9"/>
      <c r="B1338" s="9"/>
      <c r="C1338" s="9"/>
      <c r="D1338" s="13"/>
    </row>
    <row r="1339" spans="1:4" x14ac:dyDescent="0.25">
      <c r="A1339" s="9"/>
      <c r="B1339" s="9"/>
      <c r="C1339" s="9"/>
      <c r="D1339" s="13"/>
    </row>
    <row r="1340" spans="1:4" x14ac:dyDescent="0.25">
      <c r="A1340" s="9"/>
      <c r="B1340" s="9"/>
      <c r="C1340" s="9"/>
      <c r="D1340" s="13"/>
    </row>
    <row r="1341" spans="1:4" x14ac:dyDescent="0.25">
      <c r="A1341" s="9"/>
      <c r="B1341" s="9"/>
      <c r="C1341" s="9"/>
      <c r="D1341" s="13"/>
    </row>
    <row r="1342" spans="1:4" x14ac:dyDescent="0.25">
      <c r="A1342" s="9"/>
      <c r="B1342" s="9"/>
      <c r="C1342" s="9"/>
      <c r="D1342" s="13"/>
    </row>
    <row r="1343" spans="1:4" x14ac:dyDescent="0.25">
      <c r="A1343" s="9"/>
      <c r="B1343" s="9"/>
      <c r="C1343" s="9"/>
      <c r="D1343" s="13"/>
    </row>
    <row r="1344" spans="1:4" x14ac:dyDescent="0.25">
      <c r="A1344" s="9"/>
      <c r="B1344" s="9"/>
      <c r="C1344" s="9"/>
      <c r="D1344" s="13"/>
    </row>
    <row r="1345" spans="1:4" x14ac:dyDescent="0.25">
      <c r="A1345" s="9"/>
      <c r="B1345" s="9"/>
      <c r="C1345" s="9"/>
      <c r="D1345" s="13"/>
    </row>
    <row r="1346" spans="1:4" x14ac:dyDescent="0.25">
      <c r="A1346" s="9"/>
      <c r="B1346" s="9"/>
      <c r="C1346" s="9"/>
      <c r="D1346" s="13"/>
    </row>
    <row r="1347" spans="1:4" x14ac:dyDescent="0.25">
      <c r="A1347" s="9"/>
      <c r="B1347" s="9"/>
      <c r="C1347" s="9"/>
      <c r="D1347" s="13"/>
    </row>
    <row r="1348" spans="1:4" x14ac:dyDescent="0.25">
      <c r="A1348" s="9"/>
      <c r="B1348" s="9"/>
      <c r="C1348" s="9"/>
      <c r="D1348" s="13"/>
    </row>
    <row r="1349" spans="1:4" x14ac:dyDescent="0.25">
      <c r="A1349" s="9"/>
      <c r="B1349" s="9"/>
      <c r="C1349" s="9"/>
      <c r="D1349" s="13"/>
    </row>
    <row r="1350" spans="1:4" x14ac:dyDescent="0.25">
      <c r="A1350" s="9"/>
      <c r="B1350" s="9"/>
      <c r="C1350" s="9"/>
      <c r="D1350" s="13"/>
    </row>
    <row r="1351" spans="1:4" x14ac:dyDescent="0.25">
      <c r="A1351" s="9"/>
      <c r="B1351" s="9"/>
      <c r="C1351" s="9"/>
      <c r="D1351" s="13"/>
    </row>
    <row r="1352" spans="1:4" x14ac:dyDescent="0.25">
      <c r="A1352" s="9"/>
      <c r="B1352" s="9"/>
      <c r="C1352" s="9"/>
      <c r="D1352" s="13"/>
    </row>
    <row r="1353" spans="1:4" x14ac:dyDescent="0.25">
      <c r="A1353" s="9"/>
      <c r="B1353" s="9"/>
      <c r="C1353" s="9"/>
      <c r="D1353" s="13"/>
    </row>
    <row r="1354" spans="1:4" x14ac:dyDescent="0.25">
      <c r="A1354" s="9"/>
      <c r="B1354" s="9"/>
      <c r="C1354" s="9"/>
      <c r="D1354" s="13"/>
    </row>
    <row r="1355" spans="1:4" x14ac:dyDescent="0.25">
      <c r="A1355" s="9"/>
      <c r="B1355" s="9"/>
      <c r="C1355" s="9"/>
      <c r="D1355" s="13"/>
    </row>
    <row r="1356" spans="1:4" x14ac:dyDescent="0.25">
      <c r="A1356" s="9"/>
      <c r="B1356" s="9"/>
      <c r="C1356" s="9"/>
      <c r="D1356" s="13"/>
    </row>
    <row r="1357" spans="1:4" x14ac:dyDescent="0.25">
      <c r="A1357" s="9"/>
      <c r="B1357" s="9"/>
      <c r="C1357" s="9"/>
      <c r="D1357" s="13"/>
    </row>
    <row r="1358" spans="1:4" x14ac:dyDescent="0.25">
      <c r="A1358" s="9"/>
      <c r="B1358" s="9"/>
      <c r="C1358" s="9"/>
      <c r="D1358" s="13"/>
    </row>
    <row r="1359" spans="1:4" x14ac:dyDescent="0.25">
      <c r="A1359" s="9"/>
      <c r="B1359" s="9"/>
      <c r="C1359" s="9"/>
      <c r="D1359" s="13"/>
    </row>
    <row r="1360" spans="1:4" x14ac:dyDescent="0.25">
      <c r="A1360" s="9"/>
      <c r="B1360" s="9"/>
      <c r="C1360" s="9"/>
      <c r="D1360" s="13"/>
    </row>
    <row r="1361" spans="1:4" x14ac:dyDescent="0.25">
      <c r="A1361" s="9"/>
      <c r="B1361" s="9"/>
      <c r="C1361" s="9"/>
      <c r="D1361" s="13"/>
    </row>
    <row r="1362" spans="1:4" x14ac:dyDescent="0.25">
      <c r="A1362" s="9"/>
      <c r="B1362" s="9"/>
      <c r="C1362" s="9"/>
      <c r="D1362" s="13"/>
    </row>
    <row r="1363" spans="1:4" x14ac:dyDescent="0.25">
      <c r="A1363" s="9"/>
      <c r="B1363" s="9"/>
      <c r="C1363" s="9"/>
      <c r="D1363" s="13"/>
    </row>
    <row r="1364" spans="1:4" x14ac:dyDescent="0.25">
      <c r="A1364" s="9"/>
      <c r="B1364" s="9"/>
      <c r="C1364" s="9"/>
      <c r="D1364" s="13"/>
    </row>
    <row r="1365" spans="1:4" x14ac:dyDescent="0.25">
      <c r="A1365" s="9"/>
      <c r="B1365" s="9"/>
      <c r="C1365" s="9"/>
      <c r="D1365" s="13"/>
    </row>
    <row r="1366" spans="1:4" x14ac:dyDescent="0.25">
      <c r="A1366" s="9"/>
      <c r="B1366" s="9"/>
      <c r="C1366" s="9"/>
      <c r="D1366" s="13"/>
    </row>
    <row r="1367" spans="1:4" x14ac:dyDescent="0.25">
      <c r="A1367" s="9"/>
      <c r="B1367" s="9"/>
      <c r="C1367" s="9"/>
      <c r="D1367" s="13"/>
    </row>
    <row r="1368" spans="1:4" x14ac:dyDescent="0.25">
      <c r="A1368" s="9"/>
      <c r="B1368" s="9"/>
      <c r="C1368" s="9"/>
      <c r="D1368" s="13"/>
    </row>
    <row r="1369" spans="1:4" x14ac:dyDescent="0.25">
      <c r="A1369" s="9"/>
      <c r="B1369" s="9"/>
      <c r="C1369" s="9"/>
      <c r="D1369" s="13"/>
    </row>
    <row r="1370" spans="1:4" x14ac:dyDescent="0.25">
      <c r="A1370" s="9"/>
      <c r="B1370" s="9"/>
      <c r="C1370" s="9"/>
      <c r="D1370" s="13"/>
    </row>
    <row r="1371" spans="1:4" x14ac:dyDescent="0.25">
      <c r="A1371" s="9"/>
      <c r="B1371" s="9"/>
      <c r="C1371" s="9"/>
      <c r="D1371" s="13"/>
    </row>
    <row r="1372" spans="1:4" x14ac:dyDescent="0.25">
      <c r="A1372" s="9"/>
      <c r="B1372" s="9"/>
      <c r="C1372" s="9"/>
      <c r="D1372" s="13"/>
    </row>
    <row r="1373" spans="1:4" x14ac:dyDescent="0.25">
      <c r="A1373" s="9"/>
      <c r="B1373" s="9"/>
      <c r="C1373" s="9"/>
      <c r="D1373" s="13"/>
    </row>
    <row r="1374" spans="1:4" x14ac:dyDescent="0.25">
      <c r="A1374" s="9"/>
      <c r="B1374" s="9"/>
      <c r="C1374" s="9"/>
      <c r="D1374" s="13"/>
    </row>
    <row r="1375" spans="1:4" x14ac:dyDescent="0.25">
      <c r="A1375" s="9"/>
      <c r="B1375" s="9"/>
      <c r="C1375" s="9"/>
      <c r="D1375" s="13"/>
    </row>
    <row r="1376" spans="1:4" x14ac:dyDescent="0.25">
      <c r="A1376" s="9"/>
      <c r="B1376" s="9"/>
      <c r="C1376" s="9"/>
      <c r="D1376" s="13"/>
    </row>
    <row r="1377" spans="1:4" x14ac:dyDescent="0.25">
      <c r="A1377" s="9"/>
      <c r="B1377" s="9"/>
      <c r="C1377" s="9"/>
      <c r="D1377" s="13"/>
    </row>
    <row r="1378" spans="1:4" x14ac:dyDescent="0.25">
      <c r="A1378" s="9"/>
      <c r="B1378" s="9"/>
      <c r="C1378" s="9"/>
      <c r="D1378" s="13"/>
    </row>
    <row r="1379" spans="1:4" x14ac:dyDescent="0.25">
      <c r="A1379" s="9"/>
      <c r="B1379" s="9"/>
      <c r="C1379" s="9"/>
      <c r="D1379" s="13"/>
    </row>
    <row r="1380" spans="1:4" x14ac:dyDescent="0.25">
      <c r="A1380" s="9"/>
      <c r="B1380" s="9"/>
      <c r="C1380" s="9"/>
      <c r="D1380" s="13"/>
    </row>
    <row r="1381" spans="1:4" x14ac:dyDescent="0.25">
      <c r="A1381" s="9"/>
      <c r="B1381" s="9"/>
      <c r="C1381" s="9"/>
      <c r="D1381" s="13"/>
    </row>
    <row r="1382" spans="1:4" x14ac:dyDescent="0.25">
      <c r="A1382" s="9"/>
      <c r="B1382" s="9"/>
      <c r="C1382" s="9"/>
      <c r="D1382" s="13"/>
    </row>
    <row r="1383" spans="1:4" x14ac:dyDescent="0.25">
      <c r="A1383" s="9"/>
      <c r="B1383" s="9"/>
      <c r="C1383" s="9"/>
      <c r="D1383" s="13"/>
    </row>
    <row r="1384" spans="1:4" x14ac:dyDescent="0.25">
      <c r="A1384" s="9"/>
      <c r="B1384" s="9"/>
      <c r="C1384" s="9"/>
      <c r="D1384" s="13"/>
    </row>
    <row r="1385" spans="1:4" x14ac:dyDescent="0.25">
      <c r="A1385" s="9"/>
      <c r="B1385" s="9"/>
      <c r="C1385" s="9"/>
      <c r="D1385" s="13"/>
    </row>
    <row r="1386" spans="1:4" x14ac:dyDescent="0.25">
      <c r="A1386" s="9"/>
      <c r="B1386" s="9"/>
      <c r="C1386" s="9"/>
      <c r="D1386" s="13"/>
    </row>
    <row r="1387" spans="1:4" x14ac:dyDescent="0.25">
      <c r="A1387" s="9"/>
      <c r="B1387" s="9"/>
      <c r="C1387" s="9"/>
      <c r="D1387" s="13"/>
    </row>
    <row r="1388" spans="1:4" x14ac:dyDescent="0.25">
      <c r="A1388" s="9"/>
      <c r="B1388" s="9"/>
      <c r="C1388" s="9"/>
      <c r="D1388" s="13"/>
    </row>
    <row r="1389" spans="1:4" x14ac:dyDescent="0.25">
      <c r="A1389" s="9"/>
      <c r="B1389" s="9"/>
      <c r="C1389" s="9"/>
      <c r="D1389" s="13"/>
    </row>
    <row r="1390" spans="1:4" x14ac:dyDescent="0.25">
      <c r="A1390" s="9"/>
      <c r="B1390" s="9"/>
      <c r="C1390" s="9"/>
      <c r="D1390" s="13"/>
    </row>
    <row r="1391" spans="1:4" x14ac:dyDescent="0.25">
      <c r="A1391" s="9"/>
      <c r="B1391" s="9"/>
      <c r="C1391" s="9"/>
      <c r="D1391" s="13"/>
    </row>
    <row r="1392" spans="1:4" x14ac:dyDescent="0.25">
      <c r="A1392" s="9"/>
      <c r="B1392" s="9"/>
      <c r="C1392" s="9"/>
      <c r="D1392" s="13"/>
    </row>
    <row r="1393" spans="1:4" x14ac:dyDescent="0.25">
      <c r="A1393" s="9"/>
      <c r="B1393" s="9"/>
      <c r="C1393" s="9"/>
      <c r="D1393" s="13"/>
    </row>
    <row r="1394" spans="1:4" x14ac:dyDescent="0.25">
      <c r="A1394" s="9"/>
      <c r="B1394" s="9"/>
      <c r="C1394" s="9"/>
      <c r="D1394" s="13"/>
    </row>
    <row r="1395" spans="1:4" x14ac:dyDescent="0.25">
      <c r="A1395" s="9"/>
      <c r="B1395" s="9"/>
      <c r="C1395" s="9"/>
      <c r="D1395" s="13"/>
    </row>
    <row r="1396" spans="1:4" x14ac:dyDescent="0.25">
      <c r="A1396" s="9"/>
      <c r="B1396" s="9"/>
      <c r="C1396" s="9"/>
      <c r="D1396" s="13"/>
    </row>
    <row r="1397" spans="1:4" x14ac:dyDescent="0.25">
      <c r="A1397" s="9"/>
      <c r="B1397" s="9"/>
      <c r="C1397" s="9"/>
      <c r="D1397" s="13"/>
    </row>
    <row r="1398" spans="1:4" x14ac:dyDescent="0.25">
      <c r="A1398" s="9"/>
      <c r="B1398" s="9"/>
      <c r="C1398" s="9"/>
      <c r="D1398" s="13"/>
    </row>
    <row r="1399" spans="1:4" x14ac:dyDescent="0.25">
      <c r="A1399" s="9"/>
      <c r="B1399" s="9"/>
      <c r="C1399" s="9"/>
      <c r="D1399" s="13"/>
    </row>
    <row r="1400" spans="1:4" x14ac:dyDescent="0.25">
      <c r="A1400" s="9"/>
      <c r="B1400" s="9"/>
      <c r="C1400" s="9"/>
      <c r="D1400" s="13"/>
    </row>
    <row r="1401" spans="1:4" x14ac:dyDescent="0.25">
      <c r="A1401" s="9"/>
      <c r="B1401" s="9"/>
      <c r="C1401" s="9"/>
      <c r="D1401" s="13"/>
    </row>
    <row r="1402" spans="1:4" x14ac:dyDescent="0.25">
      <c r="A1402" s="9"/>
      <c r="B1402" s="9"/>
      <c r="C1402" s="9"/>
      <c r="D1402" s="13"/>
    </row>
    <row r="1403" spans="1:4" x14ac:dyDescent="0.25">
      <c r="A1403" s="9"/>
      <c r="B1403" s="9"/>
      <c r="C1403" s="9"/>
      <c r="D1403" s="13"/>
    </row>
    <row r="1404" spans="1:4" x14ac:dyDescent="0.25">
      <c r="A1404" s="9"/>
      <c r="B1404" s="9"/>
      <c r="C1404" s="9"/>
      <c r="D1404" s="13"/>
    </row>
    <row r="1405" spans="1:4" x14ac:dyDescent="0.25">
      <c r="A1405" s="9"/>
      <c r="B1405" s="9"/>
      <c r="C1405" s="9"/>
      <c r="D1405" s="13"/>
    </row>
    <row r="1406" spans="1:4" x14ac:dyDescent="0.25">
      <c r="A1406" s="9"/>
      <c r="B1406" s="9"/>
      <c r="C1406" s="9"/>
      <c r="D1406" s="13"/>
    </row>
    <row r="1407" spans="1:4" x14ac:dyDescent="0.25">
      <c r="A1407" s="9"/>
      <c r="B1407" s="9"/>
      <c r="C1407" s="9"/>
      <c r="D1407" s="13"/>
    </row>
    <row r="1408" spans="1:4" x14ac:dyDescent="0.25">
      <c r="A1408" s="9"/>
      <c r="B1408" s="9"/>
      <c r="C1408" s="9"/>
      <c r="D1408" s="13"/>
    </row>
    <row r="1409" spans="1:4" x14ac:dyDescent="0.25">
      <c r="A1409" s="9"/>
      <c r="B1409" s="9"/>
      <c r="C1409" s="9"/>
      <c r="D1409" s="13"/>
    </row>
    <row r="1410" spans="1:4" x14ac:dyDescent="0.25">
      <c r="A1410" s="9"/>
      <c r="B1410" s="9"/>
      <c r="C1410" s="9"/>
      <c r="D1410" s="13"/>
    </row>
    <row r="1411" spans="1:4" x14ac:dyDescent="0.25">
      <c r="A1411" s="9"/>
      <c r="B1411" s="9"/>
      <c r="C1411" s="9"/>
      <c r="D1411" s="13"/>
    </row>
    <row r="1412" spans="1:4" x14ac:dyDescent="0.25">
      <c r="A1412" s="9"/>
      <c r="B1412" s="9"/>
      <c r="C1412" s="9"/>
      <c r="D1412" s="13"/>
    </row>
    <row r="1413" spans="1:4" x14ac:dyDescent="0.25">
      <c r="A1413" s="9"/>
      <c r="B1413" s="9"/>
      <c r="C1413" s="9"/>
      <c r="D1413" s="13"/>
    </row>
    <row r="1414" spans="1:4" x14ac:dyDescent="0.25">
      <c r="A1414" s="9"/>
      <c r="B1414" s="9"/>
      <c r="C1414" s="9"/>
      <c r="D1414" s="13"/>
    </row>
    <row r="1415" spans="1:4" x14ac:dyDescent="0.25">
      <c r="A1415" s="9"/>
      <c r="B1415" s="9"/>
      <c r="C1415" s="9"/>
      <c r="D1415" s="13"/>
    </row>
    <row r="1416" spans="1:4" x14ac:dyDescent="0.25">
      <c r="A1416" s="9"/>
      <c r="B1416" s="9"/>
      <c r="C1416" s="9"/>
      <c r="D1416" s="13"/>
    </row>
    <row r="1417" spans="1:4" x14ac:dyDescent="0.25">
      <c r="A1417" s="9"/>
      <c r="B1417" s="9"/>
      <c r="C1417" s="9"/>
      <c r="D1417" s="13"/>
    </row>
    <row r="1418" spans="1:4" x14ac:dyDescent="0.25">
      <c r="A1418" s="9"/>
      <c r="B1418" s="9"/>
      <c r="C1418" s="9"/>
      <c r="D1418" s="13"/>
    </row>
    <row r="1419" spans="1:4" x14ac:dyDescent="0.25">
      <c r="A1419" s="9"/>
      <c r="B1419" s="9"/>
      <c r="C1419" s="9"/>
      <c r="D1419" s="13"/>
    </row>
    <row r="1420" spans="1:4" x14ac:dyDescent="0.25">
      <c r="A1420" s="9"/>
      <c r="B1420" s="9"/>
      <c r="C1420" s="9"/>
      <c r="D1420" s="13"/>
    </row>
    <row r="1421" spans="1:4" x14ac:dyDescent="0.25">
      <c r="A1421" s="9"/>
      <c r="B1421" s="9"/>
      <c r="C1421" s="9"/>
      <c r="D1421" s="13"/>
    </row>
    <row r="1422" spans="1:4" x14ac:dyDescent="0.25">
      <c r="A1422" s="9"/>
      <c r="B1422" s="9"/>
      <c r="C1422" s="9"/>
      <c r="D1422" s="13"/>
    </row>
    <row r="1423" spans="1:4" x14ac:dyDescent="0.25">
      <c r="A1423" s="9"/>
      <c r="B1423" s="9"/>
      <c r="C1423" s="9"/>
      <c r="D1423" s="13"/>
    </row>
    <row r="1424" spans="1:4" x14ac:dyDescent="0.25">
      <c r="A1424" s="9"/>
      <c r="B1424" s="9"/>
      <c r="C1424" s="9"/>
      <c r="D1424" s="13"/>
    </row>
    <row r="1425" spans="1:4" x14ac:dyDescent="0.25">
      <c r="A1425" s="9"/>
      <c r="B1425" s="9"/>
      <c r="C1425" s="9"/>
      <c r="D1425" s="13"/>
    </row>
    <row r="1426" spans="1:4" x14ac:dyDescent="0.25">
      <c r="A1426" s="9"/>
      <c r="B1426" s="9"/>
      <c r="C1426" s="9"/>
      <c r="D1426" s="13"/>
    </row>
    <row r="1427" spans="1:4" x14ac:dyDescent="0.25">
      <c r="A1427" s="9"/>
      <c r="B1427" s="9"/>
      <c r="C1427" s="9"/>
      <c r="D1427" s="13"/>
    </row>
    <row r="1428" spans="1:4" x14ac:dyDescent="0.25">
      <c r="A1428" s="9"/>
      <c r="B1428" s="9"/>
      <c r="C1428" s="9"/>
      <c r="D1428" s="13"/>
    </row>
    <row r="1429" spans="1:4" x14ac:dyDescent="0.25">
      <c r="A1429" s="9"/>
      <c r="B1429" s="9"/>
      <c r="C1429" s="9"/>
      <c r="D1429" s="13"/>
    </row>
    <row r="1430" spans="1:4" x14ac:dyDescent="0.25">
      <c r="A1430" s="9"/>
      <c r="B1430" s="9"/>
      <c r="C1430" s="9"/>
      <c r="D1430" s="13"/>
    </row>
    <row r="1431" spans="1:4" x14ac:dyDescent="0.25">
      <c r="A1431" s="9"/>
      <c r="B1431" s="9"/>
      <c r="C1431" s="9"/>
      <c r="D1431" s="13"/>
    </row>
    <row r="1432" spans="1:4" x14ac:dyDescent="0.25">
      <c r="A1432" s="9"/>
      <c r="B1432" s="9"/>
      <c r="C1432" s="9"/>
      <c r="D1432" s="13"/>
    </row>
    <row r="1433" spans="1:4" x14ac:dyDescent="0.25">
      <c r="A1433" s="9"/>
      <c r="B1433" s="9"/>
      <c r="C1433" s="9"/>
      <c r="D1433" s="13"/>
    </row>
    <row r="1434" spans="1:4" x14ac:dyDescent="0.25">
      <c r="A1434" s="9"/>
      <c r="B1434" s="9"/>
      <c r="C1434" s="9"/>
      <c r="D1434" s="13"/>
    </row>
    <row r="1435" spans="1:4" x14ac:dyDescent="0.25">
      <c r="A1435" s="9"/>
      <c r="B1435" s="9"/>
      <c r="C1435" s="9"/>
      <c r="D1435" s="13"/>
    </row>
    <row r="1436" spans="1:4" x14ac:dyDescent="0.25">
      <c r="A1436" s="9"/>
      <c r="B1436" s="9"/>
      <c r="C1436" s="9"/>
      <c r="D1436" s="13"/>
    </row>
    <row r="1437" spans="1:4" x14ac:dyDescent="0.25">
      <c r="A1437" s="9"/>
      <c r="B1437" s="9"/>
      <c r="C1437" s="9"/>
      <c r="D1437" s="13"/>
    </row>
    <row r="1438" spans="1:4" x14ac:dyDescent="0.25">
      <c r="A1438" s="9"/>
      <c r="B1438" s="9"/>
      <c r="C1438" s="9"/>
      <c r="D1438" s="13"/>
    </row>
    <row r="1439" spans="1:4" x14ac:dyDescent="0.25">
      <c r="A1439" s="9"/>
      <c r="B1439" s="9"/>
      <c r="C1439" s="9"/>
      <c r="D1439" s="13"/>
    </row>
    <row r="1440" spans="1:4" x14ac:dyDescent="0.25">
      <c r="A1440" s="9"/>
      <c r="B1440" s="9"/>
      <c r="C1440" s="9"/>
      <c r="D1440" s="13"/>
    </row>
    <row r="1441" spans="1:4" x14ac:dyDescent="0.25">
      <c r="A1441" s="9"/>
      <c r="B1441" s="9"/>
      <c r="C1441" s="9"/>
      <c r="D1441" s="13"/>
    </row>
    <row r="1442" spans="1:4" x14ac:dyDescent="0.25">
      <c r="A1442" s="9"/>
      <c r="B1442" s="9"/>
      <c r="C1442" s="9"/>
      <c r="D1442" s="13"/>
    </row>
    <row r="1443" spans="1:4" x14ac:dyDescent="0.25">
      <c r="A1443" s="9"/>
      <c r="B1443" s="9"/>
      <c r="C1443" s="9"/>
      <c r="D1443" s="13"/>
    </row>
    <row r="1444" spans="1:4" x14ac:dyDescent="0.25">
      <c r="A1444" s="9"/>
      <c r="B1444" s="9"/>
      <c r="C1444" s="9"/>
      <c r="D1444" s="13"/>
    </row>
    <row r="1445" spans="1:4" x14ac:dyDescent="0.25">
      <c r="A1445" s="9"/>
      <c r="B1445" s="9"/>
      <c r="C1445" s="9"/>
      <c r="D1445" s="13"/>
    </row>
    <row r="1446" spans="1:4" x14ac:dyDescent="0.25">
      <c r="A1446" s="9"/>
      <c r="B1446" s="9"/>
      <c r="C1446" s="9"/>
      <c r="D1446" s="13"/>
    </row>
    <row r="1447" spans="1:4" x14ac:dyDescent="0.25">
      <c r="A1447" s="9"/>
      <c r="B1447" s="9"/>
      <c r="C1447" s="9"/>
      <c r="D1447" s="13"/>
    </row>
    <row r="1448" spans="1:4" x14ac:dyDescent="0.25">
      <c r="A1448" s="9"/>
      <c r="B1448" s="9"/>
      <c r="C1448" s="9"/>
      <c r="D1448" s="13"/>
    </row>
    <row r="1449" spans="1:4" x14ac:dyDescent="0.25">
      <c r="A1449" s="9"/>
      <c r="B1449" s="9"/>
      <c r="C1449" s="9"/>
      <c r="D1449" s="13"/>
    </row>
    <row r="1450" spans="1:4" x14ac:dyDescent="0.25">
      <c r="A1450" s="9"/>
      <c r="B1450" s="9"/>
      <c r="C1450" s="9"/>
      <c r="D1450" s="13"/>
    </row>
    <row r="1451" spans="1:4" x14ac:dyDescent="0.25">
      <c r="A1451" s="9"/>
      <c r="B1451" s="9"/>
      <c r="C1451" s="9"/>
      <c r="D1451" s="13"/>
    </row>
    <row r="1452" spans="1:4" x14ac:dyDescent="0.25">
      <c r="A1452" s="9"/>
      <c r="B1452" s="9"/>
      <c r="C1452" s="9"/>
      <c r="D1452" s="13"/>
    </row>
    <row r="1453" spans="1:4" x14ac:dyDescent="0.25">
      <c r="A1453" s="9"/>
      <c r="B1453" s="9"/>
      <c r="C1453" s="9"/>
      <c r="D1453" s="13"/>
    </row>
    <row r="1454" spans="1:4" x14ac:dyDescent="0.25">
      <c r="A1454" s="9"/>
      <c r="B1454" s="9"/>
      <c r="C1454" s="9"/>
      <c r="D1454" s="13"/>
    </row>
    <row r="1455" spans="1:4" x14ac:dyDescent="0.25">
      <c r="A1455" s="9"/>
      <c r="B1455" s="9"/>
      <c r="C1455" s="9"/>
      <c r="D1455" s="13"/>
    </row>
    <row r="1456" spans="1:4" x14ac:dyDescent="0.25">
      <c r="A1456" s="9"/>
      <c r="B1456" s="9"/>
      <c r="C1456" s="9"/>
      <c r="D1456" s="13"/>
    </row>
    <row r="1457" spans="1:4" x14ac:dyDescent="0.25">
      <c r="A1457" s="9"/>
      <c r="B1457" s="9"/>
      <c r="C1457" s="9"/>
      <c r="D1457" s="13"/>
    </row>
    <row r="1458" spans="1:4" x14ac:dyDescent="0.25">
      <c r="A1458" s="9"/>
      <c r="B1458" s="9"/>
      <c r="C1458" s="9"/>
      <c r="D1458" s="13"/>
    </row>
    <row r="1459" spans="1:4" x14ac:dyDescent="0.25">
      <c r="A1459" s="9"/>
      <c r="B1459" s="9"/>
      <c r="C1459" s="9"/>
      <c r="D1459" s="13"/>
    </row>
    <row r="1460" spans="1:4" x14ac:dyDescent="0.25">
      <c r="A1460" s="9"/>
      <c r="B1460" s="9"/>
      <c r="C1460" s="9"/>
      <c r="D1460" s="13"/>
    </row>
    <row r="1461" spans="1:4" x14ac:dyDescent="0.25">
      <c r="A1461" s="9"/>
      <c r="B1461" s="9"/>
      <c r="C1461" s="9"/>
      <c r="D1461" s="13"/>
    </row>
    <row r="1462" spans="1:4" x14ac:dyDescent="0.25">
      <c r="A1462" s="9"/>
      <c r="B1462" s="9"/>
      <c r="C1462" s="9"/>
      <c r="D1462" s="13"/>
    </row>
    <row r="1463" spans="1:4" x14ac:dyDescent="0.25">
      <c r="A1463" s="9"/>
      <c r="B1463" s="9"/>
      <c r="C1463" s="9"/>
      <c r="D1463" s="13"/>
    </row>
    <row r="1464" spans="1:4" x14ac:dyDescent="0.25">
      <c r="A1464" s="9"/>
      <c r="B1464" s="9"/>
      <c r="C1464" s="9"/>
      <c r="D1464" s="13"/>
    </row>
    <row r="1465" spans="1:4" x14ac:dyDescent="0.25">
      <c r="A1465" s="9"/>
      <c r="B1465" s="9"/>
      <c r="C1465" s="9"/>
      <c r="D1465" s="13"/>
    </row>
    <row r="1466" spans="1:4" x14ac:dyDescent="0.25">
      <c r="A1466" s="9"/>
      <c r="B1466" s="9"/>
      <c r="C1466" s="9"/>
      <c r="D1466" s="13"/>
    </row>
    <row r="1467" spans="1:4" x14ac:dyDescent="0.25">
      <c r="A1467" s="9"/>
      <c r="B1467" s="9"/>
      <c r="C1467" s="9"/>
      <c r="D1467" s="13"/>
    </row>
    <row r="1468" spans="1:4" x14ac:dyDescent="0.25">
      <c r="A1468" s="9"/>
      <c r="B1468" s="9"/>
      <c r="C1468" s="9"/>
      <c r="D1468" s="13"/>
    </row>
    <row r="1469" spans="1:4" x14ac:dyDescent="0.25">
      <c r="A1469" s="9"/>
      <c r="B1469" s="9"/>
      <c r="C1469" s="9"/>
      <c r="D1469" s="13"/>
    </row>
    <row r="1470" spans="1:4" x14ac:dyDescent="0.25">
      <c r="A1470" s="9"/>
      <c r="B1470" s="9"/>
      <c r="C1470" s="9"/>
      <c r="D1470" s="13"/>
    </row>
    <row r="1471" spans="1:4" x14ac:dyDescent="0.25">
      <c r="A1471" s="9"/>
      <c r="B1471" s="9"/>
      <c r="C1471" s="9"/>
      <c r="D1471" s="13"/>
    </row>
    <row r="1472" spans="1:4" x14ac:dyDescent="0.25">
      <c r="A1472" s="9"/>
      <c r="B1472" s="9"/>
      <c r="C1472" s="9"/>
      <c r="D1472" s="13"/>
    </row>
    <row r="1473" spans="1:4" x14ac:dyDescent="0.25">
      <c r="A1473" s="9"/>
      <c r="B1473" s="9"/>
      <c r="C1473" s="9"/>
      <c r="D1473" s="13"/>
    </row>
    <row r="1474" spans="1:4" x14ac:dyDescent="0.25">
      <c r="A1474" s="9"/>
      <c r="B1474" s="9"/>
      <c r="C1474" s="9"/>
      <c r="D1474" s="13"/>
    </row>
    <row r="1475" spans="1:4" x14ac:dyDescent="0.25">
      <c r="A1475" s="9"/>
      <c r="B1475" s="9"/>
      <c r="C1475" s="9"/>
      <c r="D1475" s="13"/>
    </row>
    <row r="1476" spans="1:4" x14ac:dyDescent="0.25">
      <c r="A1476" s="9"/>
      <c r="B1476" s="9"/>
      <c r="C1476" s="9"/>
      <c r="D1476" s="13"/>
    </row>
    <row r="1477" spans="1:4" x14ac:dyDescent="0.25">
      <c r="A1477" s="9"/>
      <c r="B1477" s="9"/>
      <c r="C1477" s="9"/>
      <c r="D1477" s="13"/>
    </row>
    <row r="1478" spans="1:4" x14ac:dyDescent="0.25">
      <c r="A1478" s="9"/>
      <c r="B1478" s="9"/>
      <c r="C1478" s="9"/>
      <c r="D1478" s="13"/>
    </row>
    <row r="1479" spans="1:4" x14ac:dyDescent="0.25">
      <c r="A1479" s="9"/>
      <c r="B1479" s="9"/>
      <c r="C1479" s="9"/>
      <c r="D1479" s="13"/>
    </row>
    <row r="1480" spans="1:4" x14ac:dyDescent="0.25">
      <c r="A1480" s="9"/>
      <c r="B1480" s="9"/>
      <c r="C1480" s="9"/>
      <c r="D1480" s="13"/>
    </row>
    <row r="1481" spans="1:4" x14ac:dyDescent="0.25">
      <c r="A1481" s="9"/>
      <c r="B1481" s="9"/>
      <c r="C1481" s="9"/>
      <c r="D1481" s="13"/>
    </row>
    <row r="1482" spans="1:4" x14ac:dyDescent="0.25">
      <c r="A1482" s="9"/>
      <c r="B1482" s="9"/>
      <c r="C1482" s="9"/>
      <c r="D1482" s="13"/>
    </row>
    <row r="1483" spans="1:4" x14ac:dyDescent="0.25">
      <c r="A1483" s="9"/>
      <c r="B1483" s="9"/>
      <c r="C1483" s="9"/>
      <c r="D1483" s="13"/>
    </row>
    <row r="1484" spans="1:4" x14ac:dyDescent="0.25">
      <c r="A1484" s="9"/>
      <c r="B1484" s="9"/>
      <c r="C1484" s="9"/>
      <c r="D1484" s="13"/>
    </row>
    <row r="1485" spans="1:4" x14ac:dyDescent="0.25">
      <c r="A1485" s="9"/>
      <c r="B1485" s="9"/>
      <c r="C1485" s="9"/>
      <c r="D1485" s="13"/>
    </row>
    <row r="1486" spans="1:4" x14ac:dyDescent="0.25">
      <c r="A1486" s="9"/>
      <c r="B1486" s="9"/>
      <c r="C1486" s="9"/>
      <c r="D1486" s="13"/>
    </row>
    <row r="1487" spans="1:4" x14ac:dyDescent="0.25">
      <c r="A1487" s="9"/>
      <c r="B1487" s="9"/>
      <c r="C1487" s="9"/>
      <c r="D1487" s="13"/>
    </row>
    <row r="1488" spans="1:4" x14ac:dyDescent="0.25">
      <c r="A1488" s="9"/>
      <c r="B1488" s="9"/>
      <c r="C1488" s="9"/>
      <c r="D1488" s="13"/>
    </row>
    <row r="1489" spans="1:4" x14ac:dyDescent="0.25">
      <c r="A1489" s="9"/>
      <c r="B1489" s="9"/>
      <c r="C1489" s="9"/>
      <c r="D1489" s="13"/>
    </row>
    <row r="1490" spans="1:4" x14ac:dyDescent="0.25">
      <c r="A1490" s="9"/>
      <c r="B1490" s="9"/>
      <c r="C1490" s="9"/>
      <c r="D1490" s="13"/>
    </row>
    <row r="1491" spans="1:4" x14ac:dyDescent="0.25">
      <c r="A1491" s="9"/>
      <c r="B1491" s="9"/>
      <c r="C1491" s="9"/>
      <c r="D1491" s="13"/>
    </row>
    <row r="1492" spans="1:4" x14ac:dyDescent="0.25">
      <c r="A1492" s="9"/>
      <c r="B1492" s="9"/>
      <c r="C1492" s="9"/>
      <c r="D1492" s="13"/>
    </row>
    <row r="1493" spans="1:4" x14ac:dyDescent="0.25">
      <c r="A1493" s="9"/>
      <c r="B1493" s="9"/>
      <c r="C1493" s="9"/>
      <c r="D1493" s="13"/>
    </row>
    <row r="1494" spans="1:4" x14ac:dyDescent="0.25">
      <c r="A1494" s="9"/>
      <c r="B1494" s="9"/>
      <c r="C1494" s="9"/>
      <c r="D1494" s="13"/>
    </row>
    <row r="1495" spans="1:4" x14ac:dyDescent="0.25">
      <c r="A1495" s="9"/>
      <c r="B1495" s="9"/>
      <c r="C1495" s="9"/>
      <c r="D1495" s="13"/>
    </row>
    <row r="1496" spans="1:4" x14ac:dyDescent="0.25">
      <c r="A1496" s="9"/>
      <c r="B1496" s="9"/>
      <c r="C1496" s="9"/>
      <c r="D1496" s="13"/>
    </row>
    <row r="1497" spans="1:4" x14ac:dyDescent="0.25">
      <c r="A1497" s="9"/>
      <c r="B1497" s="9"/>
      <c r="C1497" s="9"/>
      <c r="D1497" s="13"/>
    </row>
    <row r="1498" spans="1:4" x14ac:dyDescent="0.25">
      <c r="A1498" s="9"/>
      <c r="B1498" s="9"/>
      <c r="C1498" s="9"/>
      <c r="D1498" s="13"/>
    </row>
    <row r="1499" spans="1:4" x14ac:dyDescent="0.25">
      <c r="A1499" s="9"/>
      <c r="B1499" s="9"/>
      <c r="C1499" s="9"/>
      <c r="D1499" s="13"/>
    </row>
    <row r="1500" spans="1:4" x14ac:dyDescent="0.25">
      <c r="A1500" s="9"/>
      <c r="B1500" s="9"/>
      <c r="C1500" s="9"/>
      <c r="D1500" s="13"/>
    </row>
    <row r="1501" spans="1:4" x14ac:dyDescent="0.25">
      <c r="A1501" s="9"/>
      <c r="B1501" s="9"/>
      <c r="C1501" s="9"/>
      <c r="D1501" s="13"/>
    </row>
    <row r="1502" spans="1:4" x14ac:dyDescent="0.25">
      <c r="A1502" s="9"/>
      <c r="B1502" s="9"/>
      <c r="C1502" s="9"/>
      <c r="D1502" s="13"/>
    </row>
    <row r="1503" spans="1:4" x14ac:dyDescent="0.25">
      <c r="A1503" s="9"/>
      <c r="B1503" s="9"/>
      <c r="C1503" s="9"/>
      <c r="D1503" s="13"/>
    </row>
    <row r="1504" spans="1:4" x14ac:dyDescent="0.25">
      <c r="A1504" s="9"/>
      <c r="B1504" s="9"/>
      <c r="C1504" s="9"/>
      <c r="D1504" s="13"/>
    </row>
    <row r="1505" spans="1:4" x14ac:dyDescent="0.25">
      <c r="A1505" s="9"/>
      <c r="B1505" s="9"/>
      <c r="C1505" s="9"/>
      <c r="D1505" s="13"/>
    </row>
    <row r="1506" spans="1:4" x14ac:dyDescent="0.25">
      <c r="A1506" s="9"/>
      <c r="B1506" s="9"/>
      <c r="C1506" s="9"/>
      <c r="D1506" s="13"/>
    </row>
    <row r="1507" spans="1:4" x14ac:dyDescent="0.25">
      <c r="A1507" s="9"/>
      <c r="B1507" s="9"/>
      <c r="C1507" s="9"/>
      <c r="D1507" s="13"/>
    </row>
    <row r="1508" spans="1:4" x14ac:dyDescent="0.25">
      <c r="A1508" s="9"/>
      <c r="B1508" s="9"/>
      <c r="C1508" s="9"/>
      <c r="D1508" s="13"/>
    </row>
    <row r="1509" spans="1:4" x14ac:dyDescent="0.25">
      <c r="A1509" s="9"/>
      <c r="B1509" s="9"/>
      <c r="C1509" s="9"/>
      <c r="D1509" s="13"/>
    </row>
    <row r="1510" spans="1:4" x14ac:dyDescent="0.25">
      <c r="A1510" s="9"/>
      <c r="B1510" s="9"/>
      <c r="C1510" s="9"/>
      <c r="D1510" s="13"/>
    </row>
    <row r="1511" spans="1:4" x14ac:dyDescent="0.25">
      <c r="A1511" s="9"/>
      <c r="B1511" s="9"/>
      <c r="C1511" s="9"/>
      <c r="D1511" s="13"/>
    </row>
    <row r="1512" spans="1:4" x14ac:dyDescent="0.25">
      <c r="A1512" s="9"/>
      <c r="B1512" s="9"/>
      <c r="C1512" s="9"/>
      <c r="D1512" s="13"/>
    </row>
    <row r="1513" spans="1:4" x14ac:dyDescent="0.25">
      <c r="A1513" s="9"/>
      <c r="B1513" s="9"/>
      <c r="C1513" s="9"/>
      <c r="D1513" s="13"/>
    </row>
    <row r="1514" spans="1:4" x14ac:dyDescent="0.25">
      <c r="A1514" s="9"/>
      <c r="B1514" s="9"/>
      <c r="C1514" s="9"/>
      <c r="D1514" s="13"/>
    </row>
    <row r="1515" spans="1:4" x14ac:dyDescent="0.25">
      <c r="A1515" s="9"/>
      <c r="B1515" s="9"/>
      <c r="C1515" s="9"/>
      <c r="D1515" s="13"/>
    </row>
    <row r="1516" spans="1:4" x14ac:dyDescent="0.25">
      <c r="A1516" s="9"/>
      <c r="B1516" s="9"/>
      <c r="C1516" s="9"/>
      <c r="D1516" s="13"/>
    </row>
    <row r="1517" spans="1:4" x14ac:dyDescent="0.25">
      <c r="A1517" s="9"/>
      <c r="B1517" s="9"/>
      <c r="C1517" s="9"/>
      <c r="D1517" s="13"/>
    </row>
    <row r="1518" spans="1:4" x14ac:dyDescent="0.25">
      <c r="A1518" s="9"/>
      <c r="B1518" s="9"/>
      <c r="C1518" s="9"/>
      <c r="D1518" s="13"/>
    </row>
    <row r="1519" spans="1:4" x14ac:dyDescent="0.25">
      <c r="A1519" s="9"/>
      <c r="B1519" s="9"/>
      <c r="C1519" s="9"/>
      <c r="D1519" s="13"/>
    </row>
    <row r="1520" spans="1:4" x14ac:dyDescent="0.25">
      <c r="A1520" s="9"/>
      <c r="B1520" s="9"/>
      <c r="C1520" s="9"/>
      <c r="D1520" s="13"/>
    </row>
    <row r="1521" spans="1:4" x14ac:dyDescent="0.25">
      <c r="A1521" s="9"/>
      <c r="B1521" s="9"/>
      <c r="C1521" s="9"/>
      <c r="D1521" s="13"/>
    </row>
    <row r="1522" spans="1:4" x14ac:dyDescent="0.25">
      <c r="A1522" s="9"/>
      <c r="B1522" s="9"/>
      <c r="C1522" s="9"/>
      <c r="D1522" s="13"/>
    </row>
    <row r="1523" spans="1:4" x14ac:dyDescent="0.25">
      <c r="A1523" s="9"/>
      <c r="B1523" s="9"/>
      <c r="C1523" s="9"/>
      <c r="D1523" s="13"/>
    </row>
    <row r="1524" spans="1:4" x14ac:dyDescent="0.25">
      <c r="A1524" s="9"/>
      <c r="B1524" s="9"/>
      <c r="C1524" s="9"/>
      <c r="D1524" s="13"/>
    </row>
    <row r="1525" spans="1:4" x14ac:dyDescent="0.25">
      <c r="A1525" s="9"/>
      <c r="B1525" s="9"/>
      <c r="C1525" s="9"/>
      <c r="D1525" s="13"/>
    </row>
    <row r="1526" spans="1:4" x14ac:dyDescent="0.25">
      <c r="A1526" s="9"/>
      <c r="B1526" s="9"/>
      <c r="C1526" s="9"/>
      <c r="D1526" s="13"/>
    </row>
    <row r="1527" spans="1:4" x14ac:dyDescent="0.25">
      <c r="A1527" s="9"/>
      <c r="B1527" s="9"/>
      <c r="C1527" s="9"/>
      <c r="D1527" s="13"/>
    </row>
    <row r="1528" spans="1:4" x14ac:dyDescent="0.25">
      <c r="A1528" s="9"/>
      <c r="B1528" s="9"/>
      <c r="C1528" s="9"/>
      <c r="D1528" s="13"/>
    </row>
    <row r="1529" spans="1:4" x14ac:dyDescent="0.25">
      <c r="A1529" s="9"/>
      <c r="B1529" s="9"/>
      <c r="C1529" s="9"/>
      <c r="D1529" s="13"/>
    </row>
    <row r="1530" spans="1:4" x14ac:dyDescent="0.25">
      <c r="A1530" s="9"/>
      <c r="B1530" s="9"/>
      <c r="C1530" s="9"/>
      <c r="D1530" s="13"/>
    </row>
    <row r="1531" spans="1:4" x14ac:dyDescent="0.25">
      <c r="A1531" s="9"/>
      <c r="B1531" s="9"/>
      <c r="C1531" s="9"/>
      <c r="D1531" s="13"/>
    </row>
    <row r="1532" spans="1:4" x14ac:dyDescent="0.25">
      <c r="A1532" s="9"/>
      <c r="B1532" s="9"/>
      <c r="C1532" s="9"/>
      <c r="D1532" s="13"/>
    </row>
    <row r="1533" spans="1:4" x14ac:dyDescent="0.25">
      <c r="A1533" s="9"/>
      <c r="B1533" s="9"/>
      <c r="C1533" s="9"/>
      <c r="D1533" s="13"/>
    </row>
    <row r="1534" spans="1:4" x14ac:dyDescent="0.25">
      <c r="A1534" s="9"/>
      <c r="B1534" s="9"/>
      <c r="C1534" s="9"/>
      <c r="D1534" s="13"/>
    </row>
    <row r="1535" spans="1:4" x14ac:dyDescent="0.25">
      <c r="A1535" s="9"/>
      <c r="B1535" s="9"/>
      <c r="C1535" s="9"/>
      <c r="D1535" s="13"/>
    </row>
    <row r="1536" spans="1:4" x14ac:dyDescent="0.25">
      <c r="A1536" s="9"/>
      <c r="B1536" s="9"/>
      <c r="C1536" s="9"/>
      <c r="D1536" s="13"/>
    </row>
    <row r="1537" spans="1:4" x14ac:dyDescent="0.25">
      <c r="A1537" s="9"/>
      <c r="B1537" s="9"/>
      <c r="C1537" s="9"/>
      <c r="D1537" s="13"/>
    </row>
    <row r="1538" spans="1:4" x14ac:dyDescent="0.25">
      <c r="A1538" s="9"/>
      <c r="B1538" s="9"/>
      <c r="C1538" s="9"/>
      <c r="D1538" s="13"/>
    </row>
    <row r="1539" spans="1:4" x14ac:dyDescent="0.25">
      <c r="A1539" s="9"/>
      <c r="B1539" s="9"/>
      <c r="C1539" s="9"/>
      <c r="D1539" s="13"/>
    </row>
    <row r="1540" spans="1:4" x14ac:dyDescent="0.25">
      <c r="A1540" s="9"/>
      <c r="B1540" s="9"/>
      <c r="C1540" s="9"/>
      <c r="D1540" s="13"/>
    </row>
    <row r="1541" spans="1:4" x14ac:dyDescent="0.25">
      <c r="A1541" s="9"/>
      <c r="B1541" s="9"/>
      <c r="C1541" s="9"/>
      <c r="D1541" s="13"/>
    </row>
    <row r="1542" spans="1:4" x14ac:dyDescent="0.25">
      <c r="A1542" s="9"/>
      <c r="B1542" s="9"/>
      <c r="C1542" s="9"/>
      <c r="D1542" s="13"/>
    </row>
    <row r="1543" spans="1:4" x14ac:dyDescent="0.25">
      <c r="A1543" s="9"/>
      <c r="B1543" s="9"/>
      <c r="C1543" s="9"/>
      <c r="D1543" s="13"/>
    </row>
    <row r="1544" spans="1:4" x14ac:dyDescent="0.25">
      <c r="A1544" s="9"/>
      <c r="B1544" s="9"/>
      <c r="C1544" s="9"/>
      <c r="D1544" s="13"/>
    </row>
    <row r="1545" spans="1:4" x14ac:dyDescent="0.25">
      <c r="A1545" s="9"/>
      <c r="B1545" s="9"/>
      <c r="C1545" s="9"/>
      <c r="D1545" s="13"/>
    </row>
    <row r="1546" spans="1:4" x14ac:dyDescent="0.25">
      <c r="A1546" s="9"/>
      <c r="B1546" s="9"/>
      <c r="C1546" s="9"/>
      <c r="D1546" s="13"/>
    </row>
    <row r="1547" spans="1:4" x14ac:dyDescent="0.25">
      <c r="A1547" s="9"/>
      <c r="B1547" s="9"/>
      <c r="C1547" s="9"/>
      <c r="D1547" s="13"/>
    </row>
    <row r="1548" spans="1:4" x14ac:dyDescent="0.25">
      <c r="A1548" s="9"/>
      <c r="B1548" s="9"/>
      <c r="C1548" s="9"/>
      <c r="D1548" s="13"/>
    </row>
    <row r="1549" spans="1:4" x14ac:dyDescent="0.25">
      <c r="A1549" s="9"/>
      <c r="B1549" s="9"/>
      <c r="C1549" s="9"/>
      <c r="D1549" s="13"/>
    </row>
    <row r="1550" spans="1:4" x14ac:dyDescent="0.25">
      <c r="A1550" s="9"/>
      <c r="B1550" s="9"/>
      <c r="C1550" s="9"/>
      <c r="D1550" s="13"/>
    </row>
    <row r="1551" spans="1:4" x14ac:dyDescent="0.25">
      <c r="A1551" s="9"/>
      <c r="B1551" s="9"/>
      <c r="C1551" s="9"/>
      <c r="D1551" s="13"/>
    </row>
    <row r="1552" spans="1:4" x14ac:dyDescent="0.25">
      <c r="A1552" s="9"/>
      <c r="B1552" s="9"/>
      <c r="C1552" s="9"/>
      <c r="D1552" s="13"/>
    </row>
    <row r="1553" spans="1:4" x14ac:dyDescent="0.25">
      <c r="A1553" s="9"/>
      <c r="B1553" s="9"/>
      <c r="C1553" s="9"/>
      <c r="D1553" s="13"/>
    </row>
    <row r="1554" spans="1:4" x14ac:dyDescent="0.25">
      <c r="A1554" s="9"/>
      <c r="B1554" s="9"/>
      <c r="C1554" s="9"/>
      <c r="D1554" s="13"/>
    </row>
    <row r="1555" spans="1:4" x14ac:dyDescent="0.25">
      <c r="A1555" s="9"/>
      <c r="B1555" s="9"/>
      <c r="C1555" s="9"/>
      <c r="D1555" s="13"/>
    </row>
    <row r="1556" spans="1:4" x14ac:dyDescent="0.25">
      <c r="A1556" s="9"/>
      <c r="B1556" s="9"/>
      <c r="C1556" s="9"/>
      <c r="D1556" s="13"/>
    </row>
    <row r="1557" spans="1:4" x14ac:dyDescent="0.25">
      <c r="A1557" s="9"/>
      <c r="B1557" s="9"/>
      <c r="C1557" s="9"/>
      <c r="D1557" s="13"/>
    </row>
    <row r="1558" spans="1:4" x14ac:dyDescent="0.25">
      <c r="A1558" s="9"/>
      <c r="B1558" s="9"/>
      <c r="C1558" s="9"/>
      <c r="D1558" s="13"/>
    </row>
    <row r="1559" spans="1:4" x14ac:dyDescent="0.25">
      <c r="A1559" s="9"/>
      <c r="B1559" s="9"/>
      <c r="C1559" s="9"/>
      <c r="D1559" s="13"/>
    </row>
    <row r="1560" spans="1:4" x14ac:dyDescent="0.25">
      <c r="A1560" s="9"/>
      <c r="B1560" s="9"/>
      <c r="C1560" s="9"/>
      <c r="D1560" s="13"/>
    </row>
    <row r="1561" spans="1:4" x14ac:dyDescent="0.25">
      <c r="A1561" s="9"/>
      <c r="B1561" s="9"/>
      <c r="C1561" s="9"/>
      <c r="D1561" s="13"/>
    </row>
    <row r="1562" spans="1:4" x14ac:dyDescent="0.25">
      <c r="A1562" s="9"/>
      <c r="B1562" s="9"/>
      <c r="C1562" s="9"/>
      <c r="D1562" s="13"/>
    </row>
    <row r="1563" spans="1:4" x14ac:dyDescent="0.25">
      <c r="A1563" s="9"/>
      <c r="B1563" s="9"/>
      <c r="C1563" s="9"/>
      <c r="D1563" s="13"/>
    </row>
    <row r="1564" spans="1:4" x14ac:dyDescent="0.25">
      <c r="A1564" s="9"/>
      <c r="B1564" s="9"/>
      <c r="C1564" s="9"/>
      <c r="D1564" s="13"/>
    </row>
    <row r="1565" spans="1:4" x14ac:dyDescent="0.25">
      <c r="A1565" s="9"/>
      <c r="B1565" s="9"/>
      <c r="C1565" s="9"/>
      <c r="D1565" s="13"/>
    </row>
    <row r="1566" spans="1:4" x14ac:dyDescent="0.25">
      <c r="A1566" s="9"/>
      <c r="B1566" s="9"/>
      <c r="C1566" s="9"/>
      <c r="D1566" s="9"/>
    </row>
  </sheetData>
  <mergeCells count="2">
    <mergeCell ref="A1:D1"/>
    <mergeCell ref="A2:D2"/>
  </mergeCells>
  <printOptions horizontalCentered="1"/>
  <pageMargins left="0.5" right="0.5" top="0.5" bottom="0.5" header="0.3" footer="0.3"/>
  <pageSetup orientation="portrait" r:id="rId1"/>
  <headerFooter>
    <oddFooter>&amp;L&amp;D&amp;CB.S. Computer Science &amp;A&amp;RPage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Options!$E$2:$E$11</xm:f>
          </x14:formula1>
          <xm:sqref>B7:B1529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T107"/>
  <sheetViews>
    <sheetView tabSelected="1" zoomScale="80" zoomScaleNormal="80" zoomScalePageLayoutView="150" workbookViewId="0">
      <pane ySplit="7" topLeftCell="A8" activePane="bottomLeft" state="frozen"/>
      <selection pane="bottomLeft" activeCell="C8" sqref="C8"/>
    </sheetView>
  </sheetViews>
  <sheetFormatPr defaultColWidth="8.88671875" defaultRowHeight="15.75" customHeight="1" x14ac:dyDescent="0.25"/>
  <cols>
    <col min="1" max="1" width="30.88671875" bestFit="1" customWidth="1"/>
    <col min="2" max="2" width="5.33203125" hidden="1" customWidth="1"/>
    <col min="3" max="3" width="20.88671875" bestFit="1" customWidth="1"/>
    <col min="4" max="4" width="30.44140625" bestFit="1" customWidth="1"/>
    <col min="5" max="5" width="28.6640625" customWidth="1"/>
    <col min="6" max="6" width="6.33203125" style="1" customWidth="1"/>
    <col min="7" max="7" width="11.109375" customWidth="1"/>
    <col min="8" max="8" width="11.88671875" customWidth="1"/>
    <col min="9" max="9" width="7.88671875" customWidth="1"/>
    <col min="10" max="10" width="17.6640625" customWidth="1"/>
    <col min="11" max="12" width="14.6640625" customWidth="1"/>
    <col min="13" max="13" width="20.6640625" customWidth="1"/>
    <col min="14" max="14" width="18.44140625" customWidth="1"/>
    <col min="15" max="15" width="17.109375" customWidth="1"/>
  </cols>
  <sheetData>
    <row r="1" spans="1:15" ht="22.8" x14ac:dyDescent="0.4">
      <c r="A1" s="154" t="s">
        <v>67</v>
      </c>
      <c r="B1" s="154"/>
      <c r="C1" s="154"/>
      <c r="D1" s="154"/>
      <c r="E1" s="154"/>
      <c r="F1" s="154"/>
      <c r="G1" s="154"/>
      <c r="H1" s="154"/>
      <c r="I1" s="154"/>
    </row>
    <row r="2" spans="1:15" ht="20.399999999999999" thickBot="1" x14ac:dyDescent="0.45">
      <c r="A2" s="155" t="s">
        <v>210</v>
      </c>
      <c r="B2" s="155"/>
      <c r="C2" s="155"/>
      <c r="D2" s="155"/>
      <c r="E2" s="155"/>
      <c r="F2" s="155"/>
      <c r="G2" s="155"/>
      <c r="H2" s="155"/>
      <c r="I2" s="155"/>
    </row>
    <row r="3" spans="1:15" ht="16.5" customHeight="1" thickTop="1" thickBot="1" x14ac:dyDescent="0.35">
      <c r="A3" s="173" t="s">
        <v>257</v>
      </c>
      <c r="B3" s="173"/>
      <c r="C3" s="173"/>
      <c r="D3" s="173"/>
      <c r="E3" s="173"/>
      <c r="F3" s="173"/>
      <c r="G3" s="173"/>
      <c r="H3" s="173"/>
      <c r="I3" s="173"/>
    </row>
    <row r="4" spans="1:15" ht="14.4" x14ac:dyDescent="0.3">
      <c r="A4" s="11" t="s">
        <v>88</v>
      </c>
      <c r="B4" s="11"/>
      <c r="C4" s="11" t="str">
        <f>'Student Information'!$B$4&amp;" " &amp;'Student Information'!$B$5</f>
        <v xml:space="preserve">student first name </v>
      </c>
      <c r="D4" s="11"/>
      <c r="E4" s="11"/>
      <c r="F4" s="11"/>
      <c r="G4" s="11"/>
      <c r="H4" s="11"/>
      <c r="I4" s="11"/>
    </row>
    <row r="5" spans="1:15" ht="15" thickBot="1" x14ac:dyDescent="0.35">
      <c r="A5" s="10" t="s">
        <v>63</v>
      </c>
      <c r="B5" s="10"/>
      <c r="C5" s="10">
        <f>'Student Information'!$B$7</f>
        <v>0</v>
      </c>
      <c r="D5" s="10"/>
      <c r="E5" s="10"/>
      <c r="F5" s="10"/>
      <c r="G5" s="10"/>
      <c r="H5" s="10"/>
      <c r="I5" s="10"/>
      <c r="J5" s="3"/>
    </row>
    <row r="6" spans="1:15" s="2" customFormat="1" ht="14.25" customHeight="1" thickBot="1" x14ac:dyDescent="0.3">
      <c r="J6"/>
      <c r="K6"/>
      <c r="L6"/>
      <c r="M6"/>
      <c r="N6"/>
      <c r="O6"/>
    </row>
    <row r="7" spans="1:15" ht="27" thickBot="1" x14ac:dyDescent="0.3">
      <c r="A7" s="36" t="s">
        <v>44</v>
      </c>
      <c r="B7" s="45"/>
      <c r="C7" s="37" t="s">
        <v>13</v>
      </c>
      <c r="D7" s="171" t="s">
        <v>39</v>
      </c>
      <c r="E7" s="171"/>
      <c r="F7" s="37" t="s">
        <v>40</v>
      </c>
      <c r="G7" s="37" t="s">
        <v>196</v>
      </c>
      <c r="H7" s="37" t="s">
        <v>182</v>
      </c>
      <c r="I7" s="38" t="s">
        <v>0</v>
      </c>
    </row>
    <row r="8" spans="1:15" ht="15" customHeight="1" x14ac:dyDescent="0.3">
      <c r="A8" s="156" t="s">
        <v>1</v>
      </c>
      <c r="B8" s="46" t="s">
        <v>124</v>
      </c>
      <c r="C8" s="35" t="str">
        <f ca="1">INDEX(INDIRECT($B8), 1)</f>
        <v>CSCI 101</v>
      </c>
      <c r="D8" s="161" t="str">
        <f ca="1">INDEX(INDIRECT($B8), 2)</f>
        <v>Introduction to CS Profession</v>
      </c>
      <c r="E8" s="161"/>
      <c r="F8" s="39">
        <f ca="1">INDEX(INDIRECT($B8), 4)</f>
        <v>2</v>
      </c>
      <c r="G8" s="98"/>
      <c r="H8" s="102"/>
      <c r="I8" s="99"/>
    </row>
    <row r="9" spans="1:15" ht="15" customHeight="1" x14ac:dyDescent="0.3">
      <c r="A9" s="157"/>
      <c r="B9" s="47" t="s">
        <v>136</v>
      </c>
      <c r="C9" s="33" t="str">
        <f t="shared" ref="C9:C10" ca="1" si="0">INDEX(INDIRECT($B9), 1)</f>
        <v>CSCI 150</v>
      </c>
      <c r="D9" s="169" t="str">
        <f t="shared" ref="D9:D11" ca="1" si="1">INDEX(INDIRECT($B9), 2)</f>
        <v>Programming I</v>
      </c>
      <c r="E9" s="170"/>
      <c r="F9" s="34">
        <f t="shared" ref="F9:F11" ca="1" si="2">INDEX(INDIRECT($B9), 4)</f>
        <v>3</v>
      </c>
      <c r="G9" s="100"/>
      <c r="H9" s="104"/>
      <c r="I9" s="101"/>
    </row>
    <row r="10" spans="1:15" ht="15" customHeight="1" x14ac:dyDescent="0.3">
      <c r="A10" s="157"/>
      <c r="B10" s="47" t="s">
        <v>137</v>
      </c>
      <c r="C10" s="33" t="str">
        <f t="shared" ca="1" si="0"/>
        <v>CSCI 151</v>
      </c>
      <c r="D10" s="169" t="str">
        <f t="shared" ca="1" si="1"/>
        <v>Programming I Lab</v>
      </c>
      <c r="E10" s="170"/>
      <c r="F10" s="34">
        <f t="shared" ca="1" si="2"/>
        <v>1</v>
      </c>
      <c r="G10" s="100"/>
      <c r="H10" s="104"/>
      <c r="I10" s="101"/>
    </row>
    <row r="11" spans="1:15" ht="15" customHeight="1" x14ac:dyDescent="0.3">
      <c r="A11" s="157"/>
      <c r="B11" s="47" t="str">
        <f>SUBSTITUTE(C11, " ", "")</f>
        <v>MATH260</v>
      </c>
      <c r="C11" s="91" t="s">
        <v>42</v>
      </c>
      <c r="D11" s="169" t="str">
        <f t="shared" ca="1" si="1"/>
        <v>Calculus I</v>
      </c>
      <c r="E11" s="170"/>
      <c r="F11" s="34">
        <f t="shared" ca="1" si="2"/>
        <v>4</v>
      </c>
      <c r="G11" s="100"/>
      <c r="H11" s="104"/>
      <c r="I11" s="101"/>
    </row>
    <row r="12" spans="1:15" ht="15" customHeight="1" x14ac:dyDescent="0.3">
      <c r="A12" s="157"/>
      <c r="B12" s="47" t="s">
        <v>158</v>
      </c>
      <c r="C12" s="33" t="str">
        <f ca="1">INDEX(INDIRECT($B12), 1)</f>
        <v>ENGL 110</v>
      </c>
      <c r="D12" s="169" t="str">
        <f ca="1">INDEX(INDIRECT($B12), 2)</f>
        <v>Composition I</v>
      </c>
      <c r="E12" s="170"/>
      <c r="F12" s="34">
        <f ca="1">INDEX(INDIRECT($B12), 4)</f>
        <v>3</v>
      </c>
      <c r="G12" s="100"/>
      <c r="H12" s="104"/>
      <c r="I12" s="101"/>
    </row>
    <row r="13" spans="1:15" ht="15" customHeight="1" thickBot="1" x14ac:dyDescent="0.35">
      <c r="A13" s="158"/>
      <c r="B13" s="48" t="s">
        <v>169</v>
      </c>
      <c r="C13" s="92" t="s">
        <v>211</v>
      </c>
      <c r="D13" s="42" t="str">
        <f ca="1">INDEX(INDIRECT($B13), 2)</f>
        <v>Health/Wellness</v>
      </c>
      <c r="E13" s="63"/>
      <c r="F13" s="34">
        <f ca="1">INDEX(INDIRECT($B13), 4)</f>
        <v>2</v>
      </c>
      <c r="G13" s="96"/>
      <c r="H13" s="103"/>
      <c r="I13" s="97"/>
    </row>
    <row r="14" spans="1:15" ht="15" customHeight="1" x14ac:dyDescent="0.3">
      <c r="A14" s="156" t="s">
        <v>2</v>
      </c>
      <c r="B14" s="46" t="s">
        <v>138</v>
      </c>
      <c r="C14" s="35" t="str">
        <f t="shared" ref="C14:C17" ca="1" si="3">INDEX(INDIRECT($B14), 1)</f>
        <v>CSCI 250</v>
      </c>
      <c r="D14" s="174" t="str">
        <f t="shared" ref="D14:D17" ca="1" si="4">INDEX(INDIRECT($B14), 2)</f>
        <v>Programming II</v>
      </c>
      <c r="E14" s="175"/>
      <c r="F14" s="39">
        <f t="shared" ref="F14:F19" ca="1" si="5">INDEX(INDIRECT($B14), 4)</f>
        <v>3</v>
      </c>
      <c r="G14" s="98"/>
      <c r="H14" s="102"/>
      <c r="I14" s="99"/>
    </row>
    <row r="15" spans="1:15" ht="15" customHeight="1" x14ac:dyDescent="0.3">
      <c r="A15" s="157"/>
      <c r="B15" s="47" t="s">
        <v>139</v>
      </c>
      <c r="C15" s="33" t="str">
        <f t="shared" ca="1" si="3"/>
        <v>CSCI 251</v>
      </c>
      <c r="D15" s="169" t="str">
        <f t="shared" ca="1" si="4"/>
        <v>Programming II Lab</v>
      </c>
      <c r="E15" s="170"/>
      <c r="F15" s="34">
        <f t="shared" ca="1" si="5"/>
        <v>1</v>
      </c>
      <c r="G15" s="100"/>
      <c r="H15" s="104"/>
      <c r="I15" s="101"/>
    </row>
    <row r="16" spans="1:15" ht="15" customHeight="1" x14ac:dyDescent="0.3">
      <c r="A16" s="157"/>
      <c r="B16" s="47" t="str">
        <f>IF(C11="MATH 260","MATH261",IF(C11="MATH 120","MATH121",IF(C11="MATH 150","MATH260","Error")))</f>
        <v>MATH261</v>
      </c>
      <c r="C16" s="33" t="str">
        <f t="shared" ca="1" si="3"/>
        <v>MATH 261</v>
      </c>
      <c r="D16" s="159" t="str">
        <f t="shared" ca="1" si="4"/>
        <v>Calculus II</v>
      </c>
      <c r="E16" s="159"/>
      <c r="F16" s="34">
        <f t="shared" ca="1" si="5"/>
        <v>4</v>
      </c>
      <c r="G16" s="100"/>
      <c r="H16" s="104"/>
      <c r="I16" s="101"/>
    </row>
    <row r="17" spans="1:11" ht="15" customHeight="1" x14ac:dyDescent="0.3">
      <c r="A17" s="157"/>
      <c r="B17" s="47" t="s">
        <v>159</v>
      </c>
      <c r="C17" s="33" t="str">
        <f t="shared" ca="1" si="3"/>
        <v>ENGL 111</v>
      </c>
      <c r="D17" s="159" t="str">
        <f t="shared" ca="1" si="4"/>
        <v>Composition II</v>
      </c>
      <c r="E17" s="159"/>
      <c r="F17" s="34">
        <f t="shared" ca="1" si="5"/>
        <v>3</v>
      </c>
      <c r="G17" s="100"/>
      <c r="H17" s="104"/>
      <c r="I17" s="101"/>
    </row>
    <row r="18" spans="1:11" ht="15" customHeight="1" x14ac:dyDescent="0.3">
      <c r="A18" s="157"/>
      <c r="B18" s="47" t="s">
        <v>170</v>
      </c>
      <c r="C18" s="88"/>
      <c r="D18" s="43" t="str">
        <f ca="1">INDEX(INDIRECT($B18), 2)</f>
        <v>History Elective</v>
      </c>
      <c r="E18" s="66"/>
      <c r="F18" s="34">
        <f t="shared" ca="1" si="5"/>
        <v>3</v>
      </c>
      <c r="G18" s="100"/>
      <c r="H18" s="104"/>
      <c r="I18" s="101"/>
    </row>
    <row r="19" spans="1:11" ht="15" customHeight="1" thickBot="1" x14ac:dyDescent="0.35">
      <c r="A19" s="158"/>
      <c r="B19" s="49" t="s">
        <v>171</v>
      </c>
      <c r="C19" s="90"/>
      <c r="D19" s="42" t="str">
        <f ca="1">INDEX(INDIRECT($B19), 2)</f>
        <v>Social Science Elective</v>
      </c>
      <c r="E19" s="144"/>
      <c r="F19" s="40">
        <f t="shared" ca="1" si="5"/>
        <v>3</v>
      </c>
      <c r="G19" s="96"/>
      <c r="H19" s="103"/>
      <c r="I19" s="97"/>
    </row>
    <row r="20" spans="1:11" ht="15" customHeight="1" x14ac:dyDescent="0.3">
      <c r="A20" s="156" t="s">
        <v>3</v>
      </c>
      <c r="B20" s="46" t="s">
        <v>141</v>
      </c>
      <c r="C20" s="35" t="str">
        <f t="shared" ref="C20" ca="1" si="6">INDEX(INDIRECT($B20), 1)</f>
        <v>CSCI 287</v>
      </c>
      <c r="D20" s="161" t="str">
        <f t="shared" ref="D20" ca="1" si="7">INDEX(INDIRECT($B20), 2)</f>
        <v>Data Structures</v>
      </c>
      <c r="E20" s="161"/>
      <c r="F20" s="39">
        <f t="shared" ref="F20:F24" ca="1" si="8">INDEX(INDIRECT($B20), 4)</f>
        <v>3</v>
      </c>
      <c r="G20" s="98"/>
      <c r="H20" s="102"/>
      <c r="I20" s="99"/>
    </row>
    <row r="21" spans="1:11" ht="15" customHeight="1" x14ac:dyDescent="0.3">
      <c r="A21" s="157"/>
      <c r="B21" s="47" t="s">
        <v>143</v>
      </c>
      <c r="C21" s="33" t="str">
        <f ca="1">INDEX(INDIRECT($B21), 1)</f>
        <v>CSCI 303</v>
      </c>
      <c r="D21" s="159" t="str">
        <f ca="1">INDEX(INDIRECT($B21), 2)</f>
        <v>Comp Organization &amp; Architecture</v>
      </c>
      <c r="E21" s="159"/>
      <c r="F21" s="34">
        <f ca="1">INDEX(INDIRECT($B21), 4)</f>
        <v>3</v>
      </c>
      <c r="G21" s="100"/>
      <c r="H21" s="104"/>
      <c r="I21" s="101"/>
    </row>
    <row r="22" spans="1:11" ht="15" customHeight="1" x14ac:dyDescent="0.3">
      <c r="A22" s="157"/>
      <c r="B22" s="47" t="s">
        <v>154</v>
      </c>
      <c r="C22" s="88" t="str">
        <f ca="1">INDEX(INDIRECT($B22), 1)</f>
        <v>MATH 280</v>
      </c>
      <c r="D22" s="43" t="str">
        <f ca="1">INDEX(INDIRECT($B22), 2)</f>
        <v xml:space="preserve">Discrete Math for CS </v>
      </c>
      <c r="E22" s="89"/>
      <c r="F22" s="34">
        <f ca="1">INDEX(INDIRECT($B22), 4)</f>
        <v>3</v>
      </c>
      <c r="G22" s="100"/>
      <c r="H22" s="104"/>
      <c r="I22" s="101"/>
    </row>
    <row r="23" spans="1:11" ht="15" customHeight="1" x14ac:dyDescent="0.3">
      <c r="A23" s="157"/>
      <c r="B23" s="47" t="s">
        <v>160</v>
      </c>
      <c r="C23" s="88" t="str">
        <f ca="1">INDEX(INDIRECT($B23), 1)</f>
        <v>ENGL 342 OR GEEN310</v>
      </c>
      <c r="D23" s="43" t="str">
        <f ca="1">INDEX(INDIRECT($B23), 2)</f>
        <v>Technical/Advanced Communications</v>
      </c>
      <c r="E23" s="66"/>
      <c r="F23" s="34">
        <f t="shared" ca="1" si="8"/>
        <v>3</v>
      </c>
      <c r="G23" s="100"/>
      <c r="H23" s="104"/>
      <c r="I23" s="101"/>
      <c r="K23" s="3"/>
    </row>
    <row r="24" spans="1:11" ht="15" customHeight="1" thickBot="1" x14ac:dyDescent="0.35">
      <c r="A24" s="158"/>
      <c r="B24" s="49" t="s">
        <v>172</v>
      </c>
      <c r="C24" s="90"/>
      <c r="D24" s="42" t="str">
        <f ca="1">INDEX(INDIRECT($B24), 2)</f>
        <v>Global Studies Elective</v>
      </c>
      <c r="E24" s="144"/>
      <c r="F24" s="40">
        <f t="shared" ca="1" si="8"/>
        <v>3</v>
      </c>
      <c r="G24" s="96"/>
      <c r="H24" s="103"/>
      <c r="I24" s="97"/>
    </row>
    <row r="25" spans="1:11" ht="15" customHeight="1" x14ac:dyDescent="0.3">
      <c r="A25" s="156" t="s">
        <v>4</v>
      </c>
      <c r="B25" s="46" t="s">
        <v>140</v>
      </c>
      <c r="C25" s="35" t="str">
        <f t="shared" ref="C25:C28" ca="1" si="9">INDEX(INDIRECT($B25), 1)</f>
        <v>CSCI 281</v>
      </c>
      <c r="D25" s="161" t="str">
        <f t="shared" ref="D25:D28" ca="1" si="10">INDEX(INDIRECT($B25), 2)</f>
        <v>Discrete Structures</v>
      </c>
      <c r="E25" s="161"/>
      <c r="F25" s="39">
        <f t="shared" ref="F25:F28" ca="1" si="11">INDEX(INDIRECT($B25), 4)</f>
        <v>3</v>
      </c>
      <c r="G25" s="98"/>
      <c r="H25" s="102"/>
      <c r="I25" s="99"/>
      <c r="J25" s="4"/>
    </row>
    <row r="26" spans="1:11" ht="15" customHeight="1" x14ac:dyDescent="0.3">
      <c r="A26" s="157"/>
      <c r="B26" s="47" t="s">
        <v>142</v>
      </c>
      <c r="C26" s="33" t="str">
        <f t="shared" ca="1" si="9"/>
        <v>CSCI 296</v>
      </c>
      <c r="D26" s="159" t="str">
        <f t="shared" ca="1" si="10"/>
        <v>Web Programming</v>
      </c>
      <c r="E26" s="159"/>
      <c r="F26" s="34">
        <f t="shared" ca="1" si="11"/>
        <v>3</v>
      </c>
      <c r="G26" s="100"/>
      <c r="H26" s="104"/>
      <c r="I26" s="101"/>
    </row>
    <row r="27" spans="1:11" ht="15" customHeight="1" x14ac:dyDescent="0.3">
      <c r="A27" s="157"/>
      <c r="B27" s="47" t="s">
        <v>144</v>
      </c>
      <c r="C27" s="33" t="str">
        <f ca="1">INDEX(INDIRECT($B27), 1)</f>
        <v>CSCI 356</v>
      </c>
      <c r="D27" s="159" t="str">
        <f ca="1">INDEX(INDIRECT($B27), 2)</f>
        <v>Database System</v>
      </c>
      <c r="E27" s="159"/>
      <c r="F27" s="34">
        <f ca="1">INDEX(INDIRECT($B27), 4)</f>
        <v>3</v>
      </c>
      <c r="G27" s="100"/>
      <c r="H27" s="104"/>
      <c r="I27" s="101"/>
    </row>
    <row r="28" spans="1:11" ht="15" customHeight="1" thickBot="1" x14ac:dyDescent="0.35">
      <c r="A28" s="157"/>
      <c r="B28" s="47" t="s">
        <v>161</v>
      </c>
      <c r="C28" s="33" t="str">
        <f t="shared" ca="1" si="9"/>
        <v>PHIL 450 OR PHIL 275</v>
      </c>
      <c r="D28" s="42" t="str">
        <f t="shared" ca="1" si="10"/>
        <v>(Applied) Ethics (Humanities Elective)</v>
      </c>
      <c r="E28" s="63"/>
      <c r="F28" s="34">
        <f t="shared" ca="1" si="11"/>
        <v>3</v>
      </c>
      <c r="G28" s="100"/>
      <c r="H28" s="104"/>
      <c r="I28" s="101"/>
    </row>
    <row r="29" spans="1:11" ht="15" customHeight="1" thickBot="1" x14ac:dyDescent="0.35">
      <c r="A29" s="176"/>
      <c r="B29" s="48" t="str">
        <f>IF(C11="MATH 120","MATH261", "")</f>
        <v/>
      </c>
      <c r="C29" s="33"/>
      <c r="D29" s="159"/>
      <c r="E29" s="159"/>
      <c r="F29" s="34"/>
      <c r="G29" s="94"/>
      <c r="H29" s="94"/>
      <c r="I29" s="95"/>
    </row>
    <row r="30" spans="1:11" ht="15" customHeight="1" thickBot="1" x14ac:dyDescent="0.35">
      <c r="A30" s="158"/>
      <c r="B30" s="48" t="s">
        <v>168</v>
      </c>
      <c r="C30" s="33"/>
      <c r="D30" s="42" t="str">
        <f ca="1">INDEX(INDIRECT($B30), 2)</f>
        <v>Literature Elective</v>
      </c>
      <c r="E30" s="63"/>
      <c r="F30" s="40">
        <f ca="1">INDEX(INDIRECT($B30), 4)</f>
        <v>3</v>
      </c>
      <c r="G30" s="96"/>
      <c r="H30" s="103"/>
      <c r="I30" s="97"/>
    </row>
    <row r="31" spans="1:11" ht="15" customHeight="1" x14ac:dyDescent="0.3">
      <c r="A31" s="156" t="s">
        <v>5</v>
      </c>
      <c r="B31" s="46" t="s">
        <v>155</v>
      </c>
      <c r="C31" s="35" t="str">
        <f t="shared" ref="C31:C32" ca="1" si="12">INDEX(INDIRECT($B31), 1)</f>
        <v>STAT 340</v>
      </c>
      <c r="D31" s="161" t="str">
        <f t="shared" ref="D31:D32" ca="1" si="13">INDEX(INDIRECT($B31), 2)</f>
        <v>Probability &amp; Stat for Comp Sci</v>
      </c>
      <c r="E31" s="161"/>
      <c r="F31" s="39">
        <f t="shared" ref="F31:F52" ca="1" si="14">INDEX(INDIRECT($B31), 4)</f>
        <v>3</v>
      </c>
      <c r="G31" s="98"/>
      <c r="H31" s="102"/>
      <c r="I31" s="99"/>
    </row>
    <row r="32" spans="1:11" ht="15" customHeight="1" x14ac:dyDescent="0.3">
      <c r="A32" s="157"/>
      <c r="B32" s="47" t="s">
        <v>145</v>
      </c>
      <c r="C32" s="33" t="str">
        <f t="shared" ca="1" si="12"/>
        <v>CSCI 392</v>
      </c>
      <c r="D32" s="159" t="str">
        <f t="shared" ca="1" si="13"/>
        <v>Advanced Data Struct &amp; Alg</v>
      </c>
      <c r="E32" s="159"/>
      <c r="F32" s="34">
        <f t="shared" ca="1" si="14"/>
        <v>3</v>
      </c>
      <c r="G32" s="100"/>
      <c r="H32" s="104"/>
      <c r="I32" s="101"/>
    </row>
    <row r="33" spans="1:9" ht="15" customHeight="1" x14ac:dyDescent="0.3">
      <c r="A33" s="157"/>
      <c r="B33" s="47" t="s">
        <v>148</v>
      </c>
      <c r="C33" s="33" t="str">
        <f ca="1">INDEX(INDIRECT($B33), 1)</f>
        <v>CSCI 487</v>
      </c>
      <c r="D33" s="159" t="str">
        <f ca="1">INDEX(INDIRECT($B33), 2)</f>
        <v>Software Design &amp; Development</v>
      </c>
      <c r="E33" s="159"/>
      <c r="F33" s="34">
        <f ca="1">INDEX(INDIRECT($B33), 4)</f>
        <v>3</v>
      </c>
      <c r="G33" s="100"/>
      <c r="H33" s="104"/>
      <c r="I33" s="101"/>
    </row>
    <row r="34" spans="1:9" ht="15" customHeight="1" x14ac:dyDescent="0.3">
      <c r="A34" s="157"/>
      <c r="B34" s="47" t="s">
        <v>246</v>
      </c>
      <c r="C34" s="33" t="str">
        <f ca="1">INDEX(INDIRECT($B34), 1)</f>
        <v>CSCI 445</v>
      </c>
      <c r="D34" s="43" t="str">
        <f ca="1">INDEX(INDIRECT($B34), 2)</f>
        <v>Computer Communications Network</v>
      </c>
      <c r="E34" s="66"/>
      <c r="F34" s="34">
        <f t="shared" ca="1" si="14"/>
        <v>3</v>
      </c>
      <c r="G34" s="100"/>
      <c r="H34" s="104"/>
      <c r="I34" s="101"/>
    </row>
    <row r="35" spans="1:9" ht="15" customHeight="1" x14ac:dyDescent="0.3">
      <c r="A35" s="157"/>
      <c r="B35" s="47" t="s">
        <v>164</v>
      </c>
      <c r="C35" s="64"/>
      <c r="D35" s="43" t="str">
        <f ca="1">INDEX(INDIRECT($B35), 2)</f>
        <v>PHYS, CHEM, or BIOL Lecture</v>
      </c>
      <c r="E35" s="66"/>
      <c r="F35" s="34">
        <f t="shared" ca="1" si="14"/>
        <v>3</v>
      </c>
      <c r="G35" s="100"/>
      <c r="H35" s="104"/>
      <c r="I35" s="105"/>
    </row>
    <row r="36" spans="1:9" ht="15" customHeight="1" thickBot="1" x14ac:dyDescent="0.35">
      <c r="A36" s="158"/>
      <c r="B36" s="49" t="s">
        <v>165</v>
      </c>
      <c r="C36" s="65"/>
      <c r="D36" s="42" t="str">
        <f ca="1">INDEX(INDIRECT($B36), 2)</f>
        <v>PHYS, CHEM, or BIOL Lab</v>
      </c>
      <c r="E36" s="67"/>
      <c r="F36" s="40">
        <f t="shared" ca="1" si="14"/>
        <v>1</v>
      </c>
      <c r="G36" s="96"/>
      <c r="H36" s="103"/>
      <c r="I36" s="97"/>
    </row>
    <row r="37" spans="1:9" ht="15" customHeight="1" x14ac:dyDescent="0.3">
      <c r="A37" s="156" t="s">
        <v>6</v>
      </c>
      <c r="B37" s="46" t="s">
        <v>149</v>
      </c>
      <c r="C37" s="35" t="str">
        <f t="shared" ref="C37:C41" ca="1" si="15">INDEX(INDIRECT($B37), 1)</f>
        <v>CSCI 489</v>
      </c>
      <c r="D37" s="161" t="str">
        <f t="shared" ref="D37:D39" ca="1" si="16">INDEX(INDIRECT($B37), 2)</f>
        <v>Operating Systems</v>
      </c>
      <c r="E37" s="161"/>
      <c r="F37" s="34">
        <f t="shared" ca="1" si="14"/>
        <v>3</v>
      </c>
      <c r="G37" s="98"/>
      <c r="H37" s="102"/>
      <c r="I37" s="99"/>
    </row>
    <row r="38" spans="1:9" ht="15" customHeight="1" x14ac:dyDescent="0.3">
      <c r="A38" s="157"/>
      <c r="B38" s="47" t="s">
        <v>146</v>
      </c>
      <c r="C38" s="145" t="str">
        <f t="shared" ca="1" si="15"/>
        <v>CSCI 400</v>
      </c>
      <c r="D38" s="160" t="str">
        <f t="shared" ca="1" si="16"/>
        <v>Computer Science Seminar</v>
      </c>
      <c r="E38" s="160"/>
      <c r="F38" s="34">
        <f t="shared" ca="1" si="14"/>
        <v>2</v>
      </c>
      <c r="G38" s="100"/>
      <c r="H38" s="104"/>
      <c r="I38" s="101"/>
    </row>
    <row r="39" spans="1:9" ht="15" customHeight="1" x14ac:dyDescent="0.3">
      <c r="A39" s="157"/>
      <c r="B39" s="47" t="s">
        <v>173</v>
      </c>
      <c r="C39" s="64"/>
      <c r="D39" s="160" t="str">
        <f t="shared" ca="1" si="16"/>
        <v>Free Elective</v>
      </c>
      <c r="E39" s="160"/>
      <c r="F39" s="34">
        <f t="shared" ca="1" si="14"/>
        <v>3</v>
      </c>
      <c r="G39" s="100"/>
      <c r="H39" s="104"/>
      <c r="I39" s="101"/>
    </row>
    <row r="40" spans="1:9" ht="15" customHeight="1" x14ac:dyDescent="0.3">
      <c r="A40" s="157"/>
      <c r="B40" s="47" t="s">
        <v>163</v>
      </c>
      <c r="C40" s="64"/>
      <c r="D40" s="43" t="str">
        <f ca="1">INDEX(INDIRECT($B40), 2)</f>
        <v>CSCI, MATH, or STAT Elective</v>
      </c>
      <c r="E40" s="66"/>
      <c r="F40" s="34">
        <f t="shared" ca="1" si="14"/>
        <v>3</v>
      </c>
      <c r="G40" s="100"/>
      <c r="H40" s="104"/>
      <c r="I40" s="101"/>
    </row>
    <row r="41" spans="1:9" ht="15" customHeight="1" x14ac:dyDescent="0.3">
      <c r="A41" s="157"/>
      <c r="B41" s="47" t="s">
        <v>250</v>
      </c>
      <c r="C41" s="145" t="str">
        <f t="shared" ca="1" si="15"/>
        <v>CSCI 358</v>
      </c>
      <c r="D41" s="162" t="str">
        <f ca="1">INDEX(INDIRECT($B41), 2)</f>
        <v>Introduction to Information Assurance</v>
      </c>
      <c r="E41" s="163"/>
      <c r="F41" s="34">
        <f t="shared" ca="1" si="14"/>
        <v>3</v>
      </c>
      <c r="G41" s="100"/>
      <c r="H41" s="104"/>
      <c r="I41" s="101"/>
    </row>
    <row r="42" spans="1:9" ht="15" customHeight="1" thickBot="1" x14ac:dyDescent="0.35">
      <c r="A42" s="158"/>
      <c r="B42" s="49"/>
      <c r="C42" s="146"/>
      <c r="D42" s="147" t="e">
        <f ca="1">INDEX(INDIRECT($B42), 2)</f>
        <v>#REF!</v>
      </c>
      <c r="E42" s="148"/>
      <c r="F42" s="149"/>
      <c r="G42" s="150"/>
      <c r="H42" s="151"/>
      <c r="I42" s="152"/>
    </row>
    <row r="43" spans="1:9" ht="15" customHeight="1" x14ac:dyDescent="0.3">
      <c r="A43" s="156" t="s">
        <v>7</v>
      </c>
      <c r="B43" s="46" t="s">
        <v>150</v>
      </c>
      <c r="C43" s="35" t="str">
        <f t="shared" ref="C43:C44" ca="1" si="17">INDEX(INDIRECT($B43), 1)</f>
        <v>CSCI 493</v>
      </c>
      <c r="D43" s="159" t="str">
        <f t="shared" ref="D43" ca="1" si="18">INDEX(INDIRECT($B43), 2)</f>
        <v>Senior Project I</v>
      </c>
      <c r="E43" s="159"/>
      <c r="F43" s="34">
        <f t="shared" ca="1" si="14"/>
        <v>3</v>
      </c>
      <c r="G43" s="98"/>
      <c r="H43" s="102"/>
      <c r="I43" s="99"/>
    </row>
    <row r="44" spans="1:9" ht="15" customHeight="1" x14ac:dyDescent="0.3">
      <c r="A44" s="157"/>
      <c r="B44" s="47" t="s">
        <v>253</v>
      </c>
      <c r="C44" s="33" t="str">
        <f t="shared" ca="1" si="17"/>
        <v>CSCI 470</v>
      </c>
      <c r="D44" s="159" t="str">
        <f ca="1">INDEX(INDIRECT($B44), 2)</f>
        <v xml:space="preserve">Parallel and Distributed Programming </v>
      </c>
      <c r="E44" s="159"/>
      <c r="F44" s="34">
        <f t="shared" ca="1" si="14"/>
        <v>3</v>
      </c>
      <c r="G44" s="100"/>
      <c r="H44" s="104"/>
      <c r="I44" s="101"/>
    </row>
    <row r="45" spans="1:9" ht="15" customHeight="1" x14ac:dyDescent="0.3">
      <c r="A45" s="157"/>
      <c r="B45" s="47" t="s">
        <v>174</v>
      </c>
      <c r="C45" s="64"/>
      <c r="D45" s="43" t="str">
        <f ca="1">INDEX(INDIRECT($B45), 2)</f>
        <v>Free Elective</v>
      </c>
      <c r="E45" s="66"/>
      <c r="F45" s="34">
        <f t="shared" ca="1" si="14"/>
        <v>3</v>
      </c>
      <c r="G45" s="100"/>
      <c r="H45" s="104"/>
      <c r="I45" s="101"/>
    </row>
    <row r="46" spans="1:9" ht="15" customHeight="1" x14ac:dyDescent="0.3">
      <c r="A46" s="157"/>
      <c r="B46" s="47" t="s">
        <v>156</v>
      </c>
      <c r="C46" s="64"/>
      <c r="D46" s="43" t="str">
        <f ca="1">INDEX(INDIRECT($B46), 2)</f>
        <v>CSCI Elective</v>
      </c>
      <c r="E46" s="66"/>
      <c r="F46" s="34">
        <f t="shared" ca="1" si="14"/>
        <v>3</v>
      </c>
      <c r="G46" s="100"/>
      <c r="H46" s="104"/>
      <c r="I46" s="101"/>
    </row>
    <row r="47" spans="1:9" ht="15" customHeight="1" x14ac:dyDescent="0.3">
      <c r="A47" s="157"/>
      <c r="B47" s="47" t="s">
        <v>166</v>
      </c>
      <c r="C47" s="64"/>
      <c r="D47" s="43" t="str">
        <f ca="1">INDEX(INDIRECT($B47), 2)</f>
        <v>PHYS, CHEM, or BIOL Lecture</v>
      </c>
      <c r="E47" s="66"/>
      <c r="F47" s="34">
        <f t="shared" ca="1" si="14"/>
        <v>3</v>
      </c>
      <c r="G47" s="100"/>
      <c r="H47" s="104"/>
      <c r="I47" s="101"/>
    </row>
    <row r="48" spans="1:9" ht="15" customHeight="1" thickBot="1" x14ac:dyDescent="0.35">
      <c r="A48" s="158"/>
      <c r="B48" s="49" t="s">
        <v>167</v>
      </c>
      <c r="C48" s="65"/>
      <c r="D48" s="42" t="str">
        <f ca="1">INDEX(INDIRECT($B48), 2)</f>
        <v>PHYS, CHEM, or BIOL Lab</v>
      </c>
      <c r="E48" s="67"/>
      <c r="F48" s="40">
        <f t="shared" ca="1" si="14"/>
        <v>1</v>
      </c>
      <c r="G48" s="96"/>
      <c r="H48" s="103"/>
      <c r="I48" s="97"/>
    </row>
    <row r="49" spans="1:254" ht="15" customHeight="1" x14ac:dyDescent="0.3">
      <c r="A49" s="156" t="s">
        <v>8</v>
      </c>
      <c r="B49" s="46" t="s">
        <v>147</v>
      </c>
      <c r="C49" s="35" t="str">
        <f t="shared" ref="C49:C50" ca="1" si="19">INDEX(INDIRECT($B49), 1)</f>
        <v>CSCI 485</v>
      </c>
      <c r="D49" s="159" t="str">
        <f t="shared" ref="D49:D50" ca="1" si="20">INDEX(INDIRECT($B49), 2)</f>
        <v>Programming Languages</v>
      </c>
      <c r="E49" s="159"/>
      <c r="F49" s="34">
        <v>3</v>
      </c>
      <c r="G49" s="98"/>
      <c r="H49" s="102"/>
      <c r="I49" s="99"/>
    </row>
    <row r="50" spans="1:254" ht="15" customHeight="1" x14ac:dyDescent="0.3">
      <c r="A50" s="157"/>
      <c r="B50" s="47" t="s">
        <v>151</v>
      </c>
      <c r="C50" s="33" t="str">
        <f t="shared" ca="1" si="19"/>
        <v>CSCI 494</v>
      </c>
      <c r="D50" s="159" t="str">
        <f t="shared" ca="1" si="20"/>
        <v>Senior Project II</v>
      </c>
      <c r="E50" s="159"/>
      <c r="F50" s="34">
        <f t="shared" ca="1" si="14"/>
        <v>3</v>
      </c>
      <c r="G50" s="100"/>
      <c r="H50" s="104"/>
      <c r="I50" s="101"/>
    </row>
    <row r="51" spans="1:254" ht="15" customHeight="1" x14ac:dyDescent="0.3">
      <c r="A51" s="157"/>
      <c r="B51" s="47" t="s">
        <v>162</v>
      </c>
      <c r="C51" s="64"/>
      <c r="D51" s="43" t="str">
        <f ca="1">INDEX(INDIRECT($B51), 2)</f>
        <v>CSCI Elective</v>
      </c>
      <c r="E51" s="66"/>
      <c r="F51" s="34">
        <f t="shared" ca="1" si="14"/>
        <v>3</v>
      </c>
      <c r="G51" s="100"/>
      <c r="H51" s="104"/>
      <c r="I51" s="101"/>
    </row>
    <row r="52" spans="1:254" ht="15" customHeight="1" thickBot="1" x14ac:dyDescent="0.35">
      <c r="A52" s="158"/>
      <c r="B52" s="49" t="s">
        <v>157</v>
      </c>
      <c r="C52" s="65"/>
      <c r="D52" s="42" t="str">
        <f ca="1">INDEX(INDIRECT($B52), 2)</f>
        <v>MATH Restricted Elective</v>
      </c>
      <c r="E52" s="67"/>
      <c r="F52" s="40">
        <f t="shared" ca="1" si="14"/>
        <v>3</v>
      </c>
      <c r="G52" s="96"/>
      <c r="H52" s="103"/>
      <c r="I52" s="97"/>
    </row>
    <row r="53" spans="1:254" ht="13.8" thickBot="1" x14ac:dyDescent="0.3">
      <c r="A53" s="32"/>
      <c r="B53" s="50"/>
      <c r="C53" s="32"/>
      <c r="D53" s="32"/>
      <c r="E53" s="32"/>
      <c r="F53" s="41"/>
      <c r="G53" s="50"/>
      <c r="H53" s="50"/>
      <c r="I53" s="32"/>
      <c r="N53" s="1"/>
      <c r="V53" s="1"/>
      <c r="AD53" s="1"/>
      <c r="AL53" s="1"/>
      <c r="AT53" s="1"/>
      <c r="BB53" s="1"/>
      <c r="BJ53" s="1"/>
      <c r="BR53" s="1"/>
      <c r="BZ53" s="1"/>
      <c r="CH53" s="1"/>
      <c r="CP53" s="1"/>
      <c r="CX53" s="1"/>
      <c r="DF53" s="1"/>
      <c r="DN53" s="1"/>
      <c r="DV53" s="1"/>
      <c r="ED53" s="1"/>
      <c r="EL53" s="1"/>
      <c r="ET53" s="1"/>
      <c r="FB53" s="1"/>
      <c r="FJ53" s="1"/>
      <c r="FR53" s="1"/>
      <c r="FZ53" s="1"/>
      <c r="GH53" s="1"/>
      <c r="GP53" s="1"/>
      <c r="GX53" s="1"/>
      <c r="HF53" s="1"/>
      <c r="HN53" s="1"/>
      <c r="HV53" s="1"/>
      <c r="ID53" s="1"/>
      <c r="IL53" s="1"/>
      <c r="IT53" s="1"/>
    </row>
    <row r="54" spans="1:254" ht="15" customHeight="1" x14ac:dyDescent="0.3">
      <c r="A54" s="156" t="s">
        <v>123</v>
      </c>
      <c r="B54" s="52" t="s">
        <v>183</v>
      </c>
      <c r="C54" s="57"/>
      <c r="D54" s="168"/>
      <c r="E54" s="168"/>
      <c r="F54" s="60"/>
      <c r="G54" s="98"/>
      <c r="H54" s="102"/>
      <c r="I54" s="99"/>
      <c r="N54" s="1"/>
      <c r="V54" s="1"/>
      <c r="AD54" s="1"/>
      <c r="AL54" s="1"/>
      <c r="AT54" s="1"/>
      <c r="BB54" s="1"/>
      <c r="BJ54" s="1"/>
      <c r="BR54" s="1"/>
      <c r="BZ54" s="1"/>
      <c r="CH54" s="1"/>
      <c r="CP54" s="1"/>
      <c r="CX54" s="1"/>
      <c r="DF54" s="1"/>
      <c r="DN54" s="1"/>
      <c r="DV54" s="1"/>
      <c r="ED54" s="1"/>
      <c r="EL54" s="1"/>
      <c r="ET54" s="1"/>
      <c r="FB54" s="1"/>
      <c r="FJ54" s="1"/>
      <c r="FR54" s="1"/>
      <c r="FZ54" s="1"/>
      <c r="GH54" s="1"/>
      <c r="GP54" s="1"/>
      <c r="GX54" s="1"/>
      <c r="HF54" s="1"/>
      <c r="HN54" s="1"/>
      <c r="HV54" s="1"/>
      <c r="ID54" s="1"/>
      <c r="IL54" s="1"/>
      <c r="IT54" s="1"/>
    </row>
    <row r="55" spans="1:254" ht="15" customHeight="1" x14ac:dyDescent="0.3">
      <c r="A55" s="157"/>
      <c r="B55" s="51" t="s">
        <v>184</v>
      </c>
      <c r="C55" s="58"/>
      <c r="D55" s="164"/>
      <c r="E55" s="165"/>
      <c r="F55" s="61"/>
      <c r="G55" s="100"/>
      <c r="H55" s="104"/>
      <c r="I55" s="101"/>
      <c r="N55" s="1"/>
      <c r="V55" s="1"/>
      <c r="AD55" s="1"/>
      <c r="AL55" s="1"/>
      <c r="AT55" s="1"/>
      <c r="BB55" s="1"/>
      <c r="BJ55" s="1"/>
      <c r="BR55" s="1"/>
      <c r="BZ55" s="1"/>
      <c r="CH55" s="1"/>
      <c r="CP55" s="1"/>
      <c r="CX55" s="1"/>
      <c r="DF55" s="1"/>
      <c r="DN55" s="1"/>
      <c r="DV55" s="1"/>
      <c r="ED55" s="1"/>
      <c r="EL55" s="1"/>
      <c r="ET55" s="1"/>
      <c r="FB55" s="1"/>
      <c r="FJ55" s="1"/>
      <c r="FR55" s="1"/>
      <c r="FZ55" s="1"/>
      <c r="GH55" s="1"/>
      <c r="GP55" s="1"/>
      <c r="GX55" s="1"/>
      <c r="HF55" s="1"/>
      <c r="HN55" s="1"/>
      <c r="HV55" s="1"/>
      <c r="ID55" s="1"/>
      <c r="IL55" s="1"/>
      <c r="IT55" s="1"/>
    </row>
    <row r="56" spans="1:254" ht="15" customHeight="1" x14ac:dyDescent="0.3">
      <c r="A56" s="157"/>
      <c r="B56" s="51" t="s">
        <v>185</v>
      </c>
      <c r="C56" s="58"/>
      <c r="D56" s="164"/>
      <c r="E56" s="165"/>
      <c r="F56" s="61"/>
      <c r="G56" s="100"/>
      <c r="H56" s="104"/>
      <c r="I56" s="101"/>
      <c r="N56" s="1"/>
      <c r="V56" s="1"/>
      <c r="AD56" s="1"/>
      <c r="AL56" s="1"/>
      <c r="AT56" s="1"/>
      <c r="BB56" s="1"/>
      <c r="BJ56" s="1"/>
      <c r="BR56" s="1"/>
      <c r="BZ56" s="1"/>
      <c r="CH56" s="1"/>
      <c r="CP56" s="1"/>
      <c r="CX56" s="1"/>
      <c r="DF56" s="1"/>
      <c r="DN56" s="1"/>
      <c r="DV56" s="1"/>
      <c r="ED56" s="1"/>
      <c r="EL56" s="1"/>
      <c r="ET56" s="1"/>
      <c r="FB56" s="1"/>
      <c r="FJ56" s="1"/>
      <c r="FR56" s="1"/>
      <c r="FZ56" s="1"/>
      <c r="GH56" s="1"/>
      <c r="GP56" s="1"/>
      <c r="GX56" s="1"/>
      <c r="HF56" s="1"/>
      <c r="HN56" s="1"/>
      <c r="HV56" s="1"/>
      <c r="ID56" s="1"/>
      <c r="IL56" s="1"/>
      <c r="IT56" s="1"/>
    </row>
    <row r="57" spans="1:254" ht="15" customHeight="1" x14ac:dyDescent="0.3">
      <c r="A57" s="157"/>
      <c r="B57" s="51" t="s">
        <v>186</v>
      </c>
      <c r="C57" s="58"/>
      <c r="D57" s="164"/>
      <c r="E57" s="165"/>
      <c r="F57" s="61"/>
      <c r="G57" s="100"/>
      <c r="H57" s="104"/>
      <c r="I57" s="101"/>
      <c r="N57" s="1"/>
      <c r="V57" s="1"/>
      <c r="AD57" s="1"/>
      <c r="AL57" s="1"/>
      <c r="AT57" s="1"/>
      <c r="BB57" s="1"/>
      <c r="BJ57" s="1"/>
      <c r="BR57" s="1"/>
      <c r="BZ57" s="1"/>
      <c r="CH57" s="1"/>
      <c r="CP57" s="1"/>
      <c r="CX57" s="1"/>
      <c r="DF57" s="1"/>
      <c r="DN57" s="1"/>
      <c r="DV57" s="1"/>
      <c r="ED57" s="1"/>
      <c r="EL57" s="1"/>
      <c r="ET57" s="1"/>
      <c r="FB57" s="1"/>
      <c r="FJ57" s="1"/>
      <c r="FR57" s="1"/>
      <c r="FZ57" s="1"/>
      <c r="GH57" s="1"/>
      <c r="GP57" s="1"/>
      <c r="GX57" s="1"/>
      <c r="HF57" s="1"/>
      <c r="HN57" s="1"/>
      <c r="HV57" s="1"/>
      <c r="ID57" s="1"/>
      <c r="IL57" s="1"/>
      <c r="IT57" s="1"/>
    </row>
    <row r="58" spans="1:254" ht="15" customHeight="1" x14ac:dyDescent="0.3">
      <c r="A58" s="157"/>
      <c r="B58" s="51" t="s">
        <v>187</v>
      </c>
      <c r="C58" s="58"/>
      <c r="D58" s="166"/>
      <c r="E58" s="166"/>
      <c r="F58" s="61"/>
      <c r="G58" s="100"/>
      <c r="H58" s="104"/>
      <c r="I58" s="101"/>
      <c r="N58" s="1"/>
      <c r="V58" s="1"/>
      <c r="AD58" s="1"/>
      <c r="AL58" s="1"/>
      <c r="AT58" s="1"/>
      <c r="BB58" s="1"/>
      <c r="BJ58" s="1"/>
      <c r="BR58" s="1"/>
      <c r="BZ58" s="1"/>
      <c r="CH58" s="1"/>
      <c r="CP58" s="1"/>
      <c r="CX58" s="1"/>
      <c r="DF58" s="1"/>
      <c r="DN58" s="1"/>
      <c r="DV58" s="1"/>
      <c r="ED58" s="1"/>
      <c r="EL58" s="1"/>
      <c r="ET58" s="1"/>
      <c r="FB58" s="1"/>
      <c r="FJ58" s="1"/>
      <c r="FR58" s="1"/>
      <c r="FZ58" s="1"/>
      <c r="GH58" s="1"/>
      <c r="GP58" s="1"/>
      <c r="GX58" s="1"/>
      <c r="HF58" s="1"/>
      <c r="HN58" s="1"/>
      <c r="HV58" s="1"/>
      <c r="ID58" s="1"/>
      <c r="IL58" s="1"/>
      <c r="IT58" s="1"/>
    </row>
    <row r="59" spans="1:254" ht="15" customHeight="1" x14ac:dyDescent="0.3">
      <c r="A59" s="157"/>
      <c r="B59" s="51" t="s">
        <v>188</v>
      </c>
      <c r="C59" s="58"/>
      <c r="D59" s="166"/>
      <c r="E59" s="166"/>
      <c r="F59" s="61"/>
      <c r="G59" s="100"/>
      <c r="H59" s="104"/>
      <c r="I59" s="101"/>
      <c r="N59" s="1"/>
      <c r="V59" s="1"/>
      <c r="AD59" s="1"/>
      <c r="AL59" s="1"/>
      <c r="AT59" s="1"/>
      <c r="BB59" s="1"/>
      <c r="BJ59" s="1"/>
      <c r="BR59" s="1"/>
      <c r="BZ59" s="1"/>
      <c r="CH59" s="1"/>
      <c r="CP59" s="1"/>
      <c r="CX59" s="1"/>
      <c r="DF59" s="1"/>
      <c r="DN59" s="1"/>
      <c r="DV59" s="1"/>
      <c r="ED59" s="1"/>
      <c r="EL59" s="1"/>
      <c r="ET59" s="1"/>
      <c r="FB59" s="1"/>
      <c r="FJ59" s="1"/>
      <c r="FR59" s="1"/>
      <c r="FZ59" s="1"/>
      <c r="GH59" s="1"/>
      <c r="GP59" s="1"/>
      <c r="GX59" s="1"/>
      <c r="HF59" s="1"/>
      <c r="HN59" s="1"/>
      <c r="HV59" s="1"/>
      <c r="ID59" s="1"/>
      <c r="IL59" s="1"/>
      <c r="IT59" s="1"/>
    </row>
    <row r="60" spans="1:254" ht="15" customHeight="1" x14ac:dyDescent="0.3">
      <c r="A60" s="157"/>
      <c r="B60" s="51" t="s">
        <v>189</v>
      </c>
      <c r="C60" s="58"/>
      <c r="D60" s="166"/>
      <c r="E60" s="166"/>
      <c r="F60" s="61"/>
      <c r="G60" s="100"/>
      <c r="H60" s="104"/>
      <c r="I60" s="101"/>
    </row>
    <row r="61" spans="1:254" ht="15" customHeight="1" x14ac:dyDescent="0.3">
      <c r="A61" s="157"/>
      <c r="B61" s="51" t="s">
        <v>190</v>
      </c>
      <c r="C61" s="58"/>
      <c r="D61" s="166"/>
      <c r="E61" s="166"/>
      <c r="F61" s="61"/>
      <c r="G61" s="100"/>
      <c r="H61" s="104"/>
      <c r="I61" s="101"/>
    </row>
    <row r="62" spans="1:254" ht="15" customHeight="1" x14ac:dyDescent="0.3">
      <c r="A62" s="157"/>
      <c r="B62" s="51" t="s">
        <v>191</v>
      </c>
      <c r="C62" s="58"/>
      <c r="D62" s="166"/>
      <c r="E62" s="166"/>
      <c r="F62" s="61"/>
      <c r="G62" s="100"/>
      <c r="H62" s="104"/>
      <c r="I62" s="101"/>
    </row>
    <row r="63" spans="1:254" ht="15" customHeight="1" x14ac:dyDescent="0.3">
      <c r="A63" s="157"/>
      <c r="B63" s="51" t="s">
        <v>192</v>
      </c>
      <c r="C63" s="58"/>
      <c r="D63" s="166"/>
      <c r="E63" s="166"/>
      <c r="F63" s="61"/>
      <c r="G63" s="100"/>
      <c r="H63" s="104"/>
      <c r="I63" s="101"/>
    </row>
    <row r="64" spans="1:254" ht="15" customHeight="1" thickBot="1" x14ac:dyDescent="0.35">
      <c r="A64" s="158"/>
      <c r="B64" s="53" t="s">
        <v>193</v>
      </c>
      <c r="C64" s="59"/>
      <c r="D64" s="167"/>
      <c r="E64" s="167"/>
      <c r="F64" s="62"/>
      <c r="G64" s="96"/>
      <c r="H64" s="103"/>
      <c r="I64" s="97"/>
    </row>
    <row r="65" spans="1:9" ht="15.75" customHeight="1" x14ac:dyDescent="0.25">
      <c r="E65" s="5" t="s">
        <v>129</v>
      </c>
      <c r="F65" s="1">
        <f ca="1">SUM(F8:F64)</f>
        <v>120</v>
      </c>
    </row>
    <row r="68" spans="1:9" ht="15.75" customHeight="1" x14ac:dyDescent="0.25">
      <c r="A68" s="172" t="s">
        <v>256</v>
      </c>
      <c r="B68" s="172"/>
      <c r="C68" s="172"/>
      <c r="D68" s="172"/>
      <c r="E68" s="172"/>
      <c r="F68" s="172"/>
      <c r="G68" s="172"/>
      <c r="H68" s="172"/>
      <c r="I68" s="172"/>
    </row>
    <row r="69" spans="1:9" ht="15.75" customHeight="1" x14ac:dyDescent="0.25">
      <c r="A69" s="172"/>
      <c r="B69" s="172"/>
      <c r="C69" s="172"/>
      <c r="D69" s="172"/>
      <c r="E69" s="172"/>
      <c r="F69" s="172"/>
      <c r="G69" s="172"/>
      <c r="H69" s="172"/>
      <c r="I69" s="172"/>
    </row>
    <row r="70" spans="1:9" ht="15.75" customHeight="1" x14ac:dyDescent="0.25">
      <c r="A70" s="172"/>
      <c r="B70" s="172"/>
      <c r="C70" s="172"/>
      <c r="D70" s="172"/>
      <c r="E70" s="172"/>
      <c r="F70" s="172"/>
      <c r="G70" s="172"/>
      <c r="H70" s="172"/>
      <c r="I70" s="172"/>
    </row>
    <row r="71" spans="1:9" ht="15.75" customHeight="1" x14ac:dyDescent="0.25">
      <c r="A71" s="172"/>
      <c r="B71" s="172"/>
      <c r="C71" s="172"/>
      <c r="D71" s="172"/>
      <c r="E71" s="172"/>
      <c r="F71" s="172"/>
      <c r="G71" s="172"/>
      <c r="H71" s="172"/>
      <c r="I71" s="172"/>
    </row>
    <row r="72" spans="1:9" ht="15.75" customHeight="1" x14ac:dyDescent="0.25">
      <c r="A72" s="172"/>
      <c r="B72" s="172"/>
      <c r="C72" s="172"/>
      <c r="D72" s="172"/>
      <c r="E72" s="172"/>
      <c r="F72" s="172"/>
      <c r="G72" s="172"/>
      <c r="H72" s="172"/>
      <c r="I72" s="172"/>
    </row>
    <row r="73" spans="1:9" ht="15.75" customHeight="1" x14ac:dyDescent="0.25">
      <c r="A73" s="172"/>
      <c r="B73" s="172"/>
      <c r="C73" s="172"/>
      <c r="D73" s="172"/>
      <c r="E73" s="172"/>
      <c r="F73" s="172"/>
      <c r="G73" s="172"/>
      <c r="H73" s="172"/>
      <c r="I73" s="172"/>
    </row>
    <row r="74" spans="1:9" ht="15.75" customHeight="1" x14ac:dyDescent="0.25">
      <c r="A74" s="172"/>
      <c r="B74" s="172"/>
      <c r="C74" s="172"/>
      <c r="D74" s="172"/>
      <c r="E74" s="172"/>
      <c r="F74" s="172"/>
      <c r="G74" s="172"/>
      <c r="H74" s="172"/>
      <c r="I74" s="172"/>
    </row>
    <row r="75" spans="1:9" ht="15.75" customHeight="1" x14ac:dyDescent="0.25">
      <c r="A75" s="172"/>
      <c r="B75" s="172"/>
      <c r="C75" s="172"/>
      <c r="D75" s="172"/>
      <c r="E75" s="172"/>
      <c r="F75" s="172"/>
      <c r="G75" s="172"/>
      <c r="H75" s="172"/>
      <c r="I75" s="172"/>
    </row>
    <row r="76" spans="1:9" ht="15.75" customHeight="1" x14ac:dyDescent="0.25">
      <c r="A76" s="172"/>
      <c r="B76" s="172"/>
      <c r="C76" s="172"/>
      <c r="D76" s="172"/>
      <c r="E76" s="172"/>
      <c r="F76" s="172"/>
      <c r="G76" s="172"/>
      <c r="H76" s="172"/>
      <c r="I76" s="172"/>
    </row>
    <row r="77" spans="1:9" ht="15.75" customHeight="1" x14ac:dyDescent="0.25">
      <c r="A77" s="172"/>
      <c r="B77" s="172"/>
      <c r="C77" s="172"/>
      <c r="D77" s="172"/>
      <c r="E77" s="172"/>
      <c r="F77" s="172"/>
      <c r="G77" s="172"/>
      <c r="H77" s="172"/>
      <c r="I77" s="172"/>
    </row>
    <row r="78" spans="1:9" ht="15.75" customHeight="1" x14ac:dyDescent="0.25">
      <c r="A78" s="172"/>
      <c r="B78" s="172"/>
      <c r="C78" s="172"/>
      <c r="D78" s="172"/>
      <c r="E78" s="172"/>
      <c r="F78" s="172"/>
      <c r="G78" s="172"/>
      <c r="H78" s="172"/>
      <c r="I78" s="172"/>
    </row>
    <row r="79" spans="1:9" ht="15.75" customHeight="1" x14ac:dyDescent="0.25">
      <c r="A79" s="172"/>
      <c r="B79" s="172"/>
      <c r="C79" s="172"/>
      <c r="D79" s="172"/>
      <c r="E79" s="172"/>
      <c r="F79" s="172"/>
      <c r="G79" s="172"/>
      <c r="H79" s="172"/>
      <c r="I79" s="172"/>
    </row>
    <row r="80" spans="1:9" ht="15.75" customHeight="1" x14ac:dyDescent="0.25">
      <c r="A80" s="172"/>
      <c r="B80" s="172"/>
      <c r="C80" s="172"/>
      <c r="D80" s="172"/>
      <c r="E80" s="172"/>
      <c r="F80" s="172"/>
      <c r="G80" s="172"/>
      <c r="H80" s="172"/>
      <c r="I80" s="172"/>
    </row>
    <row r="81" spans="1:9" ht="15.75" customHeight="1" x14ac:dyDescent="0.25">
      <c r="A81" s="172"/>
      <c r="B81" s="172"/>
      <c r="C81" s="172"/>
      <c r="D81" s="172"/>
      <c r="E81" s="172"/>
      <c r="F81" s="172"/>
      <c r="G81" s="172"/>
      <c r="H81" s="172"/>
      <c r="I81" s="172"/>
    </row>
    <row r="82" spans="1:9" ht="15.75" customHeight="1" x14ac:dyDescent="0.25">
      <c r="A82" s="172"/>
      <c r="B82" s="172"/>
      <c r="C82" s="172"/>
      <c r="D82" s="172"/>
      <c r="E82" s="172"/>
      <c r="F82" s="172"/>
      <c r="G82" s="172"/>
      <c r="H82" s="172"/>
      <c r="I82" s="172"/>
    </row>
    <row r="83" spans="1:9" ht="15.75" customHeight="1" x14ac:dyDescent="0.25">
      <c r="A83" s="172"/>
      <c r="B83" s="172"/>
      <c r="C83" s="172"/>
      <c r="D83" s="172"/>
      <c r="E83" s="172"/>
      <c r="F83" s="172"/>
      <c r="G83" s="172"/>
      <c r="H83" s="172"/>
      <c r="I83" s="172"/>
    </row>
    <row r="84" spans="1:9" ht="15.75" customHeight="1" x14ac:dyDescent="0.25">
      <c r="A84" s="172"/>
      <c r="B84" s="172"/>
      <c r="C84" s="172"/>
      <c r="D84" s="172"/>
      <c r="E84" s="172"/>
      <c r="F84" s="172"/>
      <c r="G84" s="172"/>
      <c r="H84" s="172"/>
      <c r="I84" s="172"/>
    </row>
    <row r="85" spans="1:9" ht="15.75" customHeight="1" x14ac:dyDescent="0.25">
      <c r="A85" s="172"/>
      <c r="B85" s="172"/>
      <c r="C85" s="172"/>
      <c r="D85" s="172"/>
      <c r="E85" s="172"/>
      <c r="F85" s="172"/>
      <c r="G85" s="172"/>
      <c r="H85" s="172"/>
      <c r="I85" s="172"/>
    </row>
    <row r="86" spans="1:9" ht="15.75" customHeight="1" x14ac:dyDescent="0.25">
      <c r="A86" s="172"/>
      <c r="B86" s="172"/>
      <c r="C86" s="172"/>
      <c r="D86" s="172"/>
      <c r="E86" s="172"/>
      <c r="F86" s="172"/>
      <c r="G86" s="172"/>
      <c r="H86" s="172"/>
      <c r="I86" s="172"/>
    </row>
    <row r="87" spans="1:9" ht="15.75" customHeight="1" x14ac:dyDescent="0.25">
      <c r="A87" s="172"/>
      <c r="B87" s="172"/>
      <c r="C87" s="172"/>
      <c r="D87" s="172"/>
      <c r="E87" s="172"/>
      <c r="F87" s="172"/>
      <c r="G87" s="172"/>
      <c r="H87" s="172"/>
      <c r="I87" s="172"/>
    </row>
    <row r="88" spans="1:9" ht="15.75" customHeight="1" x14ac:dyDescent="0.25">
      <c r="A88" s="172"/>
      <c r="B88" s="172"/>
      <c r="C88" s="172"/>
      <c r="D88" s="172"/>
      <c r="E88" s="172"/>
      <c r="F88" s="172"/>
      <c r="G88" s="172"/>
      <c r="H88" s="172"/>
      <c r="I88" s="172"/>
    </row>
    <row r="89" spans="1:9" ht="15.75" customHeight="1" x14ac:dyDescent="0.25">
      <c r="A89" s="172"/>
      <c r="B89" s="172"/>
      <c r="C89" s="172"/>
      <c r="D89" s="172"/>
      <c r="E89" s="172"/>
      <c r="F89" s="172"/>
      <c r="G89" s="172"/>
      <c r="H89" s="172"/>
      <c r="I89" s="172"/>
    </row>
    <row r="90" spans="1:9" ht="15.75" customHeight="1" x14ac:dyDescent="0.25">
      <c r="A90" s="172"/>
      <c r="B90" s="172"/>
      <c r="C90" s="172"/>
      <c r="D90" s="172"/>
      <c r="E90" s="172"/>
      <c r="F90" s="172"/>
      <c r="G90" s="172"/>
      <c r="H90" s="172"/>
      <c r="I90" s="172"/>
    </row>
    <row r="91" spans="1:9" ht="15.75" customHeight="1" x14ac:dyDescent="0.25">
      <c r="A91" s="172"/>
      <c r="B91" s="172"/>
      <c r="C91" s="172"/>
      <c r="D91" s="172"/>
      <c r="E91" s="172"/>
      <c r="F91" s="172"/>
      <c r="G91" s="172"/>
      <c r="H91" s="172"/>
      <c r="I91" s="172"/>
    </row>
    <row r="92" spans="1:9" ht="15.75" customHeight="1" x14ac:dyDescent="0.25">
      <c r="A92" s="172"/>
      <c r="B92" s="172"/>
      <c r="C92" s="172"/>
      <c r="D92" s="172"/>
      <c r="E92" s="172"/>
      <c r="F92" s="172"/>
      <c r="G92" s="172"/>
      <c r="H92" s="172"/>
      <c r="I92" s="172"/>
    </row>
    <row r="93" spans="1:9" ht="15.75" customHeight="1" x14ac:dyDescent="0.25">
      <c r="A93" s="172"/>
      <c r="B93" s="172"/>
      <c r="C93" s="172"/>
      <c r="D93" s="172"/>
      <c r="E93" s="172"/>
      <c r="F93" s="172"/>
      <c r="G93" s="172"/>
      <c r="H93" s="172"/>
      <c r="I93" s="172"/>
    </row>
    <row r="94" spans="1:9" ht="15.75" customHeight="1" x14ac:dyDescent="0.25">
      <c r="A94" s="172"/>
      <c r="B94" s="172"/>
      <c r="C94" s="172"/>
      <c r="D94" s="172"/>
      <c r="E94" s="172"/>
      <c r="F94" s="172"/>
      <c r="G94" s="172"/>
      <c r="H94" s="172"/>
      <c r="I94" s="172"/>
    </row>
    <row r="95" spans="1:9" ht="15.75" customHeight="1" x14ac:dyDescent="0.25">
      <c r="A95" s="172"/>
      <c r="B95" s="172"/>
      <c r="C95" s="172"/>
      <c r="D95" s="172"/>
      <c r="E95" s="172"/>
      <c r="F95" s="172"/>
      <c r="G95" s="172"/>
      <c r="H95" s="172"/>
      <c r="I95" s="172"/>
    </row>
    <row r="96" spans="1:9" ht="15.75" customHeight="1" x14ac:dyDescent="0.25">
      <c r="A96" s="172"/>
      <c r="B96" s="172"/>
      <c r="C96" s="172"/>
      <c r="D96" s="172"/>
      <c r="E96" s="172"/>
      <c r="F96" s="172"/>
      <c r="G96" s="172"/>
      <c r="H96" s="172"/>
      <c r="I96" s="172"/>
    </row>
    <row r="97" spans="1:9" ht="15.75" customHeight="1" x14ac:dyDescent="0.25">
      <c r="A97" s="172"/>
      <c r="B97" s="172"/>
      <c r="C97" s="172"/>
      <c r="D97" s="172"/>
      <c r="E97" s="172"/>
      <c r="F97" s="172"/>
      <c r="G97" s="172"/>
      <c r="H97" s="172"/>
      <c r="I97" s="172"/>
    </row>
    <row r="98" spans="1:9" ht="15.75" customHeight="1" x14ac:dyDescent="0.25">
      <c r="A98" s="172"/>
      <c r="B98" s="172"/>
      <c r="C98" s="172"/>
      <c r="D98" s="172"/>
      <c r="E98" s="172"/>
      <c r="F98" s="172"/>
      <c r="G98" s="172"/>
      <c r="H98" s="172"/>
      <c r="I98" s="172"/>
    </row>
    <row r="99" spans="1:9" ht="15.75" customHeight="1" x14ac:dyDescent="0.25">
      <c r="A99" s="172"/>
      <c r="B99" s="172"/>
      <c r="C99" s="172"/>
      <c r="D99" s="172"/>
      <c r="E99" s="172"/>
      <c r="F99" s="172"/>
      <c r="G99" s="172"/>
      <c r="H99" s="172"/>
      <c r="I99" s="172"/>
    </row>
    <row r="100" spans="1:9" ht="15.75" customHeight="1" x14ac:dyDescent="0.25">
      <c r="A100" s="172"/>
      <c r="B100" s="172"/>
      <c r="C100" s="172"/>
      <c r="D100" s="172"/>
      <c r="E100" s="172"/>
      <c r="F100" s="172"/>
      <c r="G100" s="172"/>
      <c r="H100" s="172"/>
      <c r="I100" s="172"/>
    </row>
    <row r="101" spans="1:9" ht="15.75" customHeight="1" x14ac:dyDescent="0.25">
      <c r="A101" s="172"/>
      <c r="B101" s="172"/>
      <c r="C101" s="172"/>
      <c r="D101" s="172"/>
      <c r="E101" s="172"/>
      <c r="F101" s="172"/>
      <c r="G101" s="172"/>
      <c r="H101" s="172"/>
      <c r="I101" s="172"/>
    </row>
    <row r="102" spans="1:9" ht="15.75" customHeight="1" x14ac:dyDescent="0.25">
      <c r="A102" s="172"/>
      <c r="B102" s="172"/>
      <c r="C102" s="172"/>
      <c r="D102" s="172"/>
      <c r="E102" s="172"/>
      <c r="F102" s="172"/>
      <c r="G102" s="172"/>
      <c r="H102" s="172"/>
      <c r="I102" s="172"/>
    </row>
    <row r="103" spans="1:9" ht="15.75" customHeight="1" x14ac:dyDescent="0.25">
      <c r="A103" s="172"/>
      <c r="B103" s="172"/>
      <c r="C103" s="172"/>
      <c r="D103" s="172"/>
      <c r="E103" s="172"/>
      <c r="F103" s="172"/>
      <c r="G103" s="172"/>
      <c r="H103" s="172"/>
      <c r="I103" s="172"/>
    </row>
    <row r="104" spans="1:9" ht="15.75" customHeight="1" x14ac:dyDescent="0.25">
      <c r="A104" s="172"/>
      <c r="B104" s="172"/>
      <c r="C104" s="172"/>
      <c r="D104" s="172"/>
      <c r="E104" s="172"/>
      <c r="F104" s="172"/>
      <c r="G104" s="172"/>
      <c r="H104" s="172"/>
      <c r="I104" s="172"/>
    </row>
    <row r="105" spans="1:9" ht="15.75" customHeight="1" x14ac:dyDescent="0.25">
      <c r="A105" s="172"/>
      <c r="B105" s="172"/>
      <c r="C105" s="172"/>
      <c r="D105" s="172"/>
      <c r="E105" s="172"/>
      <c r="F105" s="172"/>
      <c r="G105" s="172"/>
      <c r="H105" s="172"/>
      <c r="I105" s="172"/>
    </row>
    <row r="106" spans="1:9" ht="15.75" customHeight="1" x14ac:dyDescent="0.25">
      <c r="A106" s="172"/>
      <c r="B106" s="172"/>
      <c r="C106" s="172"/>
      <c r="D106" s="172"/>
      <c r="E106" s="172"/>
      <c r="F106" s="172"/>
      <c r="G106" s="172"/>
      <c r="H106" s="172"/>
      <c r="I106" s="172"/>
    </row>
    <row r="107" spans="1:9" ht="15.75" customHeight="1" x14ac:dyDescent="0.25">
      <c r="A107" s="172"/>
      <c r="B107" s="172"/>
      <c r="C107" s="172"/>
      <c r="D107" s="172"/>
      <c r="E107" s="172"/>
      <c r="F107" s="172"/>
      <c r="G107" s="172"/>
      <c r="H107" s="172"/>
      <c r="I107" s="172"/>
    </row>
  </sheetData>
  <mergeCells count="51">
    <mergeCell ref="A68:I107"/>
    <mergeCell ref="A1:I1"/>
    <mergeCell ref="A2:I2"/>
    <mergeCell ref="D37:E37"/>
    <mergeCell ref="D38:E38"/>
    <mergeCell ref="D16:E16"/>
    <mergeCell ref="A3:I3"/>
    <mergeCell ref="D8:E8"/>
    <mergeCell ref="D17:E17"/>
    <mergeCell ref="D20:E20"/>
    <mergeCell ref="D21:E21"/>
    <mergeCell ref="D15:E15"/>
    <mergeCell ref="D14:E14"/>
    <mergeCell ref="A25:A30"/>
    <mergeCell ref="A37:A42"/>
    <mergeCell ref="D25:E25"/>
    <mergeCell ref="A8:A13"/>
    <mergeCell ref="D9:E9"/>
    <mergeCell ref="D10:E10"/>
    <mergeCell ref="D7:E7"/>
    <mergeCell ref="D11:E11"/>
    <mergeCell ref="D12:E12"/>
    <mergeCell ref="A54:A64"/>
    <mergeCell ref="D55:E55"/>
    <mergeCell ref="D56:E56"/>
    <mergeCell ref="D57:E57"/>
    <mergeCell ref="D58:E58"/>
    <mergeCell ref="D59:E59"/>
    <mergeCell ref="D60:E60"/>
    <mergeCell ref="D61:E61"/>
    <mergeCell ref="D62:E62"/>
    <mergeCell ref="D63:E63"/>
    <mergeCell ref="D64:E64"/>
    <mergeCell ref="D54:E54"/>
    <mergeCell ref="D26:E26"/>
    <mergeCell ref="D50:E50"/>
    <mergeCell ref="D43:E43"/>
    <mergeCell ref="D44:E44"/>
    <mergeCell ref="D49:E49"/>
    <mergeCell ref="D29:E29"/>
    <mergeCell ref="D39:E39"/>
    <mergeCell ref="D27:E27"/>
    <mergeCell ref="D31:E31"/>
    <mergeCell ref="D32:E32"/>
    <mergeCell ref="D33:E33"/>
    <mergeCell ref="D41:E41"/>
    <mergeCell ref="A49:A52"/>
    <mergeCell ref="A14:A19"/>
    <mergeCell ref="A31:A36"/>
    <mergeCell ref="A43:A48"/>
    <mergeCell ref="A20:A24"/>
  </mergeCells>
  <phoneticPr fontId="2" type="noConversion"/>
  <conditionalFormatting sqref="C22:F22">
    <cfRule type="expression" dxfId="46" priority="162">
      <formula>$B$22=""</formula>
    </cfRule>
  </conditionalFormatting>
  <conditionalFormatting sqref="C29:I29">
    <cfRule type="expression" dxfId="45" priority="160">
      <formula>$B$29=""</formula>
    </cfRule>
  </conditionalFormatting>
  <conditionalFormatting sqref="D28:E28">
    <cfRule type="expression" dxfId="44" priority="5">
      <formula>$B$30=""</formula>
    </cfRule>
  </conditionalFormatting>
  <conditionalFormatting sqref="D30:F30">
    <cfRule type="expression" dxfId="43" priority="159">
      <formula>$B$30=""</formula>
    </cfRule>
  </conditionalFormatting>
  <conditionalFormatting sqref="E13">
    <cfRule type="expression" dxfId="42" priority="2">
      <formula>$B$30=""</formula>
    </cfRule>
  </conditionalFormatting>
  <conditionalFormatting sqref="E18:E19">
    <cfRule type="expression" dxfId="41" priority="1">
      <formula>$B$30=""</formula>
    </cfRule>
  </conditionalFormatting>
  <conditionalFormatting sqref="E23:E24">
    <cfRule type="expression" dxfId="40" priority="3">
      <formula>$B$30=""</formula>
    </cfRule>
  </conditionalFormatting>
  <conditionalFormatting sqref="G8:I28">
    <cfRule type="expression" dxfId="39" priority="23">
      <formula>$G8="Next Sem"</formula>
    </cfRule>
    <cfRule type="expression" dxfId="38" priority="24">
      <formula>$G8="In Progress"</formula>
    </cfRule>
    <cfRule type="expression" dxfId="37" priority="25">
      <formula>$G8="Substituted"</formula>
    </cfRule>
    <cfRule type="expression" dxfId="36" priority="26">
      <formula>$G8="Completed"</formula>
    </cfRule>
  </conditionalFormatting>
  <conditionalFormatting sqref="G30:I52">
    <cfRule type="expression" dxfId="35" priority="7">
      <formula>$G30="Next Sem"</formula>
    </cfRule>
    <cfRule type="expression" dxfId="34" priority="8">
      <formula>$G30="In Progress"</formula>
    </cfRule>
    <cfRule type="expression" dxfId="33" priority="9">
      <formula>$G30="Substituted"</formula>
    </cfRule>
    <cfRule type="expression" dxfId="32" priority="10">
      <formula>$G30="Completed"</formula>
    </cfRule>
  </conditionalFormatting>
  <conditionalFormatting sqref="G54:I64">
    <cfRule type="expression" dxfId="31" priority="63">
      <formula>$G54="Next Sem"</formula>
    </cfRule>
    <cfRule type="expression" dxfId="30" priority="64">
      <formula>$G54="In Progress"</formula>
    </cfRule>
    <cfRule type="expression" dxfId="29" priority="65">
      <formula>$G54="Substituted"</formula>
    </cfRule>
    <cfRule type="expression" dxfId="28" priority="66">
      <formula>$G54="Completed"</formula>
    </cfRule>
  </conditionalFormatting>
  <printOptions horizontalCentered="1"/>
  <pageMargins left="0.5" right="0.5" top="0.5" bottom="0.5" header="0.3" footer="0.3"/>
  <pageSetup scale="44" orientation="portrait" r:id="rId1"/>
  <headerFooter alignWithMargins="0">
    <oddFooter>&amp;L&amp;D&amp;CB.S. Computer Science &amp;A&amp;RPage &amp;P of &amp;N</oddFooter>
  </headerFooter>
  <colBreaks count="2" manualBreakCount="2">
    <brk id="9" max="1048575" man="1"/>
    <brk id="1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promptTitle="Initial Math Course" prompt="Select the initial math course that the student began with.  This will cause the rest of the planning sheet to be updated to reflect the proper sequence of math courses the student should take." xr:uid="{00000000-0002-0000-0200-000000000000}">
          <x14:formula1>
            <xm:f>Options!$F$2:$F$4</xm:f>
          </x14:formula1>
          <xm:sqref>C11</xm:sqref>
        </x14:dataValidation>
        <x14:dataValidation type="list" allowBlank="1" showInputMessage="1" showErrorMessage="1" xr:uid="{00000000-0002-0000-0200-000001000000}">
          <x14:formula1>
            <xm:f>Options!$G$2:$G$11</xm:f>
          </x14:formula1>
          <xm:sqref>G54:G64 G8:G52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35"/>
  <sheetViews>
    <sheetView topLeftCell="B1" zoomScaleNormal="100" zoomScalePageLayoutView="150" workbookViewId="0">
      <selection activeCell="G52" sqref="G52"/>
    </sheetView>
  </sheetViews>
  <sheetFormatPr defaultColWidth="8.88671875" defaultRowHeight="13.2" x14ac:dyDescent="0.25"/>
  <cols>
    <col min="1" max="1" width="9.109375" hidden="1" customWidth="1"/>
    <col min="2" max="2" width="20.88671875" bestFit="1" customWidth="1"/>
    <col min="3" max="3" width="6.44140625" customWidth="1"/>
    <col min="4" max="4" width="31.6640625" customWidth="1"/>
    <col min="5" max="5" width="10.88671875" customWidth="1"/>
    <col min="6" max="6" width="7.109375" customWidth="1"/>
    <col min="7" max="7" width="31.88671875" customWidth="1"/>
  </cols>
  <sheetData>
    <row r="1" spans="1:11" ht="22.8" x14ac:dyDescent="0.4">
      <c r="B1" s="154" t="s">
        <v>67</v>
      </c>
      <c r="C1" s="154"/>
      <c r="D1" s="154"/>
      <c r="E1" s="154"/>
      <c r="F1" s="154"/>
      <c r="G1" s="154"/>
      <c r="H1" s="7"/>
      <c r="I1" s="7"/>
      <c r="J1" s="7"/>
      <c r="K1" s="7"/>
    </row>
    <row r="2" spans="1:11" ht="20.399999999999999" thickBot="1" x14ac:dyDescent="0.45">
      <c r="B2" s="155" t="s">
        <v>210</v>
      </c>
      <c r="C2" s="155"/>
      <c r="D2" s="155"/>
      <c r="E2" s="155"/>
      <c r="F2" s="155"/>
      <c r="G2" s="155"/>
    </row>
    <row r="3" spans="1:11" ht="15" thickTop="1" x14ac:dyDescent="0.3">
      <c r="B3" s="11" t="s">
        <v>88</v>
      </c>
      <c r="C3" s="11" t="str">
        <f>'Student Information'!$B$4&amp;" " &amp;'Student Information'!$B$5</f>
        <v xml:space="preserve">student first name </v>
      </c>
      <c r="D3" s="11"/>
      <c r="E3" s="11"/>
      <c r="F3" s="11"/>
      <c r="G3" s="11"/>
    </row>
    <row r="4" spans="1:11" ht="15" thickBot="1" x14ac:dyDescent="0.35">
      <c r="B4" s="10" t="s">
        <v>63</v>
      </c>
      <c r="C4" s="10">
        <f>'Student Information'!$B$7</f>
        <v>0</v>
      </c>
      <c r="D4" s="10"/>
      <c r="E4" s="10"/>
      <c r="F4" s="10"/>
      <c r="G4" s="10"/>
    </row>
    <row r="6" spans="1:11" x14ac:dyDescent="0.25">
      <c r="B6" s="177" t="s">
        <v>203</v>
      </c>
      <c r="C6" s="177"/>
      <c r="D6" s="177"/>
      <c r="E6" s="8" t="s">
        <v>204</v>
      </c>
      <c r="F6" s="8"/>
      <c r="G6" s="6"/>
    </row>
    <row r="7" spans="1:11" x14ac:dyDescent="0.25">
      <c r="B7" s="5" t="s">
        <v>201</v>
      </c>
      <c r="C7" s="5" t="s">
        <v>205</v>
      </c>
      <c r="D7" s="5" t="s">
        <v>202</v>
      </c>
      <c r="E7" s="5" t="s">
        <v>201</v>
      </c>
      <c r="F7" s="5" t="s">
        <v>205</v>
      </c>
      <c r="G7" s="5" t="s">
        <v>202</v>
      </c>
    </row>
    <row r="8" spans="1:11" x14ac:dyDescent="0.25">
      <c r="A8" s="6" t="s">
        <v>124</v>
      </c>
      <c r="B8" s="32" t="str">
        <f ca="1">INDEX(INDIRECT($A8), 1)</f>
        <v>CSCI 101</v>
      </c>
      <c r="C8" s="41">
        <f ca="1">INDEX(INDIRECT($A8), 4)</f>
        <v>2</v>
      </c>
      <c r="D8" s="32" t="str">
        <f ca="1">INDEX(INDIRECT($A8), 2)</f>
        <v>Introduction to CS Profession</v>
      </c>
      <c r="E8" s="68"/>
      <c r="F8" s="73"/>
      <c r="G8" s="68"/>
    </row>
    <row r="9" spans="1:11" x14ac:dyDescent="0.25">
      <c r="A9" s="6" t="s">
        <v>136</v>
      </c>
      <c r="B9" s="32" t="str">
        <f t="shared" ref="B9:B35" ca="1" si="0">INDEX(INDIRECT($A9), 1)</f>
        <v>CSCI 150</v>
      </c>
      <c r="C9" s="41">
        <f t="shared" ref="C9:C35" ca="1" si="1">INDEX(INDIRECT($A9), 4)</f>
        <v>3</v>
      </c>
      <c r="D9" s="32" t="str">
        <f t="shared" ref="D9:D35" ca="1" si="2">INDEX(INDIRECT($A9), 2)</f>
        <v>Programming I</v>
      </c>
      <c r="E9" s="72"/>
      <c r="F9" s="74"/>
      <c r="G9" s="72"/>
    </row>
    <row r="10" spans="1:11" x14ac:dyDescent="0.25">
      <c r="A10" s="6" t="s">
        <v>137</v>
      </c>
      <c r="B10" s="32" t="str">
        <f t="shared" ca="1" si="0"/>
        <v>CSCI 151</v>
      </c>
      <c r="C10" s="41">
        <f t="shared" ca="1" si="1"/>
        <v>1</v>
      </c>
      <c r="D10" s="32" t="str">
        <f t="shared" ca="1" si="2"/>
        <v>Programming I Lab</v>
      </c>
      <c r="E10" s="72"/>
      <c r="F10" s="74"/>
      <c r="G10" s="72"/>
    </row>
    <row r="11" spans="1:11" x14ac:dyDescent="0.25">
      <c r="A11" s="6" t="s">
        <v>138</v>
      </c>
      <c r="B11" s="32" t="str">
        <f t="shared" ca="1" si="0"/>
        <v>CSCI 250</v>
      </c>
      <c r="C11" s="41">
        <f t="shared" ca="1" si="1"/>
        <v>3</v>
      </c>
      <c r="D11" s="32" t="str">
        <f t="shared" ca="1" si="2"/>
        <v>Programming II</v>
      </c>
      <c r="E11" s="72"/>
      <c r="F11" s="74"/>
      <c r="G11" s="72"/>
    </row>
    <row r="12" spans="1:11" x14ac:dyDescent="0.25">
      <c r="A12" s="6" t="s">
        <v>139</v>
      </c>
      <c r="B12" s="32" t="str">
        <f t="shared" ca="1" si="0"/>
        <v>CSCI 251</v>
      </c>
      <c r="C12" s="41">
        <f t="shared" ca="1" si="1"/>
        <v>1</v>
      </c>
      <c r="D12" s="32" t="str">
        <f t="shared" ca="1" si="2"/>
        <v>Programming II Lab</v>
      </c>
      <c r="E12" s="72"/>
      <c r="F12" s="74"/>
      <c r="G12" s="72"/>
    </row>
    <row r="13" spans="1:11" x14ac:dyDescent="0.25">
      <c r="A13" s="6" t="s">
        <v>140</v>
      </c>
      <c r="B13" s="32" t="str">
        <f t="shared" ca="1" si="0"/>
        <v>CSCI 281</v>
      </c>
      <c r="C13" s="41">
        <f t="shared" ca="1" si="1"/>
        <v>3</v>
      </c>
      <c r="D13" s="32" t="str">
        <f t="shared" ca="1" si="2"/>
        <v>Discrete Structures</v>
      </c>
      <c r="E13" s="68"/>
      <c r="F13" s="74"/>
      <c r="G13" s="68"/>
    </row>
    <row r="14" spans="1:11" x14ac:dyDescent="0.25">
      <c r="A14" s="6" t="s">
        <v>141</v>
      </c>
      <c r="B14" s="32" t="str">
        <f t="shared" ca="1" si="0"/>
        <v>CSCI 287</v>
      </c>
      <c r="C14" s="41">
        <f t="shared" ca="1" si="1"/>
        <v>3</v>
      </c>
      <c r="D14" s="32" t="str">
        <f t="shared" ca="1" si="2"/>
        <v>Data Structures</v>
      </c>
      <c r="E14" s="68"/>
      <c r="F14" s="73"/>
      <c r="G14" s="68"/>
    </row>
    <row r="15" spans="1:11" x14ac:dyDescent="0.25">
      <c r="A15" s="6" t="s">
        <v>142</v>
      </c>
      <c r="B15" s="32" t="str">
        <f t="shared" ca="1" si="0"/>
        <v>CSCI 296</v>
      </c>
      <c r="C15" s="41">
        <f t="shared" ca="1" si="1"/>
        <v>3</v>
      </c>
      <c r="D15" s="32" t="str">
        <f t="shared" ca="1" si="2"/>
        <v>Web Programming</v>
      </c>
      <c r="E15" s="72"/>
      <c r="F15" s="74"/>
      <c r="G15" s="72"/>
    </row>
    <row r="16" spans="1:11" x14ac:dyDescent="0.25">
      <c r="A16" s="6" t="s">
        <v>143</v>
      </c>
      <c r="B16" s="32" t="str">
        <f t="shared" ca="1" si="0"/>
        <v>CSCI 303</v>
      </c>
      <c r="C16" s="41">
        <f t="shared" ca="1" si="1"/>
        <v>3</v>
      </c>
      <c r="D16" s="32" t="str">
        <f t="shared" ca="1" si="2"/>
        <v>Comp Organization &amp; Architecture</v>
      </c>
      <c r="E16" s="72"/>
      <c r="F16" s="74"/>
      <c r="G16" s="72"/>
    </row>
    <row r="17" spans="1:7" x14ac:dyDescent="0.25">
      <c r="A17" s="6" t="s">
        <v>144</v>
      </c>
      <c r="B17" s="32" t="str">
        <f t="shared" ca="1" si="0"/>
        <v>CSCI 356</v>
      </c>
      <c r="C17" s="41">
        <f t="shared" ca="1" si="1"/>
        <v>3</v>
      </c>
      <c r="D17" s="32" t="str">
        <f t="shared" ca="1" si="2"/>
        <v>Database System</v>
      </c>
      <c r="E17" s="72"/>
      <c r="F17" s="74"/>
      <c r="G17" s="72"/>
    </row>
    <row r="18" spans="1:7" x14ac:dyDescent="0.25">
      <c r="A18" s="6" t="s">
        <v>145</v>
      </c>
      <c r="B18" s="32" t="str">
        <f t="shared" ca="1" si="0"/>
        <v>CSCI 392</v>
      </c>
      <c r="C18" s="41">
        <f t="shared" ca="1" si="1"/>
        <v>3</v>
      </c>
      <c r="D18" s="32" t="str">
        <f t="shared" ca="1" si="2"/>
        <v>Advanced Data Struct &amp; Alg</v>
      </c>
      <c r="E18" s="72"/>
      <c r="F18" s="74"/>
      <c r="G18" s="72"/>
    </row>
    <row r="19" spans="1:7" x14ac:dyDescent="0.25">
      <c r="A19" s="6" t="s">
        <v>146</v>
      </c>
      <c r="B19" s="32" t="str">
        <f t="shared" ca="1" si="0"/>
        <v>CSCI 400</v>
      </c>
      <c r="C19" s="41">
        <f t="shared" ca="1" si="1"/>
        <v>2</v>
      </c>
      <c r="D19" s="32" t="str">
        <f t="shared" ca="1" si="2"/>
        <v>Computer Science Seminar</v>
      </c>
      <c r="E19" s="72"/>
      <c r="F19" s="74"/>
      <c r="G19" s="72"/>
    </row>
    <row r="20" spans="1:7" x14ac:dyDescent="0.25">
      <c r="A20" s="6" t="s">
        <v>147</v>
      </c>
      <c r="B20" s="32" t="str">
        <f t="shared" ca="1" si="0"/>
        <v>CSCI 485</v>
      </c>
      <c r="C20" s="41">
        <f t="shared" ca="1" si="1"/>
        <v>3</v>
      </c>
      <c r="D20" s="32" t="str">
        <f t="shared" ca="1" si="2"/>
        <v>Programming Languages</v>
      </c>
      <c r="E20" s="72"/>
      <c r="F20" s="74"/>
      <c r="G20" s="72"/>
    </row>
    <row r="21" spans="1:7" x14ac:dyDescent="0.25">
      <c r="A21" s="6" t="s">
        <v>148</v>
      </c>
      <c r="B21" s="32" t="str">
        <f t="shared" ca="1" si="0"/>
        <v>CSCI 487</v>
      </c>
      <c r="C21" s="41">
        <f t="shared" ca="1" si="1"/>
        <v>3</v>
      </c>
      <c r="D21" s="32" t="str">
        <f t="shared" ca="1" si="2"/>
        <v>Software Design &amp; Development</v>
      </c>
      <c r="E21" s="72"/>
      <c r="F21" s="74"/>
      <c r="G21" s="72"/>
    </row>
    <row r="22" spans="1:7" x14ac:dyDescent="0.25">
      <c r="A22" s="6" t="s">
        <v>149</v>
      </c>
      <c r="B22" s="32" t="str">
        <f t="shared" ca="1" si="0"/>
        <v>CSCI 489</v>
      </c>
      <c r="C22" s="41">
        <f t="shared" ca="1" si="1"/>
        <v>3</v>
      </c>
      <c r="D22" s="32" t="str">
        <f t="shared" ca="1" si="2"/>
        <v>Operating Systems</v>
      </c>
      <c r="E22" s="72"/>
      <c r="F22" s="74"/>
      <c r="G22" s="72"/>
    </row>
    <row r="23" spans="1:7" x14ac:dyDescent="0.25">
      <c r="A23" s="6" t="s">
        <v>150</v>
      </c>
      <c r="B23" s="32" t="str">
        <f t="shared" ca="1" si="0"/>
        <v>CSCI 493</v>
      </c>
      <c r="C23" s="41">
        <f t="shared" ca="1" si="1"/>
        <v>3</v>
      </c>
      <c r="D23" s="32" t="str">
        <f t="shared" ca="1" si="2"/>
        <v>Senior Project I</v>
      </c>
      <c r="E23" s="72"/>
      <c r="F23" s="74"/>
      <c r="G23" s="72"/>
    </row>
    <row r="24" spans="1:7" x14ac:dyDescent="0.25">
      <c r="A24" s="6" t="s">
        <v>151</v>
      </c>
      <c r="B24" s="32" t="str">
        <f t="shared" ca="1" si="0"/>
        <v>CSCI 494</v>
      </c>
      <c r="C24" s="41">
        <f t="shared" ca="1" si="1"/>
        <v>3</v>
      </c>
      <c r="D24" s="32" t="str">
        <f t="shared" ca="1" si="2"/>
        <v>Senior Project II</v>
      </c>
      <c r="E24" s="72"/>
      <c r="F24" s="74"/>
      <c r="G24" s="72"/>
    </row>
    <row r="25" spans="1:7" x14ac:dyDescent="0.25">
      <c r="A25" s="6" t="s">
        <v>175</v>
      </c>
      <c r="B25" s="32" t="str">
        <f t="shared" ca="1" si="0"/>
        <v>MATH 120</v>
      </c>
      <c r="C25" s="41">
        <f t="shared" ca="1" si="1"/>
        <v>4</v>
      </c>
      <c r="D25" s="32" t="str">
        <f t="shared" ca="1" si="2"/>
        <v>College Algebra</v>
      </c>
      <c r="E25" s="72"/>
      <c r="F25" s="74"/>
      <c r="G25" s="72"/>
    </row>
    <row r="26" spans="1:7" x14ac:dyDescent="0.25">
      <c r="A26" s="6" t="s">
        <v>176</v>
      </c>
      <c r="B26" s="32" t="str">
        <f t="shared" ca="1" si="0"/>
        <v>MATH 121</v>
      </c>
      <c r="C26" s="41">
        <f t="shared" ca="1" si="1"/>
        <v>3</v>
      </c>
      <c r="D26" s="32" t="str">
        <f t="shared" ca="1" si="2"/>
        <v>College Algebra &amp; Trigonometry</v>
      </c>
      <c r="E26" s="72"/>
      <c r="F26" s="74"/>
      <c r="G26" s="72"/>
    </row>
    <row r="27" spans="1:7" x14ac:dyDescent="0.25">
      <c r="A27" s="6" t="s">
        <v>177</v>
      </c>
      <c r="B27" s="32" t="str">
        <f t="shared" ca="1" si="0"/>
        <v>MATH 150</v>
      </c>
      <c r="C27" s="41">
        <f t="shared" ca="1" si="1"/>
        <v>4</v>
      </c>
      <c r="D27" s="32" t="str">
        <f t="shared" ca="1" si="2"/>
        <v>Precalculus</v>
      </c>
      <c r="E27" s="72"/>
      <c r="F27" s="74"/>
      <c r="G27" s="72"/>
    </row>
    <row r="28" spans="1:7" x14ac:dyDescent="0.25">
      <c r="A28" s="6" t="s">
        <v>152</v>
      </c>
      <c r="B28" s="32" t="str">
        <f t="shared" ca="1" si="0"/>
        <v>MATH 260</v>
      </c>
      <c r="C28" s="41">
        <f t="shared" ca="1" si="1"/>
        <v>4</v>
      </c>
      <c r="D28" s="32" t="str">
        <f t="shared" ca="1" si="2"/>
        <v>Calculus I</v>
      </c>
      <c r="E28" s="72"/>
      <c r="F28" s="74"/>
      <c r="G28" s="72"/>
    </row>
    <row r="29" spans="1:7" x14ac:dyDescent="0.25">
      <c r="A29" s="6" t="s">
        <v>153</v>
      </c>
      <c r="B29" s="32" t="str">
        <f t="shared" ca="1" si="0"/>
        <v>MATH 261</v>
      </c>
      <c r="C29" s="41">
        <f t="shared" ca="1" si="1"/>
        <v>4</v>
      </c>
      <c r="D29" s="32" t="str">
        <f t="shared" ca="1" si="2"/>
        <v>Calculus II</v>
      </c>
      <c r="E29" s="72"/>
      <c r="F29" s="74"/>
      <c r="G29" s="72"/>
    </row>
    <row r="30" spans="1:7" x14ac:dyDescent="0.25">
      <c r="A30" s="6" t="s">
        <v>154</v>
      </c>
      <c r="B30" s="32" t="str">
        <f t="shared" ca="1" si="0"/>
        <v>MATH 280</v>
      </c>
      <c r="C30" s="41">
        <f t="shared" ca="1" si="1"/>
        <v>3</v>
      </c>
      <c r="D30" s="32" t="str">
        <f t="shared" ca="1" si="2"/>
        <v xml:space="preserve">Discrete Math for CS </v>
      </c>
      <c r="E30" s="68"/>
      <c r="F30" s="74"/>
      <c r="G30" s="68"/>
    </row>
    <row r="31" spans="1:7" x14ac:dyDescent="0.25">
      <c r="A31" s="6" t="s">
        <v>155</v>
      </c>
      <c r="B31" s="32" t="str">
        <f t="shared" ca="1" si="0"/>
        <v>STAT 340</v>
      </c>
      <c r="C31" s="41">
        <f t="shared" ca="1" si="1"/>
        <v>3</v>
      </c>
      <c r="D31" s="32" t="str">
        <f t="shared" ca="1" si="2"/>
        <v>Probability &amp; Stat for Comp Sci</v>
      </c>
      <c r="E31" s="72"/>
      <c r="F31" s="74"/>
      <c r="G31" s="72"/>
    </row>
    <row r="32" spans="1:7" x14ac:dyDescent="0.25">
      <c r="A32" s="6" t="s">
        <v>158</v>
      </c>
      <c r="B32" s="32" t="str">
        <f t="shared" ca="1" si="0"/>
        <v>ENGL 110</v>
      </c>
      <c r="C32" s="41">
        <f t="shared" ca="1" si="1"/>
        <v>3</v>
      </c>
      <c r="D32" s="32" t="str">
        <f t="shared" ca="1" si="2"/>
        <v>Composition I</v>
      </c>
      <c r="E32" s="72"/>
      <c r="F32" s="74"/>
      <c r="G32" s="72"/>
    </row>
    <row r="33" spans="1:7" x14ac:dyDescent="0.25">
      <c r="A33" s="6" t="s">
        <v>159</v>
      </c>
      <c r="B33" s="32" t="str">
        <f t="shared" ca="1" si="0"/>
        <v>ENGL 111</v>
      </c>
      <c r="C33" s="41">
        <f t="shared" ca="1" si="1"/>
        <v>3</v>
      </c>
      <c r="D33" s="32" t="str">
        <f t="shared" ca="1" si="2"/>
        <v>Composition II</v>
      </c>
      <c r="E33" s="72"/>
      <c r="F33" s="74"/>
      <c r="G33" s="72"/>
    </row>
    <row r="34" spans="1:7" x14ac:dyDescent="0.25">
      <c r="A34" s="6" t="s">
        <v>160</v>
      </c>
      <c r="B34" s="32" t="str">
        <f t="shared" ca="1" si="0"/>
        <v>ENGL 342 OR GEEN310</v>
      </c>
      <c r="C34" s="41">
        <f t="shared" ca="1" si="1"/>
        <v>3</v>
      </c>
      <c r="D34" s="32" t="str">
        <f t="shared" ca="1" si="2"/>
        <v>Technical/Advanced Communications</v>
      </c>
      <c r="E34" s="72"/>
      <c r="F34" s="74"/>
      <c r="G34" s="72"/>
    </row>
    <row r="35" spans="1:7" x14ac:dyDescent="0.25">
      <c r="A35" s="6" t="s">
        <v>161</v>
      </c>
      <c r="B35" s="32" t="str">
        <f t="shared" ca="1" si="0"/>
        <v>PHIL 450 OR PHIL 275</v>
      </c>
      <c r="C35" s="41">
        <f t="shared" ca="1" si="1"/>
        <v>3</v>
      </c>
      <c r="D35" s="32" t="str">
        <f t="shared" ca="1" si="2"/>
        <v>(Applied) Ethics (Humanities Elective)</v>
      </c>
      <c r="E35" s="72"/>
      <c r="F35" s="74"/>
      <c r="G35" s="72"/>
    </row>
  </sheetData>
  <mergeCells count="3">
    <mergeCell ref="B6:D6"/>
    <mergeCell ref="B1:G1"/>
    <mergeCell ref="B2:G2"/>
  </mergeCells>
  <pageMargins left="0.7" right="0.7" top="0.75" bottom="0.75" header="0.3" footer="0.3"/>
  <pageSetup scale="91" fitToHeight="0" orientation="portrait" r:id="rId1"/>
  <extLst>
    <ext xmlns:x14="http://schemas.microsoft.com/office/spreadsheetml/2009/9/main" uri="{78C0D931-6437-407d-A8EE-F0AAD7539E65}">
      <x14:conditionalFormattings>
        <x14:conditionalFormatting xmlns:xm="http://schemas.microsoft.com/office/excel/2006/main">
          <x14:cfRule type="expression" priority="29" id="{9D8DA74D-BD0D-4B7C-B247-7B0800A4787C}">
            <xm:f>VLOOKUP($A$8, 'Planning Sheet'!$B$8:$I$64, 6, FALSE)="Substituted"</xm:f>
            <x14:dxf>
              <fill>
                <patternFill>
                  <bgColor theme="9" tint="0.39994506668294322"/>
                </patternFill>
              </fill>
            </x14:dxf>
          </x14:cfRule>
          <xm:sqref>E8:G8</xm:sqref>
        </x14:conditionalFormatting>
        <x14:conditionalFormatting xmlns:xm="http://schemas.microsoft.com/office/excel/2006/main">
          <x14:cfRule type="expression" priority="27" id="{3143F726-52F3-46BC-AF86-B75DE8B68EBF}">
            <xm:f>VLOOKUP($A$9, 'Planning Sheet'!$B$8:$I$64, 6, FALSE)="Substituted"</xm:f>
            <x14:dxf>
              <fill>
                <patternFill>
                  <bgColor theme="9" tint="0.39994506668294322"/>
                </patternFill>
              </fill>
            </x14:dxf>
          </x14:cfRule>
          <xm:sqref>E9:G9</xm:sqref>
        </x14:conditionalFormatting>
        <x14:conditionalFormatting xmlns:xm="http://schemas.microsoft.com/office/excel/2006/main">
          <x14:cfRule type="expression" priority="26" id="{47A7C3F1-82B1-42D0-94AC-A1EC90668698}">
            <xm:f>VLOOKUP($A$10, 'Planning Sheet'!$B$8:$I$64, 6, FALSE)="Substituted"</xm:f>
            <x14:dxf>
              <fill>
                <patternFill>
                  <bgColor theme="9" tint="0.39994506668294322"/>
                </patternFill>
              </fill>
            </x14:dxf>
          </x14:cfRule>
          <xm:sqref>E10:G10</xm:sqref>
        </x14:conditionalFormatting>
        <x14:conditionalFormatting xmlns:xm="http://schemas.microsoft.com/office/excel/2006/main">
          <x14:cfRule type="expression" priority="25" id="{C24D8BCC-4859-4CB8-B43E-C7FA691E9CCF}">
            <xm:f>VLOOKUP($A$11, 'Planning Sheet'!$B$8:$I$64, 6, FALSE)="Substituted"</xm:f>
            <x14:dxf>
              <fill>
                <patternFill>
                  <bgColor theme="9" tint="0.39994506668294322"/>
                </patternFill>
              </fill>
            </x14:dxf>
          </x14:cfRule>
          <xm:sqref>E11:G11</xm:sqref>
        </x14:conditionalFormatting>
        <x14:conditionalFormatting xmlns:xm="http://schemas.microsoft.com/office/excel/2006/main">
          <x14:cfRule type="expression" priority="24" id="{7559A450-878E-4C0E-8992-CDFDA99B176E}">
            <xm:f>VLOOKUP($A$12, 'Planning Sheet'!$B$8:$I$64, 6, FALSE)="Substituted"</xm:f>
            <x14:dxf>
              <fill>
                <patternFill>
                  <bgColor theme="9" tint="0.39994506668294322"/>
                </patternFill>
              </fill>
            </x14:dxf>
          </x14:cfRule>
          <xm:sqref>E12:G12</xm:sqref>
        </x14:conditionalFormatting>
        <x14:conditionalFormatting xmlns:xm="http://schemas.microsoft.com/office/excel/2006/main">
          <x14:cfRule type="expression" priority="23" id="{096F3839-1199-4CE8-8735-82BFB7364E59}">
            <xm:f>VLOOKUP($A$13, 'Planning Sheet'!$B$8:$I$64, 6, FALSE)="Substituted"</xm:f>
            <x14:dxf>
              <fill>
                <patternFill>
                  <bgColor theme="9" tint="0.39994506668294322"/>
                </patternFill>
              </fill>
            </x14:dxf>
          </x14:cfRule>
          <xm:sqref>E13:G13</xm:sqref>
        </x14:conditionalFormatting>
        <x14:conditionalFormatting xmlns:xm="http://schemas.microsoft.com/office/excel/2006/main">
          <x14:cfRule type="expression" priority="22" id="{B1F09836-1DD6-40BF-AD7E-CDD7EF323281}">
            <xm:f>VLOOKUP($A$14, 'Planning Sheet'!$B$8:$I$64, 6, FALSE)="Substituted"</xm:f>
            <x14:dxf>
              <fill>
                <patternFill>
                  <bgColor theme="9" tint="0.39994506668294322"/>
                </patternFill>
              </fill>
            </x14:dxf>
          </x14:cfRule>
          <xm:sqref>E14:G14</xm:sqref>
        </x14:conditionalFormatting>
        <x14:conditionalFormatting xmlns:xm="http://schemas.microsoft.com/office/excel/2006/main">
          <x14:cfRule type="expression" priority="21" id="{EB7A4BC2-9185-4608-9031-AEB08B38D39B}">
            <xm:f>VLOOKUP($A$15, 'Planning Sheet'!$B$8:$I$64, 6, FALSE)="Substituted"</xm:f>
            <x14:dxf>
              <fill>
                <patternFill>
                  <bgColor theme="9" tint="0.39994506668294322"/>
                </patternFill>
              </fill>
            </x14:dxf>
          </x14:cfRule>
          <xm:sqref>E15:G15</xm:sqref>
        </x14:conditionalFormatting>
        <x14:conditionalFormatting xmlns:xm="http://schemas.microsoft.com/office/excel/2006/main">
          <x14:cfRule type="expression" priority="20" id="{8C80E303-8E3E-47B4-82F4-E68ED163550E}">
            <xm:f>VLOOKUP($A$16, 'Planning Sheet'!$B$8:$I$64, 6, FALSE)="Substituted"</xm:f>
            <x14:dxf>
              <fill>
                <patternFill>
                  <bgColor theme="9" tint="0.39994506668294322"/>
                </patternFill>
              </fill>
            </x14:dxf>
          </x14:cfRule>
          <xm:sqref>E16:G16</xm:sqref>
        </x14:conditionalFormatting>
        <x14:conditionalFormatting xmlns:xm="http://schemas.microsoft.com/office/excel/2006/main">
          <x14:cfRule type="expression" priority="19" id="{33C6FC55-D52A-4DBC-8582-552E74B4202D}">
            <xm:f>VLOOKUP($A$17, 'Planning Sheet'!$B$8:$I$64, 6, FALSE)="Substituted"</xm:f>
            <x14:dxf>
              <fill>
                <patternFill>
                  <bgColor theme="9" tint="0.39994506668294322"/>
                </patternFill>
              </fill>
            </x14:dxf>
          </x14:cfRule>
          <xm:sqref>E17:G17</xm:sqref>
        </x14:conditionalFormatting>
        <x14:conditionalFormatting xmlns:xm="http://schemas.microsoft.com/office/excel/2006/main">
          <x14:cfRule type="expression" priority="18" id="{177AE301-7BF4-4B7E-8840-D2C38BD5C73F}">
            <xm:f>VLOOKUP($A$18, 'Planning Sheet'!$B$8:$I$64, 6, FALSE)="Substituted"</xm:f>
            <x14:dxf>
              <fill>
                <patternFill>
                  <bgColor theme="9" tint="0.39994506668294322"/>
                </patternFill>
              </fill>
            </x14:dxf>
          </x14:cfRule>
          <xm:sqref>E18:G18</xm:sqref>
        </x14:conditionalFormatting>
        <x14:conditionalFormatting xmlns:xm="http://schemas.microsoft.com/office/excel/2006/main">
          <x14:cfRule type="expression" priority="17" id="{D4BB95BC-76F6-48DF-9513-3A16C3094AAF}">
            <xm:f>VLOOKUP($A$19, 'Planning Sheet'!$B$8:$I$64, 6, FALSE)="Substituted"</xm:f>
            <x14:dxf>
              <fill>
                <patternFill>
                  <bgColor theme="9" tint="0.39994506668294322"/>
                </patternFill>
              </fill>
            </x14:dxf>
          </x14:cfRule>
          <xm:sqref>E19:G19</xm:sqref>
        </x14:conditionalFormatting>
        <x14:conditionalFormatting xmlns:xm="http://schemas.microsoft.com/office/excel/2006/main">
          <x14:cfRule type="expression" priority="16" id="{6FF4A521-7AB1-4838-912A-8C31C8C1D49C}">
            <xm:f>VLOOKUP($A$20, 'Planning Sheet'!$B$8:$I$64, 6, FALSE)="Substituted"</xm:f>
            <x14:dxf>
              <fill>
                <patternFill>
                  <bgColor theme="9" tint="0.39994506668294322"/>
                </patternFill>
              </fill>
            </x14:dxf>
          </x14:cfRule>
          <xm:sqref>E20:G20</xm:sqref>
        </x14:conditionalFormatting>
        <x14:conditionalFormatting xmlns:xm="http://schemas.microsoft.com/office/excel/2006/main">
          <x14:cfRule type="expression" priority="15" id="{79BBCD54-8E90-45A5-A743-D07CAF034175}">
            <xm:f>VLOOKUP($A$21, 'Planning Sheet'!$B$8:$I$64, 6, FALSE)="Substituted"</xm:f>
            <x14:dxf>
              <fill>
                <patternFill>
                  <bgColor theme="9" tint="0.39994506668294322"/>
                </patternFill>
              </fill>
            </x14:dxf>
          </x14:cfRule>
          <xm:sqref>E21:G21</xm:sqref>
        </x14:conditionalFormatting>
        <x14:conditionalFormatting xmlns:xm="http://schemas.microsoft.com/office/excel/2006/main">
          <x14:cfRule type="expression" priority="14" id="{68AF20FA-67B9-491C-B611-15CA275B512A}">
            <xm:f>VLOOKUP($A$22, 'Planning Sheet'!$B$8:$I$64, 6, FALSE)="Substituted"</xm:f>
            <x14:dxf>
              <fill>
                <patternFill>
                  <bgColor theme="9" tint="0.39994506668294322"/>
                </patternFill>
              </fill>
            </x14:dxf>
          </x14:cfRule>
          <xm:sqref>E22:G22</xm:sqref>
        </x14:conditionalFormatting>
        <x14:conditionalFormatting xmlns:xm="http://schemas.microsoft.com/office/excel/2006/main">
          <x14:cfRule type="expression" priority="13" id="{1164AFB3-C50A-490A-962E-5FFB560C8B00}">
            <xm:f>VLOOKUP($A$23, 'Planning Sheet'!$B$8:$I$64, 6, FALSE)="Substituted"</xm:f>
            <x14:dxf>
              <fill>
                <patternFill>
                  <bgColor theme="9" tint="0.39994506668294322"/>
                </patternFill>
              </fill>
            </x14:dxf>
          </x14:cfRule>
          <xm:sqref>E23:G23</xm:sqref>
        </x14:conditionalFormatting>
        <x14:conditionalFormatting xmlns:xm="http://schemas.microsoft.com/office/excel/2006/main">
          <x14:cfRule type="expression" priority="12" id="{47781CCC-DD3E-4D3D-BF2B-63711C1050FD}">
            <xm:f>VLOOKUP($A$24, 'Planning Sheet'!$B$8:$I$64, 6, FALSE)="Substituted"</xm:f>
            <x14:dxf>
              <fill>
                <patternFill>
                  <bgColor theme="9" tint="0.39994506668294322"/>
                </patternFill>
              </fill>
            </x14:dxf>
          </x14:cfRule>
          <xm:sqref>E24:G24</xm:sqref>
        </x14:conditionalFormatting>
        <x14:conditionalFormatting xmlns:xm="http://schemas.microsoft.com/office/excel/2006/main">
          <x14:cfRule type="expression" priority="11" id="{C86182F7-24C7-4008-ABE6-D2F1919B0B8C}">
            <xm:f>VLOOKUP($A$25, 'Planning Sheet'!$B$8:$I$64, 6, FALSE)="Substituted"</xm:f>
            <x14:dxf>
              <fill>
                <patternFill>
                  <bgColor theme="9" tint="0.39994506668294322"/>
                </patternFill>
              </fill>
            </x14:dxf>
          </x14:cfRule>
          <xm:sqref>E25:G25</xm:sqref>
        </x14:conditionalFormatting>
        <x14:conditionalFormatting xmlns:xm="http://schemas.microsoft.com/office/excel/2006/main">
          <x14:cfRule type="expression" priority="10" id="{34885D77-776C-4950-9F68-50D8C4DA9B3F}">
            <xm:f>VLOOKUP($A$26, 'Planning Sheet'!$B$8:$I$64, 6, FALSE)="Substituted"</xm:f>
            <x14:dxf>
              <fill>
                <patternFill>
                  <bgColor theme="9" tint="0.39994506668294322"/>
                </patternFill>
              </fill>
            </x14:dxf>
          </x14:cfRule>
          <xm:sqref>E26:G26</xm:sqref>
        </x14:conditionalFormatting>
        <x14:conditionalFormatting xmlns:xm="http://schemas.microsoft.com/office/excel/2006/main">
          <x14:cfRule type="expression" priority="9" id="{F0A6D5B5-34F7-411F-A643-53FB39353169}">
            <xm:f>VLOOKUP($A$27, 'Planning Sheet'!$B$8:$I$64, 6, FALSE)="Substituted"</xm:f>
            <x14:dxf>
              <fill>
                <patternFill>
                  <bgColor theme="9" tint="0.39994506668294322"/>
                </patternFill>
              </fill>
            </x14:dxf>
          </x14:cfRule>
          <xm:sqref>E27:G27</xm:sqref>
        </x14:conditionalFormatting>
        <x14:conditionalFormatting xmlns:xm="http://schemas.microsoft.com/office/excel/2006/main">
          <x14:cfRule type="expression" priority="8" id="{23F0B96C-FD10-4376-AD31-EDA64A309E4D}">
            <xm:f>VLOOKUP($A$28, 'Planning Sheet'!$B$8:$I$64, 6, FALSE)="Substituted"</xm:f>
            <x14:dxf>
              <fill>
                <patternFill>
                  <bgColor theme="9" tint="0.39994506668294322"/>
                </patternFill>
              </fill>
            </x14:dxf>
          </x14:cfRule>
          <xm:sqref>E28:G28</xm:sqref>
        </x14:conditionalFormatting>
        <x14:conditionalFormatting xmlns:xm="http://schemas.microsoft.com/office/excel/2006/main">
          <x14:cfRule type="expression" priority="7" id="{025CBAA8-464D-4231-B51F-DE4633DA936E}">
            <xm:f>VLOOKUP($A$29, 'Planning Sheet'!$B$8:$I$64, 6, FALSE)="Substituted"</xm:f>
            <x14:dxf>
              <fill>
                <patternFill>
                  <bgColor theme="9" tint="0.39994506668294322"/>
                </patternFill>
              </fill>
            </x14:dxf>
          </x14:cfRule>
          <xm:sqref>E29:G29</xm:sqref>
        </x14:conditionalFormatting>
        <x14:conditionalFormatting xmlns:xm="http://schemas.microsoft.com/office/excel/2006/main">
          <x14:cfRule type="expression" priority="6" id="{4EA416E0-C637-4A4B-B58A-26C4F237DBCC}">
            <xm:f>VLOOKUP($A$30, 'Planning Sheet'!$B$8:$I$64, 6, FALSE)="Substituted"</xm:f>
            <x14:dxf>
              <fill>
                <patternFill>
                  <bgColor theme="9" tint="0.39994506668294322"/>
                </patternFill>
              </fill>
            </x14:dxf>
          </x14:cfRule>
          <xm:sqref>E30:G30</xm:sqref>
        </x14:conditionalFormatting>
        <x14:conditionalFormatting xmlns:xm="http://schemas.microsoft.com/office/excel/2006/main">
          <x14:cfRule type="expression" priority="5" id="{AC2E60D7-26A0-4BA2-B4A3-2CB70013C0BE}">
            <xm:f>VLOOKUP($A$31, 'Planning Sheet'!$B$8:$I$64, 6, FALSE)="Substituted"</xm:f>
            <x14:dxf>
              <fill>
                <patternFill>
                  <bgColor theme="9" tint="0.39994506668294322"/>
                </patternFill>
              </fill>
            </x14:dxf>
          </x14:cfRule>
          <xm:sqref>E31:G31</xm:sqref>
        </x14:conditionalFormatting>
        <x14:conditionalFormatting xmlns:xm="http://schemas.microsoft.com/office/excel/2006/main">
          <x14:cfRule type="expression" priority="4" id="{1412FF17-2E5B-41A6-B73D-54EC71F68958}">
            <xm:f>VLOOKUP($A$32, 'Planning Sheet'!$B$8:$I$64, 6, FALSE)="Substituted"</xm:f>
            <x14:dxf>
              <fill>
                <patternFill>
                  <bgColor theme="9" tint="0.39994506668294322"/>
                </patternFill>
              </fill>
            </x14:dxf>
          </x14:cfRule>
          <xm:sqref>E32:G32</xm:sqref>
        </x14:conditionalFormatting>
        <x14:conditionalFormatting xmlns:xm="http://schemas.microsoft.com/office/excel/2006/main">
          <x14:cfRule type="expression" priority="3" id="{F35B9583-726E-4796-9ECB-8CEA493146C3}">
            <xm:f>VLOOKUP($A$33, 'Planning Sheet'!$B$8:$I$64, 6, FALSE)="Substituted"</xm:f>
            <x14:dxf>
              <fill>
                <patternFill>
                  <bgColor theme="9" tint="0.39994506668294322"/>
                </patternFill>
              </fill>
            </x14:dxf>
          </x14:cfRule>
          <xm:sqref>E33:G33</xm:sqref>
        </x14:conditionalFormatting>
        <x14:conditionalFormatting xmlns:xm="http://schemas.microsoft.com/office/excel/2006/main">
          <x14:cfRule type="expression" priority="2" id="{788403C4-10E5-4E73-BCCC-8F52D50486AE}">
            <xm:f>VLOOKUP($A$34, 'Planning Sheet'!$B$8:$I$64, 6, FALSE)="Substituted"</xm:f>
            <x14:dxf>
              <fill>
                <patternFill>
                  <bgColor theme="9" tint="0.39994506668294322"/>
                </patternFill>
              </fill>
            </x14:dxf>
          </x14:cfRule>
          <xm:sqref>E34:G34</xm:sqref>
        </x14:conditionalFormatting>
        <x14:conditionalFormatting xmlns:xm="http://schemas.microsoft.com/office/excel/2006/main">
          <x14:cfRule type="expression" priority="1" id="{D39DA40A-E9EB-4AC5-9900-53CD30097B1E}">
            <xm:f>VLOOKUP($A$35, 'Planning Sheet'!$B$8:$I$64, 6, FALSE)="Substituted"</xm:f>
            <x14:dxf>
              <fill>
                <patternFill>
                  <bgColor theme="9" tint="0.39994506668294322"/>
                </patternFill>
              </fill>
            </x14:dxf>
          </x14:cfRule>
          <xm:sqref>E35:G35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50"/>
  <sheetViews>
    <sheetView zoomScale="95" zoomScaleNormal="95" zoomScalePageLayoutView="150" workbookViewId="0">
      <selection activeCell="E40" sqref="E40"/>
    </sheetView>
  </sheetViews>
  <sheetFormatPr defaultColWidth="8.88671875" defaultRowHeight="11.4" x14ac:dyDescent="0.2"/>
  <cols>
    <col min="1" max="1" width="10.33203125" style="14" bestFit="1" customWidth="1"/>
    <col min="2" max="2" width="29" style="14" bestFit="1" customWidth="1"/>
    <col min="3" max="3" width="4.88671875" style="20" bestFit="1" customWidth="1"/>
    <col min="4" max="4" width="20" style="14" customWidth="1"/>
    <col min="5" max="5" width="19.44140625" style="14" bestFit="1" customWidth="1"/>
    <col min="6" max="6" width="7.44140625" style="17" bestFit="1" customWidth="1"/>
    <col min="7" max="7" width="5.6640625" style="17" customWidth="1"/>
    <col min="8" max="8" width="6.109375" style="17" bestFit="1" customWidth="1"/>
    <col min="9" max="9" width="13.44140625" style="14" hidden="1" customWidth="1"/>
    <col min="10" max="10" width="13.44140625" style="14" customWidth="1"/>
    <col min="11" max="13" width="11.44140625" style="17" customWidth="1"/>
    <col min="14" max="258" width="11.44140625" style="14" customWidth="1"/>
    <col min="259" max="16384" width="8.88671875" style="14"/>
  </cols>
  <sheetData>
    <row r="1" spans="1:13" ht="12" x14ac:dyDescent="0.25">
      <c r="B1" s="179" t="str">
        <f xml:space="preserve"> "STUDENT: "  &amp; 'Student Information'!B4&amp;" " &amp;'Student Information'!B5</f>
        <v xml:space="preserve">STUDENT: student first name </v>
      </c>
      <c r="C1" s="179"/>
      <c r="D1" s="179"/>
      <c r="E1" s="179" t="str">
        <f>"V#: " &amp; 'Student Information'!B7</f>
        <v xml:space="preserve">V#: </v>
      </c>
      <c r="F1" s="179"/>
      <c r="G1" s="179"/>
      <c r="H1" s="179"/>
      <c r="I1" s="180"/>
      <c r="J1" s="180"/>
      <c r="K1" s="180"/>
      <c r="L1" s="180"/>
      <c r="M1" s="180"/>
    </row>
    <row r="2" spans="1:13" ht="12" x14ac:dyDescent="0.25">
      <c r="B2" s="178"/>
      <c r="C2" s="178"/>
      <c r="D2" s="178"/>
      <c r="E2" s="178"/>
      <c r="F2" s="178"/>
      <c r="G2" s="178"/>
      <c r="H2" s="178"/>
      <c r="I2" s="180"/>
      <c r="J2" s="180"/>
      <c r="K2" s="180"/>
      <c r="L2" s="180"/>
      <c r="M2" s="180"/>
    </row>
    <row r="3" spans="1:13" ht="12" x14ac:dyDescent="0.25">
      <c r="B3" s="178" t="s">
        <v>120</v>
      </c>
      <c r="C3" s="178"/>
      <c r="D3" s="178"/>
      <c r="E3" s="178" t="s">
        <v>101</v>
      </c>
      <c r="F3" s="178"/>
      <c r="G3" s="178"/>
      <c r="H3" s="178"/>
      <c r="I3" s="178" t="s">
        <v>102</v>
      </c>
      <c r="J3" s="178"/>
      <c r="K3" s="178"/>
      <c r="L3" s="178"/>
      <c r="M3" s="178"/>
    </row>
    <row r="4" spans="1:13" s="17" customFormat="1" ht="12" x14ac:dyDescent="0.25">
      <c r="B4" s="24" t="s">
        <v>103</v>
      </c>
      <c r="C4" s="24" t="s">
        <v>104</v>
      </c>
      <c r="D4" s="24" t="s">
        <v>105</v>
      </c>
      <c r="E4" s="24" t="s">
        <v>105</v>
      </c>
      <c r="F4" s="24" t="s">
        <v>106</v>
      </c>
      <c r="G4" s="24" t="s">
        <v>104</v>
      </c>
      <c r="H4" s="24" t="s">
        <v>107</v>
      </c>
      <c r="I4" s="24"/>
      <c r="J4" s="24" t="s">
        <v>105</v>
      </c>
      <c r="K4" s="24" t="s">
        <v>106</v>
      </c>
      <c r="L4" s="24" t="s">
        <v>104</v>
      </c>
      <c r="M4" s="24" t="s">
        <v>107</v>
      </c>
    </row>
    <row r="5" spans="1:13" x14ac:dyDescent="0.2">
      <c r="A5" s="14" t="s">
        <v>124</v>
      </c>
      <c r="B5" s="29" t="str">
        <f ca="1">INDEX(INDIRECT($A5), 2)</f>
        <v>Introduction to CS Profession</v>
      </c>
      <c r="C5" s="26">
        <f ca="1">INDEX(INDIRECT($A5), 4)</f>
        <v>2</v>
      </c>
      <c r="D5" s="25" t="str">
        <f ca="1">IF(INDEX(INDIRECT($A5), 12), INDEX(INDIRECT($A5), 1), "")</f>
        <v>CSCI 101</v>
      </c>
      <c r="E5" s="25" t="str">
        <f ca="1">IF(INDEX(INDIRECT($A5), 6), INDEX(INDIRECT($A5), 7), INDEX(INDIRECT($A5), 1))</f>
        <v>CSCI 101</v>
      </c>
      <c r="F5" s="26" t="str">
        <f ca="1">IF(INDEX(INDIRECT($A5), 11)&lt;&gt;0, INDEX(INDIRECT($A5), 11), "")</f>
        <v/>
      </c>
      <c r="G5" s="26">
        <f ca="1">IF(INDEX(INDIRECT($A5), 6), INDEX(INDIRECT($A5), 9), INDEX(INDIRECT($A5), 4))</f>
        <v>2</v>
      </c>
      <c r="H5" s="26">
        <f ca="1">INDEX(INDIRECT($A5), 10)</f>
        <v>0</v>
      </c>
      <c r="I5" s="25" t="s">
        <v>183</v>
      </c>
      <c r="J5" s="56">
        <f ca="1">IF(INDEX(INDIRECT($I5), 6), INDEX(INDIRECT($I5), 7), INDEX(INDIRECT($I5), 1))</f>
        <v>0</v>
      </c>
      <c r="K5" s="55" t="str">
        <f ca="1">IF(INDEX(INDIRECT($I5), 11)&lt;&gt;0, INDEX(INDIRECT($I5), 11), "")</f>
        <v/>
      </c>
      <c r="L5" s="54">
        <f ca="1">IF(INDEX(INDIRECT($I5), 6), INDEX(INDIRECT($I5), 9), INDEX(INDIRECT($I5), 4))</f>
        <v>0</v>
      </c>
      <c r="M5" s="54">
        <f ca="1">INDEX(INDIRECT($I5), 10)</f>
        <v>0</v>
      </c>
    </row>
    <row r="6" spans="1:13" x14ac:dyDescent="0.2">
      <c r="A6" s="14" t="s">
        <v>136</v>
      </c>
      <c r="B6" s="29" t="str">
        <f t="shared" ref="B6:B47" ca="1" si="0">INDEX(INDIRECT($A6), 2)</f>
        <v>Programming I</v>
      </c>
      <c r="C6" s="26">
        <f t="shared" ref="C6:C47" ca="1" si="1">INDEX(INDIRECT($A6), 4)</f>
        <v>3</v>
      </c>
      <c r="D6" s="25" t="str">
        <f t="shared" ref="D6:D47" ca="1" si="2">IF(INDEX(INDIRECT($A6), 12), INDEX(INDIRECT($A6), 1), "")</f>
        <v>CSCI 150</v>
      </c>
      <c r="E6" s="25" t="str">
        <f t="shared" ref="E6:E47" ca="1" si="3">IF(INDEX(INDIRECT($A6), 6), INDEX(INDIRECT($A6), 7), INDEX(INDIRECT($A6), 1))</f>
        <v>CSCI 150</v>
      </c>
      <c r="F6" s="26" t="str">
        <f t="shared" ref="F6:F47" ca="1" si="4">IF(INDEX(INDIRECT($A6), 11)&lt;&gt;0, INDEX(INDIRECT($A6), 11), "")</f>
        <v/>
      </c>
      <c r="G6" s="26">
        <f t="shared" ref="G6:G47" ca="1" si="5">IF(INDEX(INDIRECT($A6), 6), INDEX(INDIRECT($A6), 9), INDEX(INDIRECT($A6), 4))</f>
        <v>3</v>
      </c>
      <c r="H6" s="26">
        <f t="shared" ref="H6:H47" ca="1" si="6">INDEX(INDIRECT($A6), 10)</f>
        <v>0</v>
      </c>
      <c r="I6" s="25" t="s">
        <v>184</v>
      </c>
      <c r="J6" s="56">
        <f t="shared" ref="J6:J16" ca="1" si="7">IF(INDEX(INDIRECT($I6), 6), INDEX(INDIRECT($I6), 7), INDEX(INDIRECT($I6), 1))</f>
        <v>0</v>
      </c>
      <c r="K6" s="55" t="str">
        <f t="shared" ref="K6:K16" ca="1" si="8">IF(INDEX(INDIRECT($I6), 11)&lt;&gt;0, INDEX(INDIRECT($I6), 11), "")</f>
        <v/>
      </c>
      <c r="L6" s="54">
        <f t="shared" ref="L6:L16" ca="1" si="9">IF(INDEX(INDIRECT($I6), 6), INDEX(INDIRECT($I6), 9), INDEX(INDIRECT($I6), 4))</f>
        <v>0</v>
      </c>
      <c r="M6" s="54">
        <f t="shared" ref="M6:M16" ca="1" si="10">INDEX(INDIRECT($I6), 10)</f>
        <v>0</v>
      </c>
    </row>
    <row r="7" spans="1:13" x14ac:dyDescent="0.2">
      <c r="A7" s="14" t="s">
        <v>137</v>
      </c>
      <c r="B7" s="29" t="str">
        <f t="shared" ca="1" si="0"/>
        <v>Programming I Lab</v>
      </c>
      <c r="C7" s="26">
        <f t="shared" ca="1" si="1"/>
        <v>1</v>
      </c>
      <c r="D7" s="25" t="str">
        <f t="shared" ca="1" si="2"/>
        <v>CSCI 151</v>
      </c>
      <c r="E7" s="25" t="str">
        <f t="shared" ca="1" si="3"/>
        <v>CSCI 151</v>
      </c>
      <c r="F7" s="26" t="str">
        <f t="shared" ca="1" si="4"/>
        <v/>
      </c>
      <c r="G7" s="26">
        <f t="shared" ca="1" si="5"/>
        <v>1</v>
      </c>
      <c r="H7" s="26">
        <f t="shared" ca="1" si="6"/>
        <v>0</v>
      </c>
      <c r="I7" s="25" t="s">
        <v>185</v>
      </c>
      <c r="J7" s="56">
        <f t="shared" ca="1" si="7"/>
        <v>0</v>
      </c>
      <c r="K7" s="55" t="str">
        <f t="shared" ca="1" si="8"/>
        <v/>
      </c>
      <c r="L7" s="54">
        <f t="shared" ca="1" si="9"/>
        <v>0</v>
      </c>
      <c r="M7" s="54">
        <f t="shared" ca="1" si="10"/>
        <v>0</v>
      </c>
    </row>
    <row r="8" spans="1:13" x14ac:dyDescent="0.2">
      <c r="A8" s="14" t="s">
        <v>138</v>
      </c>
      <c r="B8" s="29" t="str">
        <f t="shared" ca="1" si="0"/>
        <v>Programming II</v>
      </c>
      <c r="C8" s="26">
        <f t="shared" ca="1" si="1"/>
        <v>3</v>
      </c>
      <c r="D8" s="25" t="str">
        <f t="shared" ca="1" si="2"/>
        <v>CSCI 250</v>
      </c>
      <c r="E8" s="25" t="str">
        <f t="shared" ca="1" si="3"/>
        <v>CSCI 250</v>
      </c>
      <c r="F8" s="26" t="str">
        <f t="shared" ca="1" si="4"/>
        <v/>
      </c>
      <c r="G8" s="26">
        <f t="shared" ca="1" si="5"/>
        <v>3</v>
      </c>
      <c r="H8" s="26">
        <f t="shared" ca="1" si="6"/>
        <v>0</v>
      </c>
      <c r="I8" s="25" t="s">
        <v>186</v>
      </c>
      <c r="J8" s="56">
        <f t="shared" ca="1" si="7"/>
        <v>0</v>
      </c>
      <c r="K8" s="55" t="str">
        <f t="shared" ca="1" si="8"/>
        <v/>
      </c>
      <c r="L8" s="54">
        <f t="shared" ca="1" si="9"/>
        <v>0</v>
      </c>
      <c r="M8" s="54">
        <f t="shared" ca="1" si="10"/>
        <v>0</v>
      </c>
    </row>
    <row r="9" spans="1:13" x14ac:dyDescent="0.2">
      <c r="A9" s="14" t="s">
        <v>139</v>
      </c>
      <c r="B9" s="29" t="str">
        <f t="shared" ca="1" si="0"/>
        <v>Programming II Lab</v>
      </c>
      <c r="C9" s="26">
        <f t="shared" ca="1" si="1"/>
        <v>1</v>
      </c>
      <c r="D9" s="25" t="str">
        <f t="shared" ca="1" si="2"/>
        <v>CSCI 251</v>
      </c>
      <c r="E9" s="25" t="str">
        <f t="shared" ca="1" si="3"/>
        <v>CSCI 251</v>
      </c>
      <c r="F9" s="26" t="str">
        <f t="shared" ca="1" si="4"/>
        <v/>
      </c>
      <c r="G9" s="26">
        <f t="shared" ca="1" si="5"/>
        <v>1</v>
      </c>
      <c r="H9" s="26">
        <f t="shared" ca="1" si="6"/>
        <v>0</v>
      </c>
      <c r="I9" s="25" t="s">
        <v>187</v>
      </c>
      <c r="J9" s="56">
        <f t="shared" ca="1" si="7"/>
        <v>0</v>
      </c>
      <c r="K9" s="55" t="str">
        <f t="shared" ca="1" si="8"/>
        <v/>
      </c>
      <c r="L9" s="54">
        <f t="shared" ca="1" si="9"/>
        <v>0</v>
      </c>
      <c r="M9" s="54">
        <f t="shared" ca="1" si="10"/>
        <v>0</v>
      </c>
    </row>
    <row r="10" spans="1:13" x14ac:dyDescent="0.2">
      <c r="A10" s="14" t="s">
        <v>140</v>
      </c>
      <c r="B10" s="29" t="str">
        <f t="shared" ca="1" si="0"/>
        <v>Discrete Structures</v>
      </c>
      <c r="C10" s="26">
        <f t="shared" ca="1" si="1"/>
        <v>3</v>
      </c>
      <c r="D10" s="25" t="str">
        <f t="shared" ca="1" si="2"/>
        <v>CSCI 281</v>
      </c>
      <c r="E10" s="25" t="str">
        <f t="shared" ca="1" si="3"/>
        <v>CSCI 281</v>
      </c>
      <c r="F10" s="26" t="str">
        <f t="shared" ca="1" si="4"/>
        <v/>
      </c>
      <c r="G10" s="26">
        <f t="shared" ca="1" si="5"/>
        <v>3</v>
      </c>
      <c r="H10" s="26">
        <f t="shared" ca="1" si="6"/>
        <v>0</v>
      </c>
      <c r="I10" s="25" t="s">
        <v>188</v>
      </c>
      <c r="J10" s="56">
        <f t="shared" ca="1" si="7"/>
        <v>0</v>
      </c>
      <c r="K10" s="55" t="str">
        <f t="shared" ca="1" si="8"/>
        <v/>
      </c>
      <c r="L10" s="54">
        <f t="shared" ca="1" si="9"/>
        <v>0</v>
      </c>
      <c r="M10" s="54">
        <f t="shared" ca="1" si="10"/>
        <v>0</v>
      </c>
    </row>
    <row r="11" spans="1:13" x14ac:dyDescent="0.2">
      <c r="A11" s="14" t="s">
        <v>141</v>
      </c>
      <c r="B11" s="29" t="str">
        <f t="shared" ca="1" si="0"/>
        <v>Data Structures</v>
      </c>
      <c r="C11" s="26">
        <f t="shared" ca="1" si="1"/>
        <v>3</v>
      </c>
      <c r="D11" s="25" t="str">
        <f t="shared" ca="1" si="2"/>
        <v>CSCI 287</v>
      </c>
      <c r="E11" s="25" t="str">
        <f t="shared" ca="1" si="3"/>
        <v>CSCI 287</v>
      </c>
      <c r="F11" s="26" t="str">
        <f t="shared" ca="1" si="4"/>
        <v/>
      </c>
      <c r="G11" s="26">
        <f t="shared" ca="1" si="5"/>
        <v>3</v>
      </c>
      <c r="H11" s="26">
        <f t="shared" ca="1" si="6"/>
        <v>0</v>
      </c>
      <c r="I11" s="25" t="s">
        <v>189</v>
      </c>
      <c r="J11" s="56">
        <f t="shared" ca="1" si="7"/>
        <v>0</v>
      </c>
      <c r="K11" s="55" t="str">
        <f t="shared" ca="1" si="8"/>
        <v/>
      </c>
      <c r="L11" s="54">
        <f t="shared" ca="1" si="9"/>
        <v>0</v>
      </c>
      <c r="M11" s="54">
        <f t="shared" ca="1" si="10"/>
        <v>0</v>
      </c>
    </row>
    <row r="12" spans="1:13" x14ac:dyDescent="0.2">
      <c r="A12" s="14" t="s">
        <v>142</v>
      </c>
      <c r="B12" s="29" t="str">
        <f t="shared" ca="1" si="0"/>
        <v>Web Programming</v>
      </c>
      <c r="C12" s="26">
        <f t="shared" ca="1" si="1"/>
        <v>3</v>
      </c>
      <c r="D12" s="25" t="str">
        <f t="shared" ca="1" si="2"/>
        <v>CSCI 296</v>
      </c>
      <c r="E12" s="25" t="str">
        <f t="shared" ca="1" si="3"/>
        <v>CSCI 296</v>
      </c>
      <c r="F12" s="26" t="str">
        <f t="shared" ca="1" si="4"/>
        <v/>
      </c>
      <c r="G12" s="26">
        <f t="shared" ca="1" si="5"/>
        <v>3</v>
      </c>
      <c r="H12" s="26">
        <f t="shared" ca="1" si="6"/>
        <v>0</v>
      </c>
      <c r="I12" s="25" t="s">
        <v>190</v>
      </c>
      <c r="J12" s="56">
        <f t="shared" ca="1" si="7"/>
        <v>0</v>
      </c>
      <c r="K12" s="55" t="str">
        <f t="shared" ca="1" si="8"/>
        <v/>
      </c>
      <c r="L12" s="54">
        <f t="shared" ca="1" si="9"/>
        <v>0</v>
      </c>
      <c r="M12" s="54">
        <f t="shared" ca="1" si="10"/>
        <v>0</v>
      </c>
    </row>
    <row r="13" spans="1:13" x14ac:dyDescent="0.2">
      <c r="A13" s="14" t="s">
        <v>143</v>
      </c>
      <c r="B13" s="29" t="str">
        <f t="shared" ca="1" si="0"/>
        <v>Comp Organization &amp; Architecture</v>
      </c>
      <c r="C13" s="26">
        <f t="shared" ca="1" si="1"/>
        <v>3</v>
      </c>
      <c r="D13" s="25" t="str">
        <f t="shared" ca="1" si="2"/>
        <v>CSCI 303</v>
      </c>
      <c r="E13" s="25" t="str">
        <f t="shared" ca="1" si="3"/>
        <v>CSCI 303</v>
      </c>
      <c r="F13" s="26" t="str">
        <f t="shared" ca="1" si="4"/>
        <v/>
      </c>
      <c r="G13" s="26">
        <f t="shared" ca="1" si="5"/>
        <v>3</v>
      </c>
      <c r="H13" s="26">
        <f t="shared" ca="1" si="6"/>
        <v>0</v>
      </c>
      <c r="I13" s="25" t="s">
        <v>191</v>
      </c>
      <c r="J13" s="56">
        <f t="shared" ca="1" si="7"/>
        <v>0</v>
      </c>
      <c r="K13" s="55" t="str">
        <f t="shared" ca="1" si="8"/>
        <v/>
      </c>
      <c r="L13" s="54">
        <f t="shared" ca="1" si="9"/>
        <v>0</v>
      </c>
      <c r="M13" s="54">
        <f t="shared" ca="1" si="10"/>
        <v>0</v>
      </c>
    </row>
    <row r="14" spans="1:13" x14ac:dyDescent="0.2">
      <c r="A14" s="14" t="s">
        <v>144</v>
      </c>
      <c r="B14" s="29" t="str">
        <f t="shared" ca="1" si="0"/>
        <v>Database System</v>
      </c>
      <c r="C14" s="26">
        <f t="shared" ca="1" si="1"/>
        <v>3</v>
      </c>
      <c r="D14" s="25" t="str">
        <f t="shared" ca="1" si="2"/>
        <v>CSCI 356</v>
      </c>
      <c r="E14" s="25" t="str">
        <f t="shared" ca="1" si="3"/>
        <v>CSCI 356</v>
      </c>
      <c r="F14" s="26" t="str">
        <f t="shared" ca="1" si="4"/>
        <v/>
      </c>
      <c r="G14" s="26">
        <f t="shared" ca="1" si="5"/>
        <v>3</v>
      </c>
      <c r="H14" s="26">
        <f t="shared" ca="1" si="6"/>
        <v>0</v>
      </c>
      <c r="I14" s="25" t="s">
        <v>192</v>
      </c>
      <c r="J14" s="56">
        <f t="shared" ca="1" si="7"/>
        <v>0</v>
      </c>
      <c r="K14" s="55" t="str">
        <f t="shared" ca="1" si="8"/>
        <v/>
      </c>
      <c r="L14" s="54">
        <f t="shared" ca="1" si="9"/>
        <v>0</v>
      </c>
      <c r="M14" s="54">
        <f t="shared" ca="1" si="10"/>
        <v>0</v>
      </c>
    </row>
    <row r="15" spans="1:13" x14ac:dyDescent="0.2">
      <c r="A15" s="14" t="s">
        <v>250</v>
      </c>
      <c r="B15" s="29" t="str">
        <f t="shared" ca="1" si="0"/>
        <v>Introduction to Information Assurance</v>
      </c>
      <c r="C15" s="26">
        <f t="shared" ca="1" si="1"/>
        <v>3</v>
      </c>
      <c r="D15" s="25" t="str">
        <f t="shared" ca="1" si="2"/>
        <v>CSCI 358</v>
      </c>
      <c r="E15" s="25" t="str">
        <f t="shared" ca="1" si="3"/>
        <v>CSCI 358</v>
      </c>
      <c r="F15" s="26" t="str">
        <f t="shared" ca="1" si="4"/>
        <v/>
      </c>
      <c r="G15" s="26">
        <f t="shared" ca="1" si="5"/>
        <v>3</v>
      </c>
      <c r="H15" s="26">
        <f t="shared" ca="1" si="6"/>
        <v>0</v>
      </c>
      <c r="I15" s="25"/>
      <c r="J15" s="56"/>
      <c r="K15" s="55"/>
      <c r="L15" s="54"/>
      <c r="M15" s="54"/>
    </row>
    <row r="16" spans="1:13" x14ac:dyDescent="0.2">
      <c r="A16" s="14" t="s">
        <v>145</v>
      </c>
      <c r="B16" s="29" t="str">
        <f t="shared" ca="1" si="0"/>
        <v>Advanced Data Struct &amp; Alg</v>
      </c>
      <c r="C16" s="26">
        <f t="shared" ca="1" si="1"/>
        <v>3</v>
      </c>
      <c r="D16" s="25" t="str">
        <f t="shared" ca="1" si="2"/>
        <v>CSCI 392</v>
      </c>
      <c r="E16" s="25" t="str">
        <f t="shared" ca="1" si="3"/>
        <v>CSCI 392</v>
      </c>
      <c r="F16" s="26" t="str">
        <f t="shared" ca="1" si="4"/>
        <v/>
      </c>
      <c r="G16" s="26">
        <f t="shared" ca="1" si="5"/>
        <v>3</v>
      </c>
      <c r="H16" s="26">
        <f t="shared" ca="1" si="6"/>
        <v>0</v>
      </c>
      <c r="I16" s="25" t="s">
        <v>193</v>
      </c>
      <c r="J16" s="56">
        <f t="shared" ca="1" si="7"/>
        <v>0</v>
      </c>
      <c r="K16" s="55" t="str">
        <f t="shared" ca="1" si="8"/>
        <v/>
      </c>
      <c r="L16" s="54">
        <f t="shared" ca="1" si="9"/>
        <v>0</v>
      </c>
      <c r="M16" s="54">
        <f t="shared" ca="1" si="10"/>
        <v>0</v>
      </c>
    </row>
    <row r="17" spans="1:13" x14ac:dyDescent="0.2">
      <c r="A17" s="14" t="s">
        <v>146</v>
      </c>
      <c r="B17" s="29" t="str">
        <f t="shared" ca="1" si="0"/>
        <v>Computer Science Seminar</v>
      </c>
      <c r="C17" s="26">
        <f t="shared" ca="1" si="1"/>
        <v>2</v>
      </c>
      <c r="D17" s="25" t="str">
        <f t="shared" ca="1" si="2"/>
        <v>CSCI 400</v>
      </c>
      <c r="E17" s="25" t="str">
        <f t="shared" ca="1" si="3"/>
        <v>CSCI 400</v>
      </c>
      <c r="F17" s="26" t="str">
        <f t="shared" ca="1" si="4"/>
        <v/>
      </c>
      <c r="G17" s="26">
        <f t="shared" ca="1" si="5"/>
        <v>2</v>
      </c>
      <c r="H17" s="26">
        <f t="shared" ca="1" si="6"/>
        <v>0</v>
      </c>
      <c r="I17" s="25"/>
      <c r="J17" s="54"/>
      <c r="K17" s="55"/>
      <c r="L17" s="55"/>
      <c r="M17" s="55"/>
    </row>
    <row r="18" spans="1:13" x14ac:dyDescent="0.2">
      <c r="A18" s="14" t="s">
        <v>246</v>
      </c>
      <c r="B18" s="29" t="str">
        <f t="shared" ca="1" si="0"/>
        <v>Computer Communications Network</v>
      </c>
      <c r="C18" s="26">
        <f t="shared" ca="1" si="1"/>
        <v>3</v>
      </c>
      <c r="D18" s="25" t="str">
        <f t="shared" ca="1" si="2"/>
        <v>CSCI 445</v>
      </c>
      <c r="E18" s="25" t="str">
        <f t="shared" ca="1" si="3"/>
        <v>CSCI 445</v>
      </c>
      <c r="F18" s="26" t="str">
        <f t="shared" ca="1" si="4"/>
        <v/>
      </c>
      <c r="G18" s="26">
        <f t="shared" ca="1" si="5"/>
        <v>3</v>
      </c>
      <c r="H18" s="26">
        <f t="shared" ca="1" si="6"/>
        <v>0</v>
      </c>
      <c r="I18" s="25"/>
      <c r="J18" s="54"/>
      <c r="K18" s="55"/>
      <c r="L18" s="55"/>
      <c r="M18" s="55"/>
    </row>
    <row r="19" spans="1:13" x14ac:dyDescent="0.2">
      <c r="A19" s="14" t="s">
        <v>253</v>
      </c>
      <c r="B19" s="29" t="str">
        <f t="shared" ca="1" si="0"/>
        <v xml:space="preserve">Parallel and Distributed Programming </v>
      </c>
      <c r="C19" s="26">
        <f t="shared" ca="1" si="1"/>
        <v>3</v>
      </c>
      <c r="D19" s="25" t="str">
        <f t="shared" ca="1" si="2"/>
        <v>CSCI 470</v>
      </c>
      <c r="E19" s="25" t="str">
        <f t="shared" ca="1" si="3"/>
        <v>CSCI 470</v>
      </c>
      <c r="F19" s="26" t="str">
        <f t="shared" ca="1" si="4"/>
        <v/>
      </c>
      <c r="G19" s="26">
        <f t="shared" ca="1" si="5"/>
        <v>3</v>
      </c>
      <c r="H19" s="26">
        <f t="shared" ca="1" si="6"/>
        <v>0</v>
      </c>
      <c r="I19" s="25"/>
      <c r="J19" s="54"/>
      <c r="K19" s="55"/>
      <c r="L19" s="55"/>
      <c r="M19" s="55"/>
    </row>
    <row r="20" spans="1:13" x14ac:dyDescent="0.2">
      <c r="A20" s="14" t="s">
        <v>147</v>
      </c>
      <c r="B20" s="29" t="str">
        <f t="shared" ca="1" si="0"/>
        <v>Programming Languages</v>
      </c>
      <c r="C20" s="26">
        <f t="shared" ca="1" si="1"/>
        <v>3</v>
      </c>
      <c r="D20" s="25" t="str">
        <f t="shared" ca="1" si="2"/>
        <v>CSCI 485</v>
      </c>
      <c r="E20" s="25" t="str">
        <f t="shared" ca="1" si="3"/>
        <v>CSCI 485</v>
      </c>
      <c r="F20" s="26" t="str">
        <f t="shared" ca="1" si="4"/>
        <v/>
      </c>
      <c r="G20" s="26">
        <f t="shared" ca="1" si="5"/>
        <v>3</v>
      </c>
      <c r="H20" s="26">
        <f t="shared" ca="1" si="6"/>
        <v>0</v>
      </c>
      <c r="I20" s="25"/>
      <c r="J20" s="54"/>
      <c r="K20" s="55"/>
      <c r="L20" s="55"/>
      <c r="M20" s="55"/>
    </row>
    <row r="21" spans="1:13" x14ac:dyDescent="0.2">
      <c r="A21" s="14" t="s">
        <v>148</v>
      </c>
      <c r="B21" s="29" t="str">
        <f t="shared" ca="1" si="0"/>
        <v>Software Design &amp; Development</v>
      </c>
      <c r="C21" s="26">
        <f t="shared" ca="1" si="1"/>
        <v>3</v>
      </c>
      <c r="D21" s="25" t="str">
        <f t="shared" ca="1" si="2"/>
        <v>CSCI 487</v>
      </c>
      <c r="E21" s="25" t="str">
        <f t="shared" ca="1" si="3"/>
        <v>CSCI 487</v>
      </c>
      <c r="F21" s="26" t="str">
        <f t="shared" ca="1" si="4"/>
        <v/>
      </c>
      <c r="G21" s="26">
        <f t="shared" ca="1" si="5"/>
        <v>3</v>
      </c>
      <c r="H21" s="26">
        <f t="shared" ca="1" si="6"/>
        <v>0</v>
      </c>
      <c r="I21" s="25"/>
      <c r="J21" s="54"/>
      <c r="K21" s="55"/>
      <c r="L21" s="55"/>
      <c r="M21" s="55"/>
    </row>
    <row r="22" spans="1:13" x14ac:dyDescent="0.2">
      <c r="A22" s="14" t="s">
        <v>149</v>
      </c>
      <c r="B22" s="29" t="str">
        <f t="shared" ca="1" si="0"/>
        <v>Operating Systems</v>
      </c>
      <c r="C22" s="26">
        <f t="shared" ca="1" si="1"/>
        <v>3</v>
      </c>
      <c r="D22" s="25" t="str">
        <f t="shared" ca="1" si="2"/>
        <v>CSCI 489</v>
      </c>
      <c r="E22" s="25" t="str">
        <f t="shared" ca="1" si="3"/>
        <v>CSCI 489</v>
      </c>
      <c r="F22" s="26" t="str">
        <f t="shared" ca="1" si="4"/>
        <v/>
      </c>
      <c r="G22" s="26">
        <f t="shared" ca="1" si="5"/>
        <v>3</v>
      </c>
      <c r="H22" s="26">
        <f t="shared" ca="1" si="6"/>
        <v>0</v>
      </c>
      <c r="I22" s="25"/>
      <c r="J22" s="54"/>
      <c r="K22" s="55"/>
      <c r="L22" s="55"/>
      <c r="M22" s="55"/>
    </row>
    <row r="23" spans="1:13" x14ac:dyDescent="0.2">
      <c r="A23" s="14" t="s">
        <v>150</v>
      </c>
      <c r="B23" s="29" t="str">
        <f t="shared" ca="1" si="0"/>
        <v>Senior Project I</v>
      </c>
      <c r="C23" s="26">
        <f t="shared" ca="1" si="1"/>
        <v>3</v>
      </c>
      <c r="D23" s="25" t="str">
        <f t="shared" ca="1" si="2"/>
        <v>CSCI 493</v>
      </c>
      <c r="E23" s="25" t="str">
        <f t="shared" ca="1" si="3"/>
        <v>CSCI 493</v>
      </c>
      <c r="F23" s="26" t="str">
        <f t="shared" ca="1" si="4"/>
        <v/>
      </c>
      <c r="G23" s="26">
        <f t="shared" ca="1" si="5"/>
        <v>3</v>
      </c>
      <c r="H23" s="26">
        <f t="shared" ca="1" si="6"/>
        <v>0</v>
      </c>
      <c r="I23" s="25"/>
      <c r="J23" s="54"/>
      <c r="K23" s="55"/>
      <c r="L23" s="55"/>
      <c r="M23" s="55"/>
    </row>
    <row r="24" spans="1:13" x14ac:dyDescent="0.2">
      <c r="A24" s="14" t="s">
        <v>151</v>
      </c>
      <c r="B24" s="29" t="str">
        <f t="shared" ca="1" si="0"/>
        <v>Senior Project II</v>
      </c>
      <c r="C24" s="26">
        <f t="shared" ca="1" si="1"/>
        <v>3</v>
      </c>
      <c r="D24" s="25" t="str">
        <f t="shared" ca="1" si="2"/>
        <v>CSCI 494</v>
      </c>
      <c r="E24" s="25" t="str">
        <f t="shared" ca="1" si="3"/>
        <v>CSCI 494</v>
      </c>
      <c r="F24" s="26" t="str">
        <f t="shared" ca="1" si="4"/>
        <v/>
      </c>
      <c r="G24" s="26">
        <f t="shared" ca="1" si="5"/>
        <v>3</v>
      </c>
      <c r="H24" s="26">
        <f t="shared" ca="1" si="6"/>
        <v>0</v>
      </c>
      <c r="I24" s="25"/>
      <c r="J24" s="54"/>
      <c r="K24" s="55"/>
      <c r="L24" s="55"/>
      <c r="M24" s="55"/>
    </row>
    <row r="25" spans="1:13" x14ac:dyDescent="0.2">
      <c r="A25" s="14" t="s">
        <v>152</v>
      </c>
      <c r="B25" s="29" t="str">
        <f t="shared" ca="1" si="0"/>
        <v>Calculus I</v>
      </c>
      <c r="C25" s="26">
        <f t="shared" ca="1" si="1"/>
        <v>4</v>
      </c>
      <c r="D25" s="25" t="str">
        <f t="shared" ca="1" si="2"/>
        <v>MATH 260</v>
      </c>
      <c r="E25" s="25" t="str">
        <f t="shared" ca="1" si="3"/>
        <v>MATH 260</v>
      </c>
      <c r="F25" s="26" t="str">
        <f t="shared" ca="1" si="4"/>
        <v/>
      </c>
      <c r="G25" s="26">
        <f t="shared" ca="1" si="5"/>
        <v>4</v>
      </c>
      <c r="H25" s="26">
        <f t="shared" ca="1" si="6"/>
        <v>0</v>
      </c>
      <c r="I25" s="25"/>
      <c r="J25" s="54"/>
      <c r="K25" s="55"/>
      <c r="L25" s="55"/>
      <c r="M25" s="55"/>
    </row>
    <row r="26" spans="1:13" x14ac:dyDescent="0.2">
      <c r="A26" s="14" t="s">
        <v>153</v>
      </c>
      <c r="B26" s="29" t="str">
        <f t="shared" ca="1" si="0"/>
        <v>Calculus II</v>
      </c>
      <c r="C26" s="26">
        <f t="shared" ca="1" si="1"/>
        <v>4</v>
      </c>
      <c r="D26" s="25" t="str">
        <f t="shared" ca="1" si="2"/>
        <v>MATH 261</v>
      </c>
      <c r="E26" s="25" t="str">
        <f t="shared" ca="1" si="3"/>
        <v>MATH 261</v>
      </c>
      <c r="F26" s="26" t="str">
        <f t="shared" ca="1" si="4"/>
        <v/>
      </c>
      <c r="G26" s="26">
        <f t="shared" ca="1" si="5"/>
        <v>4</v>
      </c>
      <c r="H26" s="26">
        <f t="shared" ca="1" si="6"/>
        <v>0</v>
      </c>
      <c r="I26" s="25"/>
      <c r="J26" s="54"/>
      <c r="K26" s="55"/>
      <c r="L26" s="55"/>
      <c r="M26" s="55"/>
    </row>
    <row r="27" spans="1:13" ht="12" customHeight="1" x14ac:dyDescent="0.2">
      <c r="A27" s="14" t="s">
        <v>154</v>
      </c>
      <c r="B27" s="29" t="str">
        <f t="shared" ca="1" si="0"/>
        <v xml:space="preserve">Discrete Math for CS </v>
      </c>
      <c r="C27" s="26">
        <f t="shared" ca="1" si="1"/>
        <v>3</v>
      </c>
      <c r="D27" s="25" t="str">
        <f t="shared" ca="1" si="2"/>
        <v>MATH 280</v>
      </c>
      <c r="E27" s="25" t="str">
        <f t="shared" ca="1" si="3"/>
        <v>MATH 280</v>
      </c>
      <c r="F27" s="26" t="str">
        <f t="shared" ca="1" si="4"/>
        <v/>
      </c>
      <c r="G27" s="26">
        <f t="shared" ca="1" si="5"/>
        <v>3</v>
      </c>
      <c r="H27" s="26">
        <f t="shared" ca="1" si="6"/>
        <v>0</v>
      </c>
      <c r="I27" s="25"/>
      <c r="J27" s="54"/>
      <c r="K27" s="55"/>
      <c r="L27" s="55"/>
      <c r="M27" s="55"/>
    </row>
    <row r="28" spans="1:13" ht="12" customHeight="1" x14ac:dyDescent="0.2">
      <c r="A28" s="14" t="s">
        <v>155</v>
      </c>
      <c r="B28" s="29" t="str">
        <f t="shared" ca="1" si="0"/>
        <v>Probability &amp; Stat for Comp Sci</v>
      </c>
      <c r="C28" s="26">
        <f t="shared" ca="1" si="1"/>
        <v>3</v>
      </c>
      <c r="D28" s="25" t="str">
        <f t="shared" ca="1" si="2"/>
        <v>STAT 340</v>
      </c>
      <c r="E28" s="25" t="str">
        <f t="shared" ca="1" si="3"/>
        <v>STAT 340</v>
      </c>
      <c r="F28" s="26" t="str">
        <f t="shared" ca="1" si="4"/>
        <v/>
      </c>
      <c r="G28" s="26">
        <f t="shared" ca="1" si="5"/>
        <v>3</v>
      </c>
      <c r="H28" s="26">
        <f t="shared" ca="1" si="6"/>
        <v>0</v>
      </c>
      <c r="I28" s="25"/>
      <c r="J28" s="54"/>
      <c r="K28" s="55"/>
      <c r="L28" s="55"/>
      <c r="M28" s="55"/>
    </row>
    <row r="29" spans="1:13" ht="12" customHeight="1" x14ac:dyDescent="0.2">
      <c r="A29" s="14" t="s">
        <v>156</v>
      </c>
      <c r="B29" s="29" t="str">
        <f t="shared" ca="1" si="0"/>
        <v>CSCI Elective</v>
      </c>
      <c r="C29" s="26">
        <f t="shared" ca="1" si="1"/>
        <v>3</v>
      </c>
      <c r="D29" s="25" t="str">
        <f t="shared" ca="1" si="2"/>
        <v/>
      </c>
      <c r="E29" s="25">
        <f ca="1">IF(INDEX(INDIRECT($A29), 6), INDEX(INDIRECT($A29), 7), INDEX(INDIRECT($A29), 1))</f>
        <v>0</v>
      </c>
      <c r="F29" s="26" t="str">
        <f t="shared" ca="1" si="4"/>
        <v/>
      </c>
      <c r="G29" s="26">
        <f t="shared" ca="1" si="5"/>
        <v>3</v>
      </c>
      <c r="H29" s="26">
        <f t="shared" ca="1" si="6"/>
        <v>0</v>
      </c>
      <c r="I29" s="25"/>
      <c r="J29" s="54"/>
      <c r="K29" s="55"/>
      <c r="L29" s="55"/>
      <c r="M29" s="55"/>
    </row>
    <row r="30" spans="1:13" ht="12" customHeight="1" x14ac:dyDescent="0.2">
      <c r="A30" s="14" t="s">
        <v>162</v>
      </c>
      <c r="B30" s="29" t="str">
        <f t="shared" ca="1" si="0"/>
        <v>CSCI Elective</v>
      </c>
      <c r="C30" s="26">
        <f t="shared" ca="1" si="1"/>
        <v>3</v>
      </c>
      <c r="D30" s="25" t="str">
        <f t="shared" ca="1" si="2"/>
        <v/>
      </c>
      <c r="E30" s="25">
        <f t="shared" ca="1" si="3"/>
        <v>0</v>
      </c>
      <c r="F30" s="26" t="str">
        <f t="shared" ca="1" si="4"/>
        <v/>
      </c>
      <c r="G30" s="26">
        <f t="shared" ca="1" si="5"/>
        <v>3</v>
      </c>
      <c r="H30" s="26">
        <f t="shared" ca="1" si="6"/>
        <v>0</v>
      </c>
      <c r="I30" s="25"/>
      <c r="J30" s="54"/>
      <c r="K30" s="55"/>
      <c r="L30" s="55"/>
      <c r="M30" s="55"/>
    </row>
    <row r="31" spans="1:13" ht="12" customHeight="1" x14ac:dyDescent="0.2">
      <c r="A31" s="14" t="s">
        <v>163</v>
      </c>
      <c r="B31" s="29" t="str">
        <f t="shared" ca="1" si="0"/>
        <v>CSCI, MATH, or STAT Elective</v>
      </c>
      <c r="C31" s="26">
        <f t="shared" ca="1" si="1"/>
        <v>3</v>
      </c>
      <c r="D31" s="25" t="str">
        <f t="shared" ca="1" si="2"/>
        <v/>
      </c>
      <c r="E31" s="25">
        <f t="shared" ca="1" si="3"/>
        <v>0</v>
      </c>
      <c r="F31" s="26" t="str">
        <f t="shared" ca="1" si="4"/>
        <v/>
      </c>
      <c r="G31" s="26">
        <f t="shared" ca="1" si="5"/>
        <v>3</v>
      </c>
      <c r="H31" s="26">
        <f t="shared" ca="1" si="6"/>
        <v>0</v>
      </c>
      <c r="I31" s="25"/>
      <c r="J31" s="54"/>
      <c r="K31" s="55"/>
      <c r="L31" s="55"/>
      <c r="M31" s="55"/>
    </row>
    <row r="32" spans="1:13" x14ac:dyDescent="0.2">
      <c r="A32" s="14" t="s">
        <v>157</v>
      </c>
      <c r="B32" s="29" t="str">
        <f t="shared" ca="1" si="0"/>
        <v>MATH Restricted Elective</v>
      </c>
      <c r="C32" s="26">
        <f t="shared" ca="1" si="1"/>
        <v>3</v>
      </c>
      <c r="D32" s="25" t="str">
        <f t="shared" ca="1" si="2"/>
        <v/>
      </c>
      <c r="E32" s="25">
        <f t="shared" ca="1" si="3"/>
        <v>0</v>
      </c>
      <c r="F32" s="26" t="str">
        <f t="shared" ca="1" si="4"/>
        <v/>
      </c>
      <c r="G32" s="26">
        <f t="shared" ca="1" si="5"/>
        <v>3</v>
      </c>
      <c r="H32" s="26">
        <f t="shared" ca="1" si="6"/>
        <v>0</v>
      </c>
      <c r="I32" s="25"/>
      <c r="J32" s="54"/>
      <c r="K32" s="55"/>
      <c r="L32" s="55"/>
      <c r="M32" s="55"/>
    </row>
    <row r="33" spans="1:13" x14ac:dyDescent="0.2">
      <c r="A33" s="14" t="s">
        <v>164</v>
      </c>
      <c r="B33" s="29" t="str">
        <f t="shared" ca="1" si="0"/>
        <v>PHYS, CHEM, or BIOL Lecture</v>
      </c>
      <c r="C33" s="26">
        <f t="shared" ca="1" si="1"/>
        <v>3</v>
      </c>
      <c r="D33" s="25" t="str">
        <f t="shared" ca="1" si="2"/>
        <v/>
      </c>
      <c r="E33" s="25">
        <f t="shared" ca="1" si="3"/>
        <v>0</v>
      </c>
      <c r="F33" s="26" t="str">
        <f t="shared" ca="1" si="4"/>
        <v/>
      </c>
      <c r="G33" s="26">
        <f t="shared" ca="1" si="5"/>
        <v>3</v>
      </c>
      <c r="H33" s="26">
        <f t="shared" ca="1" si="6"/>
        <v>0</v>
      </c>
      <c r="I33" s="25"/>
      <c r="J33" s="54"/>
      <c r="K33" s="55"/>
      <c r="L33" s="55"/>
      <c r="M33" s="55"/>
    </row>
    <row r="34" spans="1:13" x14ac:dyDescent="0.2">
      <c r="A34" s="14" t="s">
        <v>165</v>
      </c>
      <c r="B34" s="29" t="str">
        <f t="shared" ca="1" si="0"/>
        <v>PHYS, CHEM, or BIOL Lab</v>
      </c>
      <c r="C34" s="26">
        <f t="shared" ca="1" si="1"/>
        <v>1</v>
      </c>
      <c r="D34" s="25" t="str">
        <f t="shared" ca="1" si="2"/>
        <v/>
      </c>
      <c r="E34" s="25">
        <f t="shared" ca="1" si="3"/>
        <v>0</v>
      </c>
      <c r="F34" s="26" t="str">
        <f t="shared" ca="1" si="4"/>
        <v/>
      </c>
      <c r="G34" s="26">
        <f t="shared" ca="1" si="5"/>
        <v>1</v>
      </c>
      <c r="H34" s="26">
        <f t="shared" ca="1" si="6"/>
        <v>0</v>
      </c>
      <c r="I34" s="25"/>
      <c r="J34" s="54"/>
      <c r="K34" s="55"/>
      <c r="L34" s="55"/>
      <c r="M34" s="55"/>
    </row>
    <row r="35" spans="1:13" x14ac:dyDescent="0.2">
      <c r="A35" s="14" t="s">
        <v>166</v>
      </c>
      <c r="B35" s="29" t="str">
        <f t="shared" ca="1" si="0"/>
        <v>PHYS, CHEM, or BIOL Lecture</v>
      </c>
      <c r="C35" s="26">
        <f t="shared" ca="1" si="1"/>
        <v>3</v>
      </c>
      <c r="D35" s="25" t="str">
        <f t="shared" ca="1" si="2"/>
        <v/>
      </c>
      <c r="E35" s="25">
        <f t="shared" ca="1" si="3"/>
        <v>0</v>
      </c>
      <c r="F35" s="26" t="str">
        <f t="shared" ca="1" si="4"/>
        <v/>
      </c>
      <c r="G35" s="26">
        <f t="shared" ca="1" si="5"/>
        <v>3</v>
      </c>
      <c r="H35" s="26">
        <f t="shared" ca="1" si="6"/>
        <v>0</v>
      </c>
      <c r="I35" s="25"/>
      <c r="J35" s="54"/>
      <c r="K35" s="55"/>
      <c r="L35" s="55"/>
      <c r="M35" s="55"/>
    </row>
    <row r="36" spans="1:13" x14ac:dyDescent="0.2">
      <c r="A36" s="14" t="s">
        <v>167</v>
      </c>
      <c r="B36" s="29" t="str">
        <f t="shared" ca="1" si="0"/>
        <v>PHYS, CHEM, or BIOL Lab</v>
      </c>
      <c r="C36" s="26">
        <f t="shared" ca="1" si="1"/>
        <v>1</v>
      </c>
      <c r="D36" s="25" t="str">
        <f t="shared" ca="1" si="2"/>
        <v/>
      </c>
      <c r="E36" s="25">
        <f t="shared" ca="1" si="3"/>
        <v>0</v>
      </c>
      <c r="F36" s="26" t="str">
        <f t="shared" ca="1" si="4"/>
        <v/>
      </c>
      <c r="G36" s="26">
        <f t="shared" ca="1" si="5"/>
        <v>1</v>
      </c>
      <c r="H36" s="26">
        <f t="shared" ca="1" si="6"/>
        <v>0</v>
      </c>
      <c r="I36" s="25"/>
      <c r="J36" s="54"/>
      <c r="K36" s="55"/>
      <c r="L36" s="55"/>
      <c r="M36" s="55"/>
    </row>
    <row r="37" spans="1:13" x14ac:dyDescent="0.2">
      <c r="A37" s="14" t="s">
        <v>158</v>
      </c>
      <c r="B37" s="29" t="str">
        <f t="shared" ca="1" si="0"/>
        <v>Composition I</v>
      </c>
      <c r="C37" s="26">
        <f t="shared" ca="1" si="1"/>
        <v>3</v>
      </c>
      <c r="D37" s="25" t="str">
        <f t="shared" ca="1" si="2"/>
        <v>ENGL 110</v>
      </c>
      <c r="E37" s="25" t="str">
        <f t="shared" ca="1" si="3"/>
        <v>ENGL 110</v>
      </c>
      <c r="F37" s="26" t="str">
        <f t="shared" ca="1" si="4"/>
        <v/>
      </c>
      <c r="G37" s="26">
        <f t="shared" ca="1" si="5"/>
        <v>3</v>
      </c>
      <c r="H37" s="26">
        <f t="shared" ca="1" si="6"/>
        <v>0</v>
      </c>
      <c r="I37" s="25"/>
      <c r="J37" s="54"/>
      <c r="K37" s="55"/>
      <c r="L37" s="55"/>
      <c r="M37" s="55"/>
    </row>
    <row r="38" spans="1:13" x14ac:dyDescent="0.2">
      <c r="A38" s="14" t="s">
        <v>159</v>
      </c>
      <c r="B38" s="29" t="str">
        <f t="shared" ca="1" si="0"/>
        <v>Composition II</v>
      </c>
      <c r="C38" s="26">
        <f t="shared" ca="1" si="1"/>
        <v>3</v>
      </c>
      <c r="D38" s="25" t="str">
        <f t="shared" ca="1" si="2"/>
        <v>ENGL 111</v>
      </c>
      <c r="E38" s="25" t="str">
        <f t="shared" ca="1" si="3"/>
        <v>ENGL 111</v>
      </c>
      <c r="F38" s="26" t="str">
        <f t="shared" ca="1" si="4"/>
        <v/>
      </c>
      <c r="G38" s="26">
        <f t="shared" ca="1" si="5"/>
        <v>3</v>
      </c>
      <c r="H38" s="26">
        <f t="shared" ca="1" si="6"/>
        <v>0</v>
      </c>
      <c r="I38" s="25"/>
      <c r="J38" s="54"/>
      <c r="K38" s="55"/>
      <c r="L38" s="55"/>
      <c r="M38" s="55"/>
    </row>
    <row r="39" spans="1:13" x14ac:dyDescent="0.2">
      <c r="A39" s="14" t="s">
        <v>160</v>
      </c>
      <c r="B39" s="29" t="str">
        <f t="shared" ca="1" si="0"/>
        <v>Technical/Advanced Communications</v>
      </c>
      <c r="C39" s="26">
        <f t="shared" ca="1" si="1"/>
        <v>3</v>
      </c>
      <c r="D39" s="25" t="str">
        <f t="shared" ca="1" si="2"/>
        <v>ENGL 342 OR GEEN310</v>
      </c>
      <c r="E39" s="25" t="str">
        <f t="shared" ca="1" si="3"/>
        <v>ENGL 342 OR GEEN310</v>
      </c>
      <c r="F39" s="26" t="str">
        <f t="shared" ca="1" si="4"/>
        <v/>
      </c>
      <c r="G39" s="26">
        <f t="shared" ca="1" si="5"/>
        <v>3</v>
      </c>
      <c r="H39" s="26">
        <f t="shared" ca="1" si="6"/>
        <v>0</v>
      </c>
      <c r="I39" s="25"/>
      <c r="J39" s="54"/>
      <c r="K39" s="55"/>
      <c r="L39" s="55"/>
      <c r="M39" s="55"/>
    </row>
    <row r="40" spans="1:13" x14ac:dyDescent="0.2">
      <c r="A40" s="14" t="s">
        <v>161</v>
      </c>
      <c r="B40" s="29" t="str">
        <f t="shared" ca="1" si="0"/>
        <v>(Applied) Ethics (Humanities Elective)</v>
      </c>
      <c r="C40" s="26">
        <f t="shared" ca="1" si="1"/>
        <v>3</v>
      </c>
      <c r="D40" s="25" t="str">
        <f t="shared" ca="1" si="2"/>
        <v>PHIL 450 OR PHIL 275</v>
      </c>
      <c r="E40" s="25" t="str">
        <f t="shared" ca="1" si="3"/>
        <v>PHIL 450 OR PHIL 275</v>
      </c>
      <c r="F40" s="26" t="str">
        <f t="shared" ca="1" si="4"/>
        <v/>
      </c>
      <c r="G40" s="26">
        <f t="shared" ca="1" si="5"/>
        <v>3</v>
      </c>
      <c r="H40" s="26">
        <f t="shared" ca="1" si="6"/>
        <v>0</v>
      </c>
      <c r="I40" s="25"/>
      <c r="J40" s="54"/>
      <c r="K40" s="55"/>
      <c r="L40" s="55"/>
      <c r="M40" s="55"/>
    </row>
    <row r="41" spans="1:13" x14ac:dyDescent="0.2">
      <c r="A41" s="14" t="s">
        <v>168</v>
      </c>
      <c r="B41" s="29" t="str">
        <f t="shared" ca="1" si="0"/>
        <v>Literature Elective</v>
      </c>
      <c r="C41" s="26">
        <f t="shared" ca="1" si="1"/>
        <v>3</v>
      </c>
      <c r="D41" s="25" t="str">
        <f t="shared" ca="1" si="2"/>
        <v/>
      </c>
      <c r="E41" s="25">
        <f t="shared" ca="1" si="3"/>
        <v>0</v>
      </c>
      <c r="F41" s="26" t="str">
        <f t="shared" ca="1" si="4"/>
        <v/>
      </c>
      <c r="G41" s="26">
        <f t="shared" ca="1" si="5"/>
        <v>3</v>
      </c>
      <c r="H41" s="26">
        <f t="shared" ca="1" si="6"/>
        <v>0</v>
      </c>
      <c r="I41" s="25"/>
      <c r="J41" s="54"/>
      <c r="K41" s="55"/>
      <c r="L41" s="55"/>
      <c r="M41" s="55"/>
    </row>
    <row r="42" spans="1:13" x14ac:dyDescent="0.2">
      <c r="A42" s="14" t="s">
        <v>169</v>
      </c>
      <c r="B42" s="29" t="str">
        <f t="shared" ca="1" si="0"/>
        <v>Health/Wellness</v>
      </c>
      <c r="C42" s="26">
        <f t="shared" ca="1" si="1"/>
        <v>2</v>
      </c>
      <c r="D42" s="25" t="str">
        <f t="shared" ca="1" si="2"/>
        <v/>
      </c>
      <c r="E42" s="25" t="str">
        <f t="shared" ca="1" si="3"/>
        <v>HPER 170</v>
      </c>
      <c r="F42" s="26" t="str">
        <f t="shared" ca="1" si="4"/>
        <v/>
      </c>
      <c r="G42" s="26">
        <f t="shared" ca="1" si="5"/>
        <v>2</v>
      </c>
      <c r="H42" s="26">
        <f t="shared" ca="1" si="6"/>
        <v>0</v>
      </c>
      <c r="I42" s="25"/>
      <c r="J42" s="54"/>
      <c r="K42" s="55"/>
      <c r="L42" s="55"/>
      <c r="M42" s="55"/>
    </row>
    <row r="43" spans="1:13" x14ac:dyDescent="0.2">
      <c r="A43" s="14" t="s">
        <v>170</v>
      </c>
      <c r="B43" s="29" t="str">
        <f t="shared" ca="1" si="0"/>
        <v>History Elective</v>
      </c>
      <c r="C43" s="26">
        <f t="shared" ca="1" si="1"/>
        <v>3</v>
      </c>
      <c r="D43" s="25" t="str">
        <f t="shared" ca="1" si="2"/>
        <v/>
      </c>
      <c r="E43" s="25">
        <f t="shared" ca="1" si="3"/>
        <v>0</v>
      </c>
      <c r="F43" s="26" t="str">
        <f t="shared" ca="1" si="4"/>
        <v/>
      </c>
      <c r="G43" s="26">
        <f t="shared" ca="1" si="5"/>
        <v>3</v>
      </c>
      <c r="H43" s="26">
        <f t="shared" ca="1" si="6"/>
        <v>0</v>
      </c>
      <c r="I43" s="25"/>
      <c r="J43" s="54"/>
      <c r="K43" s="55"/>
      <c r="L43" s="55"/>
      <c r="M43" s="55"/>
    </row>
    <row r="44" spans="1:13" x14ac:dyDescent="0.2">
      <c r="A44" s="14" t="s">
        <v>171</v>
      </c>
      <c r="B44" s="29" t="str">
        <f t="shared" ca="1" si="0"/>
        <v>Social Science Elective</v>
      </c>
      <c r="C44" s="26">
        <f t="shared" ca="1" si="1"/>
        <v>3</v>
      </c>
      <c r="D44" s="25" t="str">
        <f t="shared" ca="1" si="2"/>
        <v/>
      </c>
      <c r="E44" s="25">
        <f t="shared" ca="1" si="3"/>
        <v>0</v>
      </c>
      <c r="F44" s="26" t="str">
        <f t="shared" ca="1" si="4"/>
        <v/>
      </c>
      <c r="G44" s="26">
        <f t="shared" ca="1" si="5"/>
        <v>3</v>
      </c>
      <c r="H44" s="26">
        <f t="shared" ca="1" si="6"/>
        <v>0</v>
      </c>
      <c r="I44" s="25"/>
      <c r="J44" s="54"/>
      <c r="K44" s="55"/>
      <c r="L44" s="55"/>
      <c r="M44" s="55"/>
    </row>
    <row r="45" spans="1:13" x14ac:dyDescent="0.2">
      <c r="A45" s="14" t="s">
        <v>172</v>
      </c>
      <c r="B45" s="29" t="str">
        <f t="shared" ca="1" si="0"/>
        <v>Global Studies Elective</v>
      </c>
      <c r="C45" s="26">
        <f t="shared" ca="1" si="1"/>
        <v>3</v>
      </c>
      <c r="D45" s="25" t="str">
        <f t="shared" ca="1" si="2"/>
        <v/>
      </c>
      <c r="E45" s="25">
        <f t="shared" ca="1" si="3"/>
        <v>0</v>
      </c>
      <c r="F45" s="26" t="str">
        <f t="shared" ca="1" si="4"/>
        <v/>
      </c>
      <c r="G45" s="26">
        <f t="shared" ca="1" si="5"/>
        <v>3</v>
      </c>
      <c r="H45" s="26">
        <f t="shared" ca="1" si="6"/>
        <v>0</v>
      </c>
      <c r="I45" s="25"/>
      <c r="J45" s="54"/>
      <c r="K45" s="55"/>
      <c r="L45" s="55"/>
      <c r="M45" s="55"/>
    </row>
    <row r="46" spans="1:13" x14ac:dyDescent="0.2">
      <c r="A46" s="14" t="str">
        <f>IF('Planning Sheet'!$C$11="MATH 120","MATH120", IF('Planning Sheet'!$C$11="MATH 150", "MATH150", "FREEELEC1"))</f>
        <v>FREEELEC1</v>
      </c>
      <c r="B46" s="29" t="str">
        <f t="shared" ca="1" si="0"/>
        <v>Free Elective</v>
      </c>
      <c r="C46" s="26">
        <f t="shared" ca="1" si="1"/>
        <v>3</v>
      </c>
      <c r="D46" s="25" t="str">
        <f t="shared" ca="1" si="2"/>
        <v/>
      </c>
      <c r="E46" s="25">
        <f t="shared" ca="1" si="3"/>
        <v>0</v>
      </c>
      <c r="F46" s="26" t="str">
        <f t="shared" ca="1" si="4"/>
        <v/>
      </c>
      <c r="G46" s="26">
        <f t="shared" ca="1" si="5"/>
        <v>3</v>
      </c>
      <c r="H46" s="26">
        <f t="shared" ca="1" si="6"/>
        <v>0</v>
      </c>
      <c r="I46" s="25"/>
      <c r="J46" s="54"/>
      <c r="K46" s="55"/>
      <c r="L46" s="55"/>
      <c r="M46" s="55"/>
    </row>
    <row r="47" spans="1:13" x14ac:dyDescent="0.2">
      <c r="A47" s="14" t="str">
        <f>IF('Planning Sheet'!$C$11="MATH 120","MATH121","FREEELEC2")</f>
        <v>FREEELEC2</v>
      </c>
      <c r="B47" s="29" t="str">
        <f t="shared" ca="1" si="0"/>
        <v>Free Elective</v>
      </c>
      <c r="C47" s="26">
        <f t="shared" ca="1" si="1"/>
        <v>3</v>
      </c>
      <c r="D47" s="25" t="str">
        <f t="shared" ca="1" si="2"/>
        <v/>
      </c>
      <c r="E47" s="25">
        <f t="shared" ca="1" si="3"/>
        <v>0</v>
      </c>
      <c r="F47" s="26" t="str">
        <f t="shared" ca="1" si="4"/>
        <v/>
      </c>
      <c r="G47" s="26">
        <f t="shared" ca="1" si="5"/>
        <v>3</v>
      </c>
      <c r="H47" s="26">
        <f t="shared" ca="1" si="6"/>
        <v>0</v>
      </c>
      <c r="I47" s="25"/>
      <c r="J47" s="54"/>
      <c r="K47" s="55"/>
      <c r="L47" s="55"/>
      <c r="M47" s="55"/>
    </row>
    <row r="48" spans="1:13" x14ac:dyDescent="0.2">
      <c r="D48" s="18"/>
      <c r="E48" s="19"/>
      <c r="H48" s="27"/>
    </row>
    <row r="49" spans="2:12" ht="12" x14ac:dyDescent="0.25">
      <c r="B49" s="21" t="s">
        <v>116</v>
      </c>
      <c r="C49" s="22">
        <f ca="1">SUM(C5:C48)</f>
        <v>120</v>
      </c>
      <c r="D49" s="18"/>
      <c r="E49" s="23" t="s">
        <v>117</v>
      </c>
      <c r="F49" s="15"/>
      <c r="G49" s="15">
        <f ca="1">SUM(G5:G47)</f>
        <v>120</v>
      </c>
      <c r="H49" s="16"/>
      <c r="I49" s="19" t="s">
        <v>118</v>
      </c>
      <c r="L49" s="17">
        <f ca="1">SUM(L5:L48)</f>
        <v>0</v>
      </c>
    </row>
    <row r="50" spans="2:12" ht="12" x14ac:dyDescent="0.25">
      <c r="E50" s="21" t="s">
        <v>119</v>
      </c>
      <c r="F50" s="15"/>
      <c r="G50" s="28"/>
    </row>
  </sheetData>
  <sortState xmlns:xlrd2="http://schemas.microsoft.com/office/spreadsheetml/2017/richdata2" ref="B5:E24">
    <sortCondition ref="D5:D24"/>
  </sortState>
  <mergeCells count="8">
    <mergeCell ref="I3:M3"/>
    <mergeCell ref="B2:H2"/>
    <mergeCell ref="B1:D1"/>
    <mergeCell ref="B3:D3"/>
    <mergeCell ref="E3:H3"/>
    <mergeCell ref="E1:H1"/>
    <mergeCell ref="I2:M2"/>
    <mergeCell ref="I1:M1"/>
  </mergeCells>
  <conditionalFormatting sqref="B5:H5 B7:H47">
    <cfRule type="expression" dxfId="50" priority="11">
      <formula>INDEX(INDIRECT($A5), 13)</formula>
    </cfRule>
    <cfRule type="expression" dxfId="49" priority="12">
      <formula>NOT(INDEX(INDIRECT($A5), 14))</formula>
    </cfRule>
  </conditionalFormatting>
  <conditionalFormatting sqref="B6:H6">
    <cfRule type="expression" dxfId="48" priority="9">
      <formula>INDEX(INDIRECT($A6), 13)</formula>
    </cfRule>
    <cfRule type="expression" dxfId="47" priority="10">
      <formula>NOT(INDEX(INDIRECT($A6), 14))</formula>
    </cfRule>
  </conditionalFormatting>
  <printOptions horizontalCentered="1" gridLines="1"/>
  <pageMargins left="0.17" right="0.18" top="1.2" bottom="0.97" header="0.52" footer="0.24"/>
  <pageSetup scale="74" orientation="portrait" r:id="rId1"/>
  <headerFooter alignWithMargins="0">
    <oddHeader>&amp;CVirginia State University
Office of the Registrar
Degree Audit Worksheet</oddHeader>
    <oddFooter>&amp;LNOTE: RED highlights indicate courses to be completed.
YELLOW highlights indicate courses currently enrolled in.&amp;R&amp;P of &amp;N, &amp;D</oddFooter>
  </headerFooter>
  <colBreaks count="1" manualBreakCount="1">
    <brk id="8"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84"/>
  <sheetViews>
    <sheetView topLeftCell="A20" zoomScaleNormal="100" workbookViewId="0">
      <selection activeCell="F32" sqref="F32"/>
    </sheetView>
  </sheetViews>
  <sheetFormatPr defaultColWidth="8.88671875" defaultRowHeight="13.2" x14ac:dyDescent="0.25"/>
  <cols>
    <col min="1" max="1" width="34.6640625" customWidth="1"/>
    <col min="2" max="2" width="29.44140625" customWidth="1"/>
    <col min="3" max="3" width="27" customWidth="1"/>
    <col min="4" max="4" width="7.88671875" customWidth="1"/>
    <col min="5" max="5" width="13.88671875" bestFit="1" customWidth="1"/>
    <col min="6" max="6" width="11.88671875" style="1" customWidth="1"/>
    <col min="7" max="7" width="11.6640625" bestFit="1" customWidth="1"/>
    <col min="8" max="8" width="16.6640625" customWidth="1"/>
    <col min="257" max="257" width="34.6640625" customWidth="1"/>
    <col min="258" max="258" width="29.44140625" customWidth="1"/>
    <col min="259" max="259" width="27" customWidth="1"/>
    <col min="260" max="260" width="7.88671875" customWidth="1"/>
    <col min="261" max="261" width="13.88671875" bestFit="1" customWidth="1"/>
    <col min="262" max="262" width="11.88671875" customWidth="1"/>
    <col min="263" max="263" width="11.6640625" bestFit="1" customWidth="1"/>
    <col min="264" max="264" width="16.6640625" customWidth="1"/>
    <col min="513" max="513" width="34.6640625" customWidth="1"/>
    <col min="514" max="514" width="29.44140625" customWidth="1"/>
    <col min="515" max="515" width="27" customWidth="1"/>
    <col min="516" max="516" width="7.88671875" customWidth="1"/>
    <col min="517" max="517" width="13.88671875" bestFit="1" customWidth="1"/>
    <col min="518" max="518" width="11.88671875" customWidth="1"/>
    <col min="519" max="519" width="11.6640625" bestFit="1" customWidth="1"/>
    <col min="520" max="520" width="16.6640625" customWidth="1"/>
    <col min="769" max="769" width="34.6640625" customWidth="1"/>
    <col min="770" max="770" width="29.44140625" customWidth="1"/>
    <col min="771" max="771" width="27" customWidth="1"/>
    <col min="772" max="772" width="7.88671875" customWidth="1"/>
    <col min="773" max="773" width="13.88671875" bestFit="1" customWidth="1"/>
    <col min="774" max="774" width="11.88671875" customWidth="1"/>
    <col min="775" max="775" width="11.6640625" bestFit="1" customWidth="1"/>
    <col min="776" max="776" width="16.6640625" customWidth="1"/>
    <col min="1025" max="1025" width="34.6640625" customWidth="1"/>
    <col min="1026" max="1026" width="29.44140625" customWidth="1"/>
    <col min="1027" max="1027" width="27" customWidth="1"/>
    <col min="1028" max="1028" width="7.88671875" customWidth="1"/>
    <col min="1029" max="1029" width="13.88671875" bestFit="1" customWidth="1"/>
    <col min="1030" max="1030" width="11.88671875" customWidth="1"/>
    <col min="1031" max="1031" width="11.6640625" bestFit="1" customWidth="1"/>
    <col min="1032" max="1032" width="16.6640625" customWidth="1"/>
    <col min="1281" max="1281" width="34.6640625" customWidth="1"/>
    <col min="1282" max="1282" width="29.44140625" customWidth="1"/>
    <col min="1283" max="1283" width="27" customWidth="1"/>
    <col min="1284" max="1284" width="7.88671875" customWidth="1"/>
    <col min="1285" max="1285" width="13.88671875" bestFit="1" customWidth="1"/>
    <col min="1286" max="1286" width="11.88671875" customWidth="1"/>
    <col min="1287" max="1287" width="11.6640625" bestFit="1" customWidth="1"/>
    <col min="1288" max="1288" width="16.6640625" customWidth="1"/>
    <col min="1537" max="1537" width="34.6640625" customWidth="1"/>
    <col min="1538" max="1538" width="29.44140625" customWidth="1"/>
    <col min="1539" max="1539" width="27" customWidth="1"/>
    <col min="1540" max="1540" width="7.88671875" customWidth="1"/>
    <col min="1541" max="1541" width="13.88671875" bestFit="1" customWidth="1"/>
    <col min="1542" max="1542" width="11.88671875" customWidth="1"/>
    <col min="1543" max="1543" width="11.6640625" bestFit="1" customWidth="1"/>
    <col min="1544" max="1544" width="16.6640625" customWidth="1"/>
    <col min="1793" max="1793" width="34.6640625" customWidth="1"/>
    <col min="1794" max="1794" width="29.44140625" customWidth="1"/>
    <col min="1795" max="1795" width="27" customWidth="1"/>
    <col min="1796" max="1796" width="7.88671875" customWidth="1"/>
    <col min="1797" max="1797" width="13.88671875" bestFit="1" customWidth="1"/>
    <col min="1798" max="1798" width="11.88671875" customWidth="1"/>
    <col min="1799" max="1799" width="11.6640625" bestFit="1" customWidth="1"/>
    <col min="1800" max="1800" width="16.6640625" customWidth="1"/>
    <col min="2049" max="2049" width="34.6640625" customWidth="1"/>
    <col min="2050" max="2050" width="29.44140625" customWidth="1"/>
    <col min="2051" max="2051" width="27" customWidth="1"/>
    <col min="2052" max="2052" width="7.88671875" customWidth="1"/>
    <col min="2053" max="2053" width="13.88671875" bestFit="1" customWidth="1"/>
    <col min="2054" max="2054" width="11.88671875" customWidth="1"/>
    <col min="2055" max="2055" width="11.6640625" bestFit="1" customWidth="1"/>
    <col min="2056" max="2056" width="16.6640625" customWidth="1"/>
    <col min="2305" max="2305" width="34.6640625" customWidth="1"/>
    <col min="2306" max="2306" width="29.44140625" customWidth="1"/>
    <col min="2307" max="2307" width="27" customWidth="1"/>
    <col min="2308" max="2308" width="7.88671875" customWidth="1"/>
    <col min="2309" max="2309" width="13.88671875" bestFit="1" customWidth="1"/>
    <col min="2310" max="2310" width="11.88671875" customWidth="1"/>
    <col min="2311" max="2311" width="11.6640625" bestFit="1" customWidth="1"/>
    <col min="2312" max="2312" width="16.6640625" customWidth="1"/>
    <col min="2561" max="2561" width="34.6640625" customWidth="1"/>
    <col min="2562" max="2562" width="29.44140625" customWidth="1"/>
    <col min="2563" max="2563" width="27" customWidth="1"/>
    <col min="2564" max="2564" width="7.88671875" customWidth="1"/>
    <col min="2565" max="2565" width="13.88671875" bestFit="1" customWidth="1"/>
    <col min="2566" max="2566" width="11.88671875" customWidth="1"/>
    <col min="2567" max="2567" width="11.6640625" bestFit="1" customWidth="1"/>
    <col min="2568" max="2568" width="16.6640625" customWidth="1"/>
    <col min="2817" max="2817" width="34.6640625" customWidth="1"/>
    <col min="2818" max="2818" width="29.44140625" customWidth="1"/>
    <col min="2819" max="2819" width="27" customWidth="1"/>
    <col min="2820" max="2820" width="7.88671875" customWidth="1"/>
    <col min="2821" max="2821" width="13.88671875" bestFit="1" customWidth="1"/>
    <col min="2822" max="2822" width="11.88671875" customWidth="1"/>
    <col min="2823" max="2823" width="11.6640625" bestFit="1" customWidth="1"/>
    <col min="2824" max="2824" width="16.6640625" customWidth="1"/>
    <col min="3073" max="3073" width="34.6640625" customWidth="1"/>
    <col min="3074" max="3074" width="29.44140625" customWidth="1"/>
    <col min="3075" max="3075" width="27" customWidth="1"/>
    <col min="3076" max="3076" width="7.88671875" customWidth="1"/>
    <col min="3077" max="3077" width="13.88671875" bestFit="1" customWidth="1"/>
    <col min="3078" max="3078" width="11.88671875" customWidth="1"/>
    <col min="3079" max="3079" width="11.6640625" bestFit="1" customWidth="1"/>
    <col min="3080" max="3080" width="16.6640625" customWidth="1"/>
    <col min="3329" max="3329" width="34.6640625" customWidth="1"/>
    <col min="3330" max="3330" width="29.44140625" customWidth="1"/>
    <col min="3331" max="3331" width="27" customWidth="1"/>
    <col min="3332" max="3332" width="7.88671875" customWidth="1"/>
    <col min="3333" max="3333" width="13.88671875" bestFit="1" customWidth="1"/>
    <col min="3334" max="3334" width="11.88671875" customWidth="1"/>
    <col min="3335" max="3335" width="11.6640625" bestFit="1" customWidth="1"/>
    <col min="3336" max="3336" width="16.6640625" customWidth="1"/>
    <col min="3585" max="3585" width="34.6640625" customWidth="1"/>
    <col min="3586" max="3586" width="29.44140625" customWidth="1"/>
    <col min="3587" max="3587" width="27" customWidth="1"/>
    <col min="3588" max="3588" width="7.88671875" customWidth="1"/>
    <col min="3589" max="3589" width="13.88671875" bestFit="1" customWidth="1"/>
    <col min="3590" max="3590" width="11.88671875" customWidth="1"/>
    <col min="3591" max="3591" width="11.6640625" bestFit="1" customWidth="1"/>
    <col min="3592" max="3592" width="16.6640625" customWidth="1"/>
    <col min="3841" max="3841" width="34.6640625" customWidth="1"/>
    <col min="3842" max="3842" width="29.44140625" customWidth="1"/>
    <col min="3843" max="3843" width="27" customWidth="1"/>
    <col min="3844" max="3844" width="7.88671875" customWidth="1"/>
    <col min="3845" max="3845" width="13.88671875" bestFit="1" customWidth="1"/>
    <col min="3846" max="3846" width="11.88671875" customWidth="1"/>
    <col min="3847" max="3847" width="11.6640625" bestFit="1" customWidth="1"/>
    <col min="3848" max="3848" width="16.6640625" customWidth="1"/>
    <col min="4097" max="4097" width="34.6640625" customWidth="1"/>
    <col min="4098" max="4098" width="29.44140625" customWidth="1"/>
    <col min="4099" max="4099" width="27" customWidth="1"/>
    <col min="4100" max="4100" width="7.88671875" customWidth="1"/>
    <col min="4101" max="4101" width="13.88671875" bestFit="1" customWidth="1"/>
    <col min="4102" max="4102" width="11.88671875" customWidth="1"/>
    <col min="4103" max="4103" width="11.6640625" bestFit="1" customWidth="1"/>
    <col min="4104" max="4104" width="16.6640625" customWidth="1"/>
    <col min="4353" max="4353" width="34.6640625" customWidth="1"/>
    <col min="4354" max="4354" width="29.44140625" customWidth="1"/>
    <col min="4355" max="4355" width="27" customWidth="1"/>
    <col min="4356" max="4356" width="7.88671875" customWidth="1"/>
    <col min="4357" max="4357" width="13.88671875" bestFit="1" customWidth="1"/>
    <col min="4358" max="4358" width="11.88671875" customWidth="1"/>
    <col min="4359" max="4359" width="11.6640625" bestFit="1" customWidth="1"/>
    <col min="4360" max="4360" width="16.6640625" customWidth="1"/>
    <col min="4609" max="4609" width="34.6640625" customWidth="1"/>
    <col min="4610" max="4610" width="29.44140625" customWidth="1"/>
    <col min="4611" max="4611" width="27" customWidth="1"/>
    <col min="4612" max="4612" width="7.88671875" customWidth="1"/>
    <col min="4613" max="4613" width="13.88671875" bestFit="1" customWidth="1"/>
    <col min="4614" max="4614" width="11.88671875" customWidth="1"/>
    <col min="4615" max="4615" width="11.6640625" bestFit="1" customWidth="1"/>
    <col min="4616" max="4616" width="16.6640625" customWidth="1"/>
    <col min="4865" max="4865" width="34.6640625" customWidth="1"/>
    <col min="4866" max="4866" width="29.44140625" customWidth="1"/>
    <col min="4867" max="4867" width="27" customWidth="1"/>
    <col min="4868" max="4868" width="7.88671875" customWidth="1"/>
    <col min="4869" max="4869" width="13.88671875" bestFit="1" customWidth="1"/>
    <col min="4870" max="4870" width="11.88671875" customWidth="1"/>
    <col min="4871" max="4871" width="11.6640625" bestFit="1" customWidth="1"/>
    <col min="4872" max="4872" width="16.6640625" customWidth="1"/>
    <col min="5121" max="5121" width="34.6640625" customWidth="1"/>
    <col min="5122" max="5122" width="29.44140625" customWidth="1"/>
    <col min="5123" max="5123" width="27" customWidth="1"/>
    <col min="5124" max="5124" width="7.88671875" customWidth="1"/>
    <col min="5125" max="5125" width="13.88671875" bestFit="1" customWidth="1"/>
    <col min="5126" max="5126" width="11.88671875" customWidth="1"/>
    <col min="5127" max="5127" width="11.6640625" bestFit="1" customWidth="1"/>
    <col min="5128" max="5128" width="16.6640625" customWidth="1"/>
    <col min="5377" max="5377" width="34.6640625" customWidth="1"/>
    <col min="5378" max="5378" width="29.44140625" customWidth="1"/>
    <col min="5379" max="5379" width="27" customWidth="1"/>
    <col min="5380" max="5380" width="7.88671875" customWidth="1"/>
    <col min="5381" max="5381" width="13.88671875" bestFit="1" customWidth="1"/>
    <col min="5382" max="5382" width="11.88671875" customWidth="1"/>
    <col min="5383" max="5383" width="11.6640625" bestFit="1" customWidth="1"/>
    <col min="5384" max="5384" width="16.6640625" customWidth="1"/>
    <col min="5633" max="5633" width="34.6640625" customWidth="1"/>
    <col min="5634" max="5634" width="29.44140625" customWidth="1"/>
    <col min="5635" max="5635" width="27" customWidth="1"/>
    <col min="5636" max="5636" width="7.88671875" customWidth="1"/>
    <col min="5637" max="5637" width="13.88671875" bestFit="1" customWidth="1"/>
    <col min="5638" max="5638" width="11.88671875" customWidth="1"/>
    <col min="5639" max="5639" width="11.6640625" bestFit="1" customWidth="1"/>
    <col min="5640" max="5640" width="16.6640625" customWidth="1"/>
    <col min="5889" max="5889" width="34.6640625" customWidth="1"/>
    <col min="5890" max="5890" width="29.44140625" customWidth="1"/>
    <col min="5891" max="5891" width="27" customWidth="1"/>
    <col min="5892" max="5892" width="7.88671875" customWidth="1"/>
    <col min="5893" max="5893" width="13.88671875" bestFit="1" customWidth="1"/>
    <col min="5894" max="5894" width="11.88671875" customWidth="1"/>
    <col min="5895" max="5895" width="11.6640625" bestFit="1" customWidth="1"/>
    <col min="5896" max="5896" width="16.6640625" customWidth="1"/>
    <col min="6145" max="6145" width="34.6640625" customWidth="1"/>
    <col min="6146" max="6146" width="29.44140625" customWidth="1"/>
    <col min="6147" max="6147" width="27" customWidth="1"/>
    <col min="6148" max="6148" width="7.88671875" customWidth="1"/>
    <col min="6149" max="6149" width="13.88671875" bestFit="1" customWidth="1"/>
    <col min="6150" max="6150" width="11.88671875" customWidth="1"/>
    <col min="6151" max="6151" width="11.6640625" bestFit="1" customWidth="1"/>
    <col min="6152" max="6152" width="16.6640625" customWidth="1"/>
    <col min="6401" max="6401" width="34.6640625" customWidth="1"/>
    <col min="6402" max="6402" width="29.44140625" customWidth="1"/>
    <col min="6403" max="6403" width="27" customWidth="1"/>
    <col min="6404" max="6404" width="7.88671875" customWidth="1"/>
    <col min="6405" max="6405" width="13.88671875" bestFit="1" customWidth="1"/>
    <col min="6406" max="6406" width="11.88671875" customWidth="1"/>
    <col min="6407" max="6407" width="11.6640625" bestFit="1" customWidth="1"/>
    <col min="6408" max="6408" width="16.6640625" customWidth="1"/>
    <col min="6657" max="6657" width="34.6640625" customWidth="1"/>
    <col min="6658" max="6658" width="29.44140625" customWidth="1"/>
    <col min="6659" max="6659" width="27" customWidth="1"/>
    <col min="6660" max="6660" width="7.88671875" customWidth="1"/>
    <col min="6661" max="6661" width="13.88671875" bestFit="1" customWidth="1"/>
    <col min="6662" max="6662" width="11.88671875" customWidth="1"/>
    <col min="6663" max="6663" width="11.6640625" bestFit="1" customWidth="1"/>
    <col min="6664" max="6664" width="16.6640625" customWidth="1"/>
    <col min="6913" max="6913" width="34.6640625" customWidth="1"/>
    <col min="6914" max="6914" width="29.44140625" customWidth="1"/>
    <col min="6915" max="6915" width="27" customWidth="1"/>
    <col min="6916" max="6916" width="7.88671875" customWidth="1"/>
    <col min="6917" max="6917" width="13.88671875" bestFit="1" customWidth="1"/>
    <col min="6918" max="6918" width="11.88671875" customWidth="1"/>
    <col min="6919" max="6919" width="11.6640625" bestFit="1" customWidth="1"/>
    <col min="6920" max="6920" width="16.6640625" customWidth="1"/>
    <col min="7169" max="7169" width="34.6640625" customWidth="1"/>
    <col min="7170" max="7170" width="29.44140625" customWidth="1"/>
    <col min="7171" max="7171" width="27" customWidth="1"/>
    <col min="7172" max="7172" width="7.88671875" customWidth="1"/>
    <col min="7173" max="7173" width="13.88671875" bestFit="1" customWidth="1"/>
    <col min="7174" max="7174" width="11.88671875" customWidth="1"/>
    <col min="7175" max="7175" width="11.6640625" bestFit="1" customWidth="1"/>
    <col min="7176" max="7176" width="16.6640625" customWidth="1"/>
    <col min="7425" max="7425" width="34.6640625" customWidth="1"/>
    <col min="7426" max="7426" width="29.44140625" customWidth="1"/>
    <col min="7427" max="7427" width="27" customWidth="1"/>
    <col min="7428" max="7428" width="7.88671875" customWidth="1"/>
    <col min="7429" max="7429" width="13.88671875" bestFit="1" customWidth="1"/>
    <col min="7430" max="7430" width="11.88671875" customWidth="1"/>
    <col min="7431" max="7431" width="11.6640625" bestFit="1" customWidth="1"/>
    <col min="7432" max="7432" width="16.6640625" customWidth="1"/>
    <col min="7681" max="7681" width="34.6640625" customWidth="1"/>
    <col min="7682" max="7682" width="29.44140625" customWidth="1"/>
    <col min="7683" max="7683" width="27" customWidth="1"/>
    <col min="7684" max="7684" width="7.88671875" customWidth="1"/>
    <col min="7685" max="7685" width="13.88671875" bestFit="1" customWidth="1"/>
    <col min="7686" max="7686" width="11.88671875" customWidth="1"/>
    <col min="7687" max="7687" width="11.6640625" bestFit="1" customWidth="1"/>
    <col min="7688" max="7688" width="16.6640625" customWidth="1"/>
    <col min="7937" max="7937" width="34.6640625" customWidth="1"/>
    <col min="7938" max="7938" width="29.44140625" customWidth="1"/>
    <col min="7939" max="7939" width="27" customWidth="1"/>
    <col min="7940" max="7940" width="7.88671875" customWidth="1"/>
    <col min="7941" max="7941" width="13.88671875" bestFit="1" customWidth="1"/>
    <col min="7942" max="7942" width="11.88671875" customWidth="1"/>
    <col min="7943" max="7943" width="11.6640625" bestFit="1" customWidth="1"/>
    <col min="7944" max="7944" width="16.6640625" customWidth="1"/>
    <col min="8193" max="8193" width="34.6640625" customWidth="1"/>
    <col min="8194" max="8194" width="29.44140625" customWidth="1"/>
    <col min="8195" max="8195" width="27" customWidth="1"/>
    <col min="8196" max="8196" width="7.88671875" customWidth="1"/>
    <col min="8197" max="8197" width="13.88671875" bestFit="1" customWidth="1"/>
    <col min="8198" max="8198" width="11.88671875" customWidth="1"/>
    <col min="8199" max="8199" width="11.6640625" bestFit="1" customWidth="1"/>
    <col min="8200" max="8200" width="16.6640625" customWidth="1"/>
    <col min="8449" max="8449" width="34.6640625" customWidth="1"/>
    <col min="8450" max="8450" width="29.44140625" customWidth="1"/>
    <col min="8451" max="8451" width="27" customWidth="1"/>
    <col min="8452" max="8452" width="7.88671875" customWidth="1"/>
    <col min="8453" max="8453" width="13.88671875" bestFit="1" customWidth="1"/>
    <col min="8454" max="8454" width="11.88671875" customWidth="1"/>
    <col min="8455" max="8455" width="11.6640625" bestFit="1" customWidth="1"/>
    <col min="8456" max="8456" width="16.6640625" customWidth="1"/>
    <col min="8705" max="8705" width="34.6640625" customWidth="1"/>
    <col min="8706" max="8706" width="29.44140625" customWidth="1"/>
    <col min="8707" max="8707" width="27" customWidth="1"/>
    <col min="8708" max="8708" width="7.88671875" customWidth="1"/>
    <col min="8709" max="8709" width="13.88671875" bestFit="1" customWidth="1"/>
    <col min="8710" max="8710" width="11.88671875" customWidth="1"/>
    <col min="8711" max="8711" width="11.6640625" bestFit="1" customWidth="1"/>
    <col min="8712" max="8712" width="16.6640625" customWidth="1"/>
    <col min="8961" max="8961" width="34.6640625" customWidth="1"/>
    <col min="8962" max="8962" width="29.44140625" customWidth="1"/>
    <col min="8963" max="8963" width="27" customWidth="1"/>
    <col min="8964" max="8964" width="7.88671875" customWidth="1"/>
    <col min="8965" max="8965" width="13.88671875" bestFit="1" customWidth="1"/>
    <col min="8966" max="8966" width="11.88671875" customWidth="1"/>
    <col min="8967" max="8967" width="11.6640625" bestFit="1" customWidth="1"/>
    <col min="8968" max="8968" width="16.6640625" customWidth="1"/>
    <col min="9217" max="9217" width="34.6640625" customWidth="1"/>
    <col min="9218" max="9218" width="29.44140625" customWidth="1"/>
    <col min="9219" max="9219" width="27" customWidth="1"/>
    <col min="9220" max="9220" width="7.88671875" customWidth="1"/>
    <col min="9221" max="9221" width="13.88671875" bestFit="1" customWidth="1"/>
    <col min="9222" max="9222" width="11.88671875" customWidth="1"/>
    <col min="9223" max="9223" width="11.6640625" bestFit="1" customWidth="1"/>
    <col min="9224" max="9224" width="16.6640625" customWidth="1"/>
    <col min="9473" max="9473" width="34.6640625" customWidth="1"/>
    <col min="9474" max="9474" width="29.44140625" customWidth="1"/>
    <col min="9475" max="9475" width="27" customWidth="1"/>
    <col min="9476" max="9476" width="7.88671875" customWidth="1"/>
    <col min="9477" max="9477" width="13.88671875" bestFit="1" customWidth="1"/>
    <col min="9478" max="9478" width="11.88671875" customWidth="1"/>
    <col min="9479" max="9479" width="11.6640625" bestFit="1" customWidth="1"/>
    <col min="9480" max="9480" width="16.6640625" customWidth="1"/>
    <col min="9729" max="9729" width="34.6640625" customWidth="1"/>
    <col min="9730" max="9730" width="29.44140625" customWidth="1"/>
    <col min="9731" max="9731" width="27" customWidth="1"/>
    <col min="9732" max="9732" width="7.88671875" customWidth="1"/>
    <col min="9733" max="9733" width="13.88671875" bestFit="1" customWidth="1"/>
    <col min="9734" max="9734" width="11.88671875" customWidth="1"/>
    <col min="9735" max="9735" width="11.6640625" bestFit="1" customWidth="1"/>
    <col min="9736" max="9736" width="16.6640625" customWidth="1"/>
    <col min="9985" max="9985" width="34.6640625" customWidth="1"/>
    <col min="9986" max="9986" width="29.44140625" customWidth="1"/>
    <col min="9987" max="9987" width="27" customWidth="1"/>
    <col min="9988" max="9988" width="7.88671875" customWidth="1"/>
    <col min="9989" max="9989" width="13.88671875" bestFit="1" customWidth="1"/>
    <col min="9990" max="9990" width="11.88671875" customWidth="1"/>
    <col min="9991" max="9991" width="11.6640625" bestFit="1" customWidth="1"/>
    <col min="9992" max="9992" width="16.6640625" customWidth="1"/>
    <col min="10241" max="10241" width="34.6640625" customWidth="1"/>
    <col min="10242" max="10242" width="29.44140625" customWidth="1"/>
    <col min="10243" max="10243" width="27" customWidth="1"/>
    <col min="10244" max="10244" width="7.88671875" customWidth="1"/>
    <col min="10245" max="10245" width="13.88671875" bestFit="1" customWidth="1"/>
    <col min="10246" max="10246" width="11.88671875" customWidth="1"/>
    <col min="10247" max="10247" width="11.6640625" bestFit="1" customWidth="1"/>
    <col min="10248" max="10248" width="16.6640625" customWidth="1"/>
    <col min="10497" max="10497" width="34.6640625" customWidth="1"/>
    <col min="10498" max="10498" width="29.44140625" customWidth="1"/>
    <col min="10499" max="10499" width="27" customWidth="1"/>
    <col min="10500" max="10500" width="7.88671875" customWidth="1"/>
    <col min="10501" max="10501" width="13.88671875" bestFit="1" customWidth="1"/>
    <col min="10502" max="10502" width="11.88671875" customWidth="1"/>
    <col min="10503" max="10503" width="11.6640625" bestFit="1" customWidth="1"/>
    <col min="10504" max="10504" width="16.6640625" customWidth="1"/>
    <col min="10753" max="10753" width="34.6640625" customWidth="1"/>
    <col min="10754" max="10754" width="29.44140625" customWidth="1"/>
    <col min="10755" max="10755" width="27" customWidth="1"/>
    <col min="10756" max="10756" width="7.88671875" customWidth="1"/>
    <col min="10757" max="10757" width="13.88671875" bestFit="1" customWidth="1"/>
    <col min="10758" max="10758" width="11.88671875" customWidth="1"/>
    <col min="10759" max="10759" width="11.6640625" bestFit="1" customWidth="1"/>
    <col min="10760" max="10760" width="16.6640625" customWidth="1"/>
    <col min="11009" max="11009" width="34.6640625" customWidth="1"/>
    <col min="11010" max="11010" width="29.44140625" customWidth="1"/>
    <col min="11011" max="11011" width="27" customWidth="1"/>
    <col min="11012" max="11012" width="7.88671875" customWidth="1"/>
    <col min="11013" max="11013" width="13.88671875" bestFit="1" customWidth="1"/>
    <col min="11014" max="11014" width="11.88671875" customWidth="1"/>
    <col min="11015" max="11015" width="11.6640625" bestFit="1" customWidth="1"/>
    <col min="11016" max="11016" width="16.6640625" customWidth="1"/>
    <col min="11265" max="11265" width="34.6640625" customWidth="1"/>
    <col min="11266" max="11266" width="29.44140625" customWidth="1"/>
    <col min="11267" max="11267" width="27" customWidth="1"/>
    <col min="11268" max="11268" width="7.88671875" customWidth="1"/>
    <col min="11269" max="11269" width="13.88671875" bestFit="1" customWidth="1"/>
    <col min="11270" max="11270" width="11.88671875" customWidth="1"/>
    <col min="11271" max="11271" width="11.6640625" bestFit="1" customWidth="1"/>
    <col min="11272" max="11272" width="16.6640625" customWidth="1"/>
    <col min="11521" max="11521" width="34.6640625" customWidth="1"/>
    <col min="11522" max="11522" width="29.44140625" customWidth="1"/>
    <col min="11523" max="11523" width="27" customWidth="1"/>
    <col min="11524" max="11524" width="7.88671875" customWidth="1"/>
    <col min="11525" max="11525" width="13.88671875" bestFit="1" customWidth="1"/>
    <col min="11526" max="11526" width="11.88671875" customWidth="1"/>
    <col min="11527" max="11527" width="11.6640625" bestFit="1" customWidth="1"/>
    <col min="11528" max="11528" width="16.6640625" customWidth="1"/>
    <col min="11777" max="11777" width="34.6640625" customWidth="1"/>
    <col min="11778" max="11778" width="29.44140625" customWidth="1"/>
    <col min="11779" max="11779" width="27" customWidth="1"/>
    <col min="11780" max="11780" width="7.88671875" customWidth="1"/>
    <col min="11781" max="11781" width="13.88671875" bestFit="1" customWidth="1"/>
    <col min="11782" max="11782" width="11.88671875" customWidth="1"/>
    <col min="11783" max="11783" width="11.6640625" bestFit="1" customWidth="1"/>
    <col min="11784" max="11784" width="16.6640625" customWidth="1"/>
    <col min="12033" max="12033" width="34.6640625" customWidth="1"/>
    <col min="12034" max="12034" width="29.44140625" customWidth="1"/>
    <col min="12035" max="12035" width="27" customWidth="1"/>
    <col min="12036" max="12036" width="7.88671875" customWidth="1"/>
    <col min="12037" max="12037" width="13.88671875" bestFit="1" customWidth="1"/>
    <col min="12038" max="12038" width="11.88671875" customWidth="1"/>
    <col min="12039" max="12039" width="11.6640625" bestFit="1" customWidth="1"/>
    <col min="12040" max="12040" width="16.6640625" customWidth="1"/>
    <col min="12289" max="12289" width="34.6640625" customWidth="1"/>
    <col min="12290" max="12290" width="29.44140625" customWidth="1"/>
    <col min="12291" max="12291" width="27" customWidth="1"/>
    <col min="12292" max="12292" width="7.88671875" customWidth="1"/>
    <col min="12293" max="12293" width="13.88671875" bestFit="1" customWidth="1"/>
    <col min="12294" max="12294" width="11.88671875" customWidth="1"/>
    <col min="12295" max="12295" width="11.6640625" bestFit="1" customWidth="1"/>
    <col min="12296" max="12296" width="16.6640625" customWidth="1"/>
    <col min="12545" max="12545" width="34.6640625" customWidth="1"/>
    <col min="12546" max="12546" width="29.44140625" customWidth="1"/>
    <col min="12547" max="12547" width="27" customWidth="1"/>
    <col min="12548" max="12548" width="7.88671875" customWidth="1"/>
    <col min="12549" max="12549" width="13.88671875" bestFit="1" customWidth="1"/>
    <col min="12550" max="12550" width="11.88671875" customWidth="1"/>
    <col min="12551" max="12551" width="11.6640625" bestFit="1" customWidth="1"/>
    <col min="12552" max="12552" width="16.6640625" customWidth="1"/>
    <col min="12801" max="12801" width="34.6640625" customWidth="1"/>
    <col min="12802" max="12802" width="29.44140625" customWidth="1"/>
    <col min="12803" max="12803" width="27" customWidth="1"/>
    <col min="12804" max="12804" width="7.88671875" customWidth="1"/>
    <col min="12805" max="12805" width="13.88671875" bestFit="1" customWidth="1"/>
    <col min="12806" max="12806" width="11.88671875" customWidth="1"/>
    <col min="12807" max="12807" width="11.6640625" bestFit="1" customWidth="1"/>
    <col min="12808" max="12808" width="16.6640625" customWidth="1"/>
    <col min="13057" max="13057" width="34.6640625" customWidth="1"/>
    <col min="13058" max="13058" width="29.44140625" customWidth="1"/>
    <col min="13059" max="13059" width="27" customWidth="1"/>
    <col min="13060" max="13060" width="7.88671875" customWidth="1"/>
    <col min="13061" max="13061" width="13.88671875" bestFit="1" customWidth="1"/>
    <col min="13062" max="13062" width="11.88671875" customWidth="1"/>
    <col min="13063" max="13063" width="11.6640625" bestFit="1" customWidth="1"/>
    <col min="13064" max="13064" width="16.6640625" customWidth="1"/>
    <col min="13313" max="13313" width="34.6640625" customWidth="1"/>
    <col min="13314" max="13314" width="29.44140625" customWidth="1"/>
    <col min="13315" max="13315" width="27" customWidth="1"/>
    <col min="13316" max="13316" width="7.88671875" customWidth="1"/>
    <col min="13317" max="13317" width="13.88671875" bestFit="1" customWidth="1"/>
    <col min="13318" max="13318" width="11.88671875" customWidth="1"/>
    <col min="13319" max="13319" width="11.6640625" bestFit="1" customWidth="1"/>
    <col min="13320" max="13320" width="16.6640625" customWidth="1"/>
    <col min="13569" max="13569" width="34.6640625" customWidth="1"/>
    <col min="13570" max="13570" width="29.44140625" customWidth="1"/>
    <col min="13571" max="13571" width="27" customWidth="1"/>
    <col min="13572" max="13572" width="7.88671875" customWidth="1"/>
    <col min="13573" max="13573" width="13.88671875" bestFit="1" customWidth="1"/>
    <col min="13574" max="13574" width="11.88671875" customWidth="1"/>
    <col min="13575" max="13575" width="11.6640625" bestFit="1" customWidth="1"/>
    <col min="13576" max="13576" width="16.6640625" customWidth="1"/>
    <col min="13825" max="13825" width="34.6640625" customWidth="1"/>
    <col min="13826" max="13826" width="29.44140625" customWidth="1"/>
    <col min="13827" max="13827" width="27" customWidth="1"/>
    <col min="13828" max="13828" width="7.88671875" customWidth="1"/>
    <col min="13829" max="13829" width="13.88671875" bestFit="1" customWidth="1"/>
    <col min="13830" max="13830" width="11.88671875" customWidth="1"/>
    <col min="13831" max="13831" width="11.6640625" bestFit="1" customWidth="1"/>
    <col min="13832" max="13832" width="16.6640625" customWidth="1"/>
    <col min="14081" max="14081" width="34.6640625" customWidth="1"/>
    <col min="14082" max="14082" width="29.44140625" customWidth="1"/>
    <col min="14083" max="14083" width="27" customWidth="1"/>
    <col min="14084" max="14084" width="7.88671875" customWidth="1"/>
    <col min="14085" max="14085" width="13.88671875" bestFit="1" customWidth="1"/>
    <col min="14086" max="14086" width="11.88671875" customWidth="1"/>
    <col min="14087" max="14087" width="11.6640625" bestFit="1" customWidth="1"/>
    <col min="14088" max="14088" width="16.6640625" customWidth="1"/>
    <col min="14337" max="14337" width="34.6640625" customWidth="1"/>
    <col min="14338" max="14338" width="29.44140625" customWidth="1"/>
    <col min="14339" max="14339" width="27" customWidth="1"/>
    <col min="14340" max="14340" width="7.88671875" customWidth="1"/>
    <col min="14341" max="14341" width="13.88671875" bestFit="1" customWidth="1"/>
    <col min="14342" max="14342" width="11.88671875" customWidth="1"/>
    <col min="14343" max="14343" width="11.6640625" bestFit="1" customWidth="1"/>
    <col min="14344" max="14344" width="16.6640625" customWidth="1"/>
    <col min="14593" max="14593" width="34.6640625" customWidth="1"/>
    <col min="14594" max="14594" width="29.44140625" customWidth="1"/>
    <col min="14595" max="14595" width="27" customWidth="1"/>
    <col min="14596" max="14596" width="7.88671875" customWidth="1"/>
    <col min="14597" max="14597" width="13.88671875" bestFit="1" customWidth="1"/>
    <col min="14598" max="14598" width="11.88671875" customWidth="1"/>
    <col min="14599" max="14599" width="11.6640625" bestFit="1" customWidth="1"/>
    <col min="14600" max="14600" width="16.6640625" customWidth="1"/>
    <col min="14849" max="14849" width="34.6640625" customWidth="1"/>
    <col min="14850" max="14850" width="29.44140625" customWidth="1"/>
    <col min="14851" max="14851" width="27" customWidth="1"/>
    <col min="14852" max="14852" width="7.88671875" customWidth="1"/>
    <col min="14853" max="14853" width="13.88671875" bestFit="1" customWidth="1"/>
    <col min="14854" max="14854" width="11.88671875" customWidth="1"/>
    <col min="14855" max="14855" width="11.6640625" bestFit="1" customWidth="1"/>
    <col min="14856" max="14856" width="16.6640625" customWidth="1"/>
    <col min="15105" max="15105" width="34.6640625" customWidth="1"/>
    <col min="15106" max="15106" width="29.44140625" customWidth="1"/>
    <col min="15107" max="15107" width="27" customWidth="1"/>
    <col min="15108" max="15108" width="7.88671875" customWidth="1"/>
    <col min="15109" max="15109" width="13.88671875" bestFit="1" customWidth="1"/>
    <col min="15110" max="15110" width="11.88671875" customWidth="1"/>
    <col min="15111" max="15111" width="11.6640625" bestFit="1" customWidth="1"/>
    <col min="15112" max="15112" width="16.6640625" customWidth="1"/>
    <col min="15361" max="15361" width="34.6640625" customWidth="1"/>
    <col min="15362" max="15362" width="29.44140625" customWidth="1"/>
    <col min="15363" max="15363" width="27" customWidth="1"/>
    <col min="15364" max="15364" width="7.88671875" customWidth="1"/>
    <col min="15365" max="15365" width="13.88671875" bestFit="1" customWidth="1"/>
    <col min="15366" max="15366" width="11.88671875" customWidth="1"/>
    <col min="15367" max="15367" width="11.6640625" bestFit="1" customWidth="1"/>
    <col min="15368" max="15368" width="16.6640625" customWidth="1"/>
    <col min="15617" max="15617" width="34.6640625" customWidth="1"/>
    <col min="15618" max="15618" width="29.44140625" customWidth="1"/>
    <col min="15619" max="15619" width="27" customWidth="1"/>
    <col min="15620" max="15620" width="7.88671875" customWidth="1"/>
    <col min="15621" max="15621" width="13.88671875" bestFit="1" customWidth="1"/>
    <col min="15622" max="15622" width="11.88671875" customWidth="1"/>
    <col min="15623" max="15623" width="11.6640625" bestFit="1" customWidth="1"/>
    <col min="15624" max="15624" width="16.6640625" customWidth="1"/>
    <col min="15873" max="15873" width="34.6640625" customWidth="1"/>
    <col min="15874" max="15874" width="29.44140625" customWidth="1"/>
    <col min="15875" max="15875" width="27" customWidth="1"/>
    <col min="15876" max="15876" width="7.88671875" customWidth="1"/>
    <col min="15877" max="15877" width="13.88671875" bestFit="1" customWidth="1"/>
    <col min="15878" max="15878" width="11.88671875" customWidth="1"/>
    <col min="15879" max="15879" width="11.6640625" bestFit="1" customWidth="1"/>
    <col min="15880" max="15880" width="16.6640625" customWidth="1"/>
    <col min="16129" max="16129" width="34.6640625" customWidth="1"/>
    <col min="16130" max="16130" width="29.44140625" customWidth="1"/>
    <col min="16131" max="16131" width="27" customWidth="1"/>
    <col min="16132" max="16132" width="7.88671875" customWidth="1"/>
    <col min="16133" max="16133" width="13.88671875" bestFit="1" customWidth="1"/>
    <col min="16134" max="16134" width="11.88671875" customWidth="1"/>
    <col min="16135" max="16135" width="11.6640625" bestFit="1" customWidth="1"/>
    <col min="16136" max="16136" width="16.6640625" customWidth="1"/>
  </cols>
  <sheetData>
    <row r="1" spans="1:8" x14ac:dyDescent="0.25">
      <c r="A1" s="8" t="s">
        <v>212</v>
      </c>
      <c r="B1" s="8">
        <v>2020</v>
      </c>
    </row>
    <row r="2" spans="1:8" ht="21.9" customHeight="1" x14ac:dyDescent="0.25">
      <c r="A2" s="106" t="s">
        <v>213</v>
      </c>
      <c r="B2" s="191" t="str">
        <f>'Student Information'!$B$4&amp;" " &amp;'Student Information'!$B$5</f>
        <v xml:space="preserve">student first name </v>
      </c>
      <c r="C2" s="191"/>
      <c r="E2" s="106" t="str">
        <f>CONCATENATE("V#: ",RIGHT('Student Information'!$B$7,8))</f>
        <v xml:space="preserve">V#: </v>
      </c>
      <c r="F2" s="192"/>
      <c r="G2" s="192"/>
    </row>
    <row r="3" spans="1:8" ht="21.9" customHeight="1" x14ac:dyDescent="0.25">
      <c r="A3" s="107" t="s">
        <v>214</v>
      </c>
      <c r="B3" s="108" t="s">
        <v>215</v>
      </c>
      <c r="C3" s="108"/>
      <c r="E3" s="107"/>
      <c r="F3" s="107"/>
      <c r="G3" s="107"/>
    </row>
    <row r="4" spans="1:8" ht="21.9" customHeight="1" x14ac:dyDescent="0.25">
      <c r="A4" s="107" t="s">
        <v>216</v>
      </c>
      <c r="B4" s="108"/>
      <c r="C4" s="108"/>
      <c r="E4" s="107"/>
      <c r="F4" s="107"/>
      <c r="G4" s="107"/>
    </row>
    <row r="5" spans="1:8" x14ac:dyDescent="0.25">
      <c r="A5" s="5" t="s">
        <v>217</v>
      </c>
      <c r="B5" s="5"/>
    </row>
    <row r="6" spans="1:8" s="1" customFormat="1" ht="26.4" x14ac:dyDescent="0.25">
      <c r="A6" s="109"/>
      <c r="B6" s="109" t="s">
        <v>218</v>
      </c>
      <c r="C6" s="109" t="s">
        <v>39</v>
      </c>
      <c r="D6" s="109" t="s">
        <v>219</v>
      </c>
      <c r="E6" s="109" t="s">
        <v>220</v>
      </c>
      <c r="F6" s="109" t="s">
        <v>0</v>
      </c>
      <c r="G6" s="109" t="s">
        <v>221</v>
      </c>
      <c r="H6" s="110" t="s">
        <v>222</v>
      </c>
    </row>
    <row r="7" spans="1:8" s="1" customFormat="1" x14ac:dyDescent="0.25">
      <c r="A7" s="111" t="s">
        <v>223</v>
      </c>
      <c r="B7" s="112" t="str">
        <f ca="1">'Planning Sheet'!C12</f>
        <v>ENGL 110</v>
      </c>
      <c r="C7" s="113" t="str">
        <f ca="1">'Planning Sheet'!D12</f>
        <v>Composition I</v>
      </c>
      <c r="D7" s="129">
        <f ca="1">'Planning Sheet'!F12</f>
        <v>3</v>
      </c>
      <c r="E7" s="115">
        <f>'Planning Sheet'!H12</f>
        <v>0</v>
      </c>
      <c r="F7" s="115">
        <f>'Planning Sheet'!I12</f>
        <v>0</v>
      </c>
      <c r="G7" s="114">
        <v>3</v>
      </c>
      <c r="H7" s="142" t="str">
        <f>IF('Planning Sheet'!G12="Substituted",'Course Substitutions'!E32&amp;" "&amp;'Course Substitutions'!G32,"")</f>
        <v/>
      </c>
    </row>
    <row r="8" spans="1:8" s="1" customFormat="1" x14ac:dyDescent="0.25">
      <c r="A8" s="111" t="s">
        <v>224</v>
      </c>
      <c r="B8" s="112" t="str">
        <f ca="1">'Planning Sheet'!C17</f>
        <v>ENGL 111</v>
      </c>
      <c r="C8" s="113" t="str">
        <f ca="1">'Planning Sheet'!D17</f>
        <v>Composition II</v>
      </c>
      <c r="D8" s="129">
        <f ca="1">'Planning Sheet'!F17</f>
        <v>3</v>
      </c>
      <c r="E8" s="115">
        <f>'Planning Sheet'!H17</f>
        <v>0</v>
      </c>
      <c r="F8" s="115">
        <f>'Planning Sheet'!I17</f>
        <v>0</v>
      </c>
      <c r="G8" s="114">
        <v>3</v>
      </c>
      <c r="H8" s="142" t="str">
        <f>IF('Planning Sheet'!G17="Substituted",'Course Substitutions'!E33&amp;" "&amp;'Course Substitutions'!G33,"")</f>
        <v/>
      </c>
    </row>
    <row r="9" spans="1:8" s="1" customFormat="1" x14ac:dyDescent="0.25">
      <c r="A9" s="111" t="s">
        <v>225</v>
      </c>
      <c r="B9" s="116">
        <f>'Planning Sheet'!C30</f>
        <v>0</v>
      </c>
      <c r="C9" s="117">
        <f>'Planning Sheet'!E30</f>
        <v>0</v>
      </c>
      <c r="D9" s="129">
        <f ca="1">'Planning Sheet'!F30</f>
        <v>3</v>
      </c>
      <c r="E9" s="115">
        <f>'Planning Sheet'!H30</f>
        <v>0</v>
      </c>
      <c r="F9" s="115">
        <f>'Planning Sheet'!I30</f>
        <v>0</v>
      </c>
      <c r="G9" s="114">
        <v>3</v>
      </c>
      <c r="H9" s="142"/>
    </row>
    <row r="10" spans="1:8" x14ac:dyDescent="0.25">
      <c r="A10" s="111" t="s">
        <v>226</v>
      </c>
      <c r="B10" s="116" t="str">
        <f>'Planning Sheet'!C13</f>
        <v>HPER 170</v>
      </c>
      <c r="C10" s="117" t="str">
        <f ca="1">'Planning Sheet'!D13</f>
        <v>Health/Wellness</v>
      </c>
      <c r="D10" s="129">
        <f ca="1">'Planning Sheet'!F13</f>
        <v>2</v>
      </c>
      <c r="E10" s="118">
        <f>'Planning Sheet'!H13</f>
        <v>0</v>
      </c>
      <c r="F10" s="118">
        <f>'Planning Sheet'!I13</f>
        <v>0</v>
      </c>
      <c r="G10" s="114">
        <v>2</v>
      </c>
      <c r="H10" s="143"/>
    </row>
    <row r="11" spans="1:8" x14ac:dyDescent="0.25">
      <c r="A11" s="111" t="s">
        <v>227</v>
      </c>
      <c r="B11" s="116" t="str">
        <f>'Planning Sheet'!C11</f>
        <v>MATH 260</v>
      </c>
      <c r="C11" s="117" t="str">
        <f ca="1">'Planning Sheet'!D11</f>
        <v>Calculus I</v>
      </c>
      <c r="D11" s="129">
        <f ca="1">'Planning Sheet'!F11</f>
        <v>4</v>
      </c>
      <c r="E11" s="118">
        <f>'Planning Sheet'!H11</f>
        <v>0</v>
      </c>
      <c r="F11" s="118">
        <f>'Planning Sheet'!I11</f>
        <v>0</v>
      </c>
      <c r="G11" s="114">
        <v>4</v>
      </c>
      <c r="H11" s="142" t="str">
        <f>IF('Planning Sheet'!G11="Substituted",'Course Substitutions'!E28&amp;" "&amp;'Course Substitutions'!G28,"")</f>
        <v/>
      </c>
    </row>
    <row r="12" spans="1:8" x14ac:dyDescent="0.25">
      <c r="A12" s="111" t="s">
        <v>227</v>
      </c>
      <c r="B12" s="116" t="str">
        <f ca="1">'Planning Sheet'!C16</f>
        <v>MATH 261</v>
      </c>
      <c r="C12" s="117" t="str">
        <f ca="1">'Planning Sheet'!D16</f>
        <v>Calculus II</v>
      </c>
      <c r="D12" s="129">
        <f ca="1">'Planning Sheet'!F16</f>
        <v>4</v>
      </c>
      <c r="E12" s="118">
        <f>'Planning Sheet'!H16</f>
        <v>0</v>
      </c>
      <c r="F12" s="118">
        <f>'Planning Sheet'!I16</f>
        <v>0</v>
      </c>
      <c r="G12" s="114">
        <v>4</v>
      </c>
      <c r="H12" s="142" t="str">
        <f>IF('Planning Sheet'!G16="Substituted",'Course Substitutions'!E29&amp;" "&amp;'Course Substitutions'!G29,"")</f>
        <v/>
      </c>
    </row>
    <row r="13" spans="1:8" x14ac:dyDescent="0.25">
      <c r="A13" s="111" t="s">
        <v>228</v>
      </c>
      <c r="B13" s="116">
        <f>'Planning Sheet'!C35</f>
        <v>0</v>
      </c>
      <c r="C13" s="117">
        <f>'Planning Sheet'!E35</f>
        <v>0</v>
      </c>
      <c r="D13" s="129">
        <f ca="1">'Planning Sheet'!F35</f>
        <v>3</v>
      </c>
      <c r="E13" s="118">
        <f>'Planning Sheet'!H35</f>
        <v>0</v>
      </c>
      <c r="F13" s="118">
        <f>'Planning Sheet'!I35</f>
        <v>0</v>
      </c>
      <c r="G13" s="114">
        <v>3</v>
      </c>
      <c r="H13" s="143"/>
    </row>
    <row r="14" spans="1:8" x14ac:dyDescent="0.25">
      <c r="A14" s="111" t="s">
        <v>229</v>
      </c>
      <c r="B14" s="116">
        <f>'Planning Sheet'!C36</f>
        <v>0</v>
      </c>
      <c r="C14" s="117">
        <f>'Planning Sheet'!E36</f>
        <v>0</v>
      </c>
      <c r="D14" s="129">
        <f ca="1">'Planning Sheet'!F36</f>
        <v>1</v>
      </c>
      <c r="E14" s="118">
        <f>'Planning Sheet'!H36</f>
        <v>0</v>
      </c>
      <c r="F14" s="118">
        <f>'Planning Sheet'!I36</f>
        <v>0</v>
      </c>
      <c r="G14" s="114">
        <v>1</v>
      </c>
      <c r="H14" s="143"/>
    </row>
    <row r="15" spans="1:8" x14ac:dyDescent="0.25">
      <c r="A15" s="111" t="s">
        <v>230</v>
      </c>
      <c r="B15" s="116">
        <f>'Planning Sheet'!C19</f>
        <v>0</v>
      </c>
      <c r="C15" s="117">
        <f>'Planning Sheet'!E19</f>
        <v>0</v>
      </c>
      <c r="D15" s="129">
        <f ca="1">'Planning Sheet'!F19</f>
        <v>3</v>
      </c>
      <c r="E15" s="118">
        <f>'Planning Sheet'!H19</f>
        <v>0</v>
      </c>
      <c r="F15" s="118">
        <f>'Planning Sheet'!I19</f>
        <v>0</v>
      </c>
      <c r="G15" s="114">
        <v>3</v>
      </c>
      <c r="H15" s="143"/>
    </row>
    <row r="16" spans="1:8" x14ac:dyDescent="0.25">
      <c r="A16" s="111" t="s">
        <v>231</v>
      </c>
      <c r="B16" s="116">
        <f>'Planning Sheet'!C18</f>
        <v>0</v>
      </c>
      <c r="C16" s="117">
        <f>'Planning Sheet'!E18</f>
        <v>0</v>
      </c>
      <c r="D16" s="129">
        <f ca="1">'Planning Sheet'!F18</f>
        <v>3</v>
      </c>
      <c r="E16" s="118">
        <f>'Planning Sheet'!H18</f>
        <v>0</v>
      </c>
      <c r="F16" s="118">
        <f>'Planning Sheet'!I18</f>
        <v>0</v>
      </c>
      <c r="G16" s="114">
        <v>3</v>
      </c>
      <c r="H16" s="143"/>
    </row>
    <row r="17" spans="1:8" x14ac:dyDescent="0.25">
      <c r="A17" s="111" t="s">
        <v>232</v>
      </c>
      <c r="B17" s="112" t="str">
        <f ca="1">'Planning Sheet'!C28</f>
        <v>PHIL 450 OR PHIL 275</v>
      </c>
      <c r="C17" s="113" t="str">
        <f ca="1">'Planning Sheet'!D28</f>
        <v>(Applied) Ethics (Humanities Elective)</v>
      </c>
      <c r="D17" s="129">
        <f ca="1">'Planning Sheet'!F28</f>
        <v>3</v>
      </c>
      <c r="E17" s="118">
        <f>'Planning Sheet'!H28</f>
        <v>0</v>
      </c>
      <c r="F17" s="118">
        <f>'Planning Sheet'!I28</f>
        <v>0</v>
      </c>
      <c r="G17" s="114">
        <v>3</v>
      </c>
      <c r="H17" s="142" t="str">
        <f>IF('Planning Sheet'!G28="Substituted",'Course Substitutions'!E35&amp;" "&amp;'Course Substitutions'!G35,"")</f>
        <v/>
      </c>
    </row>
    <row r="18" spans="1:8" x14ac:dyDescent="0.25">
      <c r="A18" s="111" t="s">
        <v>233</v>
      </c>
      <c r="B18" s="116">
        <f>'Planning Sheet'!C24</f>
        <v>0</v>
      </c>
      <c r="C18" s="117">
        <f>'Planning Sheet'!E24</f>
        <v>0</v>
      </c>
      <c r="D18" s="129">
        <f ca="1">'Planning Sheet'!F24</f>
        <v>3</v>
      </c>
      <c r="E18" s="118">
        <f>'Planning Sheet'!H24</f>
        <v>0</v>
      </c>
      <c r="F18" s="118">
        <f>'Planning Sheet'!I24</f>
        <v>0</v>
      </c>
      <c r="G18" s="114">
        <v>3</v>
      </c>
      <c r="H18" s="143"/>
    </row>
    <row r="19" spans="1:8" x14ac:dyDescent="0.25">
      <c r="D19" s="1"/>
      <c r="E19" s="1"/>
      <c r="F19" s="120" t="s">
        <v>234</v>
      </c>
      <c r="G19" s="121">
        <f>SUM(G7:G18)</f>
        <v>35</v>
      </c>
      <c r="H19" s="1"/>
    </row>
    <row r="21" spans="1:8" x14ac:dyDescent="0.25">
      <c r="A21" s="5" t="s">
        <v>235</v>
      </c>
      <c r="B21" s="5"/>
    </row>
    <row r="22" spans="1:8" ht="36" customHeight="1" x14ac:dyDescent="0.25">
      <c r="A22" s="109" t="s">
        <v>218</v>
      </c>
      <c r="B22" s="109" t="s">
        <v>39</v>
      </c>
      <c r="C22" s="109" t="s">
        <v>219</v>
      </c>
      <c r="D22" s="109" t="s">
        <v>220</v>
      </c>
      <c r="E22" s="109" t="s">
        <v>0</v>
      </c>
      <c r="F22" s="109" t="s">
        <v>221</v>
      </c>
      <c r="G22" s="187" t="s">
        <v>222</v>
      </c>
      <c r="H22" s="190"/>
    </row>
    <row r="23" spans="1:8" x14ac:dyDescent="0.25">
      <c r="A23" s="122" t="str">
        <f>CONCATENATE('Planning Sheet'!B47," Scie. Elec. (Lecture)")</f>
        <v>SCILEC2 Scie. Elec. (Lecture)</v>
      </c>
      <c r="B23" s="122" t="str">
        <f>CONCATENATE('Planning Sheet'!C47," Scie. Elec. (Lecture)")</f>
        <v xml:space="preserve"> Scie. Elec. (Lecture)</v>
      </c>
      <c r="C23" s="129">
        <f ca="1">'Planning Sheet'!F47</f>
        <v>3</v>
      </c>
      <c r="D23" s="123">
        <f>'Planning Sheet'!H47</f>
        <v>0</v>
      </c>
      <c r="E23" s="118" t="str">
        <f>IF('Planning Sheet'!I47="","",'Planning Sheet'!I47)</f>
        <v/>
      </c>
      <c r="F23" s="114">
        <v>3</v>
      </c>
      <c r="G23" s="189"/>
      <c r="H23" s="189"/>
    </row>
    <row r="24" spans="1:8" x14ac:dyDescent="0.25">
      <c r="A24" s="122" t="str">
        <f>CONCATENATE('Planning Sheet'!B48," Scie. Elec. (Lab)")</f>
        <v>SCILAB2 Scie. Elec. (Lab)</v>
      </c>
      <c r="B24" s="122" t="str">
        <f>CONCATENATE('Planning Sheet'!C48," Scie. Elec. (Lab)")</f>
        <v xml:space="preserve"> Scie. Elec. (Lab)</v>
      </c>
      <c r="C24" s="129">
        <f ca="1">'Planning Sheet'!F48</f>
        <v>1</v>
      </c>
      <c r="D24" s="123">
        <f>'Planning Sheet'!H48</f>
        <v>0</v>
      </c>
      <c r="E24" s="118" t="str">
        <f>IF('Planning Sheet'!I48="","",'Planning Sheet'!I48)</f>
        <v/>
      </c>
      <c r="F24" s="114">
        <v>1</v>
      </c>
      <c r="G24" s="189"/>
      <c r="H24" s="189"/>
    </row>
    <row r="25" spans="1:8" x14ac:dyDescent="0.25">
      <c r="A25" s="113" t="str">
        <f ca="1">'Planning Sheet'!C23</f>
        <v>ENGL 342 OR GEEN310</v>
      </c>
      <c r="B25" s="113" t="str">
        <f ca="1">'Planning Sheet'!D23</f>
        <v>Technical/Advanced Communications</v>
      </c>
      <c r="C25" s="129">
        <f ca="1">'Planning Sheet'!F23</f>
        <v>3</v>
      </c>
      <c r="D25" s="123">
        <f>'Planning Sheet'!H23</f>
        <v>0</v>
      </c>
      <c r="E25" s="118" t="str">
        <f>IF('Planning Sheet'!I23="","",'Planning Sheet'!I23)</f>
        <v/>
      </c>
      <c r="F25" s="114">
        <v>3</v>
      </c>
      <c r="G25" s="189"/>
      <c r="H25" s="189"/>
    </row>
    <row r="26" spans="1:8" x14ac:dyDescent="0.25">
      <c r="A26" s="111"/>
      <c r="B26" s="112"/>
      <c r="C26" s="113"/>
      <c r="D26" s="129"/>
      <c r="E26" s="118"/>
      <c r="F26" s="118"/>
      <c r="G26" s="189"/>
      <c r="H26" s="189"/>
    </row>
    <row r="27" spans="1:8" x14ac:dyDescent="0.25">
      <c r="A27" s="111"/>
      <c r="B27" s="116"/>
      <c r="C27" s="117"/>
      <c r="D27" s="129"/>
      <c r="E27" s="118"/>
      <c r="F27" s="118"/>
      <c r="G27" s="189"/>
      <c r="H27" s="189"/>
    </row>
    <row r="28" spans="1:8" x14ac:dyDescent="0.25">
      <c r="B28" s="5"/>
      <c r="C28" s="124"/>
      <c r="D28" s="1"/>
      <c r="E28" s="120" t="s">
        <v>234</v>
      </c>
      <c r="F28" s="121">
        <f>SUM(F23:F26)</f>
        <v>7</v>
      </c>
      <c r="H28" s="1"/>
    </row>
    <row r="30" spans="1:8" x14ac:dyDescent="0.25">
      <c r="A30" s="5" t="s">
        <v>236</v>
      </c>
      <c r="B30" s="5"/>
    </row>
    <row r="31" spans="1:8" x14ac:dyDescent="0.25">
      <c r="A31" s="109" t="s">
        <v>218</v>
      </c>
      <c r="B31" s="109" t="s">
        <v>39</v>
      </c>
      <c r="C31" s="109" t="s">
        <v>219</v>
      </c>
      <c r="D31" s="109" t="s">
        <v>220</v>
      </c>
      <c r="E31" s="109" t="s">
        <v>0</v>
      </c>
      <c r="F31" s="109" t="s">
        <v>221</v>
      </c>
      <c r="G31" s="187" t="s">
        <v>222</v>
      </c>
      <c r="H31" s="190"/>
    </row>
    <row r="32" spans="1:8" x14ac:dyDescent="0.25">
      <c r="A32" s="117" t="str">
        <f ca="1">'Planning Sheet'!C8</f>
        <v>CSCI 101</v>
      </c>
      <c r="B32" s="116" t="str">
        <f ca="1">'Planning Sheet'!D8</f>
        <v>Introduction to CS Profession</v>
      </c>
      <c r="C32" s="129">
        <f ca="1">'Planning Sheet'!F8</f>
        <v>2</v>
      </c>
      <c r="D32" s="118">
        <f>'Planning Sheet'!H8</f>
        <v>0</v>
      </c>
      <c r="E32" s="118" t="str">
        <f>IF('Planning Sheet'!I8="","",'Planning Sheet'!I8)</f>
        <v/>
      </c>
      <c r="F32" s="114">
        <v>2</v>
      </c>
      <c r="G32" s="185" t="str">
        <f>IF('Planning Sheet'!G8="Substituted",'Course Substitutions'!E8&amp;" "&amp;'Course Substitutions'!G8,"")</f>
        <v/>
      </c>
      <c r="H32" s="186"/>
    </row>
    <row r="33" spans="1:8" x14ac:dyDescent="0.25">
      <c r="A33" s="117" t="str">
        <f ca="1">'Planning Sheet'!C9</f>
        <v>CSCI 150</v>
      </c>
      <c r="B33" s="116" t="str">
        <f ca="1">'Planning Sheet'!D9</f>
        <v>Programming I</v>
      </c>
      <c r="C33" s="129">
        <f ca="1">'Planning Sheet'!F9</f>
        <v>3</v>
      </c>
      <c r="D33" s="118">
        <f>'Planning Sheet'!H9</f>
        <v>0</v>
      </c>
      <c r="E33" s="118" t="str">
        <f>IF('Planning Sheet'!I9="","",'Planning Sheet'!I9)</f>
        <v/>
      </c>
      <c r="F33" s="114">
        <v>3</v>
      </c>
      <c r="G33" s="185" t="str">
        <f>IF('Planning Sheet'!G9="Substituted",'Course Substitutions'!E9&amp;" "&amp;'Course Substitutions'!G9,"")</f>
        <v/>
      </c>
      <c r="H33" s="186"/>
    </row>
    <row r="34" spans="1:8" x14ac:dyDescent="0.25">
      <c r="A34" s="117" t="str">
        <f ca="1">'Planning Sheet'!C10</f>
        <v>CSCI 151</v>
      </c>
      <c r="B34" s="116" t="str">
        <f ca="1">'Planning Sheet'!D10</f>
        <v>Programming I Lab</v>
      </c>
      <c r="C34" s="129">
        <f ca="1">'Planning Sheet'!F10</f>
        <v>1</v>
      </c>
      <c r="D34" s="118">
        <f>'Planning Sheet'!H10</f>
        <v>0</v>
      </c>
      <c r="E34" s="118" t="str">
        <f>IF('Planning Sheet'!I10="","",'Planning Sheet'!I10)</f>
        <v/>
      </c>
      <c r="F34" s="114">
        <v>1</v>
      </c>
      <c r="G34" s="185" t="str">
        <f>IF('Planning Sheet'!G10="Substituted",'Course Substitutions'!E10&amp;" "&amp;'Course Substitutions'!G10,"")</f>
        <v/>
      </c>
      <c r="H34" s="186"/>
    </row>
    <row r="35" spans="1:8" x14ac:dyDescent="0.25">
      <c r="A35" s="117" t="str">
        <f ca="1">'Planning Sheet'!C14</f>
        <v>CSCI 250</v>
      </c>
      <c r="B35" s="125" t="str">
        <f ca="1">'Planning Sheet'!D14</f>
        <v>Programming II</v>
      </c>
      <c r="C35" s="129">
        <f ca="1">'Planning Sheet'!F14</f>
        <v>3</v>
      </c>
      <c r="D35" s="118">
        <f>'Planning Sheet'!H14</f>
        <v>0</v>
      </c>
      <c r="E35" s="118" t="str">
        <f>IF('Planning Sheet'!I14="","",'Planning Sheet'!I14)</f>
        <v/>
      </c>
      <c r="F35" s="114">
        <v>3</v>
      </c>
      <c r="G35" s="185" t="str">
        <f>IF('Planning Sheet'!G14="Substituted",'Course Substitutions'!E11&amp;" "&amp;'Course Substitutions'!G11,"")</f>
        <v/>
      </c>
      <c r="H35" s="186"/>
    </row>
    <row r="36" spans="1:8" x14ac:dyDescent="0.25">
      <c r="A36" s="117" t="str">
        <f ca="1">'Planning Sheet'!C15</f>
        <v>CSCI 251</v>
      </c>
      <c r="B36" s="125" t="str">
        <f ca="1">'Planning Sheet'!D15</f>
        <v>Programming II Lab</v>
      </c>
      <c r="C36" s="129">
        <f ca="1">'Planning Sheet'!F15</f>
        <v>1</v>
      </c>
      <c r="D36" s="118">
        <f>'Planning Sheet'!H15</f>
        <v>0</v>
      </c>
      <c r="E36" s="118" t="str">
        <f>IF('Planning Sheet'!I15="","",'Planning Sheet'!I15)</f>
        <v/>
      </c>
      <c r="F36" s="114">
        <v>1</v>
      </c>
      <c r="G36" s="185" t="str">
        <f>IF('Planning Sheet'!G15="Substituted",'Course Substitutions'!E12&amp;" "&amp;'Course Substitutions'!G12,"")</f>
        <v/>
      </c>
      <c r="H36" s="186"/>
    </row>
    <row r="37" spans="1:8" x14ac:dyDescent="0.25">
      <c r="A37" s="117" t="str">
        <f ca="1">'Planning Sheet'!C25</f>
        <v>CSCI 281</v>
      </c>
      <c r="B37" s="125" t="str">
        <f ca="1">'Planning Sheet'!D25</f>
        <v>Discrete Structures</v>
      </c>
      <c r="C37" s="129">
        <f ca="1">'Planning Sheet'!F25</f>
        <v>3</v>
      </c>
      <c r="D37" s="118">
        <f>'Planning Sheet'!H25</f>
        <v>0</v>
      </c>
      <c r="E37" s="118" t="str">
        <f>IF('Planning Sheet'!I25="","",'Planning Sheet'!I25)</f>
        <v/>
      </c>
      <c r="F37" s="114">
        <v>3</v>
      </c>
      <c r="G37" s="185" t="str">
        <f>IF('Planning Sheet'!G25="Substituted",'Course Substitutions'!E13&amp;" "&amp;'Course Substitutions'!G13,"")</f>
        <v/>
      </c>
      <c r="H37" s="186"/>
    </row>
    <row r="38" spans="1:8" x14ac:dyDescent="0.25">
      <c r="A38" s="117" t="str">
        <f ca="1">'Planning Sheet'!C20</f>
        <v>CSCI 287</v>
      </c>
      <c r="B38" s="125" t="str">
        <f ca="1">'Planning Sheet'!D20</f>
        <v>Data Structures</v>
      </c>
      <c r="C38" s="129">
        <f ca="1">'Planning Sheet'!F20</f>
        <v>3</v>
      </c>
      <c r="D38" s="118">
        <f>'Planning Sheet'!H20</f>
        <v>0</v>
      </c>
      <c r="E38" s="118" t="str">
        <f>IF('Planning Sheet'!I20="","",'Planning Sheet'!I20)</f>
        <v/>
      </c>
      <c r="F38" s="114">
        <v>3</v>
      </c>
      <c r="G38" s="185" t="str">
        <f>IF('Planning Sheet'!G20="Substituted",'Course Substitutions'!E14&amp;" "&amp;'Course Substitutions'!G14,"")</f>
        <v/>
      </c>
      <c r="H38" s="186"/>
    </row>
    <row r="39" spans="1:8" x14ac:dyDescent="0.25">
      <c r="A39" s="117" t="str">
        <f ca="1">'Planning Sheet'!C26</f>
        <v>CSCI 296</v>
      </c>
      <c r="B39" s="125" t="str">
        <f ca="1">'Planning Sheet'!D26</f>
        <v>Web Programming</v>
      </c>
      <c r="C39" s="129">
        <f ca="1">'Planning Sheet'!F26</f>
        <v>3</v>
      </c>
      <c r="D39" s="118">
        <f>'Planning Sheet'!H26</f>
        <v>0</v>
      </c>
      <c r="E39" s="118" t="str">
        <f>IF('Planning Sheet'!I26="","",'Planning Sheet'!I26)</f>
        <v/>
      </c>
      <c r="F39" s="114">
        <v>3</v>
      </c>
      <c r="G39" s="185" t="str">
        <f>IF('Planning Sheet'!G26="Substituted",'Course Substitutions'!E15&amp;" "&amp;'Course Substitutions'!G15,"")</f>
        <v/>
      </c>
      <c r="H39" s="186"/>
    </row>
    <row r="40" spans="1:8" x14ac:dyDescent="0.25">
      <c r="A40" s="117" t="str">
        <f ca="1">'Planning Sheet'!C21</f>
        <v>CSCI 303</v>
      </c>
      <c r="B40" s="125" t="str">
        <f ca="1">'Planning Sheet'!D21</f>
        <v>Comp Organization &amp; Architecture</v>
      </c>
      <c r="C40" s="129">
        <f ca="1">'Planning Sheet'!F21</f>
        <v>3</v>
      </c>
      <c r="D40" s="118">
        <f>'Planning Sheet'!H21</f>
        <v>0</v>
      </c>
      <c r="E40" s="118" t="str">
        <f>IF('Planning Sheet'!I21="","",'Planning Sheet'!I21)</f>
        <v/>
      </c>
      <c r="F40" s="114">
        <v>3</v>
      </c>
      <c r="G40" s="185" t="str">
        <f>IF('Planning Sheet'!G21="Substituted",'Course Substitutions'!E18&amp;" "&amp;'Course Substitutions'!G18,"")</f>
        <v/>
      </c>
      <c r="H40" s="186"/>
    </row>
    <row r="41" spans="1:8" x14ac:dyDescent="0.25">
      <c r="A41" s="117" t="str">
        <f ca="1">'Planning Sheet'!C27</f>
        <v>CSCI 356</v>
      </c>
      <c r="B41" s="125" t="str">
        <f ca="1">'Planning Sheet'!D27</f>
        <v>Database System</v>
      </c>
      <c r="C41" s="129">
        <f ca="1">'Planning Sheet'!F27</f>
        <v>3</v>
      </c>
      <c r="D41" s="118">
        <f>'Planning Sheet'!H27</f>
        <v>0</v>
      </c>
      <c r="E41" s="118" t="str">
        <f>IF('Planning Sheet'!I27="","",'Planning Sheet'!I27)</f>
        <v/>
      </c>
      <c r="F41" s="114">
        <v>3</v>
      </c>
      <c r="G41" s="185" t="str">
        <f>IF('Planning Sheet'!G27="Substituted",'Course Substitutions'!E16&amp;" "&amp;'Course Substitutions'!G16,"")</f>
        <v/>
      </c>
      <c r="H41" s="186"/>
    </row>
    <row r="42" spans="1:8" x14ac:dyDescent="0.25">
      <c r="A42" s="117" t="str">
        <f ca="1">'Planning Sheet'!C41</f>
        <v>CSCI 358</v>
      </c>
      <c r="B42" s="125" t="str">
        <f ca="1">'Planning Sheet'!D41</f>
        <v>Introduction to Information Assurance</v>
      </c>
      <c r="C42" s="129">
        <f ca="1">'Planning Sheet'!F41</f>
        <v>3</v>
      </c>
      <c r="D42" s="118">
        <f>'Planning Sheet'!H41</f>
        <v>0</v>
      </c>
      <c r="E42" s="118" t="str">
        <f>IF('Planning Sheet'!I41="","",'Planning Sheet'!I41)</f>
        <v/>
      </c>
      <c r="F42" s="114">
        <v>3</v>
      </c>
      <c r="G42" s="185" t="str">
        <f>IF('Planning Sheet'!G41="Substituted",'Course Substitutions'!E17&amp;" "&amp;'Course Substitutions'!G17,"")</f>
        <v/>
      </c>
      <c r="H42" s="186"/>
    </row>
    <row r="43" spans="1:8" x14ac:dyDescent="0.25">
      <c r="A43" s="117" t="str">
        <f ca="1">'Planning Sheet'!C32</f>
        <v>CSCI 392</v>
      </c>
      <c r="B43" s="125" t="str">
        <f ca="1">'Planning Sheet'!D32</f>
        <v>Advanced Data Struct &amp; Alg</v>
      </c>
      <c r="C43" s="129">
        <f ca="1">'Planning Sheet'!F32</f>
        <v>3</v>
      </c>
      <c r="D43" s="118">
        <f>'Planning Sheet'!H32</f>
        <v>0</v>
      </c>
      <c r="E43" s="118" t="str">
        <f>IF('Planning Sheet'!I32="","",'Planning Sheet'!I32)</f>
        <v/>
      </c>
      <c r="F43" s="114">
        <v>3</v>
      </c>
      <c r="G43" s="185" t="str">
        <f>IF('Planning Sheet'!G32="Substituted",'Course Substitutions'!E18&amp;" "&amp;'Course Substitutions'!G18,"")</f>
        <v/>
      </c>
      <c r="H43" s="186"/>
    </row>
    <row r="44" spans="1:8" x14ac:dyDescent="0.25">
      <c r="A44" s="117" t="str">
        <f ca="1">'Planning Sheet'!C38</f>
        <v>CSCI 400</v>
      </c>
      <c r="B44" s="125" t="str">
        <f ca="1">'Planning Sheet'!D38</f>
        <v>Computer Science Seminar</v>
      </c>
      <c r="C44" s="129">
        <f ca="1">'Planning Sheet'!F38</f>
        <v>2</v>
      </c>
      <c r="D44" s="118">
        <f>'Planning Sheet'!H38</f>
        <v>0</v>
      </c>
      <c r="E44" s="118" t="str">
        <f>IF('Planning Sheet'!I38="","",'Planning Sheet'!I38)</f>
        <v/>
      </c>
      <c r="F44" s="114">
        <v>2</v>
      </c>
      <c r="G44" s="185" t="str">
        <f>IF('Planning Sheet'!G38="Substituted",'Course Substitutions'!E21&amp;" "&amp;'Course Substitutions'!G21,"")</f>
        <v/>
      </c>
      <c r="H44" s="186"/>
    </row>
    <row r="45" spans="1:8" x14ac:dyDescent="0.25">
      <c r="A45" s="117" t="str">
        <f ca="1">'Planning Sheet'!C34</f>
        <v>CSCI 445</v>
      </c>
      <c r="B45" s="125" t="str">
        <f ca="1">'Planning Sheet'!D34</f>
        <v>Computer Communications Network</v>
      </c>
      <c r="C45" s="129">
        <f ca="1">'Planning Sheet'!F34</f>
        <v>3</v>
      </c>
      <c r="D45" s="118">
        <f>'Planning Sheet'!H34</f>
        <v>0</v>
      </c>
      <c r="E45" s="118" t="str">
        <f>IF('Planning Sheet'!I34="","",'Planning Sheet'!I34)</f>
        <v/>
      </c>
      <c r="F45" s="114">
        <v>3</v>
      </c>
      <c r="G45" s="185" t="str">
        <f>IF('Planning Sheet'!G34="Substituted",'Course Substitutions'!E18&amp;" "&amp;'Course Substitutions'!G18,"")</f>
        <v/>
      </c>
      <c r="H45" s="186"/>
    </row>
    <row r="46" spans="1:8" x14ac:dyDescent="0.25">
      <c r="A46" s="117" t="str">
        <f ca="1">'Planning Sheet'!C44</f>
        <v>CSCI 470</v>
      </c>
      <c r="B46" s="125" t="str">
        <f ca="1">'Planning Sheet'!D44</f>
        <v xml:space="preserve">Parallel and Distributed Programming </v>
      </c>
      <c r="C46" s="129">
        <f ca="1">'Planning Sheet'!F44</f>
        <v>3</v>
      </c>
      <c r="D46" s="118">
        <f>'Planning Sheet'!H44</f>
        <v>0</v>
      </c>
      <c r="E46" s="118" t="str">
        <f>IF('Planning Sheet'!I44="","",'Planning Sheet'!I44)</f>
        <v/>
      </c>
      <c r="F46" s="114">
        <v>3</v>
      </c>
      <c r="G46" s="185" t="str">
        <f>IF('Planning Sheet'!G44="Substituted",'Course Substitutions'!E19&amp;" "&amp;'Course Substitutions'!G19,"")</f>
        <v/>
      </c>
      <c r="H46" s="186"/>
    </row>
    <row r="47" spans="1:8" x14ac:dyDescent="0.25">
      <c r="A47" s="117" t="str">
        <f ca="1">'Planning Sheet'!C49</f>
        <v>CSCI 485</v>
      </c>
      <c r="B47" s="125" t="str">
        <f ca="1">'Planning Sheet'!D49</f>
        <v>Programming Languages</v>
      </c>
      <c r="C47" s="129">
        <f>'Planning Sheet'!F49</f>
        <v>3</v>
      </c>
      <c r="D47" s="118">
        <f>'Planning Sheet'!H49</f>
        <v>0</v>
      </c>
      <c r="E47" s="118" t="str">
        <f>IF('Planning Sheet'!I49="","",'Planning Sheet'!I49)</f>
        <v/>
      </c>
      <c r="F47" s="114">
        <v>3</v>
      </c>
      <c r="G47" s="185" t="str">
        <f>IF('Planning Sheet'!G49="Substituted",'Course Substitutions'!E20&amp;" "&amp;'Course Substitutions'!G20,"")</f>
        <v/>
      </c>
      <c r="H47" s="186"/>
    </row>
    <row r="48" spans="1:8" x14ac:dyDescent="0.25">
      <c r="A48" s="117" t="str">
        <f ca="1">'Planning Sheet'!C33</f>
        <v>CSCI 487</v>
      </c>
      <c r="B48" s="125" t="str">
        <f ca="1">'Planning Sheet'!D33</f>
        <v>Software Design &amp; Development</v>
      </c>
      <c r="C48" s="129">
        <f ca="1">'Planning Sheet'!F33</f>
        <v>3</v>
      </c>
      <c r="D48" s="118">
        <f>'Planning Sheet'!H33</f>
        <v>0</v>
      </c>
      <c r="E48" s="118" t="str">
        <f>IF('Planning Sheet'!I33="","",'Planning Sheet'!I33)</f>
        <v/>
      </c>
      <c r="F48" s="114">
        <v>3</v>
      </c>
      <c r="G48" s="185" t="str">
        <f>IF('Planning Sheet'!G33="Substituted",'Course Substitutions'!E17&amp;" "&amp;'Course Substitutions'!G17,"")</f>
        <v/>
      </c>
      <c r="H48" s="186"/>
    </row>
    <row r="49" spans="1:8" x14ac:dyDescent="0.25">
      <c r="A49" s="117" t="str">
        <f ca="1">'Planning Sheet'!C37</f>
        <v>CSCI 489</v>
      </c>
      <c r="B49" s="125" t="str">
        <f ca="1">'Planning Sheet'!D37</f>
        <v>Operating Systems</v>
      </c>
      <c r="C49" s="129">
        <f ca="1">'Planning Sheet'!F37</f>
        <v>3</v>
      </c>
      <c r="D49" s="118">
        <f>'Planning Sheet'!H37</f>
        <v>0</v>
      </c>
      <c r="E49" s="118" t="str">
        <f>IF('Planning Sheet'!I37="","",'Planning Sheet'!I37)</f>
        <v/>
      </c>
      <c r="F49" s="114">
        <v>3</v>
      </c>
      <c r="G49" s="185" t="str">
        <f>IF('Planning Sheet'!G37="Substituted",'Course Substitutions'!E22&amp;" "&amp;'Course Substitutions'!G22,"")</f>
        <v/>
      </c>
      <c r="H49" s="186"/>
    </row>
    <row r="50" spans="1:8" x14ac:dyDescent="0.25">
      <c r="A50" s="117" t="str">
        <f ca="1">'Planning Sheet'!C43</f>
        <v>CSCI 493</v>
      </c>
      <c r="B50" s="125" t="str">
        <f ca="1">'Planning Sheet'!D43</f>
        <v>Senior Project I</v>
      </c>
      <c r="C50" s="129">
        <f ca="1">'Planning Sheet'!F43</f>
        <v>3</v>
      </c>
      <c r="D50" s="118">
        <f>'Planning Sheet'!H43</f>
        <v>0</v>
      </c>
      <c r="E50" s="118" t="str">
        <f>IF('Planning Sheet'!I43="","",'Planning Sheet'!I43)</f>
        <v/>
      </c>
      <c r="F50" s="114">
        <v>3</v>
      </c>
      <c r="G50" s="185" t="str">
        <f>IF('Planning Sheet'!G43="Substituted",'Course Substitutions'!E23&amp;" "&amp;'Course Substitutions'!G23,"")</f>
        <v/>
      </c>
      <c r="H50" s="186"/>
    </row>
    <row r="51" spans="1:8" x14ac:dyDescent="0.25">
      <c r="A51" s="117" t="str">
        <f ca="1">'Planning Sheet'!C50</f>
        <v>CSCI 494</v>
      </c>
      <c r="B51" s="125" t="str">
        <f ca="1">'Planning Sheet'!D50</f>
        <v>Senior Project II</v>
      </c>
      <c r="C51" s="129">
        <f ca="1">'Planning Sheet'!F50</f>
        <v>3</v>
      </c>
      <c r="D51" s="118">
        <f>'Planning Sheet'!H50</f>
        <v>0</v>
      </c>
      <c r="E51" s="118" t="str">
        <f>IF('Planning Sheet'!I50="","",'Planning Sheet'!I50)</f>
        <v/>
      </c>
      <c r="F51" s="114">
        <v>3</v>
      </c>
      <c r="G51" s="185" t="str">
        <f>IF('Planning Sheet'!G50="Substituted",'Course Substitutions'!E24&amp;" "&amp;'Course Substitutions'!G24,"")</f>
        <v/>
      </c>
      <c r="H51" s="186"/>
    </row>
    <row r="52" spans="1:8" ht="12" customHeight="1" x14ac:dyDescent="0.25">
      <c r="A52" s="117" t="str">
        <f ca="1">'Planning Sheet'!C22</f>
        <v>MATH 280</v>
      </c>
      <c r="B52" s="125" t="str">
        <f ca="1">'Planning Sheet'!D22</f>
        <v xml:space="preserve">Discrete Math for CS </v>
      </c>
      <c r="C52" s="129">
        <f ca="1">'Planning Sheet'!F22</f>
        <v>3</v>
      </c>
      <c r="D52" s="118">
        <f>'Planning Sheet'!H22</f>
        <v>0</v>
      </c>
      <c r="E52" s="118" t="str">
        <f>IF('Planning Sheet'!I22="","",'Planning Sheet'!I22)</f>
        <v/>
      </c>
      <c r="F52" s="114">
        <v>3</v>
      </c>
      <c r="G52" s="183" t="str">
        <f>IF('Planning Sheet'!G22="Substituted",'Course Substitutions'!E30&amp;" "&amp;'Course Substitutions'!G30,"")</f>
        <v/>
      </c>
      <c r="H52" s="184"/>
    </row>
    <row r="53" spans="1:8" x14ac:dyDescent="0.25">
      <c r="A53" s="117" t="str">
        <f ca="1">'Planning Sheet'!C31</f>
        <v>STAT 340</v>
      </c>
      <c r="B53" s="125" t="str">
        <f ca="1">'Planning Sheet'!D31</f>
        <v>Probability &amp; Stat for Comp Sci</v>
      </c>
      <c r="C53" s="129">
        <f ca="1">'Planning Sheet'!F31</f>
        <v>3</v>
      </c>
      <c r="D53" s="118">
        <f>'Planning Sheet'!H31</f>
        <v>0</v>
      </c>
      <c r="E53" s="118" t="str">
        <f>IF('Planning Sheet'!I31="","",'Planning Sheet'!I31)</f>
        <v/>
      </c>
      <c r="F53" s="114">
        <v>3</v>
      </c>
      <c r="G53" s="183" t="str">
        <f>IF('Planning Sheet'!G31="Substituted",'Course Substitutions'!E31&amp;" "&amp;'Course Substitutions'!G31,"")</f>
        <v/>
      </c>
      <c r="H53" s="184"/>
    </row>
    <row r="54" spans="1:8" x14ac:dyDescent="0.25">
      <c r="A54" s="117"/>
      <c r="B54" s="125"/>
      <c r="C54" s="114"/>
      <c r="D54" s="119"/>
      <c r="E54" s="119"/>
      <c r="F54" s="114"/>
      <c r="G54" s="74"/>
      <c r="H54" s="74"/>
    </row>
    <row r="55" spans="1:8" x14ac:dyDescent="0.25">
      <c r="B55" s="5"/>
      <c r="C55" s="124"/>
      <c r="D55" s="1"/>
      <c r="E55" s="120" t="s">
        <v>234</v>
      </c>
      <c r="F55" s="121">
        <f>SUM(F32:F53)</f>
        <v>60</v>
      </c>
      <c r="G55" s="1"/>
      <c r="H55" s="1"/>
    </row>
    <row r="56" spans="1:8" x14ac:dyDescent="0.25">
      <c r="A56" s="5" t="s">
        <v>237</v>
      </c>
      <c r="B56" s="5"/>
    </row>
    <row r="57" spans="1:8" ht="12" customHeight="1" x14ac:dyDescent="0.25">
      <c r="A57" s="109" t="s">
        <v>218</v>
      </c>
      <c r="B57" s="126" t="s">
        <v>39</v>
      </c>
      <c r="C57" s="126" t="s">
        <v>219</v>
      </c>
      <c r="D57" s="126" t="s">
        <v>220</v>
      </c>
      <c r="E57" s="126" t="s">
        <v>0</v>
      </c>
      <c r="F57" s="126" t="s">
        <v>221</v>
      </c>
      <c r="G57" s="187" t="s">
        <v>222</v>
      </c>
      <c r="H57" s="188"/>
    </row>
    <row r="58" spans="1:8" x14ac:dyDescent="0.25">
      <c r="A58" s="141" t="str">
        <f>CONCATENATE('Planning Sheet'!B52," ",'Planning Sheet'!C52)</f>
        <v xml:space="preserve">MATHELEC1 </v>
      </c>
      <c r="B58" s="141" t="str">
        <f ca="1">CONCATENATE('Planning Sheet'!C52," ",'Planning Sheet'!D52)</f>
        <v xml:space="preserve"> MATH Restricted Elective</v>
      </c>
      <c r="C58" s="129">
        <f ca="1">'Planning Sheet'!F52</f>
        <v>3</v>
      </c>
      <c r="D58" s="118">
        <f>'Planning Sheet'!H52</f>
        <v>0</v>
      </c>
      <c r="E58" s="118" t="str">
        <f>IF('Planning Sheet'!I52="","",'Planning Sheet'!I52)</f>
        <v/>
      </c>
      <c r="F58" s="129">
        <v>3</v>
      </c>
      <c r="G58" s="181"/>
      <c r="H58" s="182"/>
    </row>
    <row r="59" spans="1:8" x14ac:dyDescent="0.25">
      <c r="A59" s="141" t="str">
        <f>CONCATENATE('Planning Sheet'!B40," ",'Planning Sheet'!C40)</f>
        <v xml:space="preserve">CSCIELEC3 </v>
      </c>
      <c r="B59" s="141" t="str">
        <f ca="1">CONCATENATE('Planning Sheet'!C40," ",'Planning Sheet'!D40)</f>
        <v xml:space="preserve"> CSCI, MATH, or STAT Elective</v>
      </c>
      <c r="C59" s="129">
        <f ca="1">'Planning Sheet'!F34</f>
        <v>3</v>
      </c>
      <c r="D59" s="118">
        <f>'Planning Sheet'!H34</f>
        <v>0</v>
      </c>
      <c r="E59" s="118" t="str">
        <f>IF('Planning Sheet'!I34="","",'Planning Sheet'!I34)</f>
        <v/>
      </c>
      <c r="F59" s="129">
        <v>3</v>
      </c>
      <c r="G59" s="181"/>
      <c r="H59" s="182"/>
    </row>
    <row r="60" spans="1:8" x14ac:dyDescent="0.25">
      <c r="A60" s="141" t="str">
        <f>CONCATENATE('Planning Sheet'!B46," ",'Planning Sheet'!C46)</f>
        <v xml:space="preserve">CSCIELEC1 </v>
      </c>
      <c r="B60" s="141" t="str">
        <f ca="1">CONCATENATE('Planning Sheet'!C46," ",'Planning Sheet'!D46)</f>
        <v xml:space="preserve"> CSCI Elective</v>
      </c>
      <c r="C60" s="129">
        <f ca="1">'Planning Sheet'!F40</f>
        <v>3</v>
      </c>
      <c r="D60" s="118">
        <f>'Planning Sheet'!H40</f>
        <v>0</v>
      </c>
      <c r="E60" s="118" t="str">
        <f>IF('Planning Sheet'!I40="","",'Planning Sheet'!I40)</f>
        <v/>
      </c>
      <c r="F60" s="129">
        <v>3</v>
      </c>
      <c r="G60" s="181"/>
      <c r="H60" s="182"/>
    </row>
    <row r="61" spans="1:8" x14ac:dyDescent="0.25">
      <c r="A61" s="141" t="str">
        <f>CONCATENATE('Planning Sheet'!B51," ",'Planning Sheet'!C51)</f>
        <v xml:space="preserve">CSCIELEC2 </v>
      </c>
      <c r="B61" s="141" t="str">
        <f ca="1">CONCATENATE('Planning Sheet'!C51," ",'Planning Sheet'!D51)</f>
        <v xml:space="preserve"> CSCI Elective</v>
      </c>
      <c r="C61" s="129">
        <f ca="1">'Planning Sheet'!F51</f>
        <v>3</v>
      </c>
      <c r="D61" s="118">
        <f>'Planning Sheet'!H51</f>
        <v>0</v>
      </c>
      <c r="E61" s="118" t="str">
        <f>IF('Planning Sheet'!I51="","",'Planning Sheet'!I51)</f>
        <v/>
      </c>
      <c r="F61" s="129">
        <v>3</v>
      </c>
      <c r="G61" s="181"/>
      <c r="H61" s="182"/>
    </row>
    <row r="62" spans="1:8" x14ac:dyDescent="0.25">
      <c r="A62" s="141"/>
      <c r="B62" s="141"/>
      <c r="C62" s="129"/>
      <c r="D62" s="118"/>
      <c r="E62" s="118"/>
      <c r="F62" s="129"/>
      <c r="G62" s="181"/>
      <c r="H62" s="182"/>
    </row>
    <row r="63" spans="1:8" x14ac:dyDescent="0.25">
      <c r="A63" s="127"/>
      <c r="B63" s="131"/>
      <c r="C63" s="129"/>
      <c r="D63" s="130"/>
      <c r="E63" s="130"/>
      <c r="F63" s="129"/>
      <c r="G63" s="74"/>
      <c r="H63" s="74"/>
    </row>
    <row r="64" spans="1:8" x14ac:dyDescent="0.25">
      <c r="C64" s="1"/>
      <c r="D64" s="1"/>
      <c r="E64" s="132" t="s">
        <v>238</v>
      </c>
      <c r="F64" s="133">
        <f>SUM(F58:F62)</f>
        <v>12</v>
      </c>
      <c r="G64" s="1"/>
      <c r="H64" s="1"/>
    </row>
    <row r="67" spans="1:8" x14ac:dyDescent="0.25">
      <c r="A67" s="5" t="s">
        <v>239</v>
      </c>
      <c r="B67" s="5"/>
    </row>
    <row r="68" spans="1:8" ht="12" customHeight="1" x14ac:dyDescent="0.25">
      <c r="A68" s="109" t="s">
        <v>218</v>
      </c>
      <c r="B68" s="126" t="s">
        <v>39</v>
      </c>
      <c r="C68" s="126" t="s">
        <v>219</v>
      </c>
      <c r="D68" s="126" t="s">
        <v>220</v>
      </c>
      <c r="E68" s="126" t="s">
        <v>0</v>
      </c>
      <c r="F68" s="126" t="s">
        <v>221</v>
      </c>
      <c r="G68" s="187" t="s">
        <v>222</v>
      </c>
      <c r="H68" s="188"/>
    </row>
    <row r="69" spans="1:8" x14ac:dyDescent="0.25">
      <c r="A69" s="141" t="str">
        <f>CONCATENATE('Planning Sheet'!B39," ",'Planning Sheet'!C39)</f>
        <v xml:space="preserve">FREEELEC1 </v>
      </c>
      <c r="B69" s="141" t="str">
        <f ca="1">CONCATENATE('Planning Sheet'!C39," ",'Planning Sheet'!D39)</f>
        <v xml:space="preserve"> Free Elective</v>
      </c>
      <c r="C69" s="129">
        <f ca="1">'Planning Sheet'!F39</f>
        <v>3</v>
      </c>
      <c r="D69" s="118">
        <f>'Planning Sheet'!H39</f>
        <v>0</v>
      </c>
      <c r="E69" s="118" t="str">
        <f>IF('Planning Sheet'!I39="","",'Planning Sheet'!I39)</f>
        <v/>
      </c>
      <c r="F69" s="129">
        <v>3</v>
      </c>
      <c r="G69" s="181"/>
      <c r="H69" s="182"/>
    </row>
    <row r="70" spans="1:8" x14ac:dyDescent="0.25">
      <c r="A70" s="141" t="str">
        <f>CONCATENATE('Planning Sheet'!B45," ",'Planning Sheet'!C45)</f>
        <v xml:space="preserve">FREEELEC2 </v>
      </c>
      <c r="B70" s="141" t="str">
        <f ca="1">CONCATENATE('Planning Sheet'!C45," ",'Planning Sheet'!D45)</f>
        <v xml:space="preserve"> Free Elective</v>
      </c>
      <c r="C70" s="129">
        <f ca="1">'Planning Sheet'!F45</f>
        <v>3</v>
      </c>
      <c r="D70" s="118">
        <f>'Planning Sheet'!H45</f>
        <v>0</v>
      </c>
      <c r="E70" s="118" t="str">
        <f>IF('Planning Sheet'!I45="","",'Planning Sheet'!I45)</f>
        <v/>
      </c>
      <c r="F70" s="129">
        <v>3</v>
      </c>
      <c r="G70" s="181"/>
      <c r="H70" s="182"/>
    </row>
    <row r="71" spans="1:8" x14ac:dyDescent="0.25">
      <c r="A71" s="127"/>
      <c r="B71" s="128"/>
      <c r="C71" s="129"/>
      <c r="D71" s="130"/>
      <c r="E71" s="130"/>
      <c r="F71" s="129"/>
      <c r="G71" s="181"/>
      <c r="H71" s="182"/>
    </row>
    <row r="72" spans="1:8" x14ac:dyDescent="0.25">
      <c r="A72" s="134"/>
      <c r="B72" s="131"/>
      <c r="C72" s="129"/>
      <c r="D72" s="130"/>
      <c r="E72" s="130"/>
      <c r="F72" s="129"/>
      <c r="G72" s="181"/>
      <c r="H72" s="182"/>
    </row>
    <row r="73" spans="1:8" x14ac:dyDescent="0.25">
      <c r="A73" s="134"/>
      <c r="B73" s="131"/>
      <c r="C73" s="129"/>
      <c r="D73" s="130"/>
      <c r="E73" s="130"/>
      <c r="F73" s="129"/>
      <c r="G73" s="181"/>
      <c r="H73" s="182"/>
    </row>
    <row r="74" spans="1:8" x14ac:dyDescent="0.25">
      <c r="A74" s="134"/>
      <c r="B74" s="131"/>
      <c r="C74" s="129"/>
      <c r="D74" s="130"/>
      <c r="E74" s="130"/>
      <c r="F74" s="129"/>
      <c r="G74" s="181"/>
      <c r="H74" s="182"/>
    </row>
    <row r="75" spans="1:8" x14ac:dyDescent="0.25">
      <c r="A75" s="134"/>
      <c r="B75" s="131"/>
      <c r="C75" s="129"/>
      <c r="D75" s="130"/>
      <c r="E75" s="130"/>
      <c r="F75" s="129"/>
      <c r="G75" s="181"/>
      <c r="H75" s="182"/>
    </row>
    <row r="76" spans="1:8" x14ac:dyDescent="0.25">
      <c r="A76" s="113"/>
      <c r="B76" s="113"/>
      <c r="C76" s="114"/>
      <c r="D76" s="114"/>
      <c r="E76" s="119"/>
      <c r="F76" s="135"/>
      <c r="G76" s="181"/>
      <c r="H76" s="182"/>
    </row>
    <row r="77" spans="1:8" x14ac:dyDescent="0.25">
      <c r="A77" s="113"/>
      <c r="B77" s="113"/>
      <c r="C77" s="114"/>
      <c r="D77" s="114"/>
      <c r="E77" s="119"/>
      <c r="F77" s="135"/>
      <c r="G77" s="181"/>
      <c r="H77" s="182"/>
    </row>
    <row r="78" spans="1:8" x14ac:dyDescent="0.25">
      <c r="A78" s="113"/>
      <c r="B78" s="113"/>
      <c r="C78" s="136"/>
      <c r="D78" s="114"/>
      <c r="E78" s="109"/>
      <c r="F78" s="114"/>
      <c r="G78" s="181"/>
      <c r="H78" s="182"/>
    </row>
    <row r="79" spans="1:8" x14ac:dyDescent="0.25">
      <c r="C79" s="1"/>
      <c r="D79" s="1"/>
      <c r="E79" s="132" t="s">
        <v>238</v>
      </c>
      <c r="F79" s="133">
        <f>SUM(F69:F78)</f>
        <v>6</v>
      </c>
      <c r="G79" s="1"/>
      <c r="H79" s="1"/>
    </row>
    <row r="80" spans="1:8" x14ac:dyDescent="0.25">
      <c r="F80" s="124"/>
      <c r="G80" s="5"/>
    </row>
    <row r="82" spans="1:6" x14ac:dyDescent="0.25">
      <c r="A82" s="5" t="s">
        <v>240</v>
      </c>
      <c r="B82" s="137">
        <f ca="1">SUM(D7:D18,C23:C26,C32:C54,C58:C63,C69:C78)</f>
        <v>120</v>
      </c>
      <c r="E82" s="138" t="s">
        <v>241</v>
      </c>
      <c r="F82" s="139">
        <f>SUM(F79,F64,F55,F28,G19)</f>
        <v>120</v>
      </c>
    </row>
    <row r="84" spans="1:6" x14ac:dyDescent="0.25">
      <c r="B84" s="140"/>
    </row>
  </sheetData>
  <mergeCells count="48">
    <mergeCell ref="G26:H26"/>
    <mergeCell ref="G27:H27"/>
    <mergeCell ref="G23:H23"/>
    <mergeCell ref="B2:C2"/>
    <mergeCell ref="F2:G2"/>
    <mergeCell ref="G22:H22"/>
    <mergeCell ref="G60:H60"/>
    <mergeCell ref="G40:H40"/>
    <mergeCell ref="G45:H45"/>
    <mergeCell ref="G48:H48"/>
    <mergeCell ref="G24:H24"/>
    <mergeCell ref="G25:H25"/>
    <mergeCell ref="G31:H31"/>
    <mergeCell ref="G32:H32"/>
    <mergeCell ref="G33:H33"/>
    <mergeCell ref="G34:H34"/>
    <mergeCell ref="G35:H35"/>
    <mergeCell ref="G36:H36"/>
    <mergeCell ref="G38:H38"/>
    <mergeCell ref="G39:H39"/>
    <mergeCell ref="G41:H41"/>
    <mergeCell ref="G42:H42"/>
    <mergeCell ref="G50:H50"/>
    <mergeCell ref="G53:H53"/>
    <mergeCell ref="G57:H57"/>
    <mergeCell ref="G58:H58"/>
    <mergeCell ref="G59:H59"/>
    <mergeCell ref="G43:H43"/>
    <mergeCell ref="G46:H46"/>
    <mergeCell ref="G47:H47"/>
    <mergeCell ref="G44:H44"/>
    <mergeCell ref="G49:H49"/>
    <mergeCell ref="G78:H78"/>
    <mergeCell ref="G52:H52"/>
    <mergeCell ref="G37:H37"/>
    <mergeCell ref="G51:H51"/>
    <mergeCell ref="G72:H72"/>
    <mergeCell ref="G73:H73"/>
    <mergeCell ref="G74:H74"/>
    <mergeCell ref="G75:H75"/>
    <mergeCell ref="G76:H76"/>
    <mergeCell ref="G77:H77"/>
    <mergeCell ref="G62:H62"/>
    <mergeCell ref="G61:H61"/>
    <mergeCell ref="G68:H68"/>
    <mergeCell ref="G69:H69"/>
    <mergeCell ref="G70:H70"/>
    <mergeCell ref="G71:H71"/>
  </mergeCells>
  <printOptions horizontalCentered="1" verticalCentered="1"/>
  <pageMargins left="0.75" right="0.75" top="1.5" bottom="1" header="0.5" footer="0.5"/>
  <pageSetup scale="54" orientation="portrait" horizontalDpi="4294967293" verticalDpi="4294967293" r:id="rId1"/>
  <headerFooter alignWithMargins="0">
    <oddHeader>&amp;L&amp;K000000&amp;G&amp;C&amp;"Times New Roman,Regular"&amp;12&amp;K000000
VIRGINIA STATE UNIVERSITY
OFFICE OF THE REGISTRAR
&amp;"Times New Roman,Bold"DEGREE AUDIT FORM</oddHeader>
    <oddFooter xml:space="preserve">&amp;R&amp;K000000Revised October 2020
</oddFooter>
  </headerFooter>
  <ignoredErrors>
    <ignoredError sqref="E11:F11 E12:F12 E13:F13 E14:F14 E16:F16 E17:F17 D32:E37 D38:E38 D46:E47 D49:E51 D53:G53 D58:E58 D59:E59 D60:E60 G46:G47 G41:H41 D41:E41 G43 D43:E43 G49:G51 D39:E39 G32:H39" unlockedFormula="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72"/>
  <sheetViews>
    <sheetView workbookViewId="0">
      <pane ySplit="1" topLeftCell="A2" activePane="bottomLeft" state="frozen"/>
      <selection pane="bottomLeft" activeCell="E3" sqref="E3"/>
    </sheetView>
  </sheetViews>
  <sheetFormatPr defaultColWidth="8.88671875" defaultRowHeight="13.2" x14ac:dyDescent="0.25"/>
  <cols>
    <col min="1" max="1" width="12.33203125" customWidth="1"/>
    <col min="2" max="2" width="25.44140625" customWidth="1"/>
    <col min="3" max="4" width="31.44140625" customWidth="1"/>
    <col min="5" max="5" width="11" customWidth="1"/>
    <col min="6" max="10" width="23.88671875" customWidth="1"/>
    <col min="11" max="11" width="18.6640625" customWidth="1"/>
    <col min="14" max="14" width="11.44140625" customWidth="1"/>
  </cols>
  <sheetData>
    <row r="1" spans="1:15" s="44" customFormat="1" x14ac:dyDescent="0.25">
      <c r="B1" s="44" t="s">
        <v>13</v>
      </c>
      <c r="C1" s="44" t="s">
        <v>134</v>
      </c>
      <c r="D1" s="44" t="s">
        <v>135</v>
      </c>
      <c r="E1" s="44" t="s">
        <v>40</v>
      </c>
      <c r="F1" s="44" t="s">
        <v>130</v>
      </c>
      <c r="G1" s="44" t="s">
        <v>198</v>
      </c>
      <c r="H1" s="44" t="s">
        <v>131</v>
      </c>
      <c r="I1" s="44" t="s">
        <v>132</v>
      </c>
      <c r="J1" s="44" t="s">
        <v>133</v>
      </c>
      <c r="K1" s="44" t="s">
        <v>182</v>
      </c>
      <c r="L1" s="44" t="s">
        <v>0</v>
      </c>
      <c r="M1" s="44" t="s">
        <v>206</v>
      </c>
      <c r="N1" s="44" t="s">
        <v>199</v>
      </c>
      <c r="O1" s="44" t="s">
        <v>197</v>
      </c>
    </row>
    <row r="2" spans="1:15" ht="14.4" x14ac:dyDescent="0.3">
      <c r="A2" s="6" t="s">
        <v>124</v>
      </c>
      <c r="B2" s="25" t="s">
        <v>18</v>
      </c>
      <c r="C2" s="29" t="s">
        <v>108</v>
      </c>
      <c r="D2" s="29"/>
      <c r="E2" s="26">
        <v>2</v>
      </c>
      <c r="F2">
        <v>1</v>
      </c>
      <c r="G2" s="31" t="b">
        <f>IF(VLOOKUP($A2,'Planning Sheet'!$B$8:$I$64, 6, FALSE)="Substituted", TRUE, FALSE)</f>
        <v>0</v>
      </c>
      <c r="H2" s="30" t="str">
        <f>IF($G2, VLOOKUP($A2, 'Course Substitutions'!$A$8:$G$35, 5, FALSE), "")</f>
        <v/>
      </c>
      <c r="I2" s="30" t="str">
        <f>IF($G2, VLOOKUP($A2, 'Course Substitutions'!$A$8:$G$35, 7, FALSE), "")</f>
        <v/>
      </c>
      <c r="J2" s="30" t="str">
        <f>IF($G2, VLOOKUP($A2, 'Course Substitutions'!$A$8:$G$35, 6, FALSE), "")</f>
        <v/>
      </c>
      <c r="K2" s="31">
        <f>VLOOKUP($A2,'Planning Sheet'!$B$8:$I$64, 7, FALSE)</f>
        <v>0</v>
      </c>
      <c r="L2" s="31">
        <f>VLOOKUP($A2,'Planning Sheet'!$B$8:$I$64, 8, FALSE)</f>
        <v>0</v>
      </c>
      <c r="M2" t="b">
        <v>1</v>
      </c>
      <c r="N2" s="31" t="b">
        <f>IF(VLOOKUP($A2,'Planning Sheet'!$B$8:$I$64, 6, FALSE)="In Progress", TRUE, FALSE)</f>
        <v>0</v>
      </c>
      <c r="O2" s="31" t="b">
        <f>IF(OR(G2, VLOOKUP($A2,'Planning Sheet'!$B$8:$I$64, 6, FALSE)="Completed"), TRUE, FALSE)</f>
        <v>0</v>
      </c>
    </row>
    <row r="3" spans="1:15" ht="14.4" x14ac:dyDescent="0.3">
      <c r="A3" s="6" t="s">
        <v>136</v>
      </c>
      <c r="B3" s="25" t="s">
        <v>9</v>
      </c>
      <c r="C3" s="25" t="s">
        <v>45</v>
      </c>
      <c r="D3" s="25"/>
      <c r="E3" s="26">
        <v>3</v>
      </c>
      <c r="F3">
        <v>1</v>
      </c>
      <c r="G3" s="31" t="b">
        <f>IF(VLOOKUP($A3,'Planning Sheet'!$B$8:$I$64, 6, FALSE)="Substituted", TRUE, FALSE)</f>
        <v>0</v>
      </c>
      <c r="H3" s="30" t="str">
        <f>IF($G3, VLOOKUP($A3, 'Course Substitutions'!$A$8:$G$35, 5, FALSE), "")</f>
        <v/>
      </c>
      <c r="I3" s="30" t="str">
        <f>IF($G3, VLOOKUP($A3, 'Course Substitutions'!$A$8:$G$35, 7, FALSE), "")</f>
        <v/>
      </c>
      <c r="J3" s="30" t="str">
        <f>IF($G3, VLOOKUP($A3, 'Course Substitutions'!$A$8:$G$35, 6, FALSE), "")</f>
        <v/>
      </c>
      <c r="K3" s="31">
        <f>VLOOKUP($A3,'Planning Sheet'!$B$8:$I$64, 7, FALSE)</f>
        <v>0</v>
      </c>
      <c r="L3" s="31">
        <f>VLOOKUP($A3,'Planning Sheet'!$B$8:$I$64, 8, FALSE)</f>
        <v>0</v>
      </c>
      <c r="M3" t="b">
        <v>1</v>
      </c>
      <c r="N3" s="31" t="b">
        <f>IF(VLOOKUP($A3,'Planning Sheet'!$B$8:$I$64, 6, FALSE)="In Progress", TRUE, FALSE)</f>
        <v>0</v>
      </c>
      <c r="O3" s="31" t="b">
        <f>IF(OR(G3, VLOOKUP($A3,'Planning Sheet'!$B$8:$I$64, 6, FALSE)="Completed"), TRUE, FALSE)</f>
        <v>0</v>
      </c>
    </row>
    <row r="4" spans="1:15" ht="14.4" x14ac:dyDescent="0.3">
      <c r="A4" s="6" t="s">
        <v>137</v>
      </c>
      <c r="B4" s="25" t="s">
        <v>16</v>
      </c>
      <c r="C4" s="25" t="s">
        <v>208</v>
      </c>
      <c r="D4" s="25"/>
      <c r="E4" s="26">
        <v>1</v>
      </c>
      <c r="F4">
        <v>1</v>
      </c>
      <c r="G4" s="31" t="b">
        <f>IF(VLOOKUP($A4,'Planning Sheet'!$B$8:$I$64, 6, FALSE)="Substituted", TRUE, FALSE)</f>
        <v>0</v>
      </c>
      <c r="H4" s="30" t="str">
        <f>IF($G4, VLOOKUP($A4, 'Course Substitutions'!$A$8:$G$35, 5, FALSE), "")</f>
        <v/>
      </c>
      <c r="I4" s="30" t="str">
        <f>IF($G4, VLOOKUP($A4, 'Course Substitutions'!$A$8:$G$35, 7, FALSE), "")</f>
        <v/>
      </c>
      <c r="J4" s="30" t="str">
        <f>IF($G4, VLOOKUP($A4, 'Course Substitutions'!$A$8:$G$35, 6, FALSE), "")</f>
        <v/>
      </c>
      <c r="K4" s="31">
        <f>VLOOKUP($A4,'Planning Sheet'!$B$8:$I$64, 7, FALSE)</f>
        <v>0</v>
      </c>
      <c r="L4" s="31">
        <f>VLOOKUP($A4,'Planning Sheet'!$B$8:$I$64, 8, FALSE)</f>
        <v>0</v>
      </c>
      <c r="M4" t="b">
        <v>1</v>
      </c>
      <c r="N4" s="31" t="b">
        <f>IF(VLOOKUP($A4,'Planning Sheet'!$B$8:$I$64, 6, FALSE)="In Progress", TRUE, FALSE)</f>
        <v>0</v>
      </c>
      <c r="O4" s="31" t="b">
        <f>IF(OR(G4, VLOOKUP($A4,'Planning Sheet'!$B$8:$I$64, 6, FALSE)="Completed"), TRUE, FALSE)</f>
        <v>0</v>
      </c>
    </row>
    <row r="5" spans="1:15" ht="14.4" x14ac:dyDescent="0.3">
      <c r="A5" s="6" t="s">
        <v>138</v>
      </c>
      <c r="B5" s="25" t="s">
        <v>10</v>
      </c>
      <c r="C5" s="25" t="s">
        <v>46</v>
      </c>
      <c r="D5" s="25"/>
      <c r="E5" s="26">
        <v>3</v>
      </c>
      <c r="F5">
        <v>2</v>
      </c>
      <c r="G5" s="31" t="b">
        <f>IF(VLOOKUP($A5,'Planning Sheet'!$B$8:$I$64, 6, FALSE)="Substituted", TRUE, FALSE)</f>
        <v>0</v>
      </c>
      <c r="H5" s="30" t="str">
        <f>IF($G5, VLOOKUP($A5, 'Course Substitutions'!$A$8:$G$35, 5, FALSE), "")</f>
        <v/>
      </c>
      <c r="I5" s="30" t="str">
        <f>IF($G5, VLOOKUP($A5, 'Course Substitutions'!$A$8:$G$35, 7, FALSE), "")</f>
        <v/>
      </c>
      <c r="J5" s="30" t="str">
        <f>IF($G5, VLOOKUP($A5, 'Course Substitutions'!$A$8:$G$35, 6, FALSE), "")</f>
        <v/>
      </c>
      <c r="K5" s="31">
        <f>VLOOKUP($A5,'Planning Sheet'!$B$8:$I$64, 7, FALSE)</f>
        <v>0</v>
      </c>
      <c r="L5" s="31">
        <f>VLOOKUP($A5,'Planning Sheet'!$B$8:$I$64, 8, FALSE)</f>
        <v>0</v>
      </c>
      <c r="M5" t="b">
        <v>1</v>
      </c>
      <c r="N5" s="31" t="b">
        <f>IF(VLOOKUP($A5,'Planning Sheet'!$B$8:$I$64, 6, FALSE)="In Progress", TRUE, FALSE)</f>
        <v>0</v>
      </c>
      <c r="O5" s="31" t="b">
        <f>IF(OR(G5, VLOOKUP($A5,'Planning Sheet'!$B$8:$I$64, 6, FALSE)="Completed"), TRUE, FALSE)</f>
        <v>0</v>
      </c>
    </row>
    <row r="6" spans="1:15" ht="14.4" x14ac:dyDescent="0.3">
      <c r="A6" s="6" t="s">
        <v>139</v>
      </c>
      <c r="B6" s="25" t="s">
        <v>17</v>
      </c>
      <c r="C6" s="25" t="s">
        <v>209</v>
      </c>
      <c r="D6" s="25"/>
      <c r="E6" s="26">
        <v>1</v>
      </c>
      <c r="F6">
        <v>2</v>
      </c>
      <c r="G6" s="31" t="b">
        <f>IF(VLOOKUP($A6,'Planning Sheet'!$B$8:$I$64, 6, FALSE)="Substituted", TRUE, FALSE)</f>
        <v>0</v>
      </c>
      <c r="H6" s="30" t="str">
        <f>IF($G6, VLOOKUP($A6, 'Course Substitutions'!$A$8:$G$35, 5, FALSE), "")</f>
        <v/>
      </c>
      <c r="I6" s="30" t="str">
        <f>IF($G6, VLOOKUP($A6, 'Course Substitutions'!$A$8:$G$35, 7, FALSE), "")</f>
        <v/>
      </c>
      <c r="J6" s="30" t="str">
        <f>IF($G6, VLOOKUP($A6, 'Course Substitutions'!$A$8:$G$35, 6, FALSE), "")</f>
        <v/>
      </c>
      <c r="K6" s="31">
        <f>VLOOKUP($A6,'Planning Sheet'!$B$8:$I$64, 7, FALSE)</f>
        <v>0</v>
      </c>
      <c r="L6" s="31">
        <f>VLOOKUP($A6,'Planning Sheet'!$B$8:$I$64, 8, FALSE)</f>
        <v>0</v>
      </c>
      <c r="M6" t="b">
        <v>1</v>
      </c>
      <c r="N6" s="31" t="b">
        <f>IF(VLOOKUP($A6,'Planning Sheet'!$B$8:$I$64, 6, FALSE)="In Progress", TRUE, FALSE)</f>
        <v>0</v>
      </c>
      <c r="O6" s="31" t="b">
        <f>IF(OR(G6, VLOOKUP($A6,'Planning Sheet'!$B$8:$I$64, 6, FALSE)="Completed"), TRUE, FALSE)</f>
        <v>0</v>
      </c>
    </row>
    <row r="7" spans="1:15" ht="14.4" x14ac:dyDescent="0.3">
      <c r="A7" s="6" t="s">
        <v>140</v>
      </c>
      <c r="B7" s="25" t="s">
        <v>21</v>
      </c>
      <c r="C7" s="25" t="s">
        <v>22</v>
      </c>
      <c r="D7" s="25"/>
      <c r="E7" s="26">
        <v>3</v>
      </c>
      <c r="F7">
        <v>4</v>
      </c>
      <c r="G7" s="31" t="b">
        <f>IF(VLOOKUP($A7,'Planning Sheet'!$B$8:$I$64, 6, FALSE)="Substituted", TRUE, FALSE)</f>
        <v>0</v>
      </c>
      <c r="H7" s="30" t="str">
        <f>IF($G7, VLOOKUP($A7, 'Course Substitutions'!$A$8:$G$35, 5, FALSE), "")</f>
        <v/>
      </c>
      <c r="I7" s="30" t="str">
        <f>IF($G7, VLOOKUP($A7, 'Course Substitutions'!$A$8:$G$35, 7, FALSE), "")</f>
        <v/>
      </c>
      <c r="J7" s="30" t="str">
        <f>IF($G7, VLOOKUP($A7, 'Course Substitutions'!$A$8:$G$35, 6, FALSE), "")</f>
        <v/>
      </c>
      <c r="K7" s="31">
        <f>VLOOKUP($A7,'Planning Sheet'!$B$8:$I$64, 7, FALSE)</f>
        <v>0</v>
      </c>
      <c r="L7" s="31">
        <f>VLOOKUP($A7,'Planning Sheet'!$B$8:$I$64, 8, FALSE)</f>
        <v>0</v>
      </c>
      <c r="M7" t="b">
        <v>1</v>
      </c>
      <c r="N7" s="31" t="b">
        <f>IF(VLOOKUP($A7,'Planning Sheet'!$B$8:$I$64, 6, FALSE)="In Progress", TRUE, FALSE)</f>
        <v>0</v>
      </c>
      <c r="O7" s="31" t="b">
        <f>IF(OR(G7, VLOOKUP($A7,'Planning Sheet'!$B$8:$I$64, 6, FALSE)="Completed"), TRUE, FALSE)</f>
        <v>0</v>
      </c>
    </row>
    <row r="8" spans="1:15" ht="14.4" x14ac:dyDescent="0.3">
      <c r="A8" s="6" t="s">
        <v>141</v>
      </c>
      <c r="B8" s="25" t="s">
        <v>47</v>
      </c>
      <c r="C8" s="25" t="s">
        <v>23</v>
      </c>
      <c r="D8" s="25"/>
      <c r="E8" s="26">
        <v>3</v>
      </c>
      <c r="F8">
        <v>3</v>
      </c>
      <c r="G8" s="31" t="b">
        <f>IF(VLOOKUP($A8,'Planning Sheet'!$B$8:$I$64, 6, FALSE)="Substituted", TRUE, FALSE)</f>
        <v>0</v>
      </c>
      <c r="H8" s="30" t="str">
        <f>IF($G8, VLOOKUP($A8, 'Course Substitutions'!$A$8:$G$35, 5, FALSE), "")</f>
        <v/>
      </c>
      <c r="I8" s="30" t="str">
        <f>IF($G8, VLOOKUP($A8, 'Course Substitutions'!$A$8:$G$35, 7, FALSE), "")</f>
        <v/>
      </c>
      <c r="J8" s="30" t="str">
        <f>IF($G8, VLOOKUP($A8, 'Course Substitutions'!$A$8:$G$35, 6, FALSE), "")</f>
        <v/>
      </c>
      <c r="K8" s="31">
        <f>VLOOKUP($A8,'Planning Sheet'!$B$8:$I$64, 7, FALSE)</f>
        <v>0</v>
      </c>
      <c r="L8" s="31">
        <f>VLOOKUP($A8,'Planning Sheet'!$B$8:$I$64, 8, FALSE)</f>
        <v>0</v>
      </c>
      <c r="M8" t="b">
        <v>1</v>
      </c>
      <c r="N8" s="31" t="b">
        <f>IF(VLOOKUP($A8,'Planning Sheet'!$B$8:$I$64, 6, FALSE)="In Progress", TRUE, FALSE)</f>
        <v>0</v>
      </c>
      <c r="O8" s="31" t="b">
        <f>IF(OR(G8, VLOOKUP($A8,'Planning Sheet'!$B$8:$I$64, 6, FALSE)="Completed"), TRUE, FALSE)</f>
        <v>0</v>
      </c>
    </row>
    <row r="9" spans="1:15" ht="14.4" x14ac:dyDescent="0.3">
      <c r="A9" s="6" t="s">
        <v>142</v>
      </c>
      <c r="B9" s="25" t="s">
        <v>52</v>
      </c>
      <c r="C9" s="25" t="s">
        <v>48</v>
      </c>
      <c r="D9" s="25"/>
      <c r="E9" s="26">
        <v>3</v>
      </c>
      <c r="F9">
        <v>4</v>
      </c>
      <c r="G9" s="31" t="b">
        <f>IF(VLOOKUP($A9,'Planning Sheet'!$B$8:$I$64, 6, FALSE)="Substituted", TRUE, FALSE)</f>
        <v>0</v>
      </c>
      <c r="H9" s="30" t="str">
        <f>IF($G9, VLOOKUP($A9, 'Course Substitutions'!$A$8:$G$35, 5, FALSE), "")</f>
        <v/>
      </c>
      <c r="I9" s="30" t="str">
        <f>IF($G9, VLOOKUP($A9, 'Course Substitutions'!$A$8:$G$35, 7, FALSE), "")</f>
        <v/>
      </c>
      <c r="J9" s="30" t="str">
        <f>IF($G9, VLOOKUP($A9, 'Course Substitutions'!$A$8:$G$35, 6, FALSE), "")</f>
        <v/>
      </c>
      <c r="K9" s="31">
        <f>VLOOKUP($A9,'Planning Sheet'!$B$8:$I$64, 7, FALSE)</f>
        <v>0</v>
      </c>
      <c r="L9" s="31">
        <f>VLOOKUP($A9,'Planning Sheet'!$B$8:$I$64, 8, FALSE)</f>
        <v>0</v>
      </c>
      <c r="M9" t="b">
        <v>1</v>
      </c>
      <c r="N9" s="31" t="b">
        <f>IF(VLOOKUP($A9,'Planning Sheet'!$B$8:$I$64, 6, FALSE)="In Progress", TRUE, FALSE)</f>
        <v>0</v>
      </c>
      <c r="O9" s="31" t="b">
        <f>IF(OR(G9, VLOOKUP($A9,'Planning Sheet'!$B$8:$I$64, 6, FALSE)="Completed"), TRUE, FALSE)</f>
        <v>0</v>
      </c>
    </row>
    <row r="10" spans="1:15" ht="14.4" x14ac:dyDescent="0.3">
      <c r="A10" s="6" t="s">
        <v>143</v>
      </c>
      <c r="B10" s="25" t="s">
        <v>25</v>
      </c>
      <c r="C10" s="25" t="s">
        <v>109</v>
      </c>
      <c r="D10" s="25"/>
      <c r="E10" s="26">
        <v>3</v>
      </c>
      <c r="F10">
        <v>4</v>
      </c>
      <c r="G10" s="31" t="b">
        <f>IF(VLOOKUP($A10,'Planning Sheet'!$B$8:$I$64, 6, FALSE)="Substituted", TRUE, FALSE)</f>
        <v>0</v>
      </c>
      <c r="H10" s="30" t="str">
        <f>IF($G10, VLOOKUP($A10, 'Course Substitutions'!$A$8:$G$35, 5, FALSE), "")</f>
        <v/>
      </c>
      <c r="I10" s="30" t="str">
        <f>IF($G10, VLOOKUP($A10, 'Course Substitutions'!$A$8:$G$35, 7, FALSE), "")</f>
        <v/>
      </c>
      <c r="J10" s="30" t="str">
        <f>IF($G10, VLOOKUP($A10, 'Course Substitutions'!$A$8:$G$35, 6, FALSE), "")</f>
        <v/>
      </c>
      <c r="K10" s="31">
        <f>VLOOKUP($A10,'Planning Sheet'!$B$8:$I$64, 7, FALSE)</f>
        <v>0</v>
      </c>
      <c r="L10" s="31">
        <f>VLOOKUP($A10,'Planning Sheet'!$B$8:$I$64, 8, FALSE)</f>
        <v>0</v>
      </c>
      <c r="M10" t="b">
        <v>1</v>
      </c>
      <c r="N10" s="31" t="b">
        <f>IF(VLOOKUP($A10,'Planning Sheet'!$B$8:$I$64, 6, FALSE)="In Progress", TRUE, FALSE)</f>
        <v>0</v>
      </c>
      <c r="O10" s="31" t="b">
        <f>IF(OR(G10, VLOOKUP($A10,'Planning Sheet'!$B$8:$I$64, 6, FALSE)="Completed"), TRUE, FALSE)</f>
        <v>0</v>
      </c>
    </row>
    <row r="11" spans="1:15" ht="14.4" x14ac:dyDescent="0.3">
      <c r="A11" s="6" t="s">
        <v>144</v>
      </c>
      <c r="B11" s="25" t="s">
        <v>28</v>
      </c>
      <c r="C11" s="25" t="s">
        <v>110</v>
      </c>
      <c r="D11" s="25"/>
      <c r="E11" s="26">
        <v>3</v>
      </c>
      <c r="F11">
        <v>5</v>
      </c>
      <c r="G11" s="31" t="b">
        <f>IF(VLOOKUP($A11,'Planning Sheet'!$B$8:$I$64, 6, FALSE)="Substituted", TRUE, FALSE)</f>
        <v>0</v>
      </c>
      <c r="H11" s="30" t="str">
        <f>IF($G11, VLOOKUP($A11, 'Course Substitutions'!$A$8:$G$35, 5, FALSE), "")</f>
        <v/>
      </c>
      <c r="I11" s="30" t="str">
        <f>IF($G11, VLOOKUP($A11, 'Course Substitutions'!$A$8:$G$35, 7, FALSE), "")</f>
        <v/>
      </c>
      <c r="J11" s="30" t="str">
        <f>IF($G11, VLOOKUP($A11, 'Course Substitutions'!$A$8:$G$35, 6, FALSE), "")</f>
        <v/>
      </c>
      <c r="K11" s="31">
        <f>VLOOKUP($A11,'Planning Sheet'!$B$8:$I$64, 7, FALSE)</f>
        <v>0</v>
      </c>
      <c r="L11" s="31">
        <f>VLOOKUP($A11,'Planning Sheet'!$B$8:$I$64, 8, FALSE)</f>
        <v>0</v>
      </c>
      <c r="M11" t="b">
        <v>1</v>
      </c>
      <c r="N11" s="31" t="b">
        <f>IF(VLOOKUP($A11,'Planning Sheet'!$B$8:$I$64, 6, FALSE)="In Progress", TRUE, FALSE)</f>
        <v>0</v>
      </c>
      <c r="O11" s="31" t="b">
        <f>IF(OR(G11, VLOOKUP($A11,'Planning Sheet'!$B$8:$I$64, 6, FALSE)="Completed"), TRUE, FALSE)</f>
        <v>0</v>
      </c>
    </row>
    <row r="12" spans="1:15" ht="14.4" x14ac:dyDescent="0.3">
      <c r="A12" s="6" t="s">
        <v>145</v>
      </c>
      <c r="B12" s="25" t="s">
        <v>26</v>
      </c>
      <c r="C12" s="25" t="s">
        <v>122</v>
      </c>
      <c r="D12" s="25"/>
      <c r="E12" s="26">
        <v>3</v>
      </c>
      <c r="F12">
        <v>5</v>
      </c>
      <c r="G12" s="31" t="b">
        <f>IF(VLOOKUP($A12,'Planning Sheet'!$B$8:$I$64, 6, FALSE)="Substituted", TRUE, FALSE)</f>
        <v>0</v>
      </c>
      <c r="H12" s="30" t="str">
        <f>IF($G12, VLOOKUP($A12, 'Course Substitutions'!$A$8:$G$35, 5, FALSE), "")</f>
        <v/>
      </c>
      <c r="I12" s="30" t="str">
        <f>IF($G12, VLOOKUP($A12, 'Course Substitutions'!$A$8:$G$35, 7, FALSE), "")</f>
        <v/>
      </c>
      <c r="J12" s="30" t="str">
        <f>IF($G12, VLOOKUP($A12, 'Course Substitutions'!$A$8:$G$35, 6, FALSE), "")</f>
        <v/>
      </c>
      <c r="K12" s="31">
        <f>VLOOKUP($A12,'Planning Sheet'!$B$8:$I$64, 7, FALSE)</f>
        <v>0</v>
      </c>
      <c r="L12" s="31">
        <f>VLOOKUP($A12,'Planning Sheet'!$B$8:$I$64, 8, FALSE)</f>
        <v>0</v>
      </c>
      <c r="M12" t="b">
        <v>1</v>
      </c>
      <c r="N12" s="31" t="b">
        <f>IF(VLOOKUP($A12,'Planning Sheet'!$B$8:$I$64, 6, FALSE)="In Progress", TRUE, FALSE)</f>
        <v>0</v>
      </c>
      <c r="O12" s="31" t="b">
        <f>IF(OR(G12, VLOOKUP($A12,'Planning Sheet'!$B$8:$I$64, 6, FALSE)="Completed"), TRUE, FALSE)</f>
        <v>0</v>
      </c>
    </row>
    <row r="13" spans="1:15" ht="14.4" x14ac:dyDescent="0.3">
      <c r="A13" s="6" t="s">
        <v>146</v>
      </c>
      <c r="B13" s="25" t="s">
        <v>41</v>
      </c>
      <c r="C13" s="25" t="s">
        <v>249</v>
      </c>
      <c r="D13" s="25"/>
      <c r="E13" s="26">
        <v>2</v>
      </c>
      <c r="F13">
        <v>7</v>
      </c>
      <c r="G13" s="31" t="b">
        <f>IF(VLOOKUP($A13,'Planning Sheet'!$B$8:$I$64, 6, FALSE)="Substituted", TRUE, FALSE)</f>
        <v>0</v>
      </c>
      <c r="H13" s="30" t="str">
        <f>IF($G13, VLOOKUP($A13, 'Course Substitutions'!$A$8:$G$35, 5, FALSE), "")</f>
        <v/>
      </c>
      <c r="I13" s="30" t="str">
        <f>IF($G13, VLOOKUP($A13, 'Course Substitutions'!$A$8:$G$35, 7, FALSE), "")</f>
        <v/>
      </c>
      <c r="J13" s="30" t="str">
        <f>IF($G13, VLOOKUP($A13, 'Course Substitutions'!$A$8:$G$35, 6, FALSE), "")</f>
        <v/>
      </c>
      <c r="K13" s="31">
        <f>VLOOKUP($A13,'Planning Sheet'!$B$8:$I$64, 7, FALSE)</f>
        <v>0</v>
      </c>
      <c r="L13" s="31">
        <f>VLOOKUP($A13,'Planning Sheet'!$B$8:$I$64, 8, FALSE)</f>
        <v>0</v>
      </c>
      <c r="M13" t="b">
        <v>1</v>
      </c>
      <c r="N13" s="31" t="b">
        <f>IF(VLOOKUP($A13,'Planning Sheet'!$B$8:$I$64, 6, FALSE)="In Progress", TRUE, FALSE)</f>
        <v>0</v>
      </c>
      <c r="O13" s="31" t="b">
        <f>IF(OR(G13, VLOOKUP($A13,'Planning Sheet'!$B$8:$I$64, 6, FALSE)="Completed"), TRUE, FALSE)</f>
        <v>0</v>
      </c>
    </row>
    <row r="14" spans="1:15" ht="14.4" x14ac:dyDescent="0.3">
      <c r="A14" s="6" t="s">
        <v>147</v>
      </c>
      <c r="B14" s="25" t="s">
        <v>33</v>
      </c>
      <c r="C14" s="25" t="s">
        <v>34</v>
      </c>
      <c r="D14" s="25"/>
      <c r="E14" s="26">
        <v>3</v>
      </c>
      <c r="F14">
        <v>8</v>
      </c>
      <c r="G14" s="31" t="b">
        <f>IF(VLOOKUP($A14,'Planning Sheet'!$B$8:$I$64, 6, FALSE)="Substituted", TRUE, FALSE)</f>
        <v>0</v>
      </c>
      <c r="H14" s="30" t="str">
        <f>IF($G14, VLOOKUP($A14, 'Course Substitutions'!$A$8:$G$35, 5, FALSE), "")</f>
        <v/>
      </c>
      <c r="I14" s="30" t="str">
        <f>IF($G14, VLOOKUP($A14, 'Course Substitutions'!$A$8:$G$35, 7, FALSE), "")</f>
        <v/>
      </c>
      <c r="J14" s="30" t="str">
        <f>IF($G14, VLOOKUP($A14, 'Course Substitutions'!$A$8:$G$35, 6, FALSE), "")</f>
        <v/>
      </c>
      <c r="K14" s="31">
        <f>VLOOKUP($A14,'Planning Sheet'!$B$8:$I$64, 7, FALSE)</f>
        <v>0</v>
      </c>
      <c r="L14" s="31">
        <f>VLOOKUP($A14,'Planning Sheet'!$B$8:$I$64, 8, FALSE)</f>
        <v>0</v>
      </c>
      <c r="M14" t="b">
        <v>1</v>
      </c>
      <c r="N14" s="31" t="b">
        <f>IF(VLOOKUP($A14,'Planning Sheet'!$B$8:$I$64, 6, FALSE)="In Progress", TRUE, FALSE)</f>
        <v>0</v>
      </c>
      <c r="O14" s="31" t="b">
        <f>IF(OR(G14, VLOOKUP($A14,'Planning Sheet'!$B$8:$I$64, 6, FALSE)="Completed"), TRUE, FALSE)</f>
        <v>0</v>
      </c>
    </row>
    <row r="15" spans="1:15" ht="14.4" x14ac:dyDescent="0.3">
      <c r="A15" s="6" t="s">
        <v>148</v>
      </c>
      <c r="B15" s="25" t="s">
        <v>29</v>
      </c>
      <c r="C15" s="25" t="s">
        <v>30</v>
      </c>
      <c r="D15" s="25"/>
      <c r="E15" s="26">
        <v>3</v>
      </c>
      <c r="F15">
        <v>6</v>
      </c>
      <c r="G15" s="31" t="b">
        <f>IF(VLOOKUP($A15,'Planning Sheet'!$B$8:$I$64, 6, FALSE)="Substituted", TRUE, FALSE)</f>
        <v>0</v>
      </c>
      <c r="H15" s="30" t="str">
        <f>IF($G15, VLOOKUP($A15, 'Course Substitutions'!$A$8:$G$35, 5, FALSE), "")</f>
        <v/>
      </c>
      <c r="I15" s="30" t="str">
        <f>IF($G15, VLOOKUP($A15, 'Course Substitutions'!$A$8:$G$35, 7, FALSE), "")</f>
        <v/>
      </c>
      <c r="J15" s="30" t="str">
        <f>IF($G15, VLOOKUP($A15, 'Course Substitutions'!$A$8:$G$35, 6, FALSE), "")</f>
        <v/>
      </c>
      <c r="K15" s="31">
        <f>VLOOKUP($A15,'Planning Sheet'!$B$8:$I$64, 7, FALSE)</f>
        <v>0</v>
      </c>
      <c r="L15" s="31">
        <f>VLOOKUP($A15,'Planning Sheet'!$B$8:$I$64, 8, FALSE)</f>
        <v>0</v>
      </c>
      <c r="M15" t="b">
        <v>1</v>
      </c>
      <c r="N15" s="31" t="b">
        <f>IF(VLOOKUP($A15,'Planning Sheet'!$B$8:$I$64, 6, FALSE)="In Progress", TRUE, FALSE)</f>
        <v>0</v>
      </c>
      <c r="O15" s="31" t="b">
        <f>IF(OR(G15, VLOOKUP($A15,'Planning Sheet'!$B$8:$I$64, 6, FALSE)="Completed"), TRUE, FALSE)</f>
        <v>0</v>
      </c>
    </row>
    <row r="16" spans="1:15" ht="14.4" x14ac:dyDescent="0.3">
      <c r="A16" s="6" t="s">
        <v>149</v>
      </c>
      <c r="B16" s="25" t="s">
        <v>35</v>
      </c>
      <c r="C16" s="25" t="s">
        <v>36</v>
      </c>
      <c r="D16" s="25"/>
      <c r="E16" s="26">
        <v>3</v>
      </c>
      <c r="F16">
        <v>6</v>
      </c>
      <c r="G16" s="31" t="b">
        <f>IF(VLOOKUP($A16,'Planning Sheet'!$B$8:$I$64, 6, FALSE)="Substituted", TRUE, FALSE)</f>
        <v>0</v>
      </c>
      <c r="H16" s="30" t="str">
        <f>IF($G16, VLOOKUP($A16, 'Course Substitutions'!$A$8:$G$35, 5, FALSE), "")</f>
        <v/>
      </c>
      <c r="I16" s="30" t="str">
        <f>IF($G16, VLOOKUP($A16, 'Course Substitutions'!$A$8:$G$35, 7, FALSE), "")</f>
        <v/>
      </c>
      <c r="J16" s="30" t="str">
        <f>IF($G16, VLOOKUP($A16, 'Course Substitutions'!$A$8:$G$35, 6, FALSE), "")</f>
        <v/>
      </c>
      <c r="K16" s="31">
        <f>VLOOKUP($A16,'Planning Sheet'!$B$8:$I$64, 7, FALSE)</f>
        <v>0</v>
      </c>
      <c r="L16" s="31">
        <f>VLOOKUP($A16,'Planning Sheet'!$B$8:$I$64, 8, FALSE)</f>
        <v>0</v>
      </c>
      <c r="M16" t="b">
        <v>1</v>
      </c>
      <c r="N16" s="31" t="b">
        <f>IF(VLOOKUP($A16,'Planning Sheet'!$B$8:$I$64, 6, FALSE)="In Progress", TRUE, FALSE)</f>
        <v>0</v>
      </c>
      <c r="O16" s="31" t="b">
        <f>IF(OR(G16, VLOOKUP($A16,'Planning Sheet'!$B$8:$I$64, 6, FALSE)="Completed"), TRUE, FALSE)</f>
        <v>0</v>
      </c>
    </row>
    <row r="17" spans="1:15" ht="14.4" x14ac:dyDescent="0.3">
      <c r="A17" s="6" t="s">
        <v>150</v>
      </c>
      <c r="B17" s="25" t="s">
        <v>31</v>
      </c>
      <c r="C17" s="25" t="s">
        <v>51</v>
      </c>
      <c r="D17" s="25"/>
      <c r="E17" s="26">
        <v>3</v>
      </c>
      <c r="F17">
        <v>7</v>
      </c>
      <c r="G17" s="31" t="b">
        <f>IF(VLOOKUP($A17,'Planning Sheet'!$B$8:$I$64, 6, FALSE)="Substituted", TRUE, FALSE)</f>
        <v>0</v>
      </c>
      <c r="H17" s="30" t="str">
        <f>IF($G17, VLOOKUP($A17, 'Course Substitutions'!$A$8:$G$35, 5, FALSE), "")</f>
        <v/>
      </c>
      <c r="I17" s="30" t="str">
        <f>IF($G17, VLOOKUP($A17, 'Course Substitutions'!$A$8:$G$35, 7, FALSE), "")</f>
        <v/>
      </c>
      <c r="J17" s="30" t="str">
        <f>IF($G17, VLOOKUP($A17, 'Course Substitutions'!$A$8:$G$35, 6, FALSE), "")</f>
        <v/>
      </c>
      <c r="K17" s="31">
        <f>VLOOKUP($A17,'Planning Sheet'!$B$8:$I$64, 7, FALSE)</f>
        <v>0</v>
      </c>
      <c r="L17" s="31">
        <f>VLOOKUP($A17,'Planning Sheet'!$B$8:$I$64, 8, FALSE)</f>
        <v>0</v>
      </c>
      <c r="M17" t="b">
        <v>1</v>
      </c>
      <c r="N17" s="31" t="b">
        <f>IF(VLOOKUP($A17,'Planning Sheet'!$B$8:$I$64, 6, FALSE)="In Progress", TRUE, FALSE)</f>
        <v>0</v>
      </c>
      <c r="O17" s="31" t="b">
        <f>IF(OR(G17, VLOOKUP($A17,'Planning Sheet'!$B$8:$I$64, 6, FALSE)="Completed"), TRUE, FALSE)</f>
        <v>0</v>
      </c>
    </row>
    <row r="18" spans="1:15" ht="14.4" x14ac:dyDescent="0.3">
      <c r="A18" s="6" t="s">
        <v>151</v>
      </c>
      <c r="B18" s="25" t="s">
        <v>49</v>
      </c>
      <c r="C18" s="25" t="s">
        <v>50</v>
      </c>
      <c r="D18" s="25"/>
      <c r="E18" s="26">
        <v>3</v>
      </c>
      <c r="F18">
        <v>8</v>
      </c>
      <c r="G18" s="31" t="b">
        <f>IF(VLOOKUP($A18,'Planning Sheet'!$B$8:$I$64, 6, FALSE)="Substituted", TRUE, FALSE)</f>
        <v>0</v>
      </c>
      <c r="H18" s="30" t="str">
        <f>IF($G18, VLOOKUP($A18, 'Course Substitutions'!$A$8:$G$35, 5, FALSE), "")</f>
        <v/>
      </c>
      <c r="I18" s="30" t="str">
        <f>IF($G18, VLOOKUP($A18, 'Course Substitutions'!$A$8:$G$35, 7, FALSE), "")</f>
        <v/>
      </c>
      <c r="J18" s="30" t="str">
        <f>IF($G18, VLOOKUP($A18, 'Course Substitutions'!$A$8:$G$35, 6, FALSE), "")</f>
        <v/>
      </c>
      <c r="K18" s="31">
        <f>VLOOKUP($A18,'Planning Sheet'!$B$8:$I$64, 7, FALSE)</f>
        <v>0</v>
      </c>
      <c r="L18" s="31">
        <f>VLOOKUP($A18,'Planning Sheet'!$B$8:$I$64, 8, FALSE)</f>
        <v>0</v>
      </c>
      <c r="M18" t="b">
        <v>1</v>
      </c>
      <c r="N18" s="31" t="b">
        <f>IF(VLOOKUP($A18,'Planning Sheet'!$B$8:$I$64, 6, FALSE)="In Progress", TRUE, FALSE)</f>
        <v>0</v>
      </c>
      <c r="O18" s="31" t="b">
        <f>IF(OR(G18, VLOOKUP($A18,'Planning Sheet'!$B$8:$I$64, 6, FALSE)="Completed"), TRUE, FALSE)</f>
        <v>0</v>
      </c>
    </row>
    <row r="19" spans="1:15" ht="14.4" x14ac:dyDescent="0.3">
      <c r="A19" s="6" t="s">
        <v>175</v>
      </c>
      <c r="B19" s="25" t="s">
        <v>126</v>
      </c>
      <c r="C19" s="25" t="s">
        <v>179</v>
      </c>
      <c r="D19" s="25"/>
      <c r="E19" s="26">
        <v>4</v>
      </c>
      <c r="G19" s="31" t="e">
        <f>IF(VLOOKUP($A19,'Planning Sheet'!$B$8:$I$64, 6, FALSE)="Substituted", TRUE, FALSE)</f>
        <v>#N/A</v>
      </c>
      <c r="H19" s="30" t="e">
        <f>IF($G19, VLOOKUP($A19, 'Course Substitutions'!$A$8:$G$35, 5, FALSE), "")</f>
        <v>#N/A</v>
      </c>
      <c r="I19" s="30" t="e">
        <f>IF($G19, VLOOKUP($A19, 'Course Substitutions'!$A$8:$G$35, 7, FALSE), "")</f>
        <v>#N/A</v>
      </c>
      <c r="J19" s="30" t="e">
        <f>IF($G19, VLOOKUP($A19, 'Course Substitutions'!$A$8:$G$35, 6, FALSE), "")</f>
        <v>#N/A</v>
      </c>
      <c r="K19" s="31" t="e">
        <f>VLOOKUP($A19,'Planning Sheet'!$B$8:$I$64, 7, FALSE)</f>
        <v>#N/A</v>
      </c>
      <c r="L19" s="31" t="e">
        <f>VLOOKUP($A19,'Planning Sheet'!$B$8:$I$64, 8, FALSE)</f>
        <v>#N/A</v>
      </c>
      <c r="M19" t="b">
        <v>0</v>
      </c>
      <c r="N19" s="31" t="e">
        <f>IF(VLOOKUP($A19,'Planning Sheet'!$B$8:$I$64, 6, FALSE)="In Progress", TRUE, FALSE)</f>
        <v>#N/A</v>
      </c>
      <c r="O19" s="31" t="e">
        <f>IF(OR(G19, VLOOKUP($A19,'Planning Sheet'!$B$8:$I$64, 6, FALSE)="Completed"), TRUE, FALSE)</f>
        <v>#N/A</v>
      </c>
    </row>
    <row r="20" spans="1:15" ht="14.4" x14ac:dyDescent="0.3">
      <c r="A20" s="6" t="s">
        <v>176</v>
      </c>
      <c r="B20" s="25" t="s">
        <v>127</v>
      </c>
      <c r="C20" s="25" t="s">
        <v>180</v>
      </c>
      <c r="D20" s="25"/>
      <c r="E20" s="26">
        <v>3</v>
      </c>
      <c r="G20" s="31" t="e">
        <f>IF(VLOOKUP($A20,'Planning Sheet'!$B$8:$I$64, 6, FALSE)="Substituted", TRUE, FALSE)</f>
        <v>#N/A</v>
      </c>
      <c r="H20" s="30" t="e">
        <f>IF($G20, VLOOKUP($A20, 'Course Substitutions'!$A$8:$G$35, 5, FALSE), "")</f>
        <v>#N/A</v>
      </c>
      <c r="I20" s="30" t="e">
        <f>IF($G20, VLOOKUP($A20, 'Course Substitutions'!$A$8:$G$35, 7, FALSE), "")</f>
        <v>#N/A</v>
      </c>
      <c r="J20" s="30" t="e">
        <f>IF($G20, VLOOKUP($A20, 'Course Substitutions'!$A$8:$G$35, 6, FALSE), "")</f>
        <v>#N/A</v>
      </c>
      <c r="K20" s="31" t="e">
        <f>VLOOKUP($A20,'Planning Sheet'!$B$8:$I$64, 7, FALSE)</f>
        <v>#N/A</v>
      </c>
      <c r="L20" s="31" t="e">
        <f>VLOOKUP($A20,'Planning Sheet'!$B$8:$I$64, 8, FALSE)</f>
        <v>#N/A</v>
      </c>
      <c r="M20" t="b">
        <v>0</v>
      </c>
      <c r="N20" s="31" t="e">
        <f>IF(VLOOKUP($A20,'Planning Sheet'!$B$8:$I$64, 6, FALSE)="In Progress", TRUE, FALSE)</f>
        <v>#N/A</v>
      </c>
      <c r="O20" s="31" t="e">
        <f>IF(OR(G20, VLOOKUP($A20,'Planning Sheet'!$B$8:$I$64, 6, FALSE)="Completed"), TRUE, FALSE)</f>
        <v>#N/A</v>
      </c>
    </row>
    <row r="21" spans="1:15" ht="14.4" x14ac:dyDescent="0.3">
      <c r="A21" s="6" t="s">
        <v>177</v>
      </c>
      <c r="B21" s="25" t="s">
        <v>128</v>
      </c>
      <c r="C21" s="25" t="s">
        <v>178</v>
      </c>
      <c r="D21" s="25"/>
      <c r="E21" s="26">
        <v>4</v>
      </c>
      <c r="G21" s="31" t="e">
        <f>IF(VLOOKUP($A21,'Planning Sheet'!$B$8:$I$64, 6, FALSE)="Substituted", TRUE, FALSE)</f>
        <v>#N/A</v>
      </c>
      <c r="H21" s="30" t="e">
        <f>IF($G21, VLOOKUP($A21, 'Course Substitutions'!$A$8:$G$35, 5, FALSE), "")</f>
        <v>#N/A</v>
      </c>
      <c r="I21" s="30" t="e">
        <f>IF($G21, VLOOKUP($A21, 'Course Substitutions'!$A$8:$G$35, 7, FALSE), "")</f>
        <v>#N/A</v>
      </c>
      <c r="J21" s="30" t="e">
        <f>IF($G21, VLOOKUP($A21, 'Course Substitutions'!$A$8:$G$35, 6, FALSE), "")</f>
        <v>#N/A</v>
      </c>
      <c r="K21" s="31" t="e">
        <f>VLOOKUP($A21,'Planning Sheet'!$B$8:$I$64, 7, FALSE)</f>
        <v>#N/A</v>
      </c>
      <c r="L21" s="31" t="e">
        <f>VLOOKUP($A21,'Planning Sheet'!$B$8:$I$64, 8, FALSE)</f>
        <v>#N/A</v>
      </c>
      <c r="M21" t="b">
        <v>0</v>
      </c>
      <c r="N21" s="31" t="e">
        <f>IF(VLOOKUP($A21,'Planning Sheet'!$B$8:$I$64, 6, FALSE)="In Progress", TRUE, FALSE)</f>
        <v>#N/A</v>
      </c>
      <c r="O21" s="31" t="e">
        <f>IF(OR(G21, VLOOKUP($A21,'Planning Sheet'!$B$8:$I$64, 6, FALSE)="Completed"), TRUE, FALSE)</f>
        <v>#N/A</v>
      </c>
    </row>
    <row r="22" spans="1:15" ht="14.4" x14ac:dyDescent="0.3">
      <c r="A22" s="6" t="s">
        <v>152</v>
      </c>
      <c r="B22" s="25" t="s">
        <v>42</v>
      </c>
      <c r="C22" s="25" t="s">
        <v>111</v>
      </c>
      <c r="D22" s="25"/>
      <c r="E22" s="26">
        <v>4</v>
      </c>
      <c r="F22">
        <v>1</v>
      </c>
      <c r="G22" s="31" t="b">
        <f>IF(VLOOKUP($A22,'Planning Sheet'!$B$8:$I$64, 6, FALSE)="Substituted", TRUE, FALSE)</f>
        <v>0</v>
      </c>
      <c r="H22" s="30" t="str">
        <f>IF($G22, VLOOKUP($A22, 'Course Substitutions'!$A$8:$G$35, 5, FALSE), "")</f>
        <v/>
      </c>
      <c r="I22" s="30" t="str">
        <f>IF($G22, VLOOKUP($A22, 'Course Substitutions'!$A$8:$G$35, 7, FALSE), "")</f>
        <v/>
      </c>
      <c r="J22" s="30" t="str">
        <f>IF($G22, VLOOKUP($A22, 'Course Substitutions'!$A$8:$G$35, 6, FALSE), "")</f>
        <v/>
      </c>
      <c r="K22" s="31">
        <f>VLOOKUP($A22,'Planning Sheet'!$B$8:$I$64, 7, FALSE)</f>
        <v>0</v>
      </c>
      <c r="L22" s="31">
        <f>VLOOKUP($A22,'Planning Sheet'!$B$8:$I$64, 8, FALSE)</f>
        <v>0</v>
      </c>
      <c r="M22" t="b">
        <v>1</v>
      </c>
      <c r="N22" s="31" t="b">
        <f>IF(VLOOKUP($A22,'Planning Sheet'!$B$8:$I$64, 6, FALSE)="In Progress", TRUE, FALSE)</f>
        <v>0</v>
      </c>
      <c r="O22" s="31" t="b">
        <f>IF(OR(G22, VLOOKUP($A22,'Planning Sheet'!$B$8:$I$64, 6, FALSE)="Completed"), TRUE, FALSE)</f>
        <v>0</v>
      </c>
    </row>
    <row r="23" spans="1:15" ht="14.4" x14ac:dyDescent="0.3">
      <c r="A23" s="6" t="s">
        <v>153</v>
      </c>
      <c r="B23" s="25" t="s">
        <v>43</v>
      </c>
      <c r="C23" s="25" t="s">
        <v>112</v>
      </c>
      <c r="D23" s="25"/>
      <c r="E23" s="26">
        <v>4</v>
      </c>
      <c r="F23">
        <v>2</v>
      </c>
      <c r="G23" s="31" t="b">
        <f>IF(VLOOKUP($A23,'Planning Sheet'!$B$8:$I$64, 6, FALSE)="Substituted", TRUE, FALSE)</f>
        <v>0</v>
      </c>
      <c r="H23" s="30" t="str">
        <f>IF($G23, VLOOKUP($A23, 'Course Substitutions'!$A$8:$G$35, 5, FALSE), "")</f>
        <v/>
      </c>
      <c r="I23" s="30" t="str">
        <f>IF($G23, VLOOKUP($A23, 'Course Substitutions'!$A$8:$G$35, 7, FALSE), "")</f>
        <v/>
      </c>
      <c r="J23" s="30" t="str">
        <f>IF($G23, VLOOKUP($A23, 'Course Substitutions'!$A$8:$G$35, 6, FALSE), "")</f>
        <v/>
      </c>
      <c r="K23" s="31">
        <f>VLOOKUP($A23,'Planning Sheet'!$B$8:$I$64, 7, FALSE)</f>
        <v>0</v>
      </c>
      <c r="L23" s="31">
        <f>VLOOKUP($A23,'Planning Sheet'!$B$8:$I$64, 8, FALSE)</f>
        <v>0</v>
      </c>
      <c r="M23" t="b">
        <v>1</v>
      </c>
      <c r="N23" s="31" t="b">
        <f>IF(VLOOKUP($A23,'Planning Sheet'!$B$8:$I$64, 6, FALSE)="In Progress", TRUE, FALSE)</f>
        <v>0</v>
      </c>
      <c r="O23" s="31" t="b">
        <f>IF(OR(G23, VLOOKUP($A23,'Planning Sheet'!$B$8:$I$64, 6, FALSE)="Completed"), TRUE, FALSE)</f>
        <v>0</v>
      </c>
    </row>
    <row r="24" spans="1:15" ht="14.4" x14ac:dyDescent="0.3">
      <c r="A24" s="6" t="s">
        <v>154</v>
      </c>
      <c r="B24" s="25" t="s">
        <v>19</v>
      </c>
      <c r="C24" s="25" t="s">
        <v>113</v>
      </c>
      <c r="D24" s="25"/>
      <c r="E24" s="26">
        <v>3</v>
      </c>
      <c r="F24">
        <v>3</v>
      </c>
      <c r="G24" s="31" t="b">
        <f>IF(VLOOKUP($A24,'Planning Sheet'!$B$8:$I$64, 6, FALSE)="Substituted", TRUE, FALSE)</f>
        <v>0</v>
      </c>
      <c r="H24" s="30" t="str">
        <f>IF($G24, VLOOKUP($A24, 'Course Substitutions'!$A$8:$G$35, 5, FALSE), "")</f>
        <v/>
      </c>
      <c r="I24" s="30" t="str">
        <f>IF($G24, VLOOKUP($A24, 'Course Substitutions'!$A$8:$G$35, 7, FALSE), "")</f>
        <v/>
      </c>
      <c r="J24" s="30" t="str">
        <f>IF($G24, VLOOKUP($A24, 'Course Substitutions'!$A$8:$G$35, 6, FALSE), "")</f>
        <v/>
      </c>
      <c r="K24" s="31">
        <f>VLOOKUP($A24,'Planning Sheet'!$B$8:$I$64, 7, FALSE)</f>
        <v>0</v>
      </c>
      <c r="L24" s="31">
        <f>VLOOKUP($A24,'Planning Sheet'!$B$8:$I$64, 8, FALSE)</f>
        <v>0</v>
      </c>
      <c r="M24" t="b">
        <v>1</v>
      </c>
      <c r="N24" s="31" t="b">
        <f>IF(VLOOKUP($A24,'Planning Sheet'!$B$8:$I$64, 6, FALSE)="In Progress", TRUE, FALSE)</f>
        <v>0</v>
      </c>
      <c r="O24" s="31" t="b">
        <f>IF(OR(G24, VLOOKUP($A24,'Planning Sheet'!$B$8:$I$64, 6, FALSE)="Completed"), TRUE, FALSE)</f>
        <v>0</v>
      </c>
    </row>
    <row r="25" spans="1:15" ht="14.4" x14ac:dyDescent="0.3">
      <c r="A25" s="6" t="s">
        <v>155</v>
      </c>
      <c r="B25" s="25" t="s">
        <v>32</v>
      </c>
      <c r="C25" s="25" t="s">
        <v>114</v>
      </c>
      <c r="D25" s="25"/>
      <c r="E25" s="26">
        <v>3</v>
      </c>
      <c r="F25">
        <v>5</v>
      </c>
      <c r="G25" s="31" t="b">
        <f>IF(VLOOKUP($A25,'Planning Sheet'!$B$8:$I$64, 6, FALSE)="Substituted", TRUE, FALSE)</f>
        <v>0</v>
      </c>
      <c r="H25" s="30" t="str">
        <f>IF($G25, VLOOKUP($A25, 'Course Substitutions'!$A$8:$G$35, 5, FALSE), "")</f>
        <v/>
      </c>
      <c r="I25" s="30" t="str">
        <f>IF($G25, VLOOKUP($A25, 'Course Substitutions'!$A$8:$G$35, 7, FALSE), "")</f>
        <v/>
      </c>
      <c r="J25" s="30" t="str">
        <f>IF($G25, VLOOKUP($A25, 'Course Substitutions'!$A$8:$G$35, 6, FALSE), "")</f>
        <v/>
      </c>
      <c r="K25" s="31">
        <f>VLOOKUP($A25,'Planning Sheet'!$B$8:$I$64, 7, FALSE)</f>
        <v>0</v>
      </c>
      <c r="L25" s="31">
        <f>VLOOKUP($A25,'Planning Sheet'!$B$8:$I$64, 8, FALSE)</f>
        <v>0</v>
      </c>
      <c r="M25" t="b">
        <v>1</v>
      </c>
      <c r="N25" s="31" t="b">
        <f>IF(VLOOKUP($A25,'Planning Sheet'!$B$8:$I$64, 6, FALSE)="In Progress", TRUE, FALSE)</f>
        <v>0</v>
      </c>
      <c r="O25" s="31" t="b">
        <f>IF(OR(G25, VLOOKUP($A25,'Planning Sheet'!$B$8:$I$64, 6, FALSE)="Completed"), TRUE, FALSE)</f>
        <v>0</v>
      </c>
    </row>
    <row r="26" spans="1:15" ht="14.4" x14ac:dyDescent="0.3">
      <c r="A26" s="6" t="s">
        <v>246</v>
      </c>
      <c r="B26" s="25" t="s">
        <v>248</v>
      </c>
      <c r="C26" s="25" t="s">
        <v>247</v>
      </c>
      <c r="D26" s="25"/>
      <c r="E26" s="26">
        <v>3</v>
      </c>
      <c r="G26" s="31" t="b">
        <f>IF(VLOOKUP($A26,'Planning Sheet'!$B$8:$I$64, 6, FALSE)="Substituted", TRUE, FALSE)</f>
        <v>0</v>
      </c>
      <c r="H26" s="30" t="str">
        <f>IF($G26, VLOOKUP($A26, 'Course Substitutions'!$A$8:$G$35, 5, FALSE), "")</f>
        <v/>
      </c>
      <c r="I26" s="30" t="str">
        <f>IF($G26, VLOOKUP($A26, 'Course Substitutions'!$A$8:$G$35, 7, FALSE), "")</f>
        <v/>
      </c>
      <c r="J26" s="30" t="str">
        <f>IF($G26, VLOOKUP($A26, 'Course Substitutions'!$A$8:$G$35, 6, FALSE), "")</f>
        <v/>
      </c>
      <c r="K26" s="31">
        <f>VLOOKUP($A26,'Planning Sheet'!$B$8:$I$64, 7, FALSE)</f>
        <v>0</v>
      </c>
      <c r="L26" s="31">
        <f>VLOOKUP($A26,'Planning Sheet'!$B$8:$I$64, 8, FALSE)</f>
        <v>0</v>
      </c>
      <c r="M26" t="b">
        <v>1</v>
      </c>
      <c r="N26" s="31" t="b">
        <f>IF(VLOOKUP($A26,'Planning Sheet'!$B$8:$I$64, 6, FALSE)="In Progress", TRUE, FALSE)</f>
        <v>0</v>
      </c>
      <c r="O26" s="31" t="b">
        <f>IF(OR(G26, VLOOKUP($A26,'Planning Sheet'!$B$8:$I$64, 6, FALSE)="Completed"), TRUE, FALSE)</f>
        <v>0</v>
      </c>
    </row>
    <row r="27" spans="1:15" ht="14.4" x14ac:dyDescent="0.3">
      <c r="A27" s="6" t="s">
        <v>250</v>
      </c>
      <c r="B27" s="25" t="s">
        <v>251</v>
      </c>
      <c r="C27" s="25" t="s">
        <v>252</v>
      </c>
      <c r="D27" s="25"/>
      <c r="E27" s="26">
        <v>3</v>
      </c>
      <c r="G27" s="31" t="b">
        <v>0</v>
      </c>
      <c r="H27" s="30" t="str">
        <f>IF($G27, VLOOKUP($A27, 'Course Substitutions'!$A$8:$G$35, 5, FALSE), "")</f>
        <v/>
      </c>
      <c r="I27" s="30" t="str">
        <f>IF($G27, VLOOKUP($A27, 'Course Substitutions'!$A$8:$G$35, 7, FALSE), "")</f>
        <v/>
      </c>
      <c r="J27" s="30" t="str">
        <f>IF($G27, VLOOKUP($A27, 'Course Substitutions'!$A$8:$G$35, 6, FALSE), "")</f>
        <v/>
      </c>
      <c r="K27" s="31">
        <f>VLOOKUP($A27,'Planning Sheet'!$B$8:$I$64, 7, FALSE)</f>
        <v>0</v>
      </c>
      <c r="L27" s="31">
        <f>VLOOKUP($A27,'Planning Sheet'!$B$8:$I$64, 8, FALSE)</f>
        <v>0</v>
      </c>
      <c r="M27" t="b">
        <v>1</v>
      </c>
      <c r="N27" s="31" t="b">
        <v>0</v>
      </c>
      <c r="O27" s="31" t="b">
        <v>0</v>
      </c>
    </row>
    <row r="28" spans="1:15" ht="14.4" x14ac:dyDescent="0.3">
      <c r="A28" s="6" t="s">
        <v>253</v>
      </c>
      <c r="B28" s="14" t="s">
        <v>255</v>
      </c>
      <c r="C28" s="153" t="s">
        <v>258</v>
      </c>
      <c r="D28" s="14"/>
      <c r="E28" s="26">
        <v>3</v>
      </c>
      <c r="G28" s="31" t="b">
        <v>0</v>
      </c>
      <c r="H28" s="30" t="str">
        <f>IF($G28, VLOOKUP($A28, 'Course Substitutions'!$A$8:$G$35, 5, FALSE), "")</f>
        <v/>
      </c>
      <c r="I28" s="30" t="str">
        <f>IF($G28, VLOOKUP($A28, 'Course Substitutions'!$A$8:$G$35, 7, FALSE), "")</f>
        <v/>
      </c>
      <c r="J28" s="30" t="str">
        <f>IF($G28, VLOOKUP($A28, 'Course Substitutions'!$A$8:$G$35, 6, FALSE), "")</f>
        <v/>
      </c>
      <c r="K28" s="31">
        <f>VLOOKUP($A28,'Planning Sheet'!$B$8:$I$64, 7, FALSE)</f>
        <v>0</v>
      </c>
      <c r="L28" s="31">
        <f>VLOOKUP($A28,'Planning Sheet'!$B$8:$I$64, 8, FALSE)</f>
        <v>0</v>
      </c>
      <c r="M28" t="b">
        <v>1</v>
      </c>
      <c r="N28" s="31" t="b">
        <v>0</v>
      </c>
      <c r="O28" s="31" t="b">
        <v>0</v>
      </c>
    </row>
    <row r="29" spans="1:15" ht="14.4" x14ac:dyDescent="0.3">
      <c r="A29" s="6" t="s">
        <v>156</v>
      </c>
      <c r="B29" s="31">
        <f>VLOOKUP($A29,'Planning Sheet'!$B$8:$I$64, 2, FALSE)</f>
        <v>0</v>
      </c>
      <c r="C29" s="25" t="s">
        <v>27</v>
      </c>
      <c r="D29" s="31">
        <f>VLOOKUP($A29,'Planning Sheet'!$B$8:$I$64, 4, FALSE)</f>
        <v>0</v>
      </c>
      <c r="E29" s="26">
        <v>3</v>
      </c>
      <c r="G29" s="31" t="b">
        <f>IF(VLOOKUP($A29,'Planning Sheet'!$B$8:$I$64, 6, FALSE)="Substituted", TRUE, FALSE)</f>
        <v>0</v>
      </c>
      <c r="H29" s="30" t="str">
        <f>IF($G29, VLOOKUP($A29, 'Course Substitutions'!$A$8:$G$35, 5, FALSE), "")</f>
        <v/>
      </c>
      <c r="I29" s="30" t="str">
        <f>IF($G29, VLOOKUP($A29, 'Course Substitutions'!$A$8:$G$35, 7, FALSE), "")</f>
        <v/>
      </c>
      <c r="J29" s="30" t="str">
        <f>IF($G29, VLOOKUP($A29, 'Course Substitutions'!$A$8:$G$35, 6, FALSE), "")</f>
        <v/>
      </c>
      <c r="K29" s="31">
        <f>VLOOKUP($A29,'Planning Sheet'!$B$8:$I$64, 7, FALSE)</f>
        <v>0</v>
      </c>
      <c r="L29" s="31">
        <f>VLOOKUP($A29,'Planning Sheet'!$B$8:$I$64, 8, FALSE)</f>
        <v>0</v>
      </c>
      <c r="M29" t="b">
        <v>0</v>
      </c>
      <c r="N29" s="31" t="b">
        <f>IF(VLOOKUP($A29,'Planning Sheet'!$B$8:$I$64, 6, FALSE)="In Progress", TRUE, FALSE)</f>
        <v>0</v>
      </c>
      <c r="O29" s="31" t="b">
        <f>IF(OR(G29, VLOOKUP($A29,'Planning Sheet'!$B$8:$I$64, 6, FALSE)="Completed"), TRUE, FALSE)</f>
        <v>0</v>
      </c>
    </row>
    <row r="30" spans="1:15" ht="14.4" x14ac:dyDescent="0.3">
      <c r="A30" s="6" t="s">
        <v>162</v>
      </c>
      <c r="B30" s="31">
        <f>VLOOKUP($A30,'Planning Sheet'!$B$8:$I$64, 2, FALSE)</f>
        <v>0</v>
      </c>
      <c r="C30" s="25" t="s">
        <v>27</v>
      </c>
      <c r="D30" s="31">
        <f>VLOOKUP($A30,'Planning Sheet'!$B$8:$I$64, 4, FALSE)</f>
        <v>0</v>
      </c>
      <c r="E30" s="26">
        <v>3</v>
      </c>
      <c r="G30" s="31" t="b">
        <f>IF(VLOOKUP($A30,'Planning Sheet'!$B$8:$I$64, 6, FALSE)="Substituted", TRUE, FALSE)</f>
        <v>0</v>
      </c>
      <c r="H30" s="30" t="str">
        <f>IF($G30, VLOOKUP($A30, 'Course Substitutions'!$A$8:$G$35, 5, FALSE), "")</f>
        <v/>
      </c>
      <c r="I30" s="30" t="str">
        <f>IF($G30, VLOOKUP($A30, 'Course Substitutions'!$A$8:$G$35, 7, FALSE), "")</f>
        <v/>
      </c>
      <c r="J30" s="30" t="str">
        <f>IF($G30, VLOOKUP($A30, 'Course Substitutions'!$A$8:$G$35, 6, FALSE), "")</f>
        <v/>
      </c>
      <c r="K30" s="31">
        <f>VLOOKUP($A30,'Planning Sheet'!$B$8:$I$64, 7, FALSE)</f>
        <v>0</v>
      </c>
      <c r="L30" s="31">
        <f>VLOOKUP($A30,'Planning Sheet'!$B$8:$I$64, 8, FALSE)</f>
        <v>0</v>
      </c>
      <c r="M30" t="b">
        <v>0</v>
      </c>
      <c r="N30" s="31" t="b">
        <f>IF(VLOOKUP($A30,'Planning Sheet'!$B$8:$I$64, 6, FALSE)="In Progress", TRUE, FALSE)</f>
        <v>0</v>
      </c>
      <c r="O30" s="31" t="b">
        <f>IF(OR(G30, VLOOKUP($A30,'Planning Sheet'!$B$8:$I$64, 6, FALSE)="Completed"), TRUE, FALSE)</f>
        <v>0</v>
      </c>
    </row>
    <row r="31" spans="1:15" ht="14.4" x14ac:dyDescent="0.3">
      <c r="A31" s="6" t="s">
        <v>163</v>
      </c>
      <c r="B31" s="31">
        <f>VLOOKUP($A31,'Planning Sheet'!$B$8:$I$64, 2, FALSE)</f>
        <v>0</v>
      </c>
      <c r="C31" s="25" t="s">
        <v>181</v>
      </c>
      <c r="D31" s="31">
        <f>VLOOKUP($A31,'Planning Sheet'!$B$8:$I$64, 4, FALSE)</f>
        <v>0</v>
      </c>
      <c r="E31" s="26">
        <v>3</v>
      </c>
      <c r="G31" s="31" t="b">
        <f>IF(VLOOKUP($A31,'Planning Sheet'!$B$8:$I$64, 6, FALSE)="Substituted", TRUE, FALSE)</f>
        <v>0</v>
      </c>
      <c r="H31" s="30" t="str">
        <f>IF($G31, VLOOKUP($A31, 'Course Substitutions'!$A$8:$G$35, 5, FALSE), "")</f>
        <v/>
      </c>
      <c r="I31" s="30" t="str">
        <f>IF($G31, VLOOKUP($A31, 'Course Substitutions'!$A$8:$G$35, 7, FALSE), "")</f>
        <v/>
      </c>
      <c r="J31" s="30" t="str">
        <f>IF($G31, VLOOKUP($A31, 'Course Substitutions'!$A$8:$G$35, 6, FALSE), "")</f>
        <v/>
      </c>
      <c r="K31" s="31">
        <f>VLOOKUP($A31,'Planning Sheet'!$B$8:$I$64, 7, FALSE)</f>
        <v>0</v>
      </c>
      <c r="L31" s="31">
        <f>VLOOKUP($A31,'Planning Sheet'!$B$8:$I$64, 8, FALSE)</f>
        <v>0</v>
      </c>
      <c r="M31" t="b">
        <v>0</v>
      </c>
      <c r="N31" s="31" t="b">
        <f>IF(VLOOKUP($A31,'Planning Sheet'!$B$8:$I$64, 6, FALSE)="In Progress", TRUE, FALSE)</f>
        <v>0</v>
      </c>
      <c r="O31" s="31" t="b">
        <f>IF(OR(G31, VLOOKUP($A31,'Planning Sheet'!$B$8:$I$64, 6, FALSE)="Completed"), TRUE, FALSE)</f>
        <v>0</v>
      </c>
    </row>
    <row r="32" spans="1:15" ht="14.4" x14ac:dyDescent="0.3">
      <c r="A32" s="6" t="s">
        <v>157</v>
      </c>
      <c r="B32" s="31">
        <f>VLOOKUP($A32,'Planning Sheet'!$B$8:$I$64, 2, FALSE)</f>
        <v>0</v>
      </c>
      <c r="C32" s="25" t="s">
        <v>254</v>
      </c>
      <c r="D32" s="31">
        <f>VLOOKUP($A32,'Planning Sheet'!$B$8:$I$64, 4, FALSE)</f>
        <v>0</v>
      </c>
      <c r="E32" s="26">
        <v>3</v>
      </c>
      <c r="G32" s="31" t="b">
        <f>IF(VLOOKUP($A32,'Planning Sheet'!$B$8:$I$64, 6, FALSE)="Substituted", TRUE, FALSE)</f>
        <v>0</v>
      </c>
      <c r="H32" s="30" t="str">
        <f>IF($G32, VLOOKUP($A32, 'Course Substitutions'!$A$8:$G$35, 5, FALSE), "")</f>
        <v/>
      </c>
      <c r="I32" s="30" t="str">
        <f>IF($G32, VLOOKUP($A32, 'Course Substitutions'!$A$8:$G$35, 7, FALSE), "")</f>
        <v/>
      </c>
      <c r="J32" s="30" t="str">
        <f>IF($G32, VLOOKUP($A32, 'Course Substitutions'!$A$8:$G$35, 6, FALSE), "")</f>
        <v/>
      </c>
      <c r="K32" s="31">
        <f>VLOOKUP($A32,'Planning Sheet'!$B$8:$I$64, 7, FALSE)</f>
        <v>0</v>
      </c>
      <c r="L32" s="31">
        <f>VLOOKUP($A32,'Planning Sheet'!$B$8:$I$64, 8, FALSE)</f>
        <v>0</v>
      </c>
      <c r="M32" t="b">
        <v>0</v>
      </c>
      <c r="N32" s="31" t="b">
        <f>IF(VLOOKUP($A32,'Planning Sheet'!$B$8:$I$64, 6, FALSE)="In Progress", TRUE, FALSE)</f>
        <v>0</v>
      </c>
      <c r="O32" s="31" t="b">
        <f>IF(OR(G32, VLOOKUP($A32,'Planning Sheet'!$B$8:$I$64, 6, FALSE)="Completed"), TRUE, FALSE)</f>
        <v>0</v>
      </c>
    </row>
    <row r="33" spans="1:15" ht="14.4" x14ac:dyDescent="0.3">
      <c r="A33" s="6" t="s">
        <v>164</v>
      </c>
      <c r="B33" s="31">
        <f>VLOOKUP($A33,'Planning Sheet'!$B$8:$I$64, 2, FALSE)</f>
        <v>0</v>
      </c>
      <c r="C33" s="25" t="s">
        <v>194</v>
      </c>
      <c r="D33" s="31">
        <f>VLOOKUP($A33,'Planning Sheet'!$B$8:$I$64, 4, FALSE)</f>
        <v>0</v>
      </c>
      <c r="E33" s="26">
        <v>3</v>
      </c>
      <c r="G33" s="31" t="b">
        <f>IF(VLOOKUP($A33,'Planning Sheet'!$B$8:$I$64, 6, FALSE)="Substituted", TRUE, FALSE)</f>
        <v>0</v>
      </c>
      <c r="H33" s="30" t="str">
        <f>IF($G33, VLOOKUP($A33, 'Course Substitutions'!$A$8:$G$35, 5, FALSE), "")</f>
        <v/>
      </c>
      <c r="I33" s="30" t="str">
        <f>IF($G33, VLOOKUP($A33, 'Course Substitutions'!$A$8:$G$35, 7, FALSE), "")</f>
        <v/>
      </c>
      <c r="J33" s="30" t="str">
        <f>IF($G33, VLOOKUP($A33, 'Course Substitutions'!$A$8:$G$35, 6, FALSE), "")</f>
        <v/>
      </c>
      <c r="K33" s="31">
        <f>VLOOKUP($A33,'Planning Sheet'!$B$8:$I$64, 7, FALSE)</f>
        <v>0</v>
      </c>
      <c r="L33" s="31">
        <f>VLOOKUP($A33,'Planning Sheet'!$B$8:$I$64, 8, FALSE)</f>
        <v>0</v>
      </c>
      <c r="M33" t="b">
        <v>0</v>
      </c>
      <c r="N33" s="31" t="b">
        <f>IF(VLOOKUP($A33,'Planning Sheet'!$B$8:$I$64, 6, FALSE)="In Progress", TRUE, FALSE)</f>
        <v>0</v>
      </c>
      <c r="O33" s="31" t="b">
        <f>IF(OR(G33, VLOOKUP($A33,'Planning Sheet'!$B$8:$I$64, 6, FALSE)="Completed"), TRUE, FALSE)</f>
        <v>0</v>
      </c>
    </row>
    <row r="34" spans="1:15" ht="14.4" x14ac:dyDescent="0.3">
      <c r="A34" s="6" t="s">
        <v>165</v>
      </c>
      <c r="B34" s="31">
        <f>VLOOKUP($A34,'Planning Sheet'!$B$8:$I$64, 2, FALSE)</f>
        <v>0</v>
      </c>
      <c r="C34" s="25" t="s">
        <v>195</v>
      </c>
      <c r="D34" s="31">
        <f>VLOOKUP($A34,'Planning Sheet'!$B$8:$I$64, 4, FALSE)</f>
        <v>0</v>
      </c>
      <c r="E34" s="26">
        <v>1</v>
      </c>
      <c r="G34" s="31" t="b">
        <f>IF(VLOOKUP($A34,'Planning Sheet'!$B$8:$I$64, 6, FALSE)="Substituted", TRUE, FALSE)</f>
        <v>0</v>
      </c>
      <c r="H34" s="30" t="str">
        <f>IF($G34, VLOOKUP($A34, 'Course Substitutions'!$A$8:$G$35, 5, FALSE), "")</f>
        <v/>
      </c>
      <c r="I34" s="30" t="str">
        <f>IF($G34, VLOOKUP($A34, 'Course Substitutions'!$A$8:$G$35, 7, FALSE), "")</f>
        <v/>
      </c>
      <c r="J34" s="30" t="str">
        <f>IF($G34, VLOOKUP($A34, 'Course Substitutions'!$A$8:$G$35, 6, FALSE), "")</f>
        <v/>
      </c>
      <c r="K34" s="31">
        <f>VLOOKUP($A34,'Planning Sheet'!$B$8:$I$64, 7, FALSE)</f>
        <v>0</v>
      </c>
      <c r="L34" s="31">
        <f>VLOOKUP($A34,'Planning Sheet'!$B$8:$I$64, 8, FALSE)</f>
        <v>0</v>
      </c>
      <c r="M34" t="b">
        <v>0</v>
      </c>
      <c r="N34" s="31" t="b">
        <f>IF(VLOOKUP($A34,'Planning Sheet'!$B$8:$I$64, 6, FALSE)="In Progress", TRUE, FALSE)</f>
        <v>0</v>
      </c>
      <c r="O34" s="31" t="b">
        <f>IF(OR(G34, VLOOKUP($A34,'Planning Sheet'!$B$8:$I$64, 6, FALSE)="Completed"), TRUE, FALSE)</f>
        <v>0</v>
      </c>
    </row>
    <row r="35" spans="1:15" ht="14.4" x14ac:dyDescent="0.3">
      <c r="A35" s="6" t="s">
        <v>166</v>
      </c>
      <c r="B35" s="31">
        <f>VLOOKUP($A35,'Planning Sheet'!$B$8:$I$64, 2, FALSE)</f>
        <v>0</v>
      </c>
      <c r="C35" s="25" t="s">
        <v>194</v>
      </c>
      <c r="D35" s="31">
        <f>VLOOKUP($A35,'Planning Sheet'!$B$8:$I$64, 4, FALSE)</f>
        <v>0</v>
      </c>
      <c r="E35" s="26">
        <v>3</v>
      </c>
      <c r="G35" s="31" t="b">
        <f>IF(VLOOKUP($A35,'Planning Sheet'!$B$8:$I$64, 6, FALSE)="Substituted", TRUE, FALSE)</f>
        <v>0</v>
      </c>
      <c r="H35" s="30" t="str">
        <f>IF($G35, VLOOKUP($A35, 'Course Substitutions'!$A$8:$G$35, 5, FALSE), "")</f>
        <v/>
      </c>
      <c r="I35" s="30" t="str">
        <f>IF($G35, VLOOKUP($A35, 'Course Substitutions'!$A$8:$G$35, 7, FALSE), "")</f>
        <v/>
      </c>
      <c r="J35" s="30" t="str">
        <f>IF($G35, VLOOKUP($A35, 'Course Substitutions'!$A$8:$G$35, 6, FALSE), "")</f>
        <v/>
      </c>
      <c r="K35" s="31">
        <f>VLOOKUP($A35,'Planning Sheet'!$B$8:$I$64, 7, FALSE)</f>
        <v>0</v>
      </c>
      <c r="L35" s="31">
        <f>VLOOKUP($A35,'Planning Sheet'!$B$8:$I$64, 8, FALSE)</f>
        <v>0</v>
      </c>
      <c r="M35" t="b">
        <v>0</v>
      </c>
      <c r="N35" s="31" t="b">
        <f>IF(VLOOKUP($A35,'Planning Sheet'!$B$8:$I$64, 6, FALSE)="In Progress", TRUE, FALSE)</f>
        <v>0</v>
      </c>
      <c r="O35" s="31" t="b">
        <f>IF(OR(G35, VLOOKUP($A35,'Planning Sheet'!$B$8:$I$64, 6, FALSE)="Completed"), TRUE, FALSE)</f>
        <v>0</v>
      </c>
    </row>
    <row r="36" spans="1:15" ht="14.4" x14ac:dyDescent="0.3">
      <c r="A36" s="6" t="s">
        <v>167</v>
      </c>
      <c r="B36" s="31">
        <f>VLOOKUP($A36,'Planning Sheet'!$B$8:$I$64, 2, FALSE)</f>
        <v>0</v>
      </c>
      <c r="C36" s="25" t="s">
        <v>195</v>
      </c>
      <c r="D36" s="31">
        <f>VLOOKUP($A36,'Planning Sheet'!$B$8:$I$64, 4, FALSE)</f>
        <v>0</v>
      </c>
      <c r="E36" s="26">
        <v>1</v>
      </c>
      <c r="G36" s="31" t="b">
        <f>IF(VLOOKUP($A36,'Planning Sheet'!$B$8:$I$64, 6, FALSE)="Substituted", TRUE, FALSE)</f>
        <v>0</v>
      </c>
      <c r="H36" s="30" t="str">
        <f>IF($G36, VLOOKUP($A36, 'Course Substitutions'!$A$8:$G$35, 5, FALSE), "")</f>
        <v/>
      </c>
      <c r="I36" s="30" t="str">
        <f>IF($G36, VLOOKUP($A36, 'Course Substitutions'!$A$8:$G$35, 7, FALSE), "")</f>
        <v/>
      </c>
      <c r="J36" s="30" t="str">
        <f>IF($G36, VLOOKUP($A36, 'Course Substitutions'!$A$8:$G$35, 6, FALSE), "")</f>
        <v/>
      </c>
      <c r="K36" s="31">
        <f>VLOOKUP($A36,'Planning Sheet'!$B$8:$I$64, 7, FALSE)</f>
        <v>0</v>
      </c>
      <c r="L36" s="31">
        <f>VLOOKUP($A36,'Planning Sheet'!$B$8:$I$64, 8, FALSE)</f>
        <v>0</v>
      </c>
      <c r="M36" t="b">
        <v>0</v>
      </c>
      <c r="N36" s="31" t="b">
        <f>IF(VLOOKUP($A36,'Planning Sheet'!$B$8:$I$64, 6, FALSE)="In Progress", TRUE, FALSE)</f>
        <v>0</v>
      </c>
      <c r="O36" s="31" t="b">
        <f>IF(OR(G36, VLOOKUP($A36,'Planning Sheet'!$B$8:$I$64, 6, FALSE)="Completed"), TRUE, FALSE)</f>
        <v>0</v>
      </c>
    </row>
    <row r="37" spans="1:15" ht="14.4" x14ac:dyDescent="0.3">
      <c r="A37" s="6" t="s">
        <v>158</v>
      </c>
      <c r="B37" s="25" t="s">
        <v>14</v>
      </c>
      <c r="C37" s="25" t="s">
        <v>11</v>
      </c>
      <c r="D37" s="25"/>
      <c r="E37" s="26">
        <v>3</v>
      </c>
      <c r="F37">
        <v>1</v>
      </c>
      <c r="G37" s="31" t="b">
        <f>IF(VLOOKUP($A37,'Planning Sheet'!$B$8:$I$64, 6, FALSE)="Substituted", TRUE, FALSE)</f>
        <v>0</v>
      </c>
      <c r="H37" s="30" t="str">
        <f>IF($G37, VLOOKUP($A37, 'Course Substitutions'!$A$8:$G$35, 5, FALSE), "")</f>
        <v/>
      </c>
      <c r="I37" s="30" t="str">
        <f>IF($G37, VLOOKUP($A37, 'Course Substitutions'!$A$8:$G$35, 7, FALSE), "")</f>
        <v/>
      </c>
      <c r="J37" s="30" t="str">
        <f>IF($G37, VLOOKUP($A37, 'Course Substitutions'!$A$8:$G$35, 6, FALSE), "")</f>
        <v/>
      </c>
      <c r="K37" s="31">
        <f>VLOOKUP($A37,'Planning Sheet'!$B$8:$I$64, 7, FALSE)</f>
        <v>0</v>
      </c>
      <c r="L37" s="31">
        <f>VLOOKUP($A37,'Planning Sheet'!$B$8:$I$64, 8, FALSE)</f>
        <v>0</v>
      </c>
      <c r="M37" t="b">
        <v>1</v>
      </c>
      <c r="N37" s="31" t="b">
        <f>IF(VLOOKUP($A37,'Planning Sheet'!$B$8:$I$64, 6, FALSE)="In Progress", TRUE, FALSE)</f>
        <v>0</v>
      </c>
      <c r="O37" s="31" t="b">
        <f>IF(OR(G37, VLOOKUP($A37,'Planning Sheet'!$B$8:$I$64, 6, FALSE)="Completed"), TRUE, FALSE)</f>
        <v>0</v>
      </c>
    </row>
    <row r="38" spans="1:15" ht="14.4" x14ac:dyDescent="0.3">
      <c r="A38" s="6" t="s">
        <v>159</v>
      </c>
      <c r="B38" s="25" t="s">
        <v>15</v>
      </c>
      <c r="C38" s="25" t="s">
        <v>12</v>
      </c>
      <c r="D38" s="25"/>
      <c r="E38" s="26">
        <v>3</v>
      </c>
      <c r="F38">
        <v>2</v>
      </c>
      <c r="G38" s="31" t="b">
        <f>IF(VLOOKUP($A38,'Planning Sheet'!$B$8:$I$64, 6, FALSE)="Substituted", TRUE, FALSE)</f>
        <v>0</v>
      </c>
      <c r="H38" s="30" t="str">
        <f>IF($G38, VLOOKUP($A38, 'Course Substitutions'!$A$8:$G$35, 5, FALSE), "")</f>
        <v/>
      </c>
      <c r="I38" s="30" t="str">
        <f>IF($G38, VLOOKUP($A38, 'Course Substitutions'!$A$8:$G$35, 7, FALSE), "")</f>
        <v/>
      </c>
      <c r="J38" s="30" t="str">
        <f>IF($G38, VLOOKUP($A38, 'Course Substitutions'!$A$8:$G$35, 6, FALSE), "")</f>
        <v/>
      </c>
      <c r="K38" s="31">
        <f>VLOOKUP($A38,'Planning Sheet'!$B$8:$I$64, 7, FALSE)</f>
        <v>0</v>
      </c>
      <c r="L38" s="31">
        <f>VLOOKUP($A38,'Planning Sheet'!$B$8:$I$64, 8, FALSE)</f>
        <v>0</v>
      </c>
      <c r="M38" t="b">
        <v>1</v>
      </c>
      <c r="N38" s="31" t="b">
        <f>IF(VLOOKUP($A38,'Planning Sheet'!$B$8:$I$64, 6, FALSE)="In Progress", TRUE, FALSE)</f>
        <v>0</v>
      </c>
      <c r="O38" s="31" t="b">
        <f>IF(OR(G38, VLOOKUP($A38,'Planning Sheet'!$B$8:$I$64, 6, FALSE)="Completed"), TRUE, FALSE)</f>
        <v>0</v>
      </c>
    </row>
    <row r="39" spans="1:15" ht="14.4" x14ac:dyDescent="0.3">
      <c r="A39" s="6" t="s">
        <v>160</v>
      </c>
      <c r="B39" s="25" t="s">
        <v>244</v>
      </c>
      <c r="C39" s="25" t="s">
        <v>245</v>
      </c>
      <c r="D39" s="25"/>
      <c r="E39" s="26">
        <v>3</v>
      </c>
      <c r="F39">
        <v>6</v>
      </c>
      <c r="G39" s="31" t="b">
        <f>IF(VLOOKUP($A39,'Planning Sheet'!$B$8:$I$64, 6, FALSE)="Substituted", TRUE, FALSE)</f>
        <v>0</v>
      </c>
      <c r="H39" s="30" t="str">
        <f>IF($G39, VLOOKUP($A39, 'Course Substitutions'!$A$8:$G$35, 5, FALSE), "")</f>
        <v/>
      </c>
      <c r="I39" s="30" t="str">
        <f>IF($G39, VLOOKUP($A39, 'Course Substitutions'!$A$8:$G$35, 7, FALSE), "")</f>
        <v/>
      </c>
      <c r="J39" s="30" t="str">
        <f>IF($G39, VLOOKUP($A39, 'Course Substitutions'!$A$8:$G$35, 6, FALSE), "")</f>
        <v/>
      </c>
      <c r="K39" s="31">
        <f>VLOOKUP($A39,'Planning Sheet'!$B$8:$I$64, 7, FALSE)</f>
        <v>0</v>
      </c>
      <c r="L39" s="31">
        <f>VLOOKUP($A39,'Planning Sheet'!$B$8:$I$64, 8, FALSE)</f>
        <v>0</v>
      </c>
      <c r="M39" t="b">
        <v>1</v>
      </c>
      <c r="N39" s="31" t="b">
        <f>IF(VLOOKUP($A39,'Planning Sheet'!$B$8:$I$64, 6, FALSE)="In Progress", TRUE, FALSE)</f>
        <v>0</v>
      </c>
      <c r="O39" s="31" t="b">
        <f>IF(OR(G39, VLOOKUP($A39,'Planning Sheet'!$B$8:$I$64, 6, FALSE)="Completed"), TRUE, FALSE)</f>
        <v>0</v>
      </c>
    </row>
    <row r="40" spans="1:15" ht="14.4" x14ac:dyDescent="0.3">
      <c r="A40" s="6" t="s">
        <v>161</v>
      </c>
      <c r="B40" s="25" t="s">
        <v>242</v>
      </c>
      <c r="C40" s="25" t="s">
        <v>243</v>
      </c>
      <c r="D40" s="25"/>
      <c r="E40" s="26">
        <v>3</v>
      </c>
      <c r="F40">
        <v>4</v>
      </c>
      <c r="G40" s="31" t="b">
        <f>IF(VLOOKUP($A40,'Planning Sheet'!$B$8:$I$64, 6, FALSE)="Substituted", TRUE, FALSE)</f>
        <v>0</v>
      </c>
      <c r="H40" s="30" t="str">
        <f>IF($G40, VLOOKUP($A40, 'Course Substitutions'!$A$8:$G$35, 5, FALSE), "")</f>
        <v/>
      </c>
      <c r="I40" s="30" t="str">
        <f>IF($G40, VLOOKUP($A40, 'Course Substitutions'!$A$8:$G$35, 7, FALSE), "")</f>
        <v/>
      </c>
      <c r="J40" s="30" t="str">
        <f>IF($G40, VLOOKUP($A40, 'Course Substitutions'!$A$8:$G$35, 6, FALSE), "")</f>
        <v/>
      </c>
      <c r="K40" s="31">
        <f>VLOOKUP($A40,'Planning Sheet'!$B$8:$I$64, 7, FALSE)</f>
        <v>0</v>
      </c>
      <c r="L40" s="31">
        <f>VLOOKUP($A40,'Planning Sheet'!$B$8:$I$64, 8, FALSE)</f>
        <v>0</v>
      </c>
      <c r="M40" t="b">
        <v>1</v>
      </c>
      <c r="N40" s="31" t="b">
        <f>IF(VLOOKUP($A40,'Planning Sheet'!$B$8:$I$64, 6, FALSE)="In Progress", TRUE, FALSE)</f>
        <v>0</v>
      </c>
      <c r="O40" s="31" t="b">
        <f>IF(OR(G40, VLOOKUP($A40,'Planning Sheet'!$B$8:$I$64, 6, FALSE)="Completed"), TRUE, FALSE)</f>
        <v>0</v>
      </c>
    </row>
    <row r="41" spans="1:15" ht="14.4" x14ac:dyDescent="0.3">
      <c r="A41" s="6" t="s">
        <v>168</v>
      </c>
      <c r="B41" s="31">
        <f>VLOOKUP($A41,'Planning Sheet'!$B$8:$I$64, 2, FALSE)</f>
        <v>0</v>
      </c>
      <c r="C41" s="25" t="s">
        <v>20</v>
      </c>
      <c r="D41" s="31">
        <f>VLOOKUP($A41,'Planning Sheet'!$B$8:$I$64, 4, FALSE)</f>
        <v>0</v>
      </c>
      <c r="E41" s="26">
        <v>3</v>
      </c>
      <c r="G41" s="31" t="b">
        <f>IF(VLOOKUP($A41,'Planning Sheet'!$B$8:$I$64, 6, FALSE)="Substituted", TRUE, FALSE)</f>
        <v>0</v>
      </c>
      <c r="H41" s="30" t="str">
        <f>IF($G41, VLOOKUP($A41, 'Course Substitutions'!$A$8:$G$35, 5, FALSE), "")</f>
        <v/>
      </c>
      <c r="I41" s="30" t="str">
        <f>IF($G41, VLOOKUP($A41, 'Course Substitutions'!$A$8:$G$35, 7, FALSE), "")</f>
        <v/>
      </c>
      <c r="J41" s="30" t="str">
        <f>IF($G41, VLOOKUP($A41, 'Course Substitutions'!$A$8:$G$35, 6, FALSE), "")</f>
        <v/>
      </c>
      <c r="K41" s="31">
        <f>VLOOKUP($A41,'Planning Sheet'!$B$8:$I$64, 7, FALSE)</f>
        <v>0</v>
      </c>
      <c r="L41" s="31">
        <f>VLOOKUP($A41,'Planning Sheet'!$B$8:$I$64, 8, FALSE)</f>
        <v>0</v>
      </c>
      <c r="M41" t="b">
        <v>0</v>
      </c>
      <c r="N41" s="31" t="b">
        <f>IF(VLOOKUP($A41,'Planning Sheet'!$B$8:$I$64, 6, FALSE)="In Progress", TRUE, FALSE)</f>
        <v>0</v>
      </c>
      <c r="O41" s="31" t="b">
        <f>IF(OR(G41, VLOOKUP($A41,'Planning Sheet'!$B$8:$I$64, 6, FALSE)="Completed"), TRUE, FALSE)</f>
        <v>0</v>
      </c>
    </row>
    <row r="42" spans="1:15" ht="14.4" x14ac:dyDescent="0.3">
      <c r="A42" s="6" t="s">
        <v>169</v>
      </c>
      <c r="B42" s="31" t="str">
        <f>VLOOKUP($A42,'Planning Sheet'!$B$8:$I$64, 2, FALSE)</f>
        <v>HPER 170</v>
      </c>
      <c r="C42" s="25" t="s">
        <v>121</v>
      </c>
      <c r="D42" s="31">
        <f>VLOOKUP($A42,'Planning Sheet'!$B$8:$I$64, 4, FALSE)</f>
        <v>0</v>
      </c>
      <c r="E42" s="26">
        <v>2</v>
      </c>
      <c r="G42" s="31" t="b">
        <f>IF(VLOOKUP($A42,'Planning Sheet'!$B$8:$I$64, 6, FALSE)="Substituted", TRUE, FALSE)</f>
        <v>0</v>
      </c>
      <c r="H42" s="30" t="str">
        <f>IF($G42, VLOOKUP($A42, 'Course Substitutions'!$A$8:$G$35, 5, FALSE), "")</f>
        <v/>
      </c>
      <c r="I42" s="30" t="str">
        <f>IF($G42, VLOOKUP($A42, 'Course Substitutions'!$A$8:$G$35, 7, FALSE), "")</f>
        <v/>
      </c>
      <c r="J42" s="30" t="str">
        <f>IF($G42, VLOOKUP($A42, 'Course Substitutions'!$A$8:$G$35, 6, FALSE), "")</f>
        <v/>
      </c>
      <c r="K42" s="31">
        <f>VLOOKUP($A42,'Planning Sheet'!$B$8:$I$64, 7, FALSE)</f>
        <v>0</v>
      </c>
      <c r="L42" s="31">
        <f>VLOOKUP($A42,'Planning Sheet'!$B$8:$I$64, 8, FALSE)</f>
        <v>0</v>
      </c>
      <c r="M42" t="b">
        <v>0</v>
      </c>
      <c r="N42" s="31" t="b">
        <f>IF(VLOOKUP($A42,'Planning Sheet'!$B$8:$I$64, 6, FALSE)="In Progress", TRUE, FALSE)</f>
        <v>0</v>
      </c>
      <c r="O42" s="31" t="b">
        <f>IF(OR(G42, VLOOKUP($A42,'Planning Sheet'!$B$8:$I$64, 6, FALSE)="Completed"), TRUE, FALSE)</f>
        <v>0</v>
      </c>
    </row>
    <row r="43" spans="1:15" ht="14.4" x14ac:dyDescent="0.3">
      <c r="A43" s="6" t="s">
        <v>170</v>
      </c>
      <c r="B43" s="31">
        <f>VLOOKUP($A43,'Planning Sheet'!$B$8:$I$64, 2, FALSE)</f>
        <v>0</v>
      </c>
      <c r="C43" s="25" t="s">
        <v>37</v>
      </c>
      <c r="D43" s="31">
        <f>VLOOKUP($A43,'Planning Sheet'!$B$8:$I$64, 4, FALSE)</f>
        <v>0</v>
      </c>
      <c r="E43" s="26">
        <v>3</v>
      </c>
      <c r="G43" s="31" t="b">
        <f>IF(VLOOKUP($A43,'Planning Sheet'!$B$8:$I$64, 6, FALSE)="Substituted", TRUE, FALSE)</f>
        <v>0</v>
      </c>
      <c r="H43" s="30" t="str">
        <f>IF($G43, VLOOKUP($A43, 'Course Substitutions'!$A$8:$G$35, 5, FALSE), "")</f>
        <v/>
      </c>
      <c r="I43" s="30" t="str">
        <f>IF($G43, VLOOKUP($A43, 'Course Substitutions'!$A$8:$G$35, 7, FALSE), "")</f>
        <v/>
      </c>
      <c r="J43" s="30" t="str">
        <f>IF($G43, VLOOKUP($A43, 'Course Substitutions'!$A$8:$G$35, 6, FALSE), "")</f>
        <v/>
      </c>
      <c r="K43" s="31">
        <f>VLOOKUP($A43,'Planning Sheet'!$B$8:$I$64, 7, FALSE)</f>
        <v>0</v>
      </c>
      <c r="L43" s="31">
        <f>VLOOKUP($A43,'Planning Sheet'!$B$8:$I$64, 8, FALSE)</f>
        <v>0</v>
      </c>
      <c r="M43" t="b">
        <v>0</v>
      </c>
      <c r="N43" s="31" t="b">
        <f>IF(VLOOKUP($A43,'Planning Sheet'!$B$8:$I$64, 6, FALSE)="In Progress", TRUE, FALSE)</f>
        <v>0</v>
      </c>
      <c r="O43" s="31" t="b">
        <f>IF(OR(G43, VLOOKUP($A43,'Planning Sheet'!$B$8:$I$64, 6, FALSE)="Completed"), TRUE, FALSE)</f>
        <v>0</v>
      </c>
    </row>
    <row r="44" spans="1:15" ht="14.4" x14ac:dyDescent="0.3">
      <c r="A44" s="6" t="s">
        <v>171</v>
      </c>
      <c r="B44" s="31">
        <f>VLOOKUP($A44,'Planning Sheet'!$B$8:$I$64, 2, FALSE)</f>
        <v>0</v>
      </c>
      <c r="C44" s="25" t="s">
        <v>24</v>
      </c>
      <c r="D44" s="31">
        <f>VLOOKUP($A44,'Planning Sheet'!$B$8:$I$64, 4, FALSE)</f>
        <v>0</v>
      </c>
      <c r="E44" s="26">
        <v>3</v>
      </c>
      <c r="G44" s="31" t="b">
        <f>IF(VLOOKUP($A44,'Planning Sheet'!$B$8:$I$64, 6, FALSE)="Substituted", TRUE, FALSE)</f>
        <v>0</v>
      </c>
      <c r="H44" s="30" t="str">
        <f>IF($G44, VLOOKUP($A44, 'Course Substitutions'!$A$8:$G$35, 5, FALSE), "")</f>
        <v/>
      </c>
      <c r="I44" s="30" t="str">
        <f>IF($G44, VLOOKUP($A44, 'Course Substitutions'!$A$8:$G$35, 7, FALSE), "")</f>
        <v/>
      </c>
      <c r="J44" s="30" t="str">
        <f>IF($G44, VLOOKUP($A44, 'Course Substitutions'!$A$8:$G$35, 6, FALSE), "")</f>
        <v/>
      </c>
      <c r="K44" s="31">
        <f>VLOOKUP($A44,'Planning Sheet'!$B$8:$I$64, 7, FALSE)</f>
        <v>0</v>
      </c>
      <c r="L44" s="31">
        <f>VLOOKUP($A44,'Planning Sheet'!$B$8:$I$64, 8, FALSE)</f>
        <v>0</v>
      </c>
      <c r="M44" t="b">
        <v>0</v>
      </c>
      <c r="N44" s="31" t="b">
        <f>IF(VLOOKUP($A44,'Planning Sheet'!$B$8:$I$64, 6, FALSE)="In Progress", TRUE, FALSE)</f>
        <v>0</v>
      </c>
      <c r="O44" s="31" t="b">
        <f>IF(OR(G44, VLOOKUP($A44,'Planning Sheet'!$B$8:$I$64, 6, FALSE)="Completed"), TRUE, FALSE)</f>
        <v>0</v>
      </c>
    </row>
    <row r="45" spans="1:15" ht="14.4" x14ac:dyDescent="0.3">
      <c r="A45" s="6" t="s">
        <v>172</v>
      </c>
      <c r="B45" s="31">
        <f>VLOOKUP($A45,'Planning Sheet'!$B$8:$I$64, 2, FALSE)</f>
        <v>0</v>
      </c>
      <c r="C45" s="25" t="s">
        <v>38</v>
      </c>
      <c r="D45" s="31">
        <f>VLOOKUP($A45,'Planning Sheet'!$B$8:$I$64, 4, FALSE)</f>
        <v>0</v>
      </c>
      <c r="E45" s="26">
        <v>3</v>
      </c>
      <c r="G45" s="31" t="b">
        <f>IF(VLOOKUP($A45,'Planning Sheet'!$B$8:$I$64, 6, FALSE)="Substituted", TRUE, FALSE)</f>
        <v>0</v>
      </c>
      <c r="H45" s="30" t="str">
        <f>IF($G45, VLOOKUP($A45, 'Course Substitutions'!$A$8:$G$35, 5, FALSE), "")</f>
        <v/>
      </c>
      <c r="I45" s="30" t="str">
        <f>IF($G45, VLOOKUP($A45, 'Course Substitutions'!$A$8:$G$35, 7, FALSE), "")</f>
        <v/>
      </c>
      <c r="J45" s="30" t="str">
        <f>IF($G45, VLOOKUP($A45, 'Course Substitutions'!$A$8:$G$35, 6, FALSE), "")</f>
        <v/>
      </c>
      <c r="K45" s="31">
        <f>VLOOKUP($A45,'Planning Sheet'!$B$8:$I$64, 7, FALSE)</f>
        <v>0</v>
      </c>
      <c r="L45" s="31">
        <f>VLOOKUP($A45,'Planning Sheet'!$B$8:$I$64, 8, FALSE)</f>
        <v>0</v>
      </c>
      <c r="M45" t="b">
        <v>0</v>
      </c>
      <c r="N45" s="31" t="b">
        <f>IF(VLOOKUP($A45,'Planning Sheet'!$B$8:$I$64, 6, FALSE)="In Progress", TRUE, FALSE)</f>
        <v>0</v>
      </c>
      <c r="O45" s="31" t="b">
        <f>IF(OR(G45, VLOOKUP($A45,'Planning Sheet'!$B$8:$I$64, 6, FALSE)="Completed"), TRUE, FALSE)</f>
        <v>0</v>
      </c>
    </row>
    <row r="46" spans="1:15" ht="14.4" x14ac:dyDescent="0.3">
      <c r="A46" s="6" t="s">
        <v>173</v>
      </c>
      <c r="B46" s="31">
        <f>VLOOKUP($A46,'Planning Sheet'!$B$8:$I$64, 2, FALSE)</f>
        <v>0</v>
      </c>
      <c r="C46" s="25" t="s">
        <v>115</v>
      </c>
      <c r="D46" s="31">
        <f>VLOOKUP($A46,'Planning Sheet'!$B$8:$I$64, 4, FALSE)</f>
        <v>0</v>
      </c>
      <c r="E46" s="26">
        <v>3</v>
      </c>
      <c r="G46" s="31" t="b">
        <f>IF(VLOOKUP($A46,'Planning Sheet'!$B$8:$I$64, 6, FALSE)="Substituted", TRUE, FALSE)</f>
        <v>0</v>
      </c>
      <c r="H46" s="30" t="str">
        <f>IF($G46, VLOOKUP($A46, 'Course Substitutions'!$A$8:$G$35, 5, FALSE), "")</f>
        <v/>
      </c>
      <c r="I46" s="30" t="str">
        <f>IF($G46, VLOOKUP($A46, 'Course Substitutions'!$A$8:$G$35, 7, FALSE), "")</f>
        <v/>
      </c>
      <c r="J46" s="30" t="str">
        <f>IF($G46, VLOOKUP($A46, 'Course Substitutions'!$A$8:$G$35, 6, FALSE), "")</f>
        <v/>
      </c>
      <c r="K46" s="31">
        <f>VLOOKUP($A46,'Planning Sheet'!$B$8:$I$64, 7, FALSE)</f>
        <v>0</v>
      </c>
      <c r="L46" s="31">
        <f>VLOOKUP($A46,'Planning Sheet'!$B$8:$I$64, 8, FALSE)</f>
        <v>0</v>
      </c>
      <c r="M46" t="b">
        <v>0</v>
      </c>
      <c r="N46" s="31" t="b">
        <f>IF(VLOOKUP($A46,'Planning Sheet'!$B$8:$I$64, 6, FALSE)="In Progress", TRUE, FALSE)</f>
        <v>0</v>
      </c>
      <c r="O46" s="31" t="b">
        <f>IF(OR(G46, VLOOKUP($A46,'Planning Sheet'!$B$8:$I$64, 6, FALSE)="Completed"), TRUE, FALSE)</f>
        <v>0</v>
      </c>
    </row>
    <row r="47" spans="1:15" ht="14.4" x14ac:dyDescent="0.3">
      <c r="A47" s="6" t="s">
        <v>174</v>
      </c>
      <c r="B47" s="31">
        <f>VLOOKUP($A47,'Planning Sheet'!$B$8:$I$64, 2, FALSE)</f>
        <v>0</v>
      </c>
      <c r="C47" s="25" t="s">
        <v>115</v>
      </c>
      <c r="D47" s="31">
        <f>VLOOKUP($A47,'Planning Sheet'!$B$8:$I$64, 4, FALSE)</f>
        <v>0</v>
      </c>
      <c r="E47" s="26">
        <v>3</v>
      </c>
      <c r="G47" s="31" t="b">
        <f>IF(VLOOKUP($A47,'Planning Sheet'!$B$8:$I$64, 6, FALSE)="Substituted", TRUE, FALSE)</f>
        <v>0</v>
      </c>
      <c r="H47" s="30" t="str">
        <f>IF($G47, VLOOKUP($A47, 'Course Substitutions'!$A$8:$G$35, 5, FALSE), "")</f>
        <v/>
      </c>
      <c r="I47" s="30" t="str">
        <f>IF($G47, VLOOKUP($A47, 'Course Substitutions'!$A$8:$G$35, 7, FALSE), "")</f>
        <v/>
      </c>
      <c r="J47" s="30" t="str">
        <f>IF($G47, VLOOKUP($A47, 'Course Substitutions'!$A$8:$G$35, 6, FALSE), "")</f>
        <v/>
      </c>
      <c r="K47" s="31">
        <f>VLOOKUP($A47,'Planning Sheet'!$B$8:$I$64, 7, FALSE)</f>
        <v>0</v>
      </c>
      <c r="L47" s="31">
        <f>VLOOKUP($A47,'Planning Sheet'!$B$8:$I$64, 8, FALSE)</f>
        <v>0</v>
      </c>
      <c r="M47" t="b">
        <v>0</v>
      </c>
      <c r="N47" s="31" t="b">
        <f>IF(VLOOKUP($A47,'Planning Sheet'!$B$8:$I$64, 6, FALSE)="In Progress", TRUE, FALSE)</f>
        <v>0</v>
      </c>
      <c r="O47" s="31" t="b">
        <f>IF(OR(G47, VLOOKUP($A47,'Planning Sheet'!$B$8:$I$64, 6, FALSE)="Completed"), TRUE, FALSE)</f>
        <v>0</v>
      </c>
    </row>
    <row r="48" spans="1:15" ht="14.4" x14ac:dyDescent="0.3">
      <c r="A48" s="6" t="s">
        <v>183</v>
      </c>
      <c r="B48" s="31">
        <f>VLOOKUP($A48,'Planning Sheet'!$B$8:$I$64, 2, FALSE)</f>
        <v>0</v>
      </c>
      <c r="D48" s="31">
        <f>VLOOKUP($A48,'Planning Sheet'!$B$8:$I$64, 3, FALSE)</f>
        <v>0</v>
      </c>
      <c r="E48" s="31">
        <f>VLOOKUP($A48,'Planning Sheet'!$B$8:$I$64, 5, FALSE)</f>
        <v>0</v>
      </c>
      <c r="G48" s="31" t="b">
        <f>IF(VLOOKUP($A48,'Planning Sheet'!$B$8:$I$64, 6, FALSE)="Substituted", TRUE, FALSE)</f>
        <v>0</v>
      </c>
      <c r="H48" s="30" t="str">
        <f>IF($G48, VLOOKUP($A48, 'Course Substitutions'!$A$8:$G$35, 5, FALSE), "")</f>
        <v/>
      </c>
      <c r="I48" s="30" t="str">
        <f>IF($G48, VLOOKUP($A48, 'Course Substitutions'!$A$8:$G$35, 7, FALSE), "")</f>
        <v/>
      </c>
      <c r="J48" s="30" t="str">
        <f>IF($G48, VLOOKUP($A48, 'Course Substitutions'!$A$8:$G$35, 6, FALSE), "")</f>
        <v/>
      </c>
      <c r="K48" s="31">
        <f>VLOOKUP($A48,'Planning Sheet'!$B$8:$I$64, 7, FALSE)</f>
        <v>0</v>
      </c>
      <c r="L48" s="31">
        <f>VLOOKUP($A48,'Planning Sheet'!$B$8:$I$64, 8, FALSE)</f>
        <v>0</v>
      </c>
      <c r="M48" t="b">
        <v>0</v>
      </c>
      <c r="N48" s="31" t="b">
        <f>IF(VLOOKUP($A48,'Planning Sheet'!$B$8:$I$64, 6, FALSE)="In Progress", TRUE, FALSE)</f>
        <v>0</v>
      </c>
      <c r="O48" s="31" t="b">
        <f>IF(OR(G48, VLOOKUP($A48,'Planning Sheet'!$B$8:$I$64, 6, FALSE)="Completed"), TRUE, FALSE)</f>
        <v>0</v>
      </c>
    </row>
    <row r="49" spans="1:15" ht="14.4" x14ac:dyDescent="0.3">
      <c r="A49" s="6" t="s">
        <v>184</v>
      </c>
      <c r="B49" s="31">
        <f>VLOOKUP($A49,'Planning Sheet'!$B$8:$I$64, 2, FALSE)</f>
        <v>0</v>
      </c>
      <c r="D49" s="31">
        <f>VLOOKUP($A49,'Planning Sheet'!$B$8:$I$64, 3, FALSE)</f>
        <v>0</v>
      </c>
      <c r="E49" s="31">
        <f>VLOOKUP($A49,'Planning Sheet'!$B$8:$I$64, 5, FALSE)</f>
        <v>0</v>
      </c>
      <c r="G49" s="31" t="b">
        <f>IF(VLOOKUP($A49,'Planning Sheet'!$B$8:$I$64, 6, FALSE)="Substituted", TRUE, FALSE)</f>
        <v>0</v>
      </c>
      <c r="H49" s="30" t="str">
        <f>IF($G49, VLOOKUP($A49, 'Course Substitutions'!$A$8:$G$35, 5, FALSE), "")</f>
        <v/>
      </c>
      <c r="I49" s="30" t="str">
        <f>IF($G49, VLOOKUP($A49, 'Course Substitutions'!$A$8:$G$35, 7, FALSE), "")</f>
        <v/>
      </c>
      <c r="J49" s="30" t="str">
        <f>IF($G49, VLOOKUP($A49, 'Course Substitutions'!$A$8:$G$35, 6, FALSE), "")</f>
        <v/>
      </c>
      <c r="K49" s="31">
        <f>VLOOKUP($A49,'Planning Sheet'!$B$8:$I$64, 7, FALSE)</f>
        <v>0</v>
      </c>
      <c r="L49" s="31">
        <f>VLOOKUP($A49,'Planning Sheet'!$B$8:$I$64, 8, FALSE)</f>
        <v>0</v>
      </c>
      <c r="M49" t="b">
        <v>0</v>
      </c>
      <c r="N49" s="31" t="b">
        <f>IF(VLOOKUP($A49,'Planning Sheet'!$B$8:$I$64, 6, FALSE)="In Progress", TRUE, FALSE)</f>
        <v>0</v>
      </c>
      <c r="O49" s="31" t="b">
        <f>IF(OR(G49, VLOOKUP($A49,'Planning Sheet'!$B$8:$I$64, 6, FALSE)="Completed"), TRUE, FALSE)</f>
        <v>0</v>
      </c>
    </row>
    <row r="50" spans="1:15" ht="14.4" x14ac:dyDescent="0.3">
      <c r="A50" s="6" t="s">
        <v>185</v>
      </c>
      <c r="B50" s="31">
        <f>VLOOKUP($A50,'Planning Sheet'!$B$8:$I$64, 2, FALSE)</f>
        <v>0</v>
      </c>
      <c r="D50" s="31">
        <f>VLOOKUP($A50,'Planning Sheet'!$B$8:$I$64, 3, FALSE)</f>
        <v>0</v>
      </c>
      <c r="E50" s="31">
        <f>VLOOKUP($A50,'Planning Sheet'!$B$8:$I$64, 5, FALSE)</f>
        <v>0</v>
      </c>
      <c r="G50" s="31" t="b">
        <f>IF(VLOOKUP($A50,'Planning Sheet'!$B$8:$I$64, 6, FALSE)="Substituted", TRUE, FALSE)</f>
        <v>0</v>
      </c>
      <c r="H50" s="30" t="str">
        <f>IF($G50, VLOOKUP($A50, 'Course Substitutions'!$A$8:$G$35, 5, FALSE), "")</f>
        <v/>
      </c>
      <c r="I50" s="30" t="str">
        <f>IF($G50, VLOOKUP($A50, 'Course Substitutions'!$A$8:$G$35, 7, FALSE), "")</f>
        <v/>
      </c>
      <c r="J50" s="30" t="str">
        <f>IF($G50, VLOOKUP($A50, 'Course Substitutions'!$A$8:$G$35, 6, FALSE), "")</f>
        <v/>
      </c>
      <c r="K50" s="31">
        <f>VLOOKUP($A50,'Planning Sheet'!$B$8:$I$64, 7, FALSE)</f>
        <v>0</v>
      </c>
      <c r="L50" s="31">
        <f>VLOOKUP($A50,'Planning Sheet'!$B$8:$I$64, 8, FALSE)</f>
        <v>0</v>
      </c>
      <c r="M50" t="b">
        <v>0</v>
      </c>
      <c r="N50" s="31" t="b">
        <f>IF(VLOOKUP($A50,'Planning Sheet'!$B$8:$I$64, 6, FALSE)="In Progress", TRUE, FALSE)</f>
        <v>0</v>
      </c>
      <c r="O50" s="31" t="b">
        <f>IF(OR(G50, VLOOKUP($A50,'Planning Sheet'!$B$8:$I$64, 6, FALSE)="Completed"), TRUE, FALSE)</f>
        <v>0</v>
      </c>
    </row>
    <row r="51" spans="1:15" ht="14.4" x14ac:dyDescent="0.3">
      <c r="A51" s="6" t="s">
        <v>186</v>
      </c>
      <c r="B51" s="31">
        <f>VLOOKUP($A51,'Planning Sheet'!$B$8:$I$64, 2, FALSE)</f>
        <v>0</v>
      </c>
      <c r="D51" s="31">
        <f>VLOOKUP($A51,'Planning Sheet'!$B$8:$I$64, 3, FALSE)</f>
        <v>0</v>
      </c>
      <c r="E51" s="31">
        <f>VLOOKUP($A51,'Planning Sheet'!$B$8:$I$64, 5, FALSE)</f>
        <v>0</v>
      </c>
      <c r="G51" s="31" t="b">
        <f>IF(VLOOKUP($A51,'Planning Sheet'!$B$8:$I$64, 6, FALSE)="Substituted", TRUE, FALSE)</f>
        <v>0</v>
      </c>
      <c r="H51" s="30" t="str">
        <f>IF($G51, VLOOKUP($A51, 'Course Substitutions'!$A$8:$G$35, 5, FALSE), "")</f>
        <v/>
      </c>
      <c r="I51" s="30" t="str">
        <f>IF($G51, VLOOKUP($A51, 'Course Substitutions'!$A$8:$G$35, 7, FALSE), "")</f>
        <v/>
      </c>
      <c r="J51" s="30" t="str">
        <f>IF($G51, VLOOKUP($A51, 'Course Substitutions'!$A$8:$G$35, 6, FALSE), "")</f>
        <v/>
      </c>
      <c r="K51" s="31">
        <f>VLOOKUP($A51,'Planning Sheet'!$B$8:$I$64, 7, FALSE)</f>
        <v>0</v>
      </c>
      <c r="L51" s="31">
        <f>VLOOKUP($A51,'Planning Sheet'!$B$8:$I$64, 8, FALSE)</f>
        <v>0</v>
      </c>
      <c r="M51" t="b">
        <v>0</v>
      </c>
      <c r="N51" s="31" t="b">
        <f>IF(VLOOKUP($A51,'Planning Sheet'!$B$8:$I$64, 6, FALSE)="In Progress", TRUE, FALSE)</f>
        <v>0</v>
      </c>
      <c r="O51" s="31" t="b">
        <f>IF(OR(G51, VLOOKUP($A51,'Planning Sheet'!$B$8:$I$64, 6, FALSE)="Completed"), TRUE, FALSE)</f>
        <v>0</v>
      </c>
    </row>
    <row r="52" spans="1:15" ht="14.4" x14ac:dyDescent="0.3">
      <c r="A52" s="6" t="s">
        <v>187</v>
      </c>
      <c r="B52" s="31">
        <f>VLOOKUP($A52,'Planning Sheet'!$B$8:$I$64, 2, FALSE)</f>
        <v>0</v>
      </c>
      <c r="D52" s="31">
        <f>VLOOKUP($A52,'Planning Sheet'!$B$8:$I$64, 3, FALSE)</f>
        <v>0</v>
      </c>
      <c r="E52" s="31">
        <f>VLOOKUP($A52,'Planning Sheet'!$B$8:$I$64, 5, FALSE)</f>
        <v>0</v>
      </c>
      <c r="G52" s="31" t="b">
        <f>IF(VLOOKUP($A52,'Planning Sheet'!$B$8:$I$64, 6, FALSE)="Substituted", TRUE, FALSE)</f>
        <v>0</v>
      </c>
      <c r="H52" s="30" t="str">
        <f>IF($G52, VLOOKUP($A52, 'Course Substitutions'!$A$8:$G$35, 5, FALSE), "")</f>
        <v/>
      </c>
      <c r="I52" s="30" t="str">
        <f>IF($G52, VLOOKUP($A52, 'Course Substitutions'!$A$8:$G$35, 7, FALSE), "")</f>
        <v/>
      </c>
      <c r="J52" s="30" t="str">
        <f>IF($G52, VLOOKUP($A52, 'Course Substitutions'!$A$8:$G$35, 6, FALSE), "")</f>
        <v/>
      </c>
      <c r="K52" s="31">
        <f>VLOOKUP($A52,'Planning Sheet'!$B$8:$I$64, 7, FALSE)</f>
        <v>0</v>
      </c>
      <c r="L52" s="31">
        <f>VLOOKUP($A52,'Planning Sheet'!$B$8:$I$64, 8, FALSE)</f>
        <v>0</v>
      </c>
      <c r="M52" t="b">
        <v>0</v>
      </c>
      <c r="N52" s="31" t="b">
        <f>IF(VLOOKUP($A52,'Planning Sheet'!$B$8:$I$64, 6, FALSE)="In Progress", TRUE, FALSE)</f>
        <v>0</v>
      </c>
      <c r="O52" s="31" t="b">
        <f>IF(OR(G52, VLOOKUP($A52,'Planning Sheet'!$B$8:$I$64, 6, FALSE)="Completed"), TRUE, FALSE)</f>
        <v>0</v>
      </c>
    </row>
    <row r="53" spans="1:15" ht="14.4" x14ac:dyDescent="0.3">
      <c r="A53" s="6" t="s">
        <v>188</v>
      </c>
      <c r="B53" s="31">
        <f>VLOOKUP($A53,'Planning Sheet'!$B$8:$I$64, 2, FALSE)</f>
        <v>0</v>
      </c>
      <c r="D53" s="31">
        <f>VLOOKUP($A53,'Planning Sheet'!$B$8:$I$64, 3, FALSE)</f>
        <v>0</v>
      </c>
      <c r="E53" s="31">
        <f>VLOOKUP($A53,'Planning Sheet'!$B$8:$I$64, 5, FALSE)</f>
        <v>0</v>
      </c>
      <c r="G53" s="31" t="b">
        <f>IF(VLOOKUP($A53,'Planning Sheet'!$B$8:$I$64, 6, FALSE)="Substituted", TRUE, FALSE)</f>
        <v>0</v>
      </c>
      <c r="H53" s="30" t="str">
        <f>IF($G53, VLOOKUP($A53, 'Course Substitutions'!$A$8:$G$35, 5, FALSE), "")</f>
        <v/>
      </c>
      <c r="I53" s="30" t="str">
        <f>IF($G53, VLOOKUP($A53, 'Course Substitutions'!$A$8:$G$35, 7, FALSE), "")</f>
        <v/>
      </c>
      <c r="J53" s="30" t="str">
        <f>IF($G53, VLOOKUP($A53, 'Course Substitutions'!$A$8:$G$35, 6, FALSE), "")</f>
        <v/>
      </c>
      <c r="K53" s="31">
        <f>VLOOKUP($A53,'Planning Sheet'!$B$8:$I$64, 7, FALSE)</f>
        <v>0</v>
      </c>
      <c r="L53" s="31">
        <f>VLOOKUP($A53,'Planning Sheet'!$B$8:$I$64, 8, FALSE)</f>
        <v>0</v>
      </c>
      <c r="M53" t="b">
        <v>0</v>
      </c>
      <c r="N53" s="31" t="b">
        <f>IF(VLOOKUP($A53,'Planning Sheet'!$B$8:$I$64, 6, FALSE)="In Progress", TRUE, FALSE)</f>
        <v>0</v>
      </c>
      <c r="O53" s="31" t="b">
        <f>IF(OR(G53, VLOOKUP($A53,'Planning Sheet'!$B$8:$I$64, 6, FALSE)="Completed"), TRUE, FALSE)</f>
        <v>0</v>
      </c>
    </row>
    <row r="54" spans="1:15" ht="14.4" x14ac:dyDescent="0.3">
      <c r="A54" s="6" t="s">
        <v>189</v>
      </c>
      <c r="B54" s="31">
        <f>VLOOKUP($A54,'Planning Sheet'!$B$8:$I$64, 2, FALSE)</f>
        <v>0</v>
      </c>
      <c r="D54" s="31">
        <f>VLOOKUP($A54,'Planning Sheet'!$B$8:$I$64, 3, FALSE)</f>
        <v>0</v>
      </c>
      <c r="E54" s="31">
        <f>VLOOKUP($A54,'Planning Sheet'!$B$8:$I$64, 5, FALSE)</f>
        <v>0</v>
      </c>
      <c r="G54" s="31" t="b">
        <f>IF(VLOOKUP($A54,'Planning Sheet'!$B$8:$I$64, 6, FALSE)="Substituted", TRUE, FALSE)</f>
        <v>0</v>
      </c>
      <c r="H54" s="30" t="str">
        <f>IF($G54, VLOOKUP($A54, 'Course Substitutions'!$A$8:$G$35, 5, FALSE), "")</f>
        <v/>
      </c>
      <c r="I54" s="30" t="str">
        <f>IF($G54, VLOOKUP($A54, 'Course Substitutions'!$A$8:$G$35, 7, FALSE), "")</f>
        <v/>
      </c>
      <c r="J54" s="30" t="str">
        <f>IF($G54, VLOOKUP($A54, 'Course Substitutions'!$A$8:$G$35, 6, FALSE), "")</f>
        <v/>
      </c>
      <c r="K54" s="31">
        <f>VLOOKUP($A54,'Planning Sheet'!$B$8:$I$64, 7, FALSE)</f>
        <v>0</v>
      </c>
      <c r="L54" s="31">
        <f>VLOOKUP($A54,'Planning Sheet'!$B$8:$I$64, 8, FALSE)</f>
        <v>0</v>
      </c>
      <c r="M54" t="b">
        <v>0</v>
      </c>
      <c r="N54" s="31" t="b">
        <f>IF(VLOOKUP($A54,'Planning Sheet'!$B$8:$I$64, 6, FALSE)="In Progress", TRUE, FALSE)</f>
        <v>0</v>
      </c>
      <c r="O54" s="31" t="b">
        <f>IF(OR(G54, VLOOKUP($A54,'Planning Sheet'!$B$8:$I$64, 6, FALSE)="Completed"), TRUE, FALSE)</f>
        <v>0</v>
      </c>
    </row>
    <row r="55" spans="1:15" ht="14.4" x14ac:dyDescent="0.3">
      <c r="A55" s="6" t="s">
        <v>190</v>
      </c>
      <c r="B55" s="31">
        <f>VLOOKUP($A55,'Planning Sheet'!$B$8:$I$64, 2, FALSE)</f>
        <v>0</v>
      </c>
      <c r="D55" s="31">
        <f>VLOOKUP($A55,'Planning Sheet'!$B$8:$I$64, 3, FALSE)</f>
        <v>0</v>
      </c>
      <c r="E55" s="31">
        <f>VLOOKUP($A55,'Planning Sheet'!$B$8:$I$64, 5, FALSE)</f>
        <v>0</v>
      </c>
      <c r="G55" s="31" t="b">
        <f>IF(VLOOKUP($A55,'Planning Sheet'!$B$8:$I$64, 6, FALSE)="Substituted", TRUE, FALSE)</f>
        <v>0</v>
      </c>
      <c r="H55" s="30" t="str">
        <f>IF($G55, VLOOKUP($A55, 'Course Substitutions'!$A$8:$G$35, 5, FALSE), "")</f>
        <v/>
      </c>
      <c r="I55" s="30" t="str">
        <f>IF($G55, VLOOKUP($A55, 'Course Substitutions'!$A$8:$G$35, 7, FALSE), "")</f>
        <v/>
      </c>
      <c r="J55" s="30" t="str">
        <f>IF($G55, VLOOKUP($A55, 'Course Substitutions'!$A$8:$G$35, 6, FALSE), "")</f>
        <v/>
      </c>
      <c r="K55" s="31">
        <f>VLOOKUP($A55,'Planning Sheet'!$B$8:$I$64, 7, FALSE)</f>
        <v>0</v>
      </c>
      <c r="L55" s="31">
        <f>VLOOKUP($A55,'Planning Sheet'!$B$8:$I$64, 8, FALSE)</f>
        <v>0</v>
      </c>
      <c r="M55" t="b">
        <v>0</v>
      </c>
      <c r="N55" s="31" t="b">
        <f>IF(VLOOKUP($A55,'Planning Sheet'!$B$8:$I$64, 6, FALSE)="In Progress", TRUE, FALSE)</f>
        <v>0</v>
      </c>
      <c r="O55" s="31" t="b">
        <f>IF(OR(G55, VLOOKUP($A55,'Planning Sheet'!$B$8:$I$64, 6, FALSE)="Completed"), TRUE, FALSE)</f>
        <v>0</v>
      </c>
    </row>
    <row r="56" spans="1:15" ht="14.4" x14ac:dyDescent="0.3">
      <c r="A56" s="6" t="s">
        <v>191</v>
      </c>
      <c r="B56" s="31">
        <f>VLOOKUP($A56,'Planning Sheet'!$B$8:$I$64, 2, FALSE)</f>
        <v>0</v>
      </c>
      <c r="D56" s="31">
        <f>VLOOKUP($A56,'Planning Sheet'!$B$8:$I$64, 3, FALSE)</f>
        <v>0</v>
      </c>
      <c r="E56" s="31">
        <f>VLOOKUP($A56,'Planning Sheet'!$B$8:$I$64, 5, FALSE)</f>
        <v>0</v>
      </c>
      <c r="G56" s="31" t="b">
        <f>IF(VLOOKUP($A56,'Planning Sheet'!$B$8:$I$64, 6, FALSE)="Substituted", TRUE, FALSE)</f>
        <v>0</v>
      </c>
      <c r="H56" s="30" t="str">
        <f>IF($G56, VLOOKUP($A56, 'Course Substitutions'!$A$8:$G$35, 5, FALSE), "")</f>
        <v/>
      </c>
      <c r="I56" s="30" t="str">
        <f>IF($G56, VLOOKUP($A56, 'Course Substitutions'!$A$8:$G$35, 7, FALSE), "")</f>
        <v/>
      </c>
      <c r="J56" s="30" t="str">
        <f>IF($G56, VLOOKUP($A56, 'Course Substitutions'!$A$8:$G$35, 6, FALSE), "")</f>
        <v/>
      </c>
      <c r="K56" s="31">
        <f>VLOOKUP($A56,'Planning Sheet'!$B$8:$I$64, 7, FALSE)</f>
        <v>0</v>
      </c>
      <c r="L56" s="31">
        <f>VLOOKUP($A56,'Planning Sheet'!$B$8:$I$64, 8, FALSE)</f>
        <v>0</v>
      </c>
      <c r="M56" t="b">
        <v>0</v>
      </c>
      <c r="N56" s="31" t="b">
        <f>IF(VLOOKUP($A56,'Planning Sheet'!$B$8:$I$64, 6, FALSE)="In Progress", TRUE, FALSE)</f>
        <v>0</v>
      </c>
      <c r="O56" s="31" t="b">
        <f>IF(OR(G56, VLOOKUP($A56,'Planning Sheet'!$B$8:$I$64, 6, FALSE)="Completed"), TRUE, FALSE)</f>
        <v>0</v>
      </c>
    </row>
    <row r="57" spans="1:15" ht="14.4" x14ac:dyDescent="0.3">
      <c r="A57" s="6" t="s">
        <v>192</v>
      </c>
      <c r="B57" s="31">
        <f>VLOOKUP($A57,'Planning Sheet'!$B$8:$I$64, 2, FALSE)</f>
        <v>0</v>
      </c>
      <c r="D57" s="31">
        <f>VLOOKUP($A57,'Planning Sheet'!$B$8:$I$64, 3, FALSE)</f>
        <v>0</v>
      </c>
      <c r="E57" s="31">
        <f>VLOOKUP($A57,'Planning Sheet'!$B$8:$I$64, 5, FALSE)</f>
        <v>0</v>
      </c>
      <c r="G57" s="31" t="b">
        <f>IF(VLOOKUP($A57,'Planning Sheet'!$B$8:$I$64, 6, FALSE)="Substituted", TRUE, FALSE)</f>
        <v>0</v>
      </c>
      <c r="H57" s="30" t="str">
        <f>IF($G57, VLOOKUP($A57, 'Course Substitutions'!$A$8:$G$35, 5, FALSE), "")</f>
        <v/>
      </c>
      <c r="I57" s="30" t="str">
        <f>IF($G57, VLOOKUP($A57, 'Course Substitutions'!$A$8:$G$35, 7, FALSE), "")</f>
        <v/>
      </c>
      <c r="J57" s="30" t="str">
        <f>IF($G57, VLOOKUP($A57, 'Course Substitutions'!$A$8:$G$35, 6, FALSE), "")</f>
        <v/>
      </c>
      <c r="K57" s="31">
        <f>VLOOKUP($A57,'Planning Sheet'!$B$8:$I$64, 7, FALSE)</f>
        <v>0</v>
      </c>
      <c r="L57" s="31">
        <f>VLOOKUP($A57,'Planning Sheet'!$B$8:$I$64, 8, FALSE)</f>
        <v>0</v>
      </c>
      <c r="M57" t="b">
        <v>0</v>
      </c>
      <c r="N57" s="31" t="b">
        <f>IF(VLOOKUP($A57,'Planning Sheet'!$B$8:$I$64, 6, FALSE)="In Progress", TRUE, FALSE)</f>
        <v>0</v>
      </c>
      <c r="O57" s="31" t="b">
        <f>IF(OR(G57, VLOOKUP($A57,'Planning Sheet'!$B$8:$I$64, 6, FALSE)="Completed"), TRUE, FALSE)</f>
        <v>0</v>
      </c>
    </row>
    <row r="58" spans="1:15" ht="14.4" x14ac:dyDescent="0.3">
      <c r="A58" s="6" t="s">
        <v>193</v>
      </c>
      <c r="B58" s="31">
        <f>VLOOKUP($A58,'Planning Sheet'!$B$8:$I$64, 2, FALSE)</f>
        <v>0</v>
      </c>
      <c r="D58" s="31">
        <f>VLOOKUP($A58,'Planning Sheet'!$B$8:$I$64, 3, FALSE)</f>
        <v>0</v>
      </c>
      <c r="E58" s="31">
        <f>VLOOKUP($A58,'Planning Sheet'!$B$8:$I$64, 5, FALSE)</f>
        <v>0</v>
      </c>
      <c r="G58" s="31" t="b">
        <f>IF(VLOOKUP($A58,'Planning Sheet'!$B$8:$I$64, 6, FALSE)="Substituted", TRUE, FALSE)</f>
        <v>0</v>
      </c>
      <c r="H58" s="30" t="str">
        <f>IF($G58, VLOOKUP($A58, 'Course Substitutions'!$A$8:$G$35, 5, FALSE), "")</f>
        <v/>
      </c>
      <c r="I58" s="30" t="str">
        <f>IF($G58, VLOOKUP($A58, 'Course Substitutions'!$A$8:$G$35, 7, FALSE), "")</f>
        <v/>
      </c>
      <c r="J58" s="30" t="str">
        <f>IF($G58, VLOOKUP($A58, 'Course Substitutions'!$A$8:$G$35, 6, FALSE), "")</f>
        <v/>
      </c>
      <c r="K58" s="31">
        <f>VLOOKUP($A58,'Planning Sheet'!$B$8:$I$64, 7, FALSE)</f>
        <v>0</v>
      </c>
      <c r="L58" s="31">
        <f>VLOOKUP($A58,'Planning Sheet'!$B$8:$I$64, 8, FALSE)</f>
        <v>0</v>
      </c>
      <c r="M58" t="b">
        <v>0</v>
      </c>
      <c r="N58" s="31" t="b">
        <f>IF(VLOOKUP($A58,'Planning Sheet'!$B$8:$I$64, 6, FALSE)="In Progress", TRUE, FALSE)</f>
        <v>0</v>
      </c>
      <c r="O58" s="31" t="b">
        <f>IF(OR(G58, VLOOKUP($A58,'Planning Sheet'!$B$8:$I$64, 6, FALSE)="Completed"), TRUE, FALSE)</f>
        <v>0</v>
      </c>
    </row>
    <row r="72" spans="2:3" x14ac:dyDescent="0.25">
      <c r="B72" s="6" t="s">
        <v>207</v>
      </c>
      <c r="C72">
        <v>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
  <sheetViews>
    <sheetView topLeftCell="B1" workbookViewId="0">
      <selection activeCell="G6" sqref="G6"/>
    </sheetView>
  </sheetViews>
  <sheetFormatPr defaultColWidth="8.88671875" defaultRowHeight="13.2" x14ac:dyDescent="0.25"/>
  <cols>
    <col min="1" max="1" width="25.44140625" customWidth="1"/>
    <col min="2" max="2" width="28.44140625" customWidth="1"/>
    <col min="3" max="3" width="25.109375" customWidth="1"/>
    <col min="4" max="4" width="27.33203125" customWidth="1"/>
    <col min="5" max="5" width="26.109375" customWidth="1"/>
    <col min="6" max="6" width="17.88671875" customWidth="1"/>
    <col min="7" max="7" width="13.44140625" customWidth="1"/>
  </cols>
  <sheetData>
    <row r="1" spans="1:7" s="5" customFormat="1" x14ac:dyDescent="0.25">
      <c r="A1" s="5" t="s">
        <v>82</v>
      </c>
      <c r="B1" s="5" t="s">
        <v>83</v>
      </c>
      <c r="C1" s="5" t="s">
        <v>81</v>
      </c>
      <c r="D1" s="5" t="s">
        <v>86</v>
      </c>
      <c r="E1" s="5" t="s">
        <v>89</v>
      </c>
      <c r="F1" s="5" t="s">
        <v>125</v>
      </c>
      <c r="G1" s="5" t="s">
        <v>196</v>
      </c>
    </row>
    <row r="2" spans="1:7" x14ac:dyDescent="0.25">
      <c r="A2" s="6" t="s">
        <v>75</v>
      </c>
      <c r="B2" s="6" t="s">
        <v>77</v>
      </c>
      <c r="C2" s="6" t="s">
        <v>84</v>
      </c>
      <c r="D2" s="6" t="s">
        <v>84</v>
      </c>
      <c r="E2" s="6" t="s">
        <v>90</v>
      </c>
      <c r="F2" s="6" t="s">
        <v>126</v>
      </c>
      <c r="G2" s="6" t="s">
        <v>197</v>
      </c>
    </row>
    <row r="3" spans="1:7" x14ac:dyDescent="0.25">
      <c r="A3" s="6" t="s">
        <v>80</v>
      </c>
      <c r="B3" s="6" t="s">
        <v>78</v>
      </c>
      <c r="C3" s="6" t="s">
        <v>85</v>
      </c>
      <c r="D3" s="6" t="s">
        <v>85</v>
      </c>
      <c r="E3" s="6" t="s">
        <v>99</v>
      </c>
      <c r="F3" s="6" t="s">
        <v>128</v>
      </c>
      <c r="G3" s="6" t="s">
        <v>198</v>
      </c>
    </row>
    <row r="4" spans="1:7" x14ac:dyDescent="0.25">
      <c r="A4" s="6" t="s">
        <v>76</v>
      </c>
      <c r="B4" s="6" t="s">
        <v>79</v>
      </c>
      <c r="E4" s="6" t="s">
        <v>91</v>
      </c>
      <c r="F4" s="6" t="s">
        <v>42</v>
      </c>
      <c r="G4" s="6" t="s">
        <v>199</v>
      </c>
    </row>
    <row r="5" spans="1:7" x14ac:dyDescent="0.25">
      <c r="A5" s="6" t="s">
        <v>78</v>
      </c>
      <c r="B5" s="6"/>
      <c r="E5" s="6" t="s">
        <v>92</v>
      </c>
      <c r="G5" s="6" t="s">
        <v>200</v>
      </c>
    </row>
    <row r="6" spans="1:7" x14ac:dyDescent="0.25">
      <c r="A6" s="6"/>
      <c r="E6" s="6" t="s">
        <v>93</v>
      </c>
    </row>
    <row r="7" spans="1:7" x14ac:dyDescent="0.25">
      <c r="E7" s="6" t="s">
        <v>94</v>
      </c>
    </row>
    <row r="8" spans="1:7" x14ac:dyDescent="0.25">
      <c r="E8" s="6" t="s">
        <v>95</v>
      </c>
    </row>
    <row r="9" spans="1:7" x14ac:dyDescent="0.25">
      <c r="E9" s="6" t="s">
        <v>96</v>
      </c>
    </row>
    <row r="10" spans="1:7" x14ac:dyDescent="0.25">
      <c r="E10" s="6" t="s">
        <v>100</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Student Information</vt:lpstr>
      <vt:lpstr>Advising Log</vt:lpstr>
      <vt:lpstr>Planning Sheet</vt:lpstr>
      <vt:lpstr>Course Substitutions</vt:lpstr>
      <vt:lpstr>Senior Audit</vt:lpstr>
      <vt:lpstr>Degree Audit</vt:lpstr>
      <vt:lpstr>Master Data</vt:lpstr>
      <vt:lpstr>Options</vt:lpstr>
      <vt:lpstr>CSCI101</vt:lpstr>
      <vt:lpstr>CSCI150</vt:lpstr>
      <vt:lpstr>CSCI151</vt:lpstr>
      <vt:lpstr>CSCI250</vt:lpstr>
      <vt:lpstr>CSCI251</vt:lpstr>
      <vt:lpstr>CSCI281</vt:lpstr>
      <vt:lpstr>CSCI287</vt:lpstr>
      <vt:lpstr>CSCI296</vt:lpstr>
      <vt:lpstr>CSCI303</vt:lpstr>
      <vt:lpstr>CSCI356</vt:lpstr>
      <vt:lpstr>CSCI358</vt:lpstr>
      <vt:lpstr>CSCI392</vt:lpstr>
      <vt:lpstr>CSCI400</vt:lpstr>
      <vt:lpstr>CSCI445</vt:lpstr>
      <vt:lpstr>CSCI470</vt:lpstr>
      <vt:lpstr>CSCI485</vt:lpstr>
      <vt:lpstr>CSCI487</vt:lpstr>
      <vt:lpstr>CSCI489</vt:lpstr>
      <vt:lpstr>CSCI493</vt:lpstr>
      <vt:lpstr>CSCI494</vt:lpstr>
      <vt:lpstr>CSCIELEC1</vt:lpstr>
      <vt:lpstr>CSCIELEC2</vt:lpstr>
      <vt:lpstr>CSCIELEC3</vt:lpstr>
      <vt:lpstr>CSCIELEC4</vt:lpstr>
      <vt:lpstr>CSCIELEC5</vt:lpstr>
      <vt:lpstr>ENGL110</vt:lpstr>
      <vt:lpstr>ENGL111</vt:lpstr>
      <vt:lpstr>ENGL342</vt:lpstr>
      <vt:lpstr>EXTRA1</vt:lpstr>
      <vt:lpstr>EXTRA10</vt:lpstr>
      <vt:lpstr>EXTRA11</vt:lpstr>
      <vt:lpstr>EXTRA2</vt:lpstr>
      <vt:lpstr>EXTRA3</vt:lpstr>
      <vt:lpstr>EXTRA4</vt:lpstr>
      <vt:lpstr>EXTRA5</vt:lpstr>
      <vt:lpstr>EXTRA6</vt:lpstr>
      <vt:lpstr>EXTRA7</vt:lpstr>
      <vt:lpstr>EXTRA8</vt:lpstr>
      <vt:lpstr>EXTRA9</vt:lpstr>
      <vt:lpstr>FREEELEC1</vt:lpstr>
      <vt:lpstr>FREEELEC2</vt:lpstr>
      <vt:lpstr>GLOELEC1</vt:lpstr>
      <vt:lpstr>HISTELEC1</vt:lpstr>
      <vt:lpstr>HWELEC1</vt:lpstr>
      <vt:lpstr>LITELEC1</vt:lpstr>
      <vt:lpstr>MATH120</vt:lpstr>
      <vt:lpstr>MATH121</vt:lpstr>
      <vt:lpstr>MATH150</vt:lpstr>
      <vt:lpstr>MATH260</vt:lpstr>
      <vt:lpstr>MATH261</vt:lpstr>
      <vt:lpstr>MATH280</vt:lpstr>
      <vt:lpstr>MATHELEC1</vt:lpstr>
      <vt:lpstr>PHIL450</vt:lpstr>
      <vt:lpstr>'Senior Audit'!Print_Area</vt:lpstr>
      <vt:lpstr>'Senior Audit'!Print_Titles</vt:lpstr>
      <vt:lpstr>SCILAB1</vt:lpstr>
      <vt:lpstr>SCILAB2</vt:lpstr>
      <vt:lpstr>SCILEC1</vt:lpstr>
      <vt:lpstr>SCILEC2</vt:lpstr>
      <vt:lpstr>SOCELEC1</vt:lpstr>
      <vt:lpstr>STAT340</vt:lpstr>
    </vt:vector>
  </TitlesOfParts>
  <Company>vsu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Cprice</dc:creator>
  <cp:lastModifiedBy>Terrence Blunt</cp:lastModifiedBy>
  <cp:lastPrinted>2018-01-23T18:05:16Z</cp:lastPrinted>
  <dcterms:created xsi:type="dcterms:W3CDTF">2006-09-13T13:06:34Z</dcterms:created>
  <dcterms:modified xsi:type="dcterms:W3CDTF">2023-03-29T18:06:11Z</dcterms:modified>
</cp:coreProperties>
</file>