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  <sheet name="灯-开关-浴霸" sheetId="4" r:id="rId4"/>
  </sheets>
  <calcPr calcId="152511"/>
</workbook>
</file>

<file path=xl/calcChain.xml><?xml version="1.0" encoding="utf-8"?>
<calcChain xmlns="http://schemas.openxmlformats.org/spreadsheetml/2006/main">
  <c r="E47" i="1" l="1"/>
  <c r="B83" i="1"/>
  <c r="B41" i="1"/>
  <c r="B40" i="1"/>
  <c r="E14" i="4"/>
  <c r="E13" i="4"/>
  <c r="E15" i="4"/>
  <c r="E16" i="4"/>
  <c r="E17" i="4"/>
  <c r="E10" i="4"/>
  <c r="E11" i="4"/>
  <c r="E12" i="4"/>
  <c r="E7" i="4"/>
  <c r="E9" i="4"/>
  <c r="E5" i="4"/>
  <c r="E6" i="4"/>
  <c r="E4" i="4"/>
  <c r="E3" i="4"/>
  <c r="E2" i="4"/>
  <c r="E1" i="4"/>
  <c r="K2" i="1"/>
  <c r="B46" i="1"/>
  <c r="H3" i="1"/>
  <c r="B13" i="1"/>
  <c r="B31" i="1"/>
  <c r="B28" i="1"/>
  <c r="B23" i="1"/>
  <c r="D3" i="1"/>
  <c r="D15" i="1"/>
  <c r="B15" i="1"/>
  <c r="Q11" i="2"/>
  <c r="P11" i="2"/>
  <c r="N9" i="2"/>
  <c r="M9" i="2"/>
  <c r="M11" i="2" s="1"/>
  <c r="L9" i="2"/>
  <c r="L11" i="2" s="1"/>
  <c r="K9" i="2"/>
  <c r="K11" i="2" s="1"/>
  <c r="P8" i="2"/>
  <c r="J8" i="2"/>
  <c r="I8" i="2"/>
  <c r="Q7" i="2"/>
  <c r="J7" i="2"/>
  <c r="J9" i="2" s="1"/>
  <c r="J11" i="2" s="1"/>
  <c r="I7" i="2"/>
  <c r="B41" i="2"/>
  <c r="B39" i="2"/>
  <c r="B38" i="2"/>
  <c r="B35" i="2"/>
  <c r="B34" i="2"/>
  <c r="B32" i="2"/>
  <c r="B31" i="2"/>
  <c r="F10" i="4" l="1"/>
  <c r="E19" i="4"/>
  <c r="L2" i="1"/>
  <c r="G1" i="4"/>
  <c r="H5" i="1"/>
  <c r="D47" i="1"/>
  <c r="H4" i="1"/>
  <c r="H2" i="1"/>
  <c r="I9" i="2"/>
  <c r="I11" i="2" s="1"/>
  <c r="R11" i="2" s="1"/>
  <c r="B47" i="1"/>
  <c r="H8" i="1" l="1"/>
</calcChain>
</file>

<file path=xl/sharedStrings.xml><?xml version="1.0" encoding="utf-8"?>
<sst xmlns="http://schemas.openxmlformats.org/spreadsheetml/2006/main" count="162" uniqueCount="125">
  <si>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</si>
  <si>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</si>
  <si>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</si>
  <si>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</si>
  <si>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</si>
  <si>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</si>
  <si>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</si>
  <si>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</si>
  <si>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</si>
  <si>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</si>
  <si>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</si>
  <si>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</si>
  <si>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</si>
  <si>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</si>
  <si>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</si>
  <si>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</si>
  <si>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</si>
  <si>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</si>
  <si>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</si>
  <si>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</si>
  <si>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</si>
  <si>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</si>
  <si>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</si>
  <si>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</si>
  <si>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</si>
  <si>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</si>
  <si>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</si>
  <si>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</si>
  <si>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</si>
  <si>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</si>
  <si>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</si>
  <si>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</si>
  <si>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</si>
  <si>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</si>
  <si>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</si>
  <si>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</si>
  <si>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</si>
  <si>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</si>
  <si>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</si>
  <si>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</si>
  <si>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</si>
  <si>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</si>
  <si>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</si>
  <si>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</si>
  <si>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</si>
  <si>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</si>
  <si>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</si>
  <si>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</si>
  <si>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</si>
  <si>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</si>
  <si>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</si>
  <si>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</si>
  <si>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</si>
  <si>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</si>
  <si>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</si>
  <si>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</si>
  <si>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</si>
  <si>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</si>
  <si>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</si>
  <si>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</si>
  <si>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</si>
  <si>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</si>
  <si>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</si>
  <si>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</si>
  <si>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</si>
  <si>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</si>
  <si>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https://item.jd.com/1500757.html</t>
  </si>
  <si>
    <t>https://item.jd.com/10657810674.html</t>
  </si>
  <si>
    <t>https://item.jd.com/11176497894.html</t>
  </si>
  <si>
    <t>鞋柜</t>
    <phoneticPr fontId="1" type="noConversion"/>
  </si>
  <si>
    <t>酒柜</t>
    <phoneticPr fontId="1" type="noConversion"/>
  </si>
  <si>
    <t>洗衣机柜</t>
    <phoneticPr fontId="1" type="noConversion"/>
  </si>
  <si>
    <t>阳台柜</t>
    <phoneticPr fontId="1" type="noConversion"/>
  </si>
  <si>
    <t>装修</t>
    <phoneticPr fontId="1" type="noConversion"/>
  </si>
  <si>
    <t>家具家电</t>
    <phoneticPr fontId="1" type="noConversion"/>
  </si>
  <si>
    <t>装修总计</t>
    <phoneticPr fontId="1" type="noConversion"/>
  </si>
  <si>
    <t>优惠券</t>
    <phoneticPr fontId="1" type="noConversion"/>
  </si>
  <si>
    <t>https://item.taobao.com/item.htm?spm=a230r.1.14.123.n4Sert&amp;id=44703018001&amp;ns=1&amp;abbucket=15#detail</t>
  </si>
  <si>
    <t>https://detail.tmall.com/item.htm?spm=a230r.1.14.160.7Ew5AB&amp;id=527576551314&amp;ns=1&amp;abbucket=15&amp;sku_properties=29112:97926</t>
  </si>
  <si>
    <t>https://detail.ju.taobao.com/home.htm?bid=0&amp;city=shanghai&amp;spm=a230r.1.14.29.ye58L8&amp;item_id=520772772097&amp;tracelog=fromsearch&amp;abbucket=15</t>
  </si>
  <si>
    <t>https://detail.tmall.com/item.htm?spm=a220m.1000858.1000725.138.HvRbj2&amp;id=43177306406&amp;skuId=3206404911465&amp;areaId=110108&amp;city=110100&amp;user_id=742226257&amp;cat_id=50030787&amp;is_b=1&amp;rn=a2640831ab36b2baf80904e1050233a9</t>
  </si>
  <si>
    <t>https://detail.tmall.com/item.htm?spm=a230r.1.14.30.YI5HyU&amp;id=539634932962&amp;ns=1&amp;abbucket=15</t>
  </si>
  <si>
    <t>https://detail.tmall.com/item.htm?spm=a220m.1000858.1000725.110.2mWmrM&amp;id=22431471204&amp;skuId=3217006342696&amp;areaId=110108&amp;city=110100&amp;user_id=753247266&amp;cat_id=2&amp;is_b=1&amp;rn=0d203968672629e92b50cf4a1e48afc2</t>
  </si>
  <si>
    <t>https://item.jd.com/2974100.html</t>
  </si>
  <si>
    <t>https://item.jd.com/1143562.html</t>
  </si>
  <si>
    <t>https://item.jd.com/1760146.html</t>
  </si>
  <si>
    <t>https://item.jd.com/2820782.html
https://item.jd.com/2077654.html</t>
    <phoneticPr fontId="1" type="noConversion"/>
  </si>
  <si>
    <t>家具家电</t>
    <phoneticPr fontId="1" type="noConversion"/>
  </si>
  <si>
    <t>地砖 不够</t>
    <phoneticPr fontId="1" type="noConversion"/>
  </si>
  <si>
    <t>增项</t>
    <phoneticPr fontId="1" type="noConversion"/>
  </si>
  <si>
    <t>装修公司</t>
    <phoneticPr fontId="1" type="noConversion"/>
  </si>
  <si>
    <t>窗帘</t>
    <phoneticPr fontId="1" type="noConversion"/>
  </si>
  <si>
    <t>五孔开关</t>
    <phoneticPr fontId="1" type="noConversion"/>
  </si>
  <si>
    <t>电脑</t>
    <phoneticPr fontId="1" type="noConversion"/>
  </si>
  <si>
    <t>白板</t>
    <phoneticPr fontId="1" type="noConversion"/>
  </si>
  <si>
    <t>16a</t>
    <phoneticPr fontId="1" type="noConversion"/>
  </si>
  <si>
    <t>一开</t>
    <phoneticPr fontId="1" type="noConversion"/>
  </si>
  <si>
    <t>二开</t>
    <phoneticPr fontId="1" type="noConversion"/>
  </si>
  <si>
    <t>奥普浴霸</t>
    <phoneticPr fontId="1" type="noConversion"/>
  </si>
  <si>
    <t>客厅 水晶</t>
    <phoneticPr fontId="1" type="noConversion"/>
  </si>
  <si>
    <t>餐厅 高脚杯</t>
    <phoneticPr fontId="1" type="noConversion"/>
  </si>
  <si>
    <t>送遥控器*3</t>
    <phoneticPr fontId="1" type="noConversion"/>
  </si>
  <si>
    <t>卧室</t>
    <phoneticPr fontId="1" type="noConversion"/>
  </si>
  <si>
    <t>次卧-太阳月亮</t>
    <phoneticPr fontId="1" type="noConversion"/>
  </si>
  <si>
    <t>玄关-门口</t>
    <phoneticPr fontId="1" type="noConversion"/>
  </si>
  <si>
    <t>玄关 对门</t>
  </si>
  <si>
    <t>80圆灯</t>
    <phoneticPr fontId="1" type="noConversion"/>
  </si>
  <si>
    <t>红长</t>
    <phoneticPr fontId="1" type="noConversion"/>
  </si>
  <si>
    <t>防水盒10 送3个</t>
    <phoneticPr fontId="1" type="noConversion"/>
  </si>
  <si>
    <t>9016方</t>
    <phoneticPr fontId="1" type="noConversion"/>
  </si>
  <si>
    <t>定金1260, 差3000</t>
    <phoneticPr fontId="1" type="noConversion"/>
  </si>
  <si>
    <t>热水器</t>
    <phoneticPr fontId="1" type="noConversion"/>
  </si>
  <si>
    <t>900/2300</t>
    <phoneticPr fontId="1" type="noConversion"/>
  </si>
  <si>
    <t>预计</t>
    <phoneticPr fontId="1" type="noConversion"/>
  </si>
  <si>
    <t>排除砖10换8/未排除剩砖</t>
    <phoneticPr fontId="1" type="noConversion"/>
  </si>
  <si>
    <t>剩砖</t>
    <phoneticPr fontId="1" type="noConversion"/>
  </si>
  <si>
    <t>墙砖2箱8块</t>
    <phoneticPr fontId="1" type="noConversion"/>
  </si>
  <si>
    <t>小地砖5块</t>
    <phoneticPr fontId="1" type="noConversion"/>
  </si>
  <si>
    <t>儿童书桌</t>
    <phoneticPr fontId="1" type="noConversion"/>
  </si>
  <si>
    <t>床垫</t>
    <phoneticPr fontId="1" type="noConversion"/>
  </si>
  <si>
    <t>含1床垫</t>
    <phoneticPr fontId="1" type="noConversion"/>
  </si>
  <si>
    <t>门*3++包口</t>
    <phoneticPr fontId="1" type="noConversion"/>
  </si>
  <si>
    <t>推拉门</t>
    <phoneticPr fontId="1" type="noConversion"/>
  </si>
  <si>
    <t>8400 预付5000</t>
    <phoneticPr fontId="1" type="noConversion"/>
  </si>
  <si>
    <t>净化器/净水器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</si>
</sst>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A40" workbookViewId="0">
      <selection activeCell="E47" sqref="E47"/>
    </sheetView>
  </sheetViews>
  <sheetFormatPr defaultRowHeight="13.5"/>
  <cols>
    <col min="1" max="1" width="19.125" customWidth="1"/>
    <col min="3" max="3" width="19" customWidth="1"/>
    <col min="5" max="5" width="9" style="41"/>
    <col min="7" max="7" width="10" customWidth="1"/>
    <col min="10" max="10" width="9" style="33"/>
  </cols>
  <sheetData>
    <row r="1" spans="1:14">
      <c r="B1" t="s">
        <v>51</v>
      </c>
      <c r="D1" t="s">
        <v>33</v>
      </c>
      <c r="I1" s="33"/>
      <c r="K1" s="2" t="s">
        <v>52</v>
      </c>
      <c r="L1" s="8" t="s">
        <v>53</v>
      </c>
      <c r="M1" s="12" t="s">
        <v>59</v>
      </c>
      <c r="N1" s="25" t="s">
        <v>89</v>
      </c>
    </row>
    <row r="2" spans="1:14" s="16" customFormat="1">
      <c r="A2" s="1" t="s">
        <v>73</v>
      </c>
      <c r="E2" s="41"/>
      <c r="G2" s="16" t="s">
        <v>75</v>
      </c>
      <c r="H2" s="11">
        <f>SUM(B3:B17)</f>
        <v>53287.5</v>
      </c>
      <c r="J2" s="33"/>
      <c r="K2" s="2">
        <f>SUM(B3:B11)</f>
        <v>43074</v>
      </c>
      <c r="L2" s="16">
        <f>SUM(B13:B17)</f>
        <v>10213.5</v>
      </c>
    </row>
    <row r="3" spans="1:14" ht="27">
      <c r="A3" s="2" t="s">
        <v>3</v>
      </c>
      <c r="B3" s="2">
        <v>26090</v>
      </c>
      <c r="C3" s="10" t="s">
        <v>35</v>
      </c>
      <c r="D3" s="2">
        <f>26090+20</f>
        <v>26110</v>
      </c>
      <c r="E3" s="2"/>
      <c r="G3" s="2" t="s">
        <v>90</v>
      </c>
      <c r="H3" s="5">
        <f>SUM(B3:B11)</f>
        <v>43074</v>
      </c>
    </row>
    <row r="4" spans="1:14">
      <c r="A4" s="2" t="s">
        <v>4</v>
      </c>
      <c r="B4" s="2">
        <v>14371</v>
      </c>
      <c r="C4" s="2" t="s">
        <v>114</v>
      </c>
      <c r="D4" s="2">
        <v>12263</v>
      </c>
      <c r="E4" s="2"/>
      <c r="G4" s="8" t="s">
        <v>53</v>
      </c>
      <c r="H4" s="7">
        <f>SUM(B13:B17)</f>
        <v>10213.5</v>
      </c>
    </row>
    <row r="5" spans="1:14" s="17" customFormat="1">
      <c r="A5" s="2" t="s">
        <v>76</v>
      </c>
      <c r="B5" s="2">
        <v>-2000</v>
      </c>
      <c r="C5" s="2"/>
      <c r="D5" s="42">
        <v>0</v>
      </c>
      <c r="E5" s="39"/>
      <c r="G5" s="21" t="s">
        <v>87</v>
      </c>
      <c r="H5" s="21">
        <f>SUM(B20:B46)</f>
        <v>105873</v>
      </c>
      <c r="J5" s="33"/>
    </row>
    <row r="6" spans="1:14" s="15" customFormat="1">
      <c r="A6" s="20" t="s">
        <v>71</v>
      </c>
      <c r="B6" s="12">
        <v>1000</v>
      </c>
      <c r="D6" s="42"/>
      <c r="E6" s="39"/>
      <c r="J6" s="33"/>
    </row>
    <row r="7" spans="1:14" s="15" customFormat="1">
      <c r="A7" s="14" t="s">
        <v>72</v>
      </c>
      <c r="B7" s="12">
        <v>700</v>
      </c>
      <c r="D7" s="42"/>
      <c r="E7" s="39"/>
      <c r="J7" s="33"/>
    </row>
    <row r="8" spans="1:14">
      <c r="A8" s="25" t="s">
        <v>64</v>
      </c>
      <c r="B8" s="27">
        <v>1000</v>
      </c>
      <c r="C8" s="2"/>
      <c r="D8" s="2"/>
      <c r="E8" s="2"/>
      <c r="G8" s="33" t="s">
        <v>113</v>
      </c>
      <c r="H8">
        <f>H2+H5</f>
        <v>159160.5</v>
      </c>
    </row>
    <row r="9" spans="1:14">
      <c r="A9" s="2" t="s">
        <v>5</v>
      </c>
      <c r="B9" s="2">
        <v>1355</v>
      </c>
      <c r="C9" s="2" t="s">
        <v>6</v>
      </c>
      <c r="D9" s="2"/>
      <c r="E9" s="2"/>
    </row>
    <row r="10" spans="1:14">
      <c r="A10" s="26" t="s">
        <v>49</v>
      </c>
      <c r="B10" s="27">
        <v>154</v>
      </c>
      <c r="C10" s="27"/>
      <c r="D10" s="27">
        <v>154</v>
      </c>
      <c r="E10" s="27"/>
    </row>
    <row r="11" spans="1:14">
      <c r="A11" s="26" t="s">
        <v>50</v>
      </c>
      <c r="B11" s="27">
        <v>404</v>
      </c>
      <c r="C11" s="27"/>
      <c r="D11" s="27">
        <v>404</v>
      </c>
      <c r="E11" s="27"/>
    </row>
    <row r="12" spans="1:14" s="16" customFormat="1">
      <c r="A12" s="4"/>
      <c r="C12" s="5"/>
      <c r="D12" s="5"/>
      <c r="E12" s="5"/>
      <c r="J12" s="33"/>
    </row>
    <row r="13" spans="1:14">
      <c r="A13" s="8" t="s">
        <v>0</v>
      </c>
      <c r="B13" s="8">
        <f>7500+200</f>
        <v>7700</v>
      </c>
      <c r="C13" s="8" t="s">
        <v>34</v>
      </c>
      <c r="D13" s="8">
        <v>7700</v>
      </c>
      <c r="E13" s="8"/>
    </row>
    <row r="14" spans="1:14" s="24" customFormat="1">
      <c r="A14" s="25" t="s">
        <v>88</v>
      </c>
      <c r="B14" s="25">
        <v>195</v>
      </c>
      <c r="C14" s="25"/>
      <c r="D14" s="25">
        <v>195</v>
      </c>
      <c r="E14" s="25"/>
      <c r="J14" s="33"/>
    </row>
    <row r="15" spans="1:14" ht="27">
      <c r="A15" s="6" t="s">
        <v>36</v>
      </c>
      <c r="B15" s="7">
        <f>146.5+74</f>
        <v>220.5</v>
      </c>
      <c r="C15" s="7"/>
      <c r="D15" s="7">
        <f>146.5+74</f>
        <v>220.5</v>
      </c>
      <c r="E15" s="7"/>
    </row>
    <row r="16" spans="1:14">
      <c r="A16" s="9" t="s">
        <v>54</v>
      </c>
      <c r="B16" s="12">
        <v>1500</v>
      </c>
      <c r="C16" s="5"/>
      <c r="D16" s="5"/>
      <c r="E16" s="5"/>
    </row>
    <row r="17" spans="1:13">
      <c r="A17" s="9" t="s">
        <v>55</v>
      </c>
      <c r="B17" s="11">
        <v>598</v>
      </c>
      <c r="C17" s="5"/>
      <c r="D17" s="5">
        <v>200</v>
      </c>
      <c r="E17" s="5"/>
      <c r="G17" t="s">
        <v>56</v>
      </c>
    </row>
    <row r="18" spans="1:13" s="16" customFormat="1">
      <c r="A18" s="9"/>
      <c r="C18" s="5"/>
      <c r="D18" s="5"/>
      <c r="E18" s="5"/>
      <c r="J18" s="33"/>
    </row>
    <row r="19" spans="1:13" s="16" customFormat="1">
      <c r="A19" s="19" t="s">
        <v>74</v>
      </c>
      <c r="C19" s="5"/>
      <c r="D19" s="5"/>
      <c r="E19" s="5"/>
      <c r="J19" s="33"/>
    </row>
    <row r="20" spans="1:13">
      <c r="A20" s="8" t="s">
        <v>1</v>
      </c>
      <c r="B20" s="8">
        <v>3400</v>
      </c>
      <c r="C20" s="8" t="s">
        <v>2</v>
      </c>
      <c r="D20" s="8">
        <v>1000</v>
      </c>
      <c r="E20" s="8">
        <v>2400</v>
      </c>
    </row>
    <row r="21" spans="1:13" s="33" customFormat="1">
      <c r="A21" s="8" t="s">
        <v>111</v>
      </c>
      <c r="B21" s="8">
        <v>3200</v>
      </c>
      <c r="C21" s="8" t="s">
        <v>112</v>
      </c>
      <c r="D21" s="8">
        <v>3200</v>
      </c>
      <c r="E21" s="8"/>
    </row>
    <row r="22" spans="1:13" ht="27">
      <c r="A22" s="6" t="s">
        <v>32</v>
      </c>
      <c r="B22" s="7">
        <v>11000</v>
      </c>
      <c r="C22" s="7" t="s">
        <v>31</v>
      </c>
      <c r="D22" s="7">
        <v>1100</v>
      </c>
      <c r="E22" s="7">
        <v>9900</v>
      </c>
    </row>
    <row r="23" spans="1:13" ht="49.5" customHeight="1">
      <c r="A23" s="3" t="s">
        <v>57</v>
      </c>
      <c r="B23">
        <f>89+189</f>
        <v>278</v>
      </c>
      <c r="G23" s="44" t="s">
        <v>60</v>
      </c>
      <c r="H23" s="44"/>
      <c r="I23" s="44"/>
      <c r="J23" s="44"/>
      <c r="K23" s="44"/>
      <c r="L23" s="44"/>
      <c r="M23" s="44"/>
    </row>
    <row r="24" spans="1:13">
      <c r="A24" s="36" t="s">
        <v>124</v>
      </c>
      <c r="B24">
        <v>1299</v>
      </c>
      <c r="G24" s="13" t="s">
        <v>66</v>
      </c>
    </row>
    <row r="25" spans="1:13" s="37" customFormat="1">
      <c r="A25" s="36" t="s">
        <v>122</v>
      </c>
      <c r="B25" s="7">
        <v>6000</v>
      </c>
      <c r="E25" s="41"/>
    </row>
    <row r="26" spans="1:13">
      <c r="A26" s="36" t="s">
        <v>121</v>
      </c>
      <c r="B26" s="12">
        <v>10000</v>
      </c>
      <c r="C26" s="37" t="s">
        <v>123</v>
      </c>
      <c r="D26">
        <v>5000</v>
      </c>
      <c r="E26" s="41">
        <v>3400</v>
      </c>
    </row>
    <row r="27" spans="1:13">
      <c r="A27" s="20" t="s">
        <v>41</v>
      </c>
      <c r="B27" s="23">
        <v>1250</v>
      </c>
      <c r="D27" s="43">
        <v>26270</v>
      </c>
      <c r="E27" s="40"/>
      <c r="G27" s="21" t="s">
        <v>80</v>
      </c>
    </row>
    <row r="28" spans="1:13" s="35" customFormat="1">
      <c r="A28" s="34" t="s">
        <v>37</v>
      </c>
      <c r="B28" s="35">
        <f>4399*3</f>
        <v>13197</v>
      </c>
      <c r="C28" s="35" t="s">
        <v>120</v>
      </c>
      <c r="D28" s="43"/>
      <c r="E28" s="40"/>
      <c r="G28" s="35" t="s">
        <v>67</v>
      </c>
    </row>
    <row r="29" spans="1:13">
      <c r="A29" s="20" t="s">
        <v>39</v>
      </c>
      <c r="B29" s="23">
        <v>3850</v>
      </c>
      <c r="D29" s="43"/>
      <c r="E29" s="40"/>
      <c r="G29" s="21" t="s">
        <v>79</v>
      </c>
    </row>
    <row r="30" spans="1:13" s="35" customFormat="1">
      <c r="A30" s="34" t="s">
        <v>118</v>
      </c>
      <c r="D30" s="43"/>
      <c r="E30" s="40"/>
    </row>
    <row r="31" spans="1:13" s="35" customFormat="1">
      <c r="A31" s="34" t="s">
        <v>38</v>
      </c>
      <c r="B31" s="35">
        <f>4299*3</f>
        <v>12897</v>
      </c>
      <c r="D31" s="43"/>
      <c r="E31" s="40"/>
      <c r="G31" s="35" t="s">
        <v>68</v>
      </c>
    </row>
    <row r="32" spans="1:13" s="35" customFormat="1">
      <c r="A32" s="34" t="s">
        <v>119</v>
      </c>
      <c r="B32" s="35">
        <v>3000</v>
      </c>
      <c r="D32" s="38"/>
      <c r="E32" s="38"/>
    </row>
    <row r="33" spans="1:20">
      <c r="A33" s="20" t="s">
        <v>40</v>
      </c>
      <c r="B33">
        <v>2000</v>
      </c>
      <c r="D33" s="38"/>
      <c r="E33" s="38"/>
      <c r="G33" s="21" t="s">
        <v>77</v>
      </c>
    </row>
    <row r="34" spans="1:20" s="15" customFormat="1">
      <c r="A34" s="20" t="s">
        <v>69</v>
      </c>
      <c r="B34" s="15">
        <v>600</v>
      </c>
      <c r="E34" s="41"/>
      <c r="G34" s="21" t="s">
        <v>78</v>
      </c>
      <c r="J34" s="33"/>
    </row>
    <row r="35" spans="1:20" s="15" customFormat="1">
      <c r="A35" s="20" t="s">
        <v>70</v>
      </c>
      <c r="B35" s="22">
        <v>1200</v>
      </c>
      <c r="E35" s="41"/>
      <c r="J35" s="33"/>
    </row>
    <row r="36" spans="1:20">
      <c r="A36" s="20" t="s">
        <v>43</v>
      </c>
      <c r="B36" s="23">
        <v>2259</v>
      </c>
      <c r="G36" s="21" t="s">
        <v>82</v>
      </c>
    </row>
    <row r="37" spans="1:20">
      <c r="A37" s="18" t="s">
        <v>44</v>
      </c>
    </row>
    <row r="38" spans="1:20">
      <c r="A38" s="20" t="s">
        <v>45</v>
      </c>
      <c r="B38">
        <v>600</v>
      </c>
      <c r="G38" s="21" t="s">
        <v>81</v>
      </c>
    </row>
    <row r="39" spans="1:20" s="29" customFormat="1">
      <c r="A39" s="28" t="s">
        <v>91</v>
      </c>
      <c r="B39" s="22">
        <v>3000</v>
      </c>
      <c r="E39" s="41"/>
      <c r="J39" s="33"/>
    </row>
    <row r="40" spans="1:20">
      <c r="A40" s="9" t="s">
        <v>58</v>
      </c>
      <c r="B40" s="11">
        <f>1299*2</f>
        <v>2598</v>
      </c>
      <c r="C40" s="43" t="s">
        <v>110</v>
      </c>
      <c r="D40" s="45">
        <v>1260</v>
      </c>
      <c r="G40" s="13" t="s">
        <v>65</v>
      </c>
    </row>
    <row r="41" spans="1:20" ht="82.5" customHeight="1">
      <c r="A41" s="3" t="s">
        <v>62</v>
      </c>
      <c r="B41" s="31">
        <f>999+299*2+359+89+299+339</f>
        <v>2683</v>
      </c>
      <c r="C41" s="43"/>
      <c r="D41" s="45"/>
      <c r="E41" s="41">
        <v>3000</v>
      </c>
      <c r="G41" s="44" t="s">
        <v>61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spans="1:20">
      <c r="A42" s="3" t="s">
        <v>63</v>
      </c>
      <c r="B42" s="12">
        <v>300</v>
      </c>
      <c r="C42" s="43"/>
      <c r="D42" s="45"/>
      <c r="G42" s="3"/>
    </row>
    <row r="43" spans="1:20">
      <c r="A43" s="20" t="s">
        <v>42</v>
      </c>
      <c r="B43">
        <v>3579</v>
      </c>
      <c r="G43" s="21" t="s">
        <v>83</v>
      </c>
    </row>
    <row r="44" spans="1:20">
      <c r="A44" s="20" t="s">
        <v>48</v>
      </c>
      <c r="B44">
        <v>1599</v>
      </c>
      <c r="G44" s="21" t="s">
        <v>84</v>
      </c>
    </row>
    <row r="45" spans="1:20">
      <c r="A45" s="3" t="s">
        <v>47</v>
      </c>
      <c r="B45">
        <v>3598</v>
      </c>
      <c r="G45" s="21" t="s">
        <v>85</v>
      </c>
    </row>
    <row r="46" spans="1:20" ht="27.75" customHeight="1">
      <c r="A46" s="3" t="s">
        <v>46</v>
      </c>
      <c r="B46" s="21">
        <f>7488+2499*2</f>
        <v>12486</v>
      </c>
      <c r="G46" s="44" t="s">
        <v>86</v>
      </c>
      <c r="H46" s="44"/>
      <c r="I46" s="44"/>
      <c r="J46" s="44"/>
      <c r="K46" s="44"/>
    </row>
    <row r="47" spans="1:20">
      <c r="B47">
        <f>SUM(B3:B46)</f>
        <v>159160.5</v>
      </c>
      <c r="D47">
        <f>SUM(D3:D46)</f>
        <v>85076.5</v>
      </c>
      <c r="E47" s="41">
        <f>SUM(E2:E45)</f>
        <v>18700</v>
      </c>
    </row>
    <row r="66" spans="2:2">
      <c r="B66" s="12">
        <v>1500</v>
      </c>
    </row>
    <row r="67" spans="2:2">
      <c r="B67" s="11">
        <v>598</v>
      </c>
    </row>
    <row r="68" spans="2:2">
      <c r="B68" s="41">
        <v>278</v>
      </c>
    </row>
    <row r="69" spans="2:2">
      <c r="B69" s="41">
        <v>1299</v>
      </c>
    </row>
    <row r="70" spans="2:2">
      <c r="B70" s="7">
        <v>6000</v>
      </c>
    </row>
    <row r="71" spans="2:2">
      <c r="B71" s="41">
        <v>3000</v>
      </c>
    </row>
    <row r="72" spans="2:2">
      <c r="B72" s="41">
        <v>2000</v>
      </c>
    </row>
    <row r="73" spans="2:2">
      <c r="B73" s="41">
        <v>600</v>
      </c>
    </row>
    <row r="74" spans="2:2">
      <c r="B74" s="22">
        <v>1200</v>
      </c>
    </row>
    <row r="75" spans="2:2">
      <c r="B75" s="23">
        <v>2259</v>
      </c>
    </row>
    <row r="76" spans="2:2">
      <c r="B76" s="41"/>
    </row>
    <row r="77" spans="2:2">
      <c r="B77" s="41">
        <v>600</v>
      </c>
    </row>
    <row r="78" spans="2:2">
      <c r="B78" s="22">
        <v>3000</v>
      </c>
    </row>
    <row r="79" spans="2:2">
      <c r="B79" s="41">
        <v>3579</v>
      </c>
    </row>
    <row r="80" spans="2:2">
      <c r="B80" s="41">
        <v>1599</v>
      </c>
    </row>
    <row r="81" spans="2:2">
      <c r="B81" s="41">
        <v>3598</v>
      </c>
    </row>
    <row r="82" spans="2:2">
      <c r="B82" s="41">
        <v>12486</v>
      </c>
    </row>
    <row r="83" spans="2:2">
      <c r="B83">
        <f>SUM(B66:B82)</f>
        <v>43596</v>
      </c>
    </row>
  </sheetData>
  <mergeCells count="7">
    <mergeCell ref="D5:D7"/>
    <mergeCell ref="C40:C42"/>
    <mergeCell ref="G41:T41"/>
    <mergeCell ref="G23:M23"/>
    <mergeCell ref="G46:K46"/>
    <mergeCell ref="D40:D42"/>
    <mergeCell ref="D27:D3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"/>
    </sheetView>
  </sheetViews>
  <sheetFormatPr defaultRowHeight="13.5"/>
  <cols>
    <col min="2" max="2" width="11.625" customWidth="1"/>
    <col min="3" max="3" width="10.375" customWidth="1"/>
  </cols>
  <sheetData>
    <row r="1" spans="1:3">
      <c r="A1" t="s">
        <v>7</v>
      </c>
      <c r="B1">
        <v>154</v>
      </c>
    </row>
    <row r="2" spans="1:3">
      <c r="A2" t="s">
        <v>8</v>
      </c>
      <c r="B2" t="s">
        <v>9</v>
      </c>
    </row>
    <row r="3" spans="1:3">
      <c r="A3" s="33" t="s">
        <v>115</v>
      </c>
      <c r="B3" s="33" t="s">
        <v>116</v>
      </c>
      <c r="C3" s="33" t="s">
        <v>117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0" sqref="F10:F17"/>
    </sheetView>
  </sheetViews>
  <sheetFormatPr defaultRowHeight="13.5"/>
  <cols>
    <col min="1" max="1" width="11.625" style="30" customWidth="1"/>
    <col min="2" max="2" width="12.875" customWidth="1"/>
  </cols>
  <sheetData>
    <row r="1" spans="1:7">
      <c r="B1" s="30" t="s">
        <v>92</v>
      </c>
      <c r="C1">
        <v>34</v>
      </c>
      <c r="D1">
        <v>14</v>
      </c>
      <c r="E1">
        <f t="shared" ref="E1:E7" si="0">C1*D1</f>
        <v>476</v>
      </c>
      <c r="G1" s="43">
        <f>SUM(E1:E7)</f>
        <v>761</v>
      </c>
    </row>
    <row r="2" spans="1:7">
      <c r="B2" s="30" t="s">
        <v>93</v>
      </c>
      <c r="C2">
        <v>1</v>
      </c>
      <c r="D2">
        <v>24</v>
      </c>
      <c r="E2" s="30">
        <f t="shared" si="0"/>
        <v>24</v>
      </c>
      <c r="G2" s="43"/>
    </row>
    <row r="3" spans="1:7">
      <c r="B3" s="30" t="s">
        <v>94</v>
      </c>
      <c r="C3">
        <v>10</v>
      </c>
      <c r="D3">
        <v>7.6</v>
      </c>
      <c r="E3" s="30">
        <f t="shared" si="0"/>
        <v>76</v>
      </c>
      <c r="G3" s="43"/>
    </row>
    <row r="4" spans="1:7">
      <c r="B4" s="30" t="s">
        <v>95</v>
      </c>
      <c r="C4">
        <v>4</v>
      </c>
      <c r="D4">
        <v>17</v>
      </c>
      <c r="E4" s="30">
        <f t="shared" si="0"/>
        <v>68</v>
      </c>
      <c r="G4" s="43"/>
    </row>
    <row r="5" spans="1:7">
      <c r="B5" s="30" t="s">
        <v>42</v>
      </c>
      <c r="C5">
        <v>1</v>
      </c>
      <c r="D5">
        <v>17</v>
      </c>
      <c r="E5" s="30">
        <f t="shared" si="0"/>
        <v>17</v>
      </c>
      <c r="G5" s="43"/>
    </row>
    <row r="6" spans="1:7">
      <c r="B6" s="30" t="s">
        <v>96</v>
      </c>
      <c r="C6">
        <v>7</v>
      </c>
      <c r="D6">
        <v>10</v>
      </c>
      <c r="E6" s="30">
        <f t="shared" si="0"/>
        <v>70</v>
      </c>
      <c r="G6" s="43"/>
    </row>
    <row r="7" spans="1:7">
      <c r="B7" s="30" t="s">
        <v>97</v>
      </c>
      <c r="C7">
        <v>2</v>
      </c>
      <c r="D7">
        <v>15</v>
      </c>
      <c r="E7" s="30">
        <f t="shared" si="0"/>
        <v>30</v>
      </c>
      <c r="G7" s="43"/>
    </row>
    <row r="8" spans="1:7">
      <c r="E8" s="30"/>
    </row>
    <row r="9" spans="1:7">
      <c r="B9" s="30" t="s">
        <v>98</v>
      </c>
      <c r="C9">
        <v>2</v>
      </c>
      <c r="D9">
        <v>650</v>
      </c>
      <c r="E9" s="30">
        <f t="shared" ref="E9:E17" si="1">C9*D9</f>
        <v>1300</v>
      </c>
    </row>
    <row r="10" spans="1:7">
      <c r="B10" s="30" t="s">
        <v>99</v>
      </c>
      <c r="C10">
        <v>1</v>
      </c>
      <c r="D10">
        <v>700</v>
      </c>
      <c r="E10" s="30">
        <f t="shared" si="1"/>
        <v>700</v>
      </c>
      <c r="F10" s="43">
        <f>SUM(E10:E17)</f>
        <v>2270</v>
      </c>
    </row>
    <row r="11" spans="1:7">
      <c r="B11" s="30" t="s">
        <v>100</v>
      </c>
      <c r="C11">
        <v>1</v>
      </c>
      <c r="D11">
        <v>280</v>
      </c>
      <c r="E11" s="30">
        <f t="shared" si="1"/>
        <v>280</v>
      </c>
      <c r="F11" s="43"/>
    </row>
    <row r="12" spans="1:7">
      <c r="B12" s="30" t="s">
        <v>102</v>
      </c>
      <c r="C12">
        <v>2</v>
      </c>
      <c r="D12">
        <v>280</v>
      </c>
      <c r="E12" s="30">
        <f t="shared" si="1"/>
        <v>560</v>
      </c>
      <c r="F12" s="43"/>
      <c r="G12" s="30" t="s">
        <v>101</v>
      </c>
    </row>
    <row r="13" spans="1:7">
      <c r="B13" s="30" t="s">
        <v>103</v>
      </c>
      <c r="C13">
        <v>1</v>
      </c>
      <c r="D13">
        <v>240</v>
      </c>
      <c r="E13" s="30">
        <f t="shared" si="1"/>
        <v>240</v>
      </c>
      <c r="F13" s="43"/>
    </row>
    <row r="14" spans="1:7" s="30" customFormat="1">
      <c r="B14" s="30" t="s">
        <v>109</v>
      </c>
      <c r="C14" s="30">
        <v>1</v>
      </c>
      <c r="D14" s="30">
        <v>200</v>
      </c>
      <c r="E14" s="30">
        <f t="shared" si="1"/>
        <v>200</v>
      </c>
      <c r="F14" s="43"/>
    </row>
    <row r="15" spans="1:7">
      <c r="B15" s="30" t="s">
        <v>104</v>
      </c>
      <c r="C15">
        <v>1</v>
      </c>
      <c r="D15">
        <v>80</v>
      </c>
      <c r="E15" s="30">
        <f t="shared" si="1"/>
        <v>80</v>
      </c>
      <c r="F15" s="43"/>
    </row>
    <row r="16" spans="1:7">
      <c r="A16" s="43" t="s">
        <v>105</v>
      </c>
      <c r="B16" s="30" t="s">
        <v>106</v>
      </c>
      <c r="C16">
        <v>1</v>
      </c>
      <c r="D16">
        <v>80</v>
      </c>
      <c r="E16" s="30">
        <f t="shared" si="1"/>
        <v>80</v>
      </c>
      <c r="F16" s="43"/>
    </row>
    <row r="17" spans="1:8">
      <c r="A17" s="43"/>
      <c r="B17" s="30" t="s">
        <v>107</v>
      </c>
      <c r="C17">
        <v>1</v>
      </c>
      <c r="D17">
        <v>130</v>
      </c>
      <c r="E17" s="30">
        <f t="shared" si="1"/>
        <v>130</v>
      </c>
      <c r="F17" s="43"/>
      <c r="G17" s="43" t="s">
        <v>108</v>
      </c>
      <c r="H17" s="43"/>
    </row>
    <row r="18" spans="1:8" s="30" customFormat="1">
      <c r="A18" s="32"/>
      <c r="G18" s="32"/>
      <c r="H18" s="32"/>
    </row>
    <row r="19" spans="1:8">
      <c r="E19">
        <f>SUM(E1:E18)</f>
        <v>4331</v>
      </c>
    </row>
    <row r="21" spans="1:8">
      <c r="E21">
        <v>4260</v>
      </c>
    </row>
  </sheetData>
  <mergeCells count="4">
    <mergeCell ref="G17:H17"/>
    <mergeCell ref="G1:G7"/>
    <mergeCell ref="A16:A17"/>
    <mergeCell ref="F10:F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钱</vt:lpstr>
      <vt:lpstr>水电费用</vt:lpstr>
      <vt:lpstr>材料更换</vt:lpstr>
      <vt:lpstr>灯-开关-浴霸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2017-03-03T03:06:52Z</dcterms:modified>
</cp:coreProperties>
</file>