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as\Documents\Pessoal Thiago\Cursos\Excel com IA - DIO\Projeto - criar ferramenta investimentos\"/>
    </mc:Choice>
  </mc:AlternateContent>
  <xr:revisionPtr revIDLastSave="0" documentId="13_ncr:1_{7237CCB7-8FD3-44D3-8491-8D9D20A1293B}" xr6:coauthVersionLast="47" xr6:coauthVersionMax="47" xr10:uidLastSave="{00000000-0000-0000-0000-000000000000}"/>
  <workbookProtection lockStructure="1"/>
  <bookViews>
    <workbookView xWindow="14290" yWindow="-60" windowWidth="19420" windowHeight="11500" xr2:uid="{D015477F-9848-447F-B627-8112F9665C35}"/>
  </bookViews>
  <sheets>
    <sheet name="Dashboard" sheetId="2" r:id="rId1"/>
    <sheet name="FIIs" sheetId="5" r:id="rId2"/>
    <sheet name="Dados" sheetId="4" state="hidden" r:id="rId3"/>
  </sheets>
  <definedNames>
    <definedName name="aporte_mensal">Dashboard!$C$11</definedName>
    <definedName name="DadosExternos_1" localSheetId="2" hidden="1">Dados!$A$1:$H$27</definedName>
    <definedName name="patrimonio_acumulado">Dashboard!$I$11</definedName>
    <definedName name="perfil_investidor">Dashboard!$C$10</definedName>
    <definedName name="prazo_investimento">Dashboard!$C$14</definedName>
    <definedName name="rendimento_mensal">Dashboard!$I$10</definedName>
    <definedName name="valor_aportado">Dashboard!$I$12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5" l="1"/>
  <c r="M7" i="5"/>
  <c r="N7" i="5"/>
  <c r="O7" i="5"/>
  <c r="L8" i="5"/>
  <c r="M8" i="5"/>
  <c r="N8" i="5"/>
  <c r="O8" i="5"/>
  <c r="L9" i="5"/>
  <c r="M9" i="5"/>
  <c r="N9" i="5"/>
  <c r="O9" i="5"/>
  <c r="L10" i="5"/>
  <c r="M10" i="5"/>
  <c r="N10" i="5"/>
  <c r="O10" i="5"/>
  <c r="M6" i="5"/>
  <c r="N6" i="5"/>
  <c r="O6" i="5"/>
  <c r="L6" i="5"/>
  <c r="G7" i="5"/>
  <c r="H7" i="5"/>
  <c r="I7" i="5"/>
  <c r="J7" i="5"/>
  <c r="G8" i="5"/>
  <c r="H8" i="5"/>
  <c r="I8" i="5"/>
  <c r="J8" i="5"/>
  <c r="G9" i="5"/>
  <c r="H9" i="5"/>
  <c r="I9" i="5"/>
  <c r="J9" i="5"/>
  <c r="G10" i="5"/>
  <c r="H10" i="5"/>
  <c r="I10" i="5"/>
  <c r="J10" i="5"/>
  <c r="H6" i="5"/>
  <c r="I6" i="5"/>
  <c r="J6" i="5"/>
  <c r="G6" i="5"/>
  <c r="B7" i="5"/>
  <c r="C7" i="5"/>
  <c r="D7" i="5"/>
  <c r="E7" i="5"/>
  <c r="B8" i="5"/>
  <c r="C8" i="5"/>
  <c r="D8" i="5"/>
  <c r="E8" i="5"/>
  <c r="B9" i="5"/>
  <c r="C9" i="5"/>
  <c r="D9" i="5"/>
  <c r="E9" i="5"/>
  <c r="B10" i="5"/>
  <c r="C10" i="5"/>
  <c r="D10" i="5"/>
  <c r="E10" i="5"/>
  <c r="C6" i="5"/>
  <c r="D6" i="5"/>
  <c r="E6" i="5"/>
  <c r="B6" i="5"/>
  <c r="I12" i="2"/>
  <c r="E17" i="2"/>
  <c r="E18" i="2" a="1"/>
  <c r="E18" i="2" s="1"/>
  <c r="E19" i="2" s="1"/>
  <c r="I10" i="2" a="1"/>
  <c r="I10" i="2" s="1"/>
  <c r="I11" i="2" s="1"/>
  <c r="I14" i="2" s="1"/>
  <c r="I1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6B1DC-516D-4551-8D4E-550FDF1AE3B2}" keepAlive="1" interval="5" name="Consulta - Table 0" description="Conexão com a consulta 'Table 0' na pasta de trabalho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<sst xmlns="http://schemas.openxmlformats.org/spreadsheetml/2006/main" count="140" uniqueCount="103">
  <si>
    <t>Melhores opções perfil Conservador</t>
  </si>
  <si>
    <t>Ticker</t>
  </si>
  <si>
    <t>DY anual</t>
  </si>
  <si>
    <t>DY mensal</t>
  </si>
  <si>
    <t>Melhores opções perfil Moderado</t>
  </si>
  <si>
    <t>Melhores opções perfil Agressivo</t>
  </si>
  <si>
    <t>JSRE11</t>
  </si>
  <si>
    <t>URPR11</t>
  </si>
  <si>
    <t>VCRA11</t>
  </si>
  <si>
    <t>KORE11</t>
  </si>
  <si>
    <t>HCTR11</t>
  </si>
  <si>
    <t>TRXB11</t>
  </si>
  <si>
    <t>CPTR11</t>
  </si>
  <si>
    <t>XPCA11</t>
  </si>
  <si>
    <t>KNRI11</t>
  </si>
  <si>
    <t>BTLG11</t>
  </si>
  <si>
    <t>VILG11</t>
  </si>
  <si>
    <t>RECR11</t>
  </si>
  <si>
    <t>KNCA11</t>
  </si>
  <si>
    <t>RBRY11</t>
  </si>
  <si>
    <t>Preço atual</t>
  </si>
  <si>
    <t>Rendimento anual</t>
  </si>
  <si>
    <t>Taxa real de retorno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</si>
  <si>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</si>
  <si>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</si>
  <si>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</si>
  <si>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</si>
  <si>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</si>
  <si>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</si>
  <si>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</si>
  <si>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</si>
  <si>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IPCA 12 meses</t>
  </si>
  <si>
    <t>0,81%</t>
  </si>
  <si>
    <t>0,72%</t>
  </si>
  <si>
    <t>9,21%</t>
  </si>
  <si>
    <t>0,74%</t>
  </si>
  <si>
    <t>9,79%</t>
  </si>
  <si>
    <t>0,78%</t>
  </si>
  <si>
    <t>Média</t>
  </si>
  <si>
    <t>7,81</t>
  </si>
  <si>
    <t>1,06%</t>
  </si>
  <si>
    <t>13,37%</t>
  </si>
  <si>
    <t>1,05%</t>
  </si>
  <si>
    <t>12,76%</t>
  </si>
  <si>
    <t>1,01%</t>
  </si>
  <si>
    <t>22,42%</t>
  </si>
  <si>
    <t>1,70%</t>
  </si>
  <si>
    <t>17,37%</t>
  </si>
  <si>
    <t>1,34%</t>
  </si>
  <si>
    <t>1,35%</t>
  </si>
  <si>
    <t>18,07%</t>
  </si>
  <si>
    <t>1,39%</t>
  </si>
  <si>
    <t>123,97</t>
  </si>
  <si>
    <t>Agressivo</t>
  </si>
  <si>
    <t>Planilha de Investimentos em FIIs</t>
  </si>
  <si>
    <t>17,53%</t>
  </si>
  <si>
    <t>1,36%</t>
  </si>
  <si>
    <t>Configurações</t>
  </si>
  <si>
    <t>Perfil de investidor</t>
  </si>
  <si>
    <t>Aporte mensal</t>
  </si>
  <si>
    <t>Prazo de investimento</t>
  </si>
  <si>
    <t>Ano(s)</t>
  </si>
  <si>
    <t>Simulação de Patrimônio</t>
  </si>
  <si>
    <t>Taxa de rendimento mensal</t>
  </si>
  <si>
    <t>Patrimônio acumulado</t>
  </si>
  <si>
    <t>Valor aportado</t>
  </si>
  <si>
    <t>Valor recebido de juros</t>
  </si>
  <si>
    <t>Dividendos mensais</t>
  </si>
  <si>
    <t>12,79%</t>
  </si>
  <si>
    <t>85,7</t>
  </si>
  <si>
    <t>Inflação (IPCA)</t>
  </si>
  <si>
    <t xml:space="preserve">A taxa real de retorno, também conhecida como taxa de juros real, é a taxa de retorno de um investimento ajustada pela inflação. Ela representa o ganho real do investimento, descontada a perda de poder de compra causada pela inflação. Em outras palavras, é o quanto o investimento rendeu acima do aumento dos preços. </t>
  </si>
  <si>
    <t>24,85</t>
  </si>
  <si>
    <t>Taxa Real de Retorno Anual do Investimento</t>
  </si>
  <si>
    <t>13,49%</t>
  </si>
  <si>
    <t>65</t>
  </si>
  <si>
    <t>10,19%</t>
  </si>
  <si>
    <t>93,5</t>
  </si>
  <si>
    <t>17,46%</t>
  </si>
  <si>
    <t>1 ano</t>
  </si>
  <si>
    <t>50 anos</t>
  </si>
  <si>
    <t>Sugestões de compra para seu Perfil de Investidor</t>
  </si>
  <si>
    <t>Perfil Conservador</t>
  </si>
  <si>
    <t>Perfil Moderado</t>
  </si>
  <si>
    <t>Preço da cota (R$)</t>
  </si>
  <si>
    <t>Perfil Agressivo</t>
  </si>
  <si>
    <t xml:space="preserve">Utilize esta planilha para simular o rendimento dos seus investimentos utilizando nossas sugestões de compras de FIIs. </t>
  </si>
  <si>
    <t>8,20%</t>
  </si>
  <si>
    <t>0,66%</t>
  </si>
  <si>
    <r>
      <t xml:space="preserve">Selecione o seu </t>
    </r>
    <r>
      <rPr>
        <b/>
        <u/>
        <sz val="9"/>
        <color rgb="FF004881"/>
        <rFont val="Calibri"/>
        <family val="2"/>
        <scheme val="minor"/>
      </rPr>
      <t>Perfil de investidor</t>
    </r>
    <r>
      <rPr>
        <b/>
        <sz val="9"/>
        <color rgb="FF004881"/>
        <rFont val="Calibri"/>
        <family val="2"/>
        <scheme val="minor"/>
      </rPr>
      <t xml:space="preserve"> e entre com o seu </t>
    </r>
    <r>
      <rPr>
        <b/>
        <u/>
        <sz val="9"/>
        <color rgb="FF004881"/>
        <rFont val="Calibri"/>
        <family val="2"/>
        <scheme val="minor"/>
      </rPr>
      <t>Aporte mensal</t>
    </r>
    <r>
      <rPr>
        <b/>
        <sz val="9"/>
        <color rgb="FF004881"/>
        <rFont val="Calibri"/>
        <family val="2"/>
        <scheme val="minor"/>
      </rPr>
      <t xml:space="preserve"> e </t>
    </r>
    <r>
      <rPr>
        <b/>
        <u/>
        <sz val="9"/>
        <color rgb="FF004881"/>
        <rFont val="Calibri"/>
        <family val="2"/>
        <scheme val="minor"/>
      </rPr>
      <t>Prazo de investimento</t>
    </r>
    <r>
      <rPr>
        <b/>
        <sz val="9"/>
        <color rgb="FF004881"/>
        <rFont val="Calibri"/>
        <family val="2"/>
        <scheme val="minor"/>
      </rPr>
      <t xml:space="preserve"> (deslize a barra de rolagem) em Configurações e simule cenários para encontrar o seu investimento desejado, você pode acessar a aba FIIs para encontrar os tickers das nossas sugestões de compra para você alcançar o resultado esperado nas simulações.</t>
    </r>
  </si>
  <si>
    <t>85,21</t>
  </si>
  <si>
    <t>9,35</t>
  </si>
  <si>
    <t>9,02%</t>
  </si>
  <si>
    <t>7,38</t>
  </si>
  <si>
    <t>146,63</t>
  </si>
  <si>
    <t>63,25</t>
  </si>
  <si>
    <t>101,5</t>
  </si>
  <si>
    <t>KCRE11</t>
  </si>
  <si>
    <t>13,10%</t>
  </si>
  <si>
    <t>1,03%</t>
  </si>
  <si>
    <t>84,91</t>
  </si>
  <si>
    <t>94,89</t>
  </si>
  <si>
    <t>44,83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</si>
</sst>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71" formatCode="_-[$R$-416]\ * #,##0.00_-;\-[$R$-416]\ * #,##0.00_-;_-[$R$-416]\ * &quot;-&quot;??_-;_-@_-"/>
    <numFmt numFmtId="172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004881"/>
      <name val="Calibri"/>
      <family val="2"/>
      <scheme val="minor"/>
    </font>
    <font>
      <b/>
      <sz val="9"/>
      <color rgb="FF00488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9"/>
      <color rgb="FF00488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488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Font="1"/>
    <xf numFmtId="0" fontId="0" fillId="0" borderId="0" xfId="0" applyNumberForma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5" fillId="0" borderId="0" xfId="0" applyFont="1" applyAlignment="1"/>
    <xf numFmtId="0" fontId="8" fillId="4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vertical="center"/>
    </xf>
    <xf numFmtId="172" fontId="0" fillId="2" borderId="0" xfId="1" applyNumberFormat="1" applyFont="1" applyFill="1"/>
    <xf numFmtId="0" fontId="6" fillId="2" borderId="0" xfId="0" applyFont="1" applyFill="1" applyAlignment="1">
      <alignment horizontal="right" vertical="center"/>
    </xf>
    <xf numFmtId="171" fontId="6" fillId="2" borderId="0" xfId="0" applyNumberFormat="1" applyFont="1" applyFill="1"/>
    <xf numFmtId="44" fontId="6" fillId="2" borderId="0" xfId="1" applyFont="1" applyFill="1"/>
    <xf numFmtId="44" fontId="0" fillId="2" borderId="0" xfId="1" applyFont="1" applyFill="1"/>
    <xf numFmtId="10" fontId="0" fillId="2" borderId="0" xfId="2" applyNumberFormat="1" applyFont="1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7" fillId="2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/>
    <xf numFmtId="0" fontId="0" fillId="5" borderId="2" xfId="0" applyFill="1" applyBorder="1" applyAlignment="1">
      <alignment horizontal="center" vertical="center"/>
    </xf>
    <xf numFmtId="172" fontId="0" fillId="5" borderId="2" xfId="1" applyNumberFormat="1" applyFont="1" applyFill="1" applyBorder="1" applyAlignment="1">
      <alignment horizontal="center" vertical="center"/>
    </xf>
    <xf numFmtId="0" fontId="2" fillId="5" borderId="0" xfId="0" applyFont="1" applyFill="1" applyBorder="1"/>
    <xf numFmtId="0" fontId="0" fillId="5" borderId="0" xfId="0" applyFill="1" applyBorder="1" applyAlignment="1">
      <alignment horizontal="center" vertical="center"/>
    </xf>
    <xf numFmtId="172" fontId="0" fillId="5" borderId="0" xfId="1" applyNumberFormat="1" applyFont="1" applyFill="1" applyBorder="1" applyAlignment="1">
      <alignment horizontal="center" vertical="center"/>
    </xf>
    <xf numFmtId="0" fontId="2" fillId="5" borderId="3" xfId="0" applyFont="1" applyFill="1" applyBorder="1"/>
    <xf numFmtId="0" fontId="0" fillId="5" borderId="3" xfId="0" applyFill="1" applyBorder="1" applyAlignment="1">
      <alignment horizontal="center" vertical="center"/>
    </xf>
    <xf numFmtId="172" fontId="0" fillId="5" borderId="3" xfId="1" applyNumberFormat="1" applyFont="1" applyFill="1" applyBorder="1" applyAlignment="1">
      <alignment horizontal="center" vertical="center"/>
    </xf>
    <xf numFmtId="0" fontId="2" fillId="6" borderId="2" xfId="0" applyFont="1" applyFill="1" applyBorder="1"/>
    <xf numFmtId="0" fontId="0" fillId="6" borderId="2" xfId="0" applyFill="1" applyBorder="1" applyAlignment="1">
      <alignment horizontal="center" vertical="center"/>
    </xf>
    <xf numFmtId="0" fontId="2" fillId="6" borderId="0" xfId="0" applyFont="1" applyFill="1" applyBorder="1"/>
    <xf numFmtId="0" fontId="0" fillId="6" borderId="0" xfId="0" applyFill="1" applyBorder="1" applyAlignment="1">
      <alignment horizontal="center" vertical="center"/>
    </xf>
    <xf numFmtId="0" fontId="2" fillId="6" borderId="3" xfId="0" applyFont="1" applyFill="1" applyBorder="1"/>
    <xf numFmtId="0" fontId="0" fillId="6" borderId="3" xfId="0" applyFill="1" applyBorder="1" applyAlignment="1">
      <alignment horizontal="center" vertical="center"/>
    </xf>
    <xf numFmtId="0" fontId="2" fillId="7" borderId="2" xfId="0" applyFont="1" applyFill="1" applyBorder="1"/>
    <xf numFmtId="0" fontId="0" fillId="7" borderId="2" xfId="0" applyFill="1" applyBorder="1" applyAlignment="1">
      <alignment horizontal="center" vertical="center"/>
    </xf>
    <xf numFmtId="0" fontId="2" fillId="7" borderId="0" xfId="0" applyFont="1" applyFill="1" applyBorder="1"/>
    <xf numFmtId="0" fontId="0" fillId="7" borderId="0" xfId="0" applyFill="1" applyBorder="1" applyAlignment="1">
      <alignment horizontal="center" vertical="center"/>
    </xf>
    <xf numFmtId="0" fontId="2" fillId="7" borderId="3" xfId="0" applyFont="1" applyFill="1" applyBorder="1"/>
    <xf numFmtId="0" fontId="0" fillId="7" borderId="3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44" fontId="0" fillId="3" borderId="0" xfId="1" applyFont="1" applyFill="1" applyAlignment="1" applyProtection="1">
      <alignment horizontal="center"/>
      <protection locked="0"/>
    </xf>
    <xf numFmtId="0" fontId="4" fillId="0" borderId="0" xfId="0" applyFont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6" xfId="0" applyFill="1" applyBorder="1" applyProtection="1">
      <protection locked="0"/>
    </xf>
    <xf numFmtId="0" fontId="0" fillId="3" borderId="13" xfId="0" applyFill="1" applyBorder="1"/>
  </cellXfs>
  <cellStyles count="3">
    <cellStyle name="Moeda" xfId="1" builtinId="4"/>
    <cellStyle name="Normal" xfId="0" builtinId="0"/>
    <cellStyle name="Porcentagem" xfId="2" builtinId="5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4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Composição do Patrimônio</a:t>
            </a:r>
            <a:r>
              <a:rPr lang="pt-BR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022-4CDD-8615-8DBC80DEBF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Dashboard!$F$12:$F$13</c:f>
              <c:strCache>
                <c:ptCount val="2"/>
                <c:pt idx="0">
                  <c:v>Valor aportado</c:v>
                </c:pt>
                <c:pt idx="1">
                  <c:v>Valor recebido de juros</c:v>
                </c:pt>
              </c:strCache>
            </c:strRef>
          </c:cat>
          <c:val>
            <c:numRef>
              <c:f>Dashboard!$I$12:$I$13</c:f>
              <c:numCache>
                <c:formatCode>_("R$"* #,##0.00_);_("R$"* \(#,##0.00\);_("R$"* "-"??_);_(@_)</c:formatCode>
                <c:ptCount val="2"/>
                <c:pt idx="0" formatCode="_-[$R$-416]\ * #,##0.00_-;\-[$R$-416]\ * #,##0.00_-;_-[$R$-416]\ * &quot;-&quot;??_-;_-@_-">
                  <c:v>576000</c:v>
                </c:pt>
                <c:pt idx="1">
                  <c:v>19319763.337015007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2-4CDD-8615-8DBC80DEBFB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2" fmlaLink="$C$14" horiz="1" max="50" min="1" page="10" val="3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22225</xdr:colOff>
      <xdr:row>0</xdr:row>
      <xdr:rowOff>34925</xdr:rowOff>
    </xdr:from>
    <xdr:to>
      <xdr:col>4</xdr:col>
      <xdr:colOff>53976</xdr:colOff>
      <xdr:row>6</xdr:row>
      <xdr:rowOff>168275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9DEF60B-A149-4882-ABE9-A894250651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08" b="17056"/>
        <a:stretch/>
      </xdr:blipFill>
      <xdr:spPr>
        <a:xfrm>
          <a:off x="22225" y="34925"/>
          <a:ext cx="2406651" cy="16700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53975</xdr:colOff>
          <xdr:row>11</xdr:row>
          <xdr:rowOff>168275</xdr:rowOff>
        </xdr:from>
        <xdr:to>
          <xdr:col>3</xdr:col>
          <xdr:colOff>549275</xdr:colOff>
          <xdr:row>12</xdr:row>
          <xdr:rowOff>187325</xdr:rowOff>
        </xdr:to>
        <xdr:sp macro="" textlink="">
          <xdr:nvSpPr>
            <xdr:cNvPr id="2054" name="Scroll Ba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8</xdr:col>
      <xdr:colOff>993775</xdr:colOff>
      <xdr:row>7</xdr:row>
      <xdr:rowOff>73024</xdr:rowOff>
    </xdr:from>
    <xdr:to>
      <xdr:col>13</xdr:col>
      <xdr:colOff>263525</xdr:colOff>
      <xdr:row>22</xdr:row>
      <xdr:rowOff>130175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594194-1CEA-43F6-B56A-5E06F16B4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DFF66753-21D9-4133-BBE3-715333239D53}" autoFormatId="16" applyNumberFormats="0" applyBorderFormats="0" applyFontFormats="0" applyPatternFormats="0" applyAlignmentFormats="0" applyWidthHeightFormats="0">
  <queryTableRefresh nextId="9">
    <queryTableFields count="8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B8277-8F25-45F2-AE5A-FB9BC902FC83}" name="Table_0" displayName="Table_0" ref="A1:H27" tableType="queryTable" totalsRowShown="0">
  <tableColumns count="8">
    <tableColumn id="1" xr3:uid="{26AB12E2-2A93-47E2-8525-32937AE2B396}" uniqueName="1" name="Column3" queryTableFieldId="1" dataDxfId="6"/>
    <tableColumn id="2" xr3:uid="{497E5EBD-F778-4453-8566-418A01497822}" uniqueName="2" name="Column4" queryTableFieldId="2" dataDxfId="5"/>
    <tableColumn id="3" xr3:uid="{4ED458E8-5741-4E15-9781-4FE34D08844F}" uniqueName="3" name="Column5" queryTableFieldId="3" dataDxfId="4"/>
    <tableColumn id="4" xr3:uid="{F0935C33-854A-47FB-8E08-EA9F1ACB777E}" uniqueName="4" name="Column6" queryTableFieldId="4" dataDxfId="3"/>
    <tableColumn id="5" xr3:uid="{1C1A016E-3299-449D-B05A-9AC55BDEFF39}" uniqueName="5" name="Column7" queryTableFieldId="5" dataDxfId="2"/>
    <tableColumn id="6" xr3:uid="{A2169C12-8394-4578-952D-4BF618E796B9}" uniqueName="6" name="Column8" queryTableFieldId="6" dataDxfId="1"/>
    <tableColumn id="7" xr3:uid="{39547D99-A852-4AD2-8F81-5DD887A7EAA2}" uniqueName="7" name="Column9" queryTableFieldId="7" dataDxfId="0"/>
    <tableColumn id="8" xr3:uid="{76861606-8DFB-4636-B62C-97EEE6F52189}" uniqueName="8" name="Column1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547-A327-400A-9EA1-46E866C7526D}">
  <sheetPr codeName="Planilha1"/>
  <dimension ref="B1:O24"/>
  <sheetViews>
    <sheetView showGridLines="0" showRowColHeaders="0" tabSelected="1" zoomScale="85" zoomScaleNormal="85" workbookViewId="0">
      <pane ySplit="7" topLeftCell="A8" activePane="bottomLeft" state="frozen"/>
      <selection pane="bottomLeft" activeCell="C10" sqref="C10:D10"/>
    </sheetView>
  </sheetViews>
  <sheetFormatPr defaultColWidth="0" defaultRowHeight="15" x14ac:dyDescent="0.25"/>
  <cols>
    <col min="1" max="1" width="1.5703125" customWidth="1"/>
    <col min="2" max="2" width="17.7109375" customWidth="1"/>
    <col min="3" max="3" width="8" customWidth="1"/>
    <col min="4" max="4" width="8.7109375" customWidth="1"/>
    <col min="5" max="5" width="9.140625" customWidth="1"/>
    <col min="6" max="6" width="6.7109375" customWidth="1"/>
    <col min="7" max="7" width="9.140625" customWidth="1"/>
    <col min="8" max="8" width="10.85546875" customWidth="1"/>
    <col min="9" max="9" width="26.28515625" customWidth="1"/>
    <col min="10" max="11" width="9.140625" customWidth="1"/>
    <col min="12" max="12" width="20.7109375" customWidth="1"/>
    <col min="13" max="13" width="16" customWidth="1"/>
    <col min="14" max="14" width="12.42578125" bestFit="1" customWidth="1"/>
    <col min="15" max="15" width="9.140625" customWidth="1"/>
    <col min="16" max="16384" width="9.140625" hidden="1"/>
  </cols>
  <sheetData>
    <row r="1" spans="2:15" ht="46.5" customHeight="1" x14ac:dyDescent="0.25">
      <c r="F1" s="3" t="s">
        <v>54</v>
      </c>
      <c r="G1" s="3"/>
      <c r="H1" s="3"/>
      <c r="I1" s="3"/>
      <c r="J1" s="3"/>
      <c r="K1" s="3"/>
      <c r="L1" s="3"/>
      <c r="M1" s="3"/>
      <c r="N1" s="3"/>
      <c r="O1" s="3"/>
    </row>
    <row r="2" spans="2:15" ht="15" customHeight="1" x14ac:dyDescent="0.25"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15" customHeight="1" x14ac:dyDescent="0.25"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5" customHeight="1" x14ac:dyDescent="0.25"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5" customHeight="1" x14ac:dyDescent="0.25">
      <c r="F5" s="60" t="s">
        <v>86</v>
      </c>
      <c r="G5" s="60"/>
      <c r="H5" s="60"/>
      <c r="I5" s="60"/>
      <c r="J5" s="60"/>
      <c r="K5" s="60"/>
      <c r="L5" s="60"/>
      <c r="M5" s="60"/>
      <c r="N5" s="60"/>
      <c r="O5" s="60"/>
    </row>
    <row r="6" spans="2:15" ht="15" customHeight="1" x14ac:dyDescent="0.25">
      <c r="F6" s="60" t="s">
        <v>89</v>
      </c>
      <c r="G6" s="60"/>
      <c r="H6" s="60"/>
      <c r="I6" s="60"/>
      <c r="J6" s="60"/>
      <c r="K6" s="60"/>
      <c r="L6" s="60"/>
      <c r="M6" s="60"/>
      <c r="N6" s="60"/>
      <c r="O6" s="60"/>
    </row>
    <row r="7" spans="2:15" x14ac:dyDescent="0.25">
      <c r="F7" s="60"/>
      <c r="G7" s="60"/>
      <c r="H7" s="60"/>
      <c r="I7" s="60"/>
      <c r="J7" s="60"/>
      <c r="K7" s="60"/>
      <c r="L7" s="60"/>
      <c r="M7" s="60"/>
      <c r="N7" s="60"/>
      <c r="O7" s="60"/>
    </row>
    <row r="9" spans="2:15" ht="18.75" x14ac:dyDescent="0.3">
      <c r="B9" s="9" t="s">
        <v>57</v>
      </c>
      <c r="C9" s="9"/>
      <c r="D9" s="9"/>
      <c r="E9" s="8"/>
      <c r="F9" s="9" t="s">
        <v>62</v>
      </c>
      <c r="G9" s="9"/>
      <c r="H9" s="9"/>
      <c r="I9" s="9"/>
    </row>
    <row r="10" spans="2:15" x14ac:dyDescent="0.25">
      <c r="B10" s="5" t="s">
        <v>58</v>
      </c>
      <c r="C10" s="58" t="s">
        <v>53</v>
      </c>
      <c r="D10" s="58"/>
      <c r="F10" s="7" t="s">
        <v>63</v>
      </c>
      <c r="G10" s="7"/>
      <c r="H10" s="7"/>
      <c r="I10" s="10" t="str" cm="1">
        <f t="array" ref="I10">_xlfn.IFS(C10="Conservador",Dados!C9,C10="Moderado",Dados!C18,C10="Agressivo",Dados!C27)</f>
        <v>1,36%</v>
      </c>
    </row>
    <row r="11" spans="2:15" ht="15.75" thickBot="1" x14ac:dyDescent="0.3">
      <c r="B11" s="5" t="s">
        <v>59</v>
      </c>
      <c r="C11" s="59">
        <v>1500</v>
      </c>
      <c r="D11" s="59"/>
      <c r="F11" s="11" t="s">
        <v>64</v>
      </c>
      <c r="G11" s="11"/>
      <c r="H11" s="11"/>
      <c r="I11" s="12">
        <f>FV(rendimento_mensal,prazo_investimento*12,-aporte_mensal,0,1)</f>
        <v>19895763.337015007</v>
      </c>
    </row>
    <row r="12" spans="2:15" ht="15" customHeight="1" thickTop="1" x14ac:dyDescent="0.25">
      <c r="B12" s="6" t="s">
        <v>60</v>
      </c>
      <c r="C12" s="61" t="s">
        <v>79</v>
      </c>
      <c r="D12" s="62" t="s">
        <v>80</v>
      </c>
      <c r="F12" s="13" t="s">
        <v>65</v>
      </c>
      <c r="G12" s="13"/>
      <c r="H12" s="13"/>
      <c r="I12" s="14">
        <f>aporte_mensal*prazo_investimento*12</f>
        <v>576000</v>
      </c>
    </row>
    <row r="13" spans="2:15" ht="15" customHeight="1" x14ac:dyDescent="0.25">
      <c r="B13" s="6"/>
      <c r="C13" s="63"/>
      <c r="D13" s="64"/>
      <c r="F13" s="13" t="s">
        <v>66</v>
      </c>
      <c r="G13" s="13"/>
      <c r="H13" s="13"/>
      <c r="I13" s="15">
        <f>patrimonio_acumulado-valor_aportado</f>
        <v>19319763.337015007</v>
      </c>
    </row>
    <row r="14" spans="2:15" ht="15.75" thickBot="1" x14ac:dyDescent="0.3">
      <c r="B14" s="6"/>
      <c r="C14" s="65">
        <v>32</v>
      </c>
      <c r="D14" s="66" t="s">
        <v>61</v>
      </c>
      <c r="F14" s="11" t="s">
        <v>67</v>
      </c>
      <c r="G14" s="11"/>
      <c r="H14" s="11"/>
      <c r="I14" s="16">
        <f>patrimonio_acumulado*rendimento_mensal</f>
        <v>270582.38138340408</v>
      </c>
    </row>
    <row r="15" spans="2:15" ht="15.75" thickTop="1" x14ac:dyDescent="0.25"/>
    <row r="16" spans="2:15" ht="18.75" x14ac:dyDescent="0.3">
      <c r="B16" s="20" t="s">
        <v>73</v>
      </c>
      <c r="C16" s="20"/>
      <c r="D16" s="20"/>
      <c r="E16" s="20"/>
      <c r="F16" s="20"/>
    </row>
    <row r="17" spans="2:13" x14ac:dyDescent="0.25">
      <c r="B17" s="11" t="s">
        <v>70</v>
      </c>
      <c r="C17" s="11"/>
      <c r="D17" s="11"/>
      <c r="E17" s="17">
        <f>Dados!H3</f>
        <v>5.5300000000000002E-2</v>
      </c>
      <c r="F17" s="17"/>
      <c r="L17" s="4"/>
      <c r="M17" s="4"/>
    </row>
    <row r="18" spans="2:13" x14ac:dyDescent="0.25">
      <c r="B18" s="11" t="s">
        <v>21</v>
      </c>
      <c r="C18" s="11"/>
      <c r="D18" s="11"/>
      <c r="E18" s="18" t="str" cm="1">
        <f t="array" ref="E18">_xlfn.IFS(C10="Conservador",Dados!B9,C10="Moderado",Dados!B18,C10="Agressivo",Dados!B27)</f>
        <v>17,53%</v>
      </c>
      <c r="F18" s="18"/>
    </row>
    <row r="19" spans="2:13" x14ac:dyDescent="0.25">
      <c r="B19" s="11" t="s">
        <v>22</v>
      </c>
      <c r="C19" s="11"/>
      <c r="D19" s="11"/>
      <c r="E19" s="17">
        <f>( 1+E18)/(1+ E17)-1</f>
        <v>0.11371174073723123</v>
      </c>
      <c r="F19" s="17"/>
    </row>
    <row r="20" spans="2:13" ht="15" customHeight="1" x14ac:dyDescent="0.25">
      <c r="B20" s="19" t="s">
        <v>71</v>
      </c>
      <c r="C20" s="19"/>
      <c r="D20" s="19"/>
      <c r="E20" s="19"/>
      <c r="F20" s="19"/>
    </row>
    <row r="21" spans="2:13" x14ac:dyDescent="0.25">
      <c r="B21" s="19"/>
      <c r="C21" s="19"/>
      <c r="D21" s="19"/>
      <c r="E21" s="19"/>
      <c r="F21" s="19"/>
    </row>
    <row r="22" spans="2:13" x14ac:dyDescent="0.25">
      <c r="B22" s="19"/>
      <c r="C22" s="19"/>
      <c r="D22" s="19"/>
      <c r="E22" s="19"/>
      <c r="F22" s="19"/>
    </row>
    <row r="23" spans="2:13" x14ac:dyDescent="0.25">
      <c r="B23" s="19"/>
      <c r="C23" s="19"/>
      <c r="D23" s="19"/>
      <c r="E23" s="19"/>
      <c r="F23" s="19"/>
    </row>
    <row r="24" spans="2:13" x14ac:dyDescent="0.25">
      <c r="B24" s="4"/>
      <c r="C24" s="4"/>
      <c r="D24" s="4"/>
      <c r="E24" s="4"/>
      <c r="F24" s="4"/>
    </row>
  </sheetData>
  <sheetProtection sheet="1" objects="1" scenarios="1" selectLockedCells="1"/>
  <mergeCells count="21">
    <mergeCell ref="B9:D9"/>
    <mergeCell ref="C13:D13"/>
    <mergeCell ref="F9:I9"/>
    <mergeCell ref="B16:F16"/>
    <mergeCell ref="F5:O5"/>
    <mergeCell ref="F6:O7"/>
    <mergeCell ref="E17:F17"/>
    <mergeCell ref="E18:F18"/>
    <mergeCell ref="E19:F19"/>
    <mergeCell ref="B17:D17"/>
    <mergeCell ref="B18:D18"/>
    <mergeCell ref="B19:D19"/>
    <mergeCell ref="F12:H12"/>
    <mergeCell ref="F13:H13"/>
    <mergeCell ref="F14:H14"/>
    <mergeCell ref="F11:H11"/>
    <mergeCell ref="B20:F23"/>
    <mergeCell ref="F1:O4"/>
    <mergeCell ref="C10:D10"/>
    <mergeCell ref="C11:D11"/>
    <mergeCell ref="B12:B14"/>
  </mergeCells>
  <dataValidations count="3">
    <dataValidation allowBlank="1" showInputMessage="1" showErrorMessage="1" prompt="Deslize a barra para escolher o prazo de investimento." sqref="C13:D13" xr:uid="{64637B96-B5B7-4C61-82FD-A1441C28AA29}"/>
    <dataValidation type="textLength" errorStyle="information" allowBlank="1" showInputMessage="1" showErrorMessage="1" errorTitle="Aviso" error="Não digite um valor aqui._x000a__x000a_Deslize a barra acima para escolher o prazo de investimento." sqref="C14" xr:uid="{CB633AB8-4A8A-498A-867F-B555A731F641}">
      <formula1>0</formula1>
      <formula2>0</formula2>
    </dataValidation>
    <dataValidation type="list" allowBlank="1" showInputMessage="1" showErrorMessage="1" sqref="C10:D10" xr:uid="{95E18D4D-DB71-49D1-9E35-CF2BE3D8E6B6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3" name="Scroll Bar 6">
              <controlPr defaultSize="0" autoPict="0" altText="Deslize a barra para escolher o prazo de investimento.">
                <anchor>
                  <from>
                    <xdr:col>2</xdr:col>
                    <xdr:colOff>47625</xdr:colOff>
                    <xdr:row>11</xdr:row>
                    <xdr:rowOff>171450</xdr:rowOff>
                  </from>
                  <to>
                    <xdr:col>3</xdr:col>
                    <xdr:colOff>542925</xdr:colOff>
                    <xdr:row>12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decimal" allowBlank="1" showInputMessage="1" showErrorMessage="1" errorTitle="Ação Proibida" error="Não digite neste campo._x000a__x000a_Ele é preenchido automaticamente." promptTitle="IPCA Acumulado 12 meses" prompt="Este campo é preenchido automaticamente e em tempo real com o IPCA acumulado nos últimos 12 meses diretamente do site do IBGE." xr:uid="{C47D0A8D-6E24-428E-B96D-8AB246DB7A70}">
          <x14:formula1>
            <xm:f>Dados!J3</xm:f>
          </x14:formula1>
          <x14:formula2>
            <xm:f>0</xm:f>
          </x14:formula2>
          <xm:sqref>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D5D8-7013-4EEE-B35A-0FB04278C21D}">
  <sheetPr codeName="Planilha2"/>
  <dimension ref="B1:P11"/>
  <sheetViews>
    <sheetView showGridLines="0" showRowColHeaders="0" workbookViewId="0">
      <selection activeCell="G13" sqref="G13"/>
    </sheetView>
  </sheetViews>
  <sheetFormatPr defaultColWidth="0" defaultRowHeight="15" x14ac:dyDescent="0.25"/>
  <cols>
    <col min="1" max="1" width="1.85546875" customWidth="1"/>
    <col min="2" max="2" width="7.42578125" bestFit="1" customWidth="1"/>
    <col min="3" max="3" width="8.5703125" bestFit="1" customWidth="1"/>
    <col min="4" max="4" width="10.140625" bestFit="1" customWidth="1"/>
    <col min="5" max="5" width="12.7109375" bestFit="1" customWidth="1"/>
    <col min="6" max="6" width="4.28515625" customWidth="1"/>
    <col min="7" max="7" width="8.140625" bestFit="1" customWidth="1"/>
    <col min="8" max="8" width="8.7109375" bestFit="1" customWidth="1"/>
    <col min="9" max="9" width="10.28515625" bestFit="1" customWidth="1"/>
    <col min="10" max="10" width="12.85546875" customWidth="1"/>
    <col min="11" max="11" width="4.42578125" customWidth="1"/>
    <col min="12" max="15" width="9.140625" customWidth="1"/>
    <col min="16" max="16" width="1.85546875" customWidth="1"/>
    <col min="17" max="16384" width="9.140625" hidden="1"/>
  </cols>
  <sheetData>
    <row r="1" spans="2:16" ht="9" customHeight="1" thickBot="1" x14ac:dyDescent="0.3"/>
    <row r="2" spans="2:16" ht="24.75" thickTop="1" thickBot="1" x14ac:dyDescent="0.4">
      <c r="B2" s="55" t="s">
        <v>81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  <c r="P2" s="54"/>
    </row>
    <row r="3" spans="2:16" ht="15.75" thickTop="1" x14ac:dyDescent="0.25">
      <c r="D3" s="52"/>
      <c r="E3" s="52"/>
      <c r="F3" s="53"/>
      <c r="G3" s="52"/>
    </row>
    <row r="4" spans="2:16" ht="18.75" x14ac:dyDescent="0.3">
      <c r="B4" s="22" t="s">
        <v>82</v>
      </c>
      <c r="C4" s="22"/>
      <c r="D4" s="22"/>
      <c r="E4" s="22"/>
      <c r="F4" s="1"/>
      <c r="G4" s="46" t="s">
        <v>83</v>
      </c>
      <c r="H4" s="46"/>
      <c r="I4" s="46"/>
      <c r="J4" s="46"/>
      <c r="K4" s="1"/>
      <c r="L4" s="49" t="s">
        <v>85</v>
      </c>
      <c r="M4" s="49"/>
      <c r="N4" s="49"/>
      <c r="O4" s="49"/>
    </row>
    <row r="5" spans="2:16" ht="30" x14ac:dyDescent="0.25">
      <c r="B5" s="23" t="s">
        <v>1</v>
      </c>
      <c r="C5" s="23" t="s">
        <v>2</v>
      </c>
      <c r="D5" s="23" t="s">
        <v>3</v>
      </c>
      <c r="E5" s="24" t="s">
        <v>84</v>
      </c>
      <c r="F5" s="21"/>
      <c r="G5" s="47" t="s">
        <v>1</v>
      </c>
      <c r="H5" s="47" t="s">
        <v>2</v>
      </c>
      <c r="I5" s="47" t="s">
        <v>3</v>
      </c>
      <c r="J5" s="48" t="s">
        <v>84</v>
      </c>
      <c r="L5" s="50" t="s">
        <v>1</v>
      </c>
      <c r="M5" s="50" t="s">
        <v>2</v>
      </c>
      <c r="N5" s="50" t="s">
        <v>3</v>
      </c>
      <c r="O5" s="51" t="s">
        <v>84</v>
      </c>
    </row>
    <row r="6" spans="2:16" x14ac:dyDescent="0.25">
      <c r="B6" s="25" t="str">
        <f>Dados!A4</f>
        <v>CPTR11</v>
      </c>
      <c r="C6" s="26" t="str">
        <f>Dados!B4</f>
        <v>10,19%</v>
      </c>
      <c r="D6" s="26" t="str">
        <f>Dados!C4</f>
        <v>0,81%</v>
      </c>
      <c r="E6" s="27" t="str">
        <f>Dados!D4</f>
        <v>7,38</v>
      </c>
      <c r="G6" s="34" t="str">
        <f>Dados!A13</f>
        <v>XPCA11</v>
      </c>
      <c r="H6" s="35" t="str">
        <f>Dados!B13</f>
        <v>12,79%</v>
      </c>
      <c r="I6" s="35" t="str">
        <f>Dados!C13</f>
        <v>1,01%</v>
      </c>
      <c r="J6" s="35" t="str">
        <f>Dados!D13</f>
        <v>7,81</v>
      </c>
      <c r="L6" s="40" t="str">
        <f>Dados!A22</f>
        <v>URPR11</v>
      </c>
      <c r="M6" s="41" t="str">
        <f>Dados!B22</f>
        <v>22,42%</v>
      </c>
      <c r="N6" s="41" t="str">
        <f>Dados!C22</f>
        <v>1,70%</v>
      </c>
      <c r="O6" s="41" t="str">
        <f>Dados!D22</f>
        <v>44,83</v>
      </c>
    </row>
    <row r="7" spans="2:16" x14ac:dyDescent="0.25">
      <c r="B7" s="28" t="str">
        <f>Dados!A5</f>
        <v>KNRI11</v>
      </c>
      <c r="C7" s="29" t="str">
        <f>Dados!B5</f>
        <v>8,20%</v>
      </c>
      <c r="D7" s="29" t="str">
        <f>Dados!C5</f>
        <v>0,66%</v>
      </c>
      <c r="E7" s="30" t="str">
        <f>Dados!D5</f>
        <v>146,63</v>
      </c>
      <c r="G7" s="36" t="str">
        <f>Dados!A14</f>
        <v>KCRE11</v>
      </c>
      <c r="H7" s="37" t="str">
        <f>Dados!B14</f>
        <v>13,10%</v>
      </c>
      <c r="I7" s="37" t="str">
        <f>Dados!C14</f>
        <v>1,03%</v>
      </c>
      <c r="J7" s="37" t="str">
        <f>Dados!D14</f>
        <v>9,35</v>
      </c>
      <c r="L7" s="42" t="str">
        <f>Dados!A23</f>
        <v>VCRA11</v>
      </c>
      <c r="M7" s="43" t="str">
        <f>Dados!B23</f>
        <v>17,37%</v>
      </c>
      <c r="N7" s="43" t="str">
        <f>Dados!C23</f>
        <v>1,34%</v>
      </c>
      <c r="O7" s="43" t="str">
        <f>Dados!D23</f>
        <v>65</v>
      </c>
    </row>
    <row r="8" spans="2:16" x14ac:dyDescent="0.25">
      <c r="B8" s="28" t="str">
        <f>Dados!A6</f>
        <v>JSRE11</v>
      </c>
      <c r="C8" s="29" t="str">
        <f>Dados!B6</f>
        <v>9,02%</v>
      </c>
      <c r="D8" s="29" t="str">
        <f>Dados!C6</f>
        <v>0,72%</v>
      </c>
      <c r="E8" s="30" t="str">
        <f>Dados!D6</f>
        <v>63,25</v>
      </c>
      <c r="G8" s="36" t="str">
        <f>Dados!A15</f>
        <v>RECR11</v>
      </c>
      <c r="H8" s="37" t="str">
        <f>Dados!B15</f>
        <v>13,49%</v>
      </c>
      <c r="I8" s="37" t="str">
        <f>Dados!C15</f>
        <v>1,06%</v>
      </c>
      <c r="J8" s="37" t="str">
        <f>Dados!D15</f>
        <v>84,91</v>
      </c>
      <c r="L8" s="42" t="str">
        <f>Dados!A24</f>
        <v>KORE11</v>
      </c>
      <c r="M8" s="43" t="str">
        <f>Dados!B24</f>
        <v>17,46%</v>
      </c>
      <c r="N8" s="43" t="str">
        <f>Dados!C24</f>
        <v>1,35%</v>
      </c>
      <c r="O8" s="43" t="str">
        <f>Dados!D24</f>
        <v>85,7</v>
      </c>
    </row>
    <row r="9" spans="2:16" x14ac:dyDescent="0.25">
      <c r="B9" s="28" t="str">
        <f>Dados!A7</f>
        <v>BTLG11</v>
      </c>
      <c r="C9" s="29" t="str">
        <f>Dados!B7</f>
        <v>9,21%</v>
      </c>
      <c r="D9" s="29" t="str">
        <f>Dados!C7</f>
        <v>0,74%</v>
      </c>
      <c r="E9" s="30" t="str">
        <f>Dados!D7</f>
        <v>101,5</v>
      </c>
      <c r="G9" s="36" t="str">
        <f>Dados!A16</f>
        <v>KNCA11</v>
      </c>
      <c r="H9" s="37" t="str">
        <f>Dados!B16</f>
        <v>13,37%</v>
      </c>
      <c r="I9" s="37" t="str">
        <f>Dados!C16</f>
        <v>1,05%</v>
      </c>
      <c r="J9" s="37" t="str">
        <f>Dados!D16</f>
        <v>94,89</v>
      </c>
      <c r="L9" s="42" t="str">
        <f>Dados!A25</f>
        <v>HCTR11</v>
      </c>
      <c r="M9" s="43" t="str">
        <f>Dados!B25</f>
        <v>17,53%</v>
      </c>
      <c r="N9" s="43" t="str">
        <f>Dados!C25</f>
        <v>1,36%</v>
      </c>
      <c r="O9" s="43" t="str">
        <f>Dados!D25</f>
        <v>24,85</v>
      </c>
    </row>
    <row r="10" spans="2:16" ht="15.75" thickBot="1" x14ac:dyDescent="0.3">
      <c r="B10" s="31" t="str">
        <f>Dados!A8</f>
        <v>VILG11</v>
      </c>
      <c r="C10" s="32" t="str">
        <f>Dados!B8</f>
        <v>9,79%</v>
      </c>
      <c r="D10" s="32" t="str">
        <f>Dados!C8</f>
        <v>0,78%</v>
      </c>
      <c r="E10" s="33" t="str">
        <f>Dados!D8</f>
        <v>85,21</v>
      </c>
      <c r="G10" s="38" t="str">
        <f>Dados!A17</f>
        <v>RBRY11</v>
      </c>
      <c r="H10" s="39" t="str">
        <f>Dados!B17</f>
        <v>12,76%</v>
      </c>
      <c r="I10" s="39" t="str">
        <f>Dados!C17</f>
        <v>1,01%</v>
      </c>
      <c r="J10" s="39" t="str">
        <f>Dados!D17</f>
        <v>93,5</v>
      </c>
      <c r="L10" s="44" t="str">
        <f>Dados!A26</f>
        <v>TRXB11</v>
      </c>
      <c r="M10" s="45" t="str">
        <f>Dados!B26</f>
        <v>18,07%</v>
      </c>
      <c r="N10" s="45" t="str">
        <f>Dados!C26</f>
        <v>1,39%</v>
      </c>
      <c r="O10" s="45" t="str">
        <f>Dados!D26</f>
        <v>123,97</v>
      </c>
    </row>
    <row r="11" spans="2:16" x14ac:dyDescent="0.25">
      <c r="H11" s="21"/>
      <c r="I11" s="21"/>
      <c r="J11" s="21"/>
    </row>
  </sheetData>
  <sheetProtection sheet="1" objects="1" scenarios="1" selectLockedCells="1" selectUnlockedCells="1"/>
  <mergeCells count="4">
    <mergeCell ref="G4:J4"/>
    <mergeCell ref="L4:O4"/>
    <mergeCell ref="B4:E4"/>
    <mergeCell ref="B2:O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357-7471-4015-936F-162770F3CF18}">
  <sheetPr codeName="Planilha3"/>
  <dimension ref="A1:H27"/>
  <sheetViews>
    <sheetView workbookViewId="0">
      <selection activeCell="B14" sqref="B14"/>
    </sheetView>
  </sheetViews>
  <sheetFormatPr defaultRowHeight="15" x14ac:dyDescent="0.25"/>
  <cols>
    <col min="1" max="4" width="33.85546875" bestFit="1" customWidth="1"/>
    <col min="5" max="6" width="8.85546875" bestFit="1" customWidth="1"/>
    <col min="7" max="7" width="13.85546875" bestFit="1" customWidth="1"/>
    <col min="8" max="8" width="9.85546875" bestFit="1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s="2" t="s">
        <v>0</v>
      </c>
      <c r="B2" s="2" t="s">
        <v>0</v>
      </c>
      <c r="C2" s="2" t="s">
        <v>0</v>
      </c>
      <c r="D2" s="2" t="s">
        <v>0</v>
      </c>
      <c r="E2" s="2"/>
      <c r="F2" s="2"/>
      <c r="G2" s="2"/>
    </row>
    <row r="3" spans="1:8" x14ac:dyDescent="0.25">
      <c r="A3" s="2" t="s">
        <v>1</v>
      </c>
      <c r="B3" s="2" t="s">
        <v>2</v>
      </c>
      <c r="C3" s="2" t="s">
        <v>3</v>
      </c>
      <c r="D3" s="2" t="s">
        <v>20</v>
      </c>
      <c r="E3" s="2"/>
      <c r="F3" s="2"/>
      <c r="G3" s="2" t="s">
        <v>31</v>
      </c>
      <c r="H3">
        <v>5.5300000000000002E-2</v>
      </c>
    </row>
    <row r="4" spans="1:8" x14ac:dyDescent="0.25">
      <c r="A4" s="2" t="s">
        <v>12</v>
      </c>
      <c r="B4" s="2" t="s">
        <v>76</v>
      </c>
      <c r="C4" s="2" t="s">
        <v>32</v>
      </c>
      <c r="D4" s="2" t="s">
        <v>93</v>
      </c>
      <c r="E4" s="2"/>
      <c r="F4" s="2"/>
      <c r="G4" s="2"/>
    </row>
    <row r="5" spans="1:8" x14ac:dyDescent="0.25">
      <c r="A5" s="2" t="s">
        <v>14</v>
      </c>
      <c r="B5" s="2" t="s">
        <v>87</v>
      </c>
      <c r="C5" s="2" t="s">
        <v>88</v>
      </c>
      <c r="D5" s="2" t="s">
        <v>94</v>
      </c>
      <c r="E5" s="2"/>
      <c r="F5" s="2"/>
      <c r="G5" s="2"/>
    </row>
    <row r="6" spans="1:8" x14ac:dyDescent="0.25">
      <c r="A6" s="2" t="s">
        <v>6</v>
      </c>
      <c r="B6" s="2" t="s">
        <v>92</v>
      </c>
      <c r="C6" s="2" t="s">
        <v>33</v>
      </c>
      <c r="D6" s="2" t="s">
        <v>95</v>
      </c>
      <c r="E6" s="2"/>
      <c r="F6" s="2"/>
      <c r="G6" s="2"/>
    </row>
    <row r="7" spans="1:8" x14ac:dyDescent="0.25">
      <c r="A7" s="2" t="s">
        <v>15</v>
      </c>
      <c r="B7" s="2" t="s">
        <v>34</v>
      </c>
      <c r="C7" s="2" t="s">
        <v>35</v>
      </c>
      <c r="D7" s="2" t="s">
        <v>96</v>
      </c>
      <c r="E7" s="2"/>
      <c r="F7" s="2"/>
      <c r="G7" s="2"/>
    </row>
    <row r="8" spans="1:8" x14ac:dyDescent="0.25">
      <c r="A8" s="2" t="s">
        <v>16</v>
      </c>
      <c r="B8" s="2" t="s">
        <v>36</v>
      </c>
      <c r="C8" s="2" t="s">
        <v>37</v>
      </c>
      <c r="D8" s="2" t="s">
        <v>90</v>
      </c>
      <c r="E8" s="2"/>
      <c r="F8" s="2"/>
      <c r="G8" s="2"/>
    </row>
    <row r="9" spans="1:8" x14ac:dyDescent="0.25">
      <c r="A9" s="2" t="s">
        <v>38</v>
      </c>
      <c r="B9" s="2" t="s">
        <v>34</v>
      </c>
      <c r="C9" s="2" t="s">
        <v>35</v>
      </c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 t="s">
        <v>4</v>
      </c>
      <c r="B11" s="2" t="s">
        <v>4</v>
      </c>
      <c r="C11" s="2" t="s">
        <v>4</v>
      </c>
      <c r="D11" s="2" t="s">
        <v>4</v>
      </c>
      <c r="E11" s="2"/>
      <c r="F11" s="2"/>
      <c r="G11" s="2"/>
    </row>
    <row r="12" spans="1:8" x14ac:dyDescent="0.25">
      <c r="A12" s="2" t="s">
        <v>1</v>
      </c>
      <c r="B12" s="2" t="s">
        <v>2</v>
      </c>
      <c r="C12" s="2" t="s">
        <v>3</v>
      </c>
      <c r="D12" s="2" t="s">
        <v>20</v>
      </c>
      <c r="E12" s="2"/>
      <c r="F12" s="2"/>
      <c r="G12" s="2"/>
    </row>
    <row r="13" spans="1:8" x14ac:dyDescent="0.25">
      <c r="A13" s="2" t="s">
        <v>13</v>
      </c>
      <c r="B13" s="2" t="s">
        <v>68</v>
      </c>
      <c r="C13" s="2" t="s">
        <v>44</v>
      </c>
      <c r="D13" s="2" t="s">
        <v>39</v>
      </c>
      <c r="E13" s="2"/>
      <c r="F13" s="2"/>
      <c r="G13" s="2"/>
    </row>
    <row r="14" spans="1:8" x14ac:dyDescent="0.25">
      <c r="A14" s="2" t="s">
        <v>97</v>
      </c>
      <c r="B14" s="2" t="s">
        <v>98</v>
      </c>
      <c r="C14" s="2" t="s">
        <v>99</v>
      </c>
      <c r="D14" s="2" t="s">
        <v>91</v>
      </c>
      <c r="E14" s="2"/>
      <c r="F14" s="2"/>
      <c r="G14" s="2"/>
    </row>
    <row r="15" spans="1:8" x14ac:dyDescent="0.25">
      <c r="A15" s="2" t="s">
        <v>17</v>
      </c>
      <c r="B15" s="2" t="s">
        <v>74</v>
      </c>
      <c r="C15" s="2" t="s">
        <v>40</v>
      </c>
      <c r="D15" s="2" t="s">
        <v>100</v>
      </c>
      <c r="E15" s="2"/>
      <c r="F15" s="2"/>
      <c r="G15" s="2"/>
    </row>
    <row r="16" spans="1:8" x14ac:dyDescent="0.25">
      <c r="A16" s="2" t="s">
        <v>18</v>
      </c>
      <c r="B16" s="2" t="s">
        <v>41</v>
      </c>
      <c r="C16" s="2" t="s">
        <v>42</v>
      </c>
      <c r="D16" s="2" t="s">
        <v>101</v>
      </c>
      <c r="E16" s="2"/>
      <c r="F16" s="2"/>
      <c r="G16" s="2"/>
    </row>
    <row r="17" spans="1:7" x14ac:dyDescent="0.25">
      <c r="A17" s="2" t="s">
        <v>19</v>
      </c>
      <c r="B17" s="2" t="s">
        <v>43</v>
      </c>
      <c r="C17" s="2" t="s">
        <v>44</v>
      </c>
      <c r="D17" s="2" t="s">
        <v>77</v>
      </c>
      <c r="E17" s="2"/>
      <c r="F17" s="2"/>
      <c r="G17" s="2"/>
    </row>
    <row r="18" spans="1:7" x14ac:dyDescent="0.25">
      <c r="A18" s="2" t="s">
        <v>38</v>
      </c>
      <c r="B18" s="2" t="s">
        <v>98</v>
      </c>
      <c r="C18" s="2" t="s">
        <v>99</v>
      </c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/>
      <c r="F20" s="2"/>
      <c r="G20" s="2"/>
    </row>
    <row r="21" spans="1:7" x14ac:dyDescent="0.25">
      <c r="A21" s="2" t="s">
        <v>1</v>
      </c>
      <c r="B21" s="2" t="s">
        <v>2</v>
      </c>
      <c r="C21" s="2" t="s">
        <v>3</v>
      </c>
      <c r="D21" s="2" t="s">
        <v>20</v>
      </c>
      <c r="E21" s="2"/>
      <c r="F21" s="2"/>
      <c r="G21" s="2"/>
    </row>
    <row r="22" spans="1:7" x14ac:dyDescent="0.25">
      <c r="A22" s="2" t="s">
        <v>7</v>
      </c>
      <c r="B22" s="2" t="s">
        <v>45</v>
      </c>
      <c r="C22" s="2" t="s">
        <v>46</v>
      </c>
      <c r="D22" s="2" t="s">
        <v>102</v>
      </c>
      <c r="E22" s="2"/>
      <c r="F22" s="2"/>
      <c r="G22" s="2"/>
    </row>
    <row r="23" spans="1:7" x14ac:dyDescent="0.25">
      <c r="A23" s="2" t="s">
        <v>8</v>
      </c>
      <c r="B23" s="2" t="s">
        <v>47</v>
      </c>
      <c r="C23" s="2" t="s">
        <v>48</v>
      </c>
      <c r="D23" s="2" t="s">
        <v>75</v>
      </c>
      <c r="E23" s="2"/>
      <c r="F23" s="2"/>
      <c r="G23" s="2"/>
    </row>
    <row r="24" spans="1:7" x14ac:dyDescent="0.25">
      <c r="A24" s="2" t="s">
        <v>9</v>
      </c>
      <c r="B24" s="2" t="s">
        <v>78</v>
      </c>
      <c r="C24" s="2" t="s">
        <v>49</v>
      </c>
      <c r="D24" s="2" t="s">
        <v>69</v>
      </c>
      <c r="E24" s="2"/>
      <c r="F24" s="2"/>
      <c r="G24" s="2"/>
    </row>
    <row r="25" spans="1:7" x14ac:dyDescent="0.25">
      <c r="A25" s="2" t="s">
        <v>10</v>
      </c>
      <c r="B25" s="2" t="s">
        <v>55</v>
      </c>
      <c r="C25" s="2" t="s">
        <v>56</v>
      </c>
      <c r="D25" s="2" t="s">
        <v>72</v>
      </c>
      <c r="E25" s="2"/>
      <c r="F25" s="2"/>
      <c r="G25" s="2"/>
    </row>
    <row r="26" spans="1:7" x14ac:dyDescent="0.25">
      <c r="A26" s="2" t="s">
        <v>11</v>
      </c>
      <c r="B26" s="2" t="s">
        <v>50</v>
      </c>
      <c r="C26" s="2" t="s">
        <v>51</v>
      </c>
      <c r="D26" s="2" t="s">
        <v>52</v>
      </c>
      <c r="E26" s="2"/>
      <c r="F26" s="2"/>
      <c r="G26" s="2"/>
    </row>
    <row r="27" spans="1:7" x14ac:dyDescent="0.25">
      <c r="A27" s="2" t="s">
        <v>38</v>
      </c>
      <c r="B27" s="2" t="s">
        <v>55</v>
      </c>
      <c r="C27" s="2" t="s">
        <v>56</v>
      </c>
      <c r="D27" s="2"/>
      <c r="E27" s="2"/>
      <c r="F27" s="2"/>
      <c r="G27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3C16E-49DD-4D43-883A-8AE603CBB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Dashboard</vt:lpstr>
      <vt:lpstr>FIIs</vt:lpstr>
      <vt:lpstr>Dados</vt:lpstr>
      <vt:lpstr>aporte_mensal</vt:lpstr>
      <vt:lpstr>patrimonio_acumulado</vt:lpstr>
      <vt:lpstr>perfil_investidor</vt:lpstr>
      <vt:lpstr>prazo_investimento</vt:lpstr>
      <vt:lpstr>rendimento_mensal</vt:lpstr>
      <vt:lpstr>valor_aportado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brassanini</dc:creator>
  <cp:lastModifiedBy>thiago brassanini</cp:lastModifiedBy>
  <dcterms:created xsi:type="dcterms:W3CDTF">2025-06-03T17:19:51Z</dcterms:created>
  <dcterms:modified xsi:type="dcterms:W3CDTF">2025-06-04T20:41:43Z</dcterms:modified>
</cp:coreProperties>
</file>