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uen\OneDrive\Documentos\PROGRAMACAO\CURSO PACOTE OFFICE\EXCEL\"/>
    </mc:Choice>
  </mc:AlternateContent>
  <xr:revisionPtr revIDLastSave="0" documentId="13_ncr:1_{A536D3AA-42E2-4117-8D95-FE08EB63AB5E}" xr6:coauthVersionLast="47" xr6:coauthVersionMax="47" xr10:uidLastSave="{00000000-0000-0000-0000-000000000000}"/>
  <bookViews>
    <workbookView xWindow="-120" yWindow="-120" windowWidth="29040" windowHeight="15720" tabRatio="9" xr2:uid="{CB99C4F5-2696-4C54-9E3C-11A27D1DE4C8}"/>
  </bookViews>
  <sheets>
    <sheet name="Planilha1" sheetId="1" r:id="rId1"/>
    <sheet name="Planilha2" sheetId="2" r:id="rId2"/>
  </sheets>
  <definedNames>
    <definedName name="aporte">Planilha1!$D$21</definedName>
    <definedName name="patrimonio">Planilha1!$D$24</definedName>
    <definedName name="qtd_anos">Planilha1!$D$22</definedName>
    <definedName name="qtd_anos\">Planilha1!$D$22</definedName>
    <definedName name="rendimento_carteira">Planilha1!$D$17</definedName>
    <definedName name="salario">Planilha1!$D$16</definedName>
    <definedName name="sugestao_invest">Planilha1!$D$18</definedName>
    <definedName name="taxa_mensal">Planilha1!$D$23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 s="1"/>
  <c r="C40" i="1"/>
  <c r="C41" i="1"/>
  <c r="C42" i="1"/>
  <c r="C43" i="1"/>
  <c r="C44" i="1"/>
  <c r="C39" i="1"/>
  <c r="A18" i="2"/>
  <c r="A19" i="2"/>
  <c r="A20" i="2"/>
  <c r="A21" i="2"/>
  <c r="A22" i="2"/>
  <c r="A17" i="2"/>
  <c r="A11" i="2"/>
  <c r="A12" i="2"/>
  <c r="A13" i="2"/>
  <c r="A14" i="2"/>
  <c r="A15" i="2"/>
  <c r="A10" i="2"/>
  <c r="A4" i="2"/>
  <c r="A5" i="2"/>
  <c r="A6" i="2"/>
  <c r="A7" i="2"/>
  <c r="A8" i="2"/>
  <c r="A3" i="2"/>
  <c r="C36" i="1"/>
  <c r="D18" i="1"/>
  <c r="C29" i="1"/>
  <c r="D29" i="1" s="1"/>
  <c r="C30" i="1"/>
  <c r="D30" i="1" s="1"/>
  <c r="C31" i="1"/>
  <c r="D31" i="1" s="1"/>
  <c r="C32" i="1"/>
  <c r="D32" i="1" s="1"/>
  <c r="C28" i="1"/>
  <c r="D28" i="1" s="1"/>
  <c r="D41" i="1" l="1"/>
  <c r="D42" i="1"/>
  <c r="D44" i="1"/>
  <c r="D43" i="1"/>
  <c r="D39" i="1"/>
  <c r="D40" i="1"/>
  <c r="D45" i="1" l="1"/>
</calcChain>
</file>

<file path=xl/sharedStrings.xml><?xml version="1.0" encoding="utf-8"?>
<sst xmlns="http://schemas.openxmlformats.org/spreadsheetml/2006/main" count="77" uniqueCount="33">
  <si>
    <t>Quanto patrimônio acumulou?</t>
  </si>
  <si>
    <t>INVESTIMENTO MENSAL</t>
  </si>
  <si>
    <t>Por quantos anos investir?</t>
  </si>
  <si>
    <t>Quanto investir por mês?</t>
  </si>
  <si>
    <t>Taxa de rendimento mensal?</t>
  </si>
  <si>
    <t>Dividendos mensais?</t>
  </si>
  <si>
    <t>CENÁRIOS</t>
  </si>
  <si>
    <t>Quanto em 2 anos?</t>
  </si>
  <si>
    <t>Quanto em 5 anos?</t>
  </si>
  <si>
    <t>Quanto em 10 anos?</t>
  </si>
  <si>
    <t>Quanto em 30 anos?</t>
  </si>
  <si>
    <t>Quanto em 20 anos?</t>
  </si>
  <si>
    <t>DIVIDENDOS</t>
  </si>
  <si>
    <t>CONFIGURAÇÕES</t>
  </si>
  <si>
    <t>Salário</t>
  </si>
  <si>
    <t>Rendimento da Carteira</t>
  </si>
  <si>
    <t>PERFIL</t>
  </si>
  <si>
    <t>VALOR A SER INVESTIDO POR MÊS</t>
  </si>
  <si>
    <t>TIPOS DE FII</t>
  </si>
  <si>
    <t>Percentual Sugerido</t>
  </si>
  <si>
    <t>Valores</t>
  </si>
  <si>
    <t>Moderado</t>
  </si>
  <si>
    <t>Conservador</t>
  </si>
  <si>
    <t>Agressivo</t>
  </si>
  <si>
    <t>PAPEL</t>
  </si>
  <si>
    <t>TIJOLO</t>
  </si>
  <si>
    <t>HIBRIDO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</si>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</sst>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thin">
        <color theme="6" tint="0.59996337778862885"/>
      </left>
      <right style="medium">
        <color indexed="64"/>
      </right>
      <top style="medium">
        <color indexed="64"/>
      </top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indexed="64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indexed="64"/>
      </right>
      <top style="thin">
        <color theme="6" tint="0.5999633777886288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59996337778862885"/>
      </bottom>
      <diagonal/>
    </border>
    <border>
      <left style="medium">
        <color indexed="64"/>
      </left>
      <right/>
      <top style="thin">
        <color theme="6" tint="0.59996337778862885"/>
      </top>
      <bottom style="thin">
        <color theme="6" tint="0.59996337778862885"/>
      </bottom>
      <diagonal/>
    </border>
    <border>
      <left style="medium">
        <color indexed="64"/>
      </left>
      <right/>
      <top style="thin">
        <color theme="6" tint="0.5999633777886288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 tint="0.5999633777886288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6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0.59996337778862885"/>
      </left>
      <right style="medium">
        <color indexed="64"/>
      </right>
      <top/>
      <bottom style="thin">
        <color theme="6" tint="0.5999633777886288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6" tint="0.59996337778862885"/>
      </right>
      <top style="medium">
        <color indexed="64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6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6" tint="0.59996337778862885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3" fillId="7" borderId="0" xfId="0" applyFont="1" applyFill="1" applyAlignment="1">
      <alignment horizontal="center"/>
    </xf>
    <xf numFmtId="164" fontId="0" fillId="0" borderId="14" xfId="2" applyNumberFormat="1" applyFont="1" applyBorder="1" applyAlignment="1" applyProtection="1">
      <alignment horizontal="center"/>
      <protection locked="0"/>
    </xf>
    <xf numFmtId="10" fontId="0" fillId="0" borderId="5" xfId="2" applyNumberFormat="1" applyFont="1" applyBorder="1" applyAlignment="1" applyProtection="1">
      <alignment horizontal="center" vertical="center"/>
      <protection locked="0"/>
    </xf>
    <xf numFmtId="164" fontId="0" fillId="0" borderId="4" xfId="1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0" fontId="0" fillId="0" borderId="5" xfId="2" applyNumberFormat="1" applyFont="1" applyBorder="1" applyAlignment="1" applyProtection="1">
      <alignment horizontal="center"/>
      <protection locked="0"/>
    </xf>
    <xf numFmtId="0" fontId="10" fillId="2" borderId="0" xfId="3" applyFont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left" indent="2"/>
    </xf>
    <xf numFmtId="8" fontId="0" fillId="4" borderId="4" xfId="0" applyNumberFormat="1" applyFill="1" applyBorder="1" applyAlignment="1" applyProtection="1">
      <alignment horizontal="center"/>
    </xf>
    <xf numFmtId="8" fontId="0" fillId="4" borderId="11" xfId="0" applyNumberFormat="1" applyFill="1" applyBorder="1" applyAlignment="1" applyProtection="1">
      <alignment horizontal="center"/>
    </xf>
    <xf numFmtId="0" fontId="9" fillId="4" borderId="8" xfId="0" applyFont="1" applyFill="1" applyBorder="1" applyAlignment="1" applyProtection="1">
      <alignment horizontal="left" indent="2"/>
    </xf>
    <xf numFmtId="8" fontId="0" fillId="4" borderId="5" xfId="0" applyNumberFormat="1" applyFill="1" applyBorder="1" applyAlignment="1" applyProtection="1">
      <alignment horizontal="center"/>
    </xf>
    <xf numFmtId="0" fontId="9" fillId="4" borderId="9" xfId="0" applyFont="1" applyFill="1" applyBorder="1" applyAlignment="1" applyProtection="1">
      <alignment horizontal="left" indent="2"/>
    </xf>
    <xf numFmtId="8" fontId="0" fillId="4" borderId="6" xfId="0" applyNumberFormat="1" applyFill="1" applyBorder="1" applyAlignment="1" applyProtection="1">
      <alignment horizontal="center"/>
    </xf>
    <xf numFmtId="8" fontId="0" fillId="4" borderId="10" xfId="0" applyNumberFormat="1" applyFill="1" applyBorder="1" applyAlignment="1" applyProtection="1">
      <alignment horizontal="center"/>
    </xf>
    <xf numFmtId="8" fontId="4" fillId="4" borderId="5" xfId="0" applyNumberFormat="1" applyFont="1" applyFill="1" applyBorder="1" applyAlignment="1" applyProtection="1">
      <alignment horizontal="center"/>
    </xf>
    <xf numFmtId="8" fontId="4" fillId="4" borderId="6" xfId="0" applyNumberFormat="1" applyFont="1" applyFill="1" applyBorder="1" applyAlignment="1" applyProtection="1">
      <alignment horizontal="center"/>
    </xf>
    <xf numFmtId="164" fontId="0" fillId="0" borderId="6" xfId="0" applyNumberFormat="1" applyBorder="1" applyAlignment="1" applyProtection="1">
      <alignment horizontal="center"/>
    </xf>
    <xf numFmtId="0" fontId="6" fillId="6" borderId="0" xfId="0" applyFont="1" applyFill="1" applyAlignment="1" applyProtection="1">
      <alignment horizontal="center"/>
    </xf>
    <xf numFmtId="164" fontId="0" fillId="6" borderId="0" xfId="0" applyNumberForma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0" fillId="0" borderId="0" xfId="0" applyProtection="1"/>
    <xf numFmtId="0" fontId="3" fillId="7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9" fontId="0" fillId="0" borderId="0" xfId="2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7" borderId="0" xfId="0" applyFill="1" applyProtection="1"/>
    <xf numFmtId="164" fontId="3" fillId="7" borderId="0" xfId="0" applyNumberFormat="1" applyFont="1" applyFill="1" applyAlignment="1" applyProtection="1">
      <alignment horizontal="center"/>
    </xf>
    <xf numFmtId="0" fontId="2" fillId="2" borderId="0" xfId="3" applyAlignment="1" applyProtection="1">
      <alignment horizontal="center"/>
    </xf>
    <xf numFmtId="0" fontId="10" fillId="2" borderId="0" xfId="3" applyFont="1" applyBorder="1" applyAlignment="1" applyProtection="1">
      <alignment horizontal="center"/>
    </xf>
    <xf numFmtId="0" fontId="6" fillId="4" borderId="8" xfId="0" applyFont="1" applyFill="1" applyBorder="1" applyAlignment="1" applyProtection="1">
      <alignment horizontal="left" indent="2"/>
    </xf>
    <xf numFmtId="0" fontId="6" fillId="4" borderId="20" xfId="0" applyFont="1" applyFill="1" applyBorder="1" applyAlignment="1" applyProtection="1">
      <alignment horizontal="left" indent="2"/>
    </xf>
    <xf numFmtId="0" fontId="6" fillId="4" borderId="9" xfId="0" applyFont="1" applyFill="1" applyBorder="1" applyAlignment="1" applyProtection="1">
      <alignment horizontal="left" indent="2"/>
    </xf>
    <xf numFmtId="0" fontId="6" fillId="4" borderId="21" xfId="0" applyFont="1" applyFill="1" applyBorder="1" applyAlignment="1" applyProtection="1">
      <alignment horizontal="left" indent="2"/>
    </xf>
    <xf numFmtId="0" fontId="5" fillId="0" borderId="0" xfId="0" applyFont="1" applyProtection="1"/>
    <xf numFmtId="0" fontId="9" fillId="0" borderId="8" xfId="0" applyFont="1" applyBorder="1" applyAlignment="1" applyProtection="1">
      <alignment horizontal="left" indent="2"/>
    </xf>
    <xf numFmtId="0" fontId="9" fillId="0" borderId="20" xfId="0" applyFont="1" applyBorder="1" applyAlignment="1" applyProtection="1">
      <alignment horizontal="left" indent="2"/>
    </xf>
    <xf numFmtId="0" fontId="9" fillId="0" borderId="7" xfId="0" applyFont="1" applyBorder="1" applyAlignment="1" applyProtection="1">
      <alignment horizontal="left" indent="2"/>
    </xf>
    <xf numFmtId="0" fontId="9" fillId="0" borderId="19" xfId="0" applyFont="1" applyBorder="1" applyAlignment="1" applyProtection="1">
      <alignment horizontal="left" indent="2"/>
    </xf>
    <xf numFmtId="0" fontId="9" fillId="4" borderId="9" xfId="0" applyFont="1" applyFill="1" applyBorder="1" applyAlignment="1" applyProtection="1">
      <alignment horizontal="left" indent="2"/>
    </xf>
    <xf numFmtId="0" fontId="9" fillId="4" borderId="18" xfId="0" applyFont="1" applyFill="1" applyBorder="1" applyAlignment="1" applyProtection="1">
      <alignment horizontal="left" indent="2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/>
    </xf>
    <xf numFmtId="0" fontId="9" fillId="4" borderId="8" xfId="0" applyFont="1" applyFill="1" applyBorder="1" applyAlignment="1" applyProtection="1">
      <alignment horizontal="left" indent="2"/>
    </xf>
    <xf numFmtId="0" fontId="9" fillId="4" borderId="17" xfId="0" applyFont="1" applyFill="1" applyBorder="1" applyAlignment="1" applyProtection="1">
      <alignment horizontal="left" indent="2"/>
    </xf>
    <xf numFmtId="0" fontId="9" fillId="4" borderId="7" xfId="0" applyFont="1" applyFill="1" applyBorder="1" applyAlignment="1" applyProtection="1">
      <alignment horizontal="left" indent="2"/>
    </xf>
    <xf numFmtId="0" fontId="9" fillId="4" borderId="16" xfId="0" applyFont="1" applyFill="1" applyBorder="1" applyAlignment="1" applyProtection="1">
      <alignment horizontal="left" indent="2"/>
    </xf>
    <xf numFmtId="0" fontId="7" fillId="5" borderId="12" xfId="0" applyFont="1" applyFill="1" applyBorder="1" applyAlignment="1" applyProtection="1">
      <alignment horizontal="center" vertical="center"/>
    </xf>
    <xf numFmtId="0" fontId="7" fillId="5" borderId="15" xfId="0" applyFont="1" applyFill="1" applyBorder="1" applyAlignment="1" applyProtection="1">
      <alignment horizontal="center" vertical="center"/>
    </xf>
    <xf numFmtId="0" fontId="7" fillId="5" borderId="13" xfId="0" applyFont="1" applyFill="1" applyBorder="1" applyAlignment="1" applyProtection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114299</xdr:rowOff>
    </xdr:from>
    <xdr:to>
      <xdr:col>3</xdr:col>
      <xdr:colOff>981074</xdr:colOff>
      <xdr:row>12</xdr:row>
      <xdr:rowOff>66674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EFDA68-8748-9D16-4580-229B2ED20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14299"/>
          <a:ext cx="6134099" cy="2238375"/>
        </a:xfrm>
        <a:prstGeom prst="roundRect">
          <a:avLst>
            <a:gd name="adj" fmla="val 16667"/>
          </a:avLst>
        </a:prstGeom>
        <a:ln w="38100">
          <a:solidFill>
            <a:schemeClr val="tx2">
              <a:lumMod val="75000"/>
            </a:schemeClr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91FD-DD48-4C98-AA1A-F7F2592FF0F8}">
  <dimension ref="A1:H76"/>
  <sheetViews>
    <sheetView showGridLines="0" tabSelected="1" topLeftCell="A19" zoomScaleNormal="100" workbookViewId="0">
      <selection activeCell="F37" sqref="F37"/>
    </sheetView>
  </sheetViews>
  <sheetFormatPr defaultColWidth="0" defaultRowHeight="15" customHeight="1" zeroHeight="1" x14ac:dyDescent="0.25"/>
  <cols>
    <col min="1" max="1" width="9.140625" style="27" customWidth="1"/>
    <col min="2" max="2" width="34" style="27" bestFit="1" customWidth="1"/>
    <col min="3" max="3" width="44.140625" style="27" customWidth="1"/>
    <col min="4" max="4" width="16" style="27" customWidth="1"/>
    <col min="5" max="5" width="3" style="27" customWidth="1"/>
    <col min="6" max="6" width="5.140625" style="27" customWidth="1"/>
    <col min="7" max="7" width="3.7109375" style="27" customWidth="1"/>
    <col min="8" max="8" width="3.5703125" style="27" hidden="1" customWidth="1"/>
    <col min="9" max="16382" width="0" style="27" hidden="1"/>
    <col min="16383" max="16384" width="0" style="27" hidden="1" customWidth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x14ac:dyDescent="0.25"/>
    <row r="12" spans="2:4" x14ac:dyDescent="0.25"/>
    <row r="13" spans="2:4" x14ac:dyDescent="0.25"/>
    <row r="14" spans="2:4" ht="15.75" thickBot="1" x14ac:dyDescent="0.3"/>
    <row r="15" spans="2:4" ht="27" thickBot="1" x14ac:dyDescent="0.3">
      <c r="B15" s="54" t="s">
        <v>13</v>
      </c>
      <c r="C15" s="55"/>
      <c r="D15" s="56"/>
    </row>
    <row r="16" spans="2:4" ht="15.75" customHeight="1" x14ac:dyDescent="0.25">
      <c r="B16" s="52" t="s">
        <v>14</v>
      </c>
      <c r="C16" s="53"/>
      <c r="D16" s="4">
        <v>5000</v>
      </c>
    </row>
    <row r="17" spans="1:4" ht="15" customHeight="1" x14ac:dyDescent="0.25">
      <c r="B17" s="50" t="s">
        <v>15</v>
      </c>
      <c r="C17" s="51"/>
      <c r="D17" s="5">
        <v>0.01</v>
      </c>
    </row>
    <row r="18" spans="1:4" ht="15.75" customHeight="1" thickBot="1" x14ac:dyDescent="0.3">
      <c r="B18" s="45" t="s">
        <v>32</v>
      </c>
      <c r="C18" s="46"/>
      <c r="D18" s="23">
        <f>D16*30%</f>
        <v>1500</v>
      </c>
    </row>
    <row r="19" spans="1:4" ht="15.75" thickBot="1" x14ac:dyDescent="0.3"/>
    <row r="20" spans="1:4" ht="39" customHeight="1" thickBot="1" x14ac:dyDescent="0.3">
      <c r="B20" s="47" t="s">
        <v>1</v>
      </c>
      <c r="C20" s="48"/>
      <c r="D20" s="49"/>
    </row>
    <row r="21" spans="1:4" ht="15.75" x14ac:dyDescent="0.25">
      <c r="B21" s="43" t="s">
        <v>3</v>
      </c>
      <c r="C21" s="44"/>
      <c r="D21" s="6">
        <v>300</v>
      </c>
    </row>
    <row r="22" spans="1:4" ht="15.75" x14ac:dyDescent="0.25">
      <c r="B22" s="41" t="s">
        <v>2</v>
      </c>
      <c r="C22" s="42"/>
      <c r="D22" s="7">
        <v>2</v>
      </c>
    </row>
    <row r="23" spans="1:4" ht="15.75" x14ac:dyDescent="0.25">
      <c r="B23" s="41" t="s">
        <v>4</v>
      </c>
      <c r="C23" s="42"/>
      <c r="D23" s="8">
        <v>1.0789999999999999E-2</v>
      </c>
    </row>
    <row r="24" spans="1:4" ht="15.75" x14ac:dyDescent="0.25">
      <c r="B24" s="36" t="s">
        <v>0</v>
      </c>
      <c r="C24" s="37"/>
      <c r="D24" s="21">
        <f>FV(taxa_mensal,qtd_anos*12,aporte*-1)</f>
        <v>8168.2881892935648</v>
      </c>
    </row>
    <row r="25" spans="1:4" ht="16.5" thickBot="1" x14ac:dyDescent="0.3">
      <c r="B25" s="38" t="s">
        <v>5</v>
      </c>
      <c r="C25" s="39"/>
      <c r="D25" s="22">
        <f>patrimonio*rendimento_carteira</f>
        <v>81.682881892935654</v>
      </c>
    </row>
    <row r="26" spans="1:4" ht="15.75" thickBot="1" x14ac:dyDescent="0.3"/>
    <row r="27" spans="1:4" ht="27" thickBot="1" x14ac:dyDescent="0.3">
      <c r="B27" s="10" t="s">
        <v>6</v>
      </c>
      <c r="C27" s="11"/>
      <c r="D27" s="12" t="s">
        <v>12</v>
      </c>
    </row>
    <row r="28" spans="1:4" ht="15.75" x14ac:dyDescent="0.25">
      <c r="A28" s="40">
        <v>2</v>
      </c>
      <c r="B28" s="13" t="s">
        <v>7</v>
      </c>
      <c r="C28" s="14">
        <f>FV($D$23,$A28*12,$D$21*-1)</f>
        <v>8168.2881892935648</v>
      </c>
      <c r="D28" s="15">
        <f>$C28*rendimento_carteira</f>
        <v>81.682881892935654</v>
      </c>
    </row>
    <row r="29" spans="1:4" ht="15.75" x14ac:dyDescent="0.25">
      <c r="A29" s="40">
        <v>5</v>
      </c>
      <c r="B29" s="16" t="s">
        <v>8</v>
      </c>
      <c r="C29" s="17">
        <f>FV($D$23,$A29*12,$D$21*-1)</f>
        <v>25133.074199546292</v>
      </c>
      <c r="D29" s="15">
        <f>$C29*rendimento_carteira</f>
        <v>251.33074199546292</v>
      </c>
    </row>
    <row r="30" spans="1:4" ht="15.75" x14ac:dyDescent="0.25">
      <c r="A30" s="40">
        <v>10</v>
      </c>
      <c r="B30" s="16" t="s">
        <v>9</v>
      </c>
      <c r="C30" s="17">
        <f>FV($D$23,$A30*12,$D$21*-1)</f>
        <v>72985.263759051653</v>
      </c>
      <c r="D30" s="15">
        <f>$C30*rendimento_carteira</f>
        <v>729.85263759051657</v>
      </c>
    </row>
    <row r="31" spans="1:4" ht="15.75" x14ac:dyDescent="0.25">
      <c r="A31" s="40">
        <v>20</v>
      </c>
      <c r="B31" s="16" t="s">
        <v>11</v>
      </c>
      <c r="C31" s="17">
        <f>FV($D$23,$A31*12,$D$21*-1)</f>
        <v>337559.52002912416</v>
      </c>
      <c r="D31" s="15">
        <f>$C31*rendimento_carteira</f>
        <v>3375.5952002912418</v>
      </c>
    </row>
    <row r="32" spans="1:4" ht="16.5" thickBot="1" x14ac:dyDescent="0.3">
      <c r="A32" s="40">
        <v>30</v>
      </c>
      <c r="B32" s="18" t="s">
        <v>10</v>
      </c>
      <c r="C32" s="19">
        <f>FV($D$23,$A32*12,$D$21*-1)</f>
        <v>1296650.8965014142</v>
      </c>
      <c r="D32" s="20">
        <f>$C32*rendimento_carteira</f>
        <v>12966.508965014144</v>
      </c>
    </row>
    <row r="33" spans="2:4" x14ac:dyDescent="0.25"/>
    <row r="34" spans="2:4" ht="15" customHeight="1" x14ac:dyDescent="0.25"/>
    <row r="35" spans="2:4" ht="15" customHeight="1" x14ac:dyDescent="0.25">
      <c r="B35" s="35" t="s">
        <v>16</v>
      </c>
      <c r="C35" s="9" t="s">
        <v>21</v>
      </c>
      <c r="D35" s="34"/>
    </row>
    <row r="36" spans="2:4" ht="15" customHeight="1" x14ac:dyDescent="0.25">
      <c r="B36" s="24" t="s">
        <v>17</v>
      </c>
      <c r="C36" s="25">
        <f>aporte</f>
        <v>300</v>
      </c>
      <c r="D36" s="26"/>
    </row>
    <row r="37" spans="2:4" ht="15" customHeight="1" x14ac:dyDescent="0.25"/>
    <row r="38" spans="2:4" ht="15" customHeight="1" x14ac:dyDescent="0.25">
      <c r="B38" s="28" t="s">
        <v>18</v>
      </c>
      <c r="C38" s="28" t="s">
        <v>19</v>
      </c>
      <c r="D38" s="28" t="s">
        <v>20</v>
      </c>
    </row>
    <row r="39" spans="2:4" ht="15" customHeight="1" x14ac:dyDescent="0.25">
      <c r="B39" s="29" t="s">
        <v>24</v>
      </c>
      <c r="C39" s="30">
        <f>VLOOKUP($C$35&amp;"-"&amp;B39,Planilha2!$A:$D,4,FALSE)</f>
        <v>0.32</v>
      </c>
      <c r="D39" s="31">
        <f>C39*$C$36</f>
        <v>96</v>
      </c>
    </row>
    <row r="40" spans="2:4" ht="15" customHeight="1" x14ac:dyDescent="0.25">
      <c r="B40" s="29" t="s">
        <v>25</v>
      </c>
      <c r="C40" s="30">
        <f>VLOOKUP($C$35&amp;"-"&amp;B40,Planilha2!$A:$D,4,FALSE)</f>
        <v>0.35</v>
      </c>
      <c r="D40" s="31">
        <f t="shared" ref="D40:D44" si="0">C40*$C$36</f>
        <v>105</v>
      </c>
    </row>
    <row r="41" spans="2:4" ht="15" customHeight="1" x14ac:dyDescent="0.25">
      <c r="B41" s="29" t="s">
        <v>26</v>
      </c>
      <c r="C41" s="30">
        <f>VLOOKUP($C$35&amp;"-"&amp;B41,Planilha2!$A:$D,4,FALSE)</f>
        <v>0.08</v>
      </c>
      <c r="D41" s="31">
        <f t="shared" si="0"/>
        <v>24</v>
      </c>
    </row>
    <row r="42" spans="2:4" ht="15" customHeight="1" x14ac:dyDescent="0.25">
      <c r="B42" s="29" t="s">
        <v>27</v>
      </c>
      <c r="C42" s="30">
        <f>VLOOKUP($C$35&amp;"-"&amp;B42,Planilha2!$A:$D,4,FALSE)</f>
        <v>0.05</v>
      </c>
      <c r="D42" s="31">
        <f t="shared" si="0"/>
        <v>15</v>
      </c>
    </row>
    <row r="43" spans="2:4" ht="15" customHeight="1" x14ac:dyDescent="0.25">
      <c r="B43" s="29" t="s">
        <v>28</v>
      </c>
      <c r="C43" s="30">
        <f>VLOOKUP($C$35&amp;"-"&amp;B43,Planilha2!$A:$D,4,FALSE)</f>
        <v>0.1</v>
      </c>
      <c r="D43" s="31">
        <f t="shared" si="0"/>
        <v>30</v>
      </c>
    </row>
    <row r="44" spans="2:4" ht="15" customHeight="1" x14ac:dyDescent="0.25">
      <c r="B44" s="29" t="s">
        <v>29</v>
      </c>
      <c r="C44" s="30">
        <f>VLOOKUP($C$35&amp;"-"&amp;B44,Planilha2!$A:$D,4,FALSE)</f>
        <v>0.1</v>
      </c>
      <c r="D44" s="31">
        <f t="shared" si="0"/>
        <v>30</v>
      </c>
    </row>
    <row r="45" spans="2:4" ht="15" customHeight="1" x14ac:dyDescent="0.25">
      <c r="B45" s="32"/>
      <c r="C45" s="32"/>
      <c r="D45" s="33">
        <f>SUM(D39:D44)</f>
        <v>300</v>
      </c>
    </row>
    <row r="46" spans="2:4" ht="15" customHeight="1" x14ac:dyDescent="0.25"/>
    <row r="49" s="27" customFormat="1" ht="15" hidden="1" customHeight="1" x14ac:dyDescent="0.25"/>
    <row r="50" s="27" customFormat="1" ht="15" hidden="1" customHeight="1" x14ac:dyDescent="0.25"/>
    <row r="51" s="27" customFormat="1" ht="15" hidden="1" customHeight="1" x14ac:dyDescent="0.25"/>
    <row r="52" s="27" customFormat="1" ht="15" hidden="1" customHeight="1" x14ac:dyDescent="0.25"/>
    <row r="53" s="27" customFormat="1" ht="15" hidden="1" customHeight="1" x14ac:dyDescent="0.25"/>
    <row r="54" s="27" customFormat="1" ht="15" hidden="1" customHeight="1" x14ac:dyDescent="0.25"/>
    <row r="55" s="27" customFormat="1" ht="15" hidden="1" customHeight="1" x14ac:dyDescent="0.25"/>
    <row r="56" s="27" customFormat="1" ht="15" hidden="1" customHeight="1" x14ac:dyDescent="0.25"/>
    <row r="57" s="27" customFormat="1" ht="15" hidden="1" customHeight="1" x14ac:dyDescent="0.25"/>
    <row r="58" s="27" customFormat="1" ht="15" hidden="1" customHeight="1" x14ac:dyDescent="0.25"/>
    <row r="59" s="27" customFormat="1" ht="15" hidden="1" customHeight="1" x14ac:dyDescent="0.25"/>
    <row r="60" s="27" customFormat="1" ht="15" hidden="1" customHeight="1" x14ac:dyDescent="0.25"/>
    <row r="61" s="27" customFormat="1" ht="15" hidden="1" customHeight="1" x14ac:dyDescent="0.25"/>
    <row r="62" s="27" customFormat="1" ht="15" hidden="1" customHeight="1" x14ac:dyDescent="0.25"/>
    <row r="63" s="27" customFormat="1" ht="15" hidden="1" customHeight="1" x14ac:dyDescent="0.25"/>
    <row r="64" s="27" customFormat="1" ht="15" hidden="1" customHeight="1" x14ac:dyDescent="0.25"/>
    <row r="65" s="27" customFormat="1" ht="15" hidden="1" customHeight="1" x14ac:dyDescent="0.25"/>
    <row r="66" s="27" customFormat="1" ht="15" hidden="1" customHeight="1" x14ac:dyDescent="0.25"/>
    <row r="67" s="27" customFormat="1" ht="15" hidden="1" customHeight="1" x14ac:dyDescent="0.25"/>
    <row r="68" s="27" customFormat="1" ht="15" hidden="1" customHeight="1" x14ac:dyDescent="0.25"/>
    <row r="69" s="27" customFormat="1" ht="15" hidden="1" customHeight="1" x14ac:dyDescent="0.25"/>
    <row r="70" s="27" customFormat="1" ht="15" hidden="1" customHeight="1" x14ac:dyDescent="0.25"/>
    <row r="71" s="27" customFormat="1" ht="15" hidden="1" customHeight="1" x14ac:dyDescent="0.25"/>
    <row r="72" s="27" customFormat="1" ht="15" hidden="1" customHeight="1" x14ac:dyDescent="0.25"/>
    <row r="73" s="27" customFormat="1" ht="15" hidden="1" customHeight="1" x14ac:dyDescent="0.25"/>
    <row r="74" s="27" customFormat="1" ht="15" hidden="1" customHeight="1" x14ac:dyDescent="0.25"/>
    <row r="75" s="27" customFormat="1" ht="15" hidden="1" customHeight="1" x14ac:dyDescent="0.25"/>
    <row r="76" s="27" customFormat="1" ht="15" hidden="1" customHeight="1" x14ac:dyDescent="0.25"/>
  </sheetData>
  <sheetProtection sheet="1" objects="1" scenarios="1"/>
  <mergeCells count="11">
    <mergeCell ref="B22:C22"/>
    <mergeCell ref="B21:C21"/>
    <mergeCell ref="B20:D20"/>
    <mergeCell ref="B15:D15"/>
    <mergeCell ref="B27:C27"/>
    <mergeCell ref="B16:C16"/>
    <mergeCell ref="B17:C17"/>
    <mergeCell ref="B18:C18"/>
    <mergeCell ref="B25:C25"/>
    <mergeCell ref="B24:C24"/>
    <mergeCell ref="B23:C23"/>
  </mergeCells>
  <dataValidations disablePrompts="1" count="1">
    <dataValidation type="list" allowBlank="1" showInputMessage="1" showErrorMessage="1" sqref="C35" xr:uid="{F4E78158-9699-47D7-8C28-3B08E61AFF52}">
      <formula1>"Conservador, Moderado, Agressivo,"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8592-B396-4EA2-B607-4E2E2BE18EC5}">
  <dimension ref="A2:D22"/>
  <sheetViews>
    <sheetView workbookViewId="0">
      <selection activeCell="G14" sqref="G1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7.85546875" customWidth="1"/>
  </cols>
  <sheetData>
    <row r="2" spans="1:4" x14ac:dyDescent="0.25">
      <c r="A2" s="3" t="s">
        <v>31</v>
      </c>
      <c r="B2" s="3" t="s">
        <v>16</v>
      </c>
      <c r="C2" s="3" t="s">
        <v>18</v>
      </c>
      <c r="D2" s="3" t="s">
        <v>30</v>
      </c>
    </row>
    <row r="3" spans="1:4" x14ac:dyDescent="0.25">
      <c r="A3" t="str">
        <f>$B$3&amp;"-"&amp;C3</f>
        <v>Conservador-PAPEL</v>
      </c>
      <c r="B3" t="s">
        <v>22</v>
      </c>
      <c r="C3" s="1" t="s">
        <v>24</v>
      </c>
      <c r="D3" s="2">
        <v>0.3</v>
      </c>
    </row>
    <row r="4" spans="1:4" x14ac:dyDescent="0.25">
      <c r="A4" t="str">
        <f t="shared" ref="A4:A8" si="0">$B$3&amp;"-"&amp;C4</f>
        <v>Conservador-TIJOLO</v>
      </c>
      <c r="B4" t="s">
        <v>22</v>
      </c>
      <c r="C4" s="1" t="s">
        <v>25</v>
      </c>
      <c r="D4" s="2">
        <v>0.5</v>
      </c>
    </row>
    <row r="5" spans="1:4" x14ac:dyDescent="0.25">
      <c r="A5" t="str">
        <f t="shared" si="0"/>
        <v>Conservador-HIBRIDO</v>
      </c>
      <c r="B5" t="s">
        <v>22</v>
      </c>
      <c r="C5" s="1" t="s">
        <v>26</v>
      </c>
      <c r="D5" s="2">
        <v>0.1</v>
      </c>
    </row>
    <row r="6" spans="1:4" x14ac:dyDescent="0.25">
      <c r="A6" t="str">
        <f t="shared" si="0"/>
        <v>Conservador-FOFs</v>
      </c>
      <c r="B6" t="s">
        <v>22</v>
      </c>
      <c r="C6" s="1" t="s">
        <v>27</v>
      </c>
      <c r="D6" s="2">
        <v>0.1</v>
      </c>
    </row>
    <row r="7" spans="1:4" x14ac:dyDescent="0.25">
      <c r="A7" t="str">
        <f t="shared" si="0"/>
        <v>Conservador-DESENVOLVIMENTO</v>
      </c>
      <c r="B7" t="s">
        <v>22</v>
      </c>
      <c r="C7" s="1" t="s">
        <v>28</v>
      </c>
      <c r="D7" s="2">
        <v>0</v>
      </c>
    </row>
    <row r="8" spans="1:4" x14ac:dyDescent="0.25">
      <c r="A8" t="str">
        <f t="shared" si="0"/>
        <v>Conservador-HOTELARIAS</v>
      </c>
      <c r="B8" t="s">
        <v>22</v>
      </c>
      <c r="C8" s="1" t="s">
        <v>29</v>
      </c>
      <c r="D8" s="2">
        <v>0</v>
      </c>
    </row>
    <row r="9" spans="1:4" x14ac:dyDescent="0.25">
      <c r="A9" s="3" t="s">
        <v>31</v>
      </c>
      <c r="B9" s="3" t="s">
        <v>16</v>
      </c>
      <c r="C9" s="3" t="s">
        <v>18</v>
      </c>
      <c r="D9" s="3" t="s">
        <v>30</v>
      </c>
    </row>
    <row r="10" spans="1:4" x14ac:dyDescent="0.25">
      <c r="A10" t="str">
        <f>$B$10&amp;"-"&amp;C10</f>
        <v>Moderado-PAPEL</v>
      </c>
      <c r="B10" t="s">
        <v>21</v>
      </c>
      <c r="C10" s="1" t="s">
        <v>24</v>
      </c>
      <c r="D10" s="2">
        <v>0.32</v>
      </c>
    </row>
    <row r="11" spans="1:4" x14ac:dyDescent="0.25">
      <c r="A11" t="str">
        <f t="shared" ref="A11:A15" si="1">$B$10&amp;"-"&amp;C11</f>
        <v>Moderado-TIJOLO</v>
      </c>
      <c r="B11" t="s">
        <v>21</v>
      </c>
      <c r="C11" s="1" t="s">
        <v>25</v>
      </c>
      <c r="D11" s="2">
        <v>0.35</v>
      </c>
    </row>
    <row r="12" spans="1:4" x14ac:dyDescent="0.25">
      <c r="A12" t="str">
        <f t="shared" si="1"/>
        <v>Moderado-HIBRIDO</v>
      </c>
      <c r="B12" t="s">
        <v>21</v>
      </c>
      <c r="C12" s="1" t="s">
        <v>26</v>
      </c>
      <c r="D12" s="2">
        <v>0.08</v>
      </c>
    </row>
    <row r="13" spans="1:4" x14ac:dyDescent="0.25">
      <c r="A13" t="str">
        <f t="shared" si="1"/>
        <v>Moderado-FOFs</v>
      </c>
      <c r="B13" t="s">
        <v>21</v>
      </c>
      <c r="C13" s="1" t="s">
        <v>27</v>
      </c>
      <c r="D13" s="2">
        <v>0.05</v>
      </c>
    </row>
    <row r="14" spans="1:4" x14ac:dyDescent="0.25">
      <c r="A14" t="str">
        <f t="shared" si="1"/>
        <v>Moderado-DESENVOLVIMENTO</v>
      </c>
      <c r="B14" t="s">
        <v>21</v>
      </c>
      <c r="C14" s="1" t="s">
        <v>28</v>
      </c>
      <c r="D14" s="2">
        <v>0.1</v>
      </c>
    </row>
    <row r="15" spans="1:4" x14ac:dyDescent="0.25">
      <c r="A15" t="str">
        <f t="shared" si="1"/>
        <v>Moderado-HOTELARIAS</v>
      </c>
      <c r="B15" t="s">
        <v>21</v>
      </c>
      <c r="C15" s="1" t="s">
        <v>29</v>
      </c>
      <c r="D15" s="2">
        <v>0.1</v>
      </c>
    </row>
    <row r="16" spans="1:4" x14ac:dyDescent="0.25">
      <c r="A16" s="3" t="s">
        <v>31</v>
      </c>
      <c r="B16" s="3" t="s">
        <v>16</v>
      </c>
      <c r="C16" s="3" t="s">
        <v>18</v>
      </c>
      <c r="D16" s="3" t="s">
        <v>30</v>
      </c>
    </row>
    <row r="17" spans="1:4" x14ac:dyDescent="0.25">
      <c r="A17" t="str">
        <f>$B$17&amp;"-"&amp;C17</f>
        <v>Agressivo-PAPEL</v>
      </c>
      <c r="B17" t="s">
        <v>23</v>
      </c>
      <c r="C17" s="1" t="s">
        <v>24</v>
      </c>
      <c r="D17" s="2">
        <v>0.5</v>
      </c>
    </row>
    <row r="18" spans="1:4" x14ac:dyDescent="0.25">
      <c r="A18" t="str">
        <f t="shared" ref="A18:A22" si="2">$B$17&amp;"-"&amp;C18</f>
        <v>Agressivo-TIJOLO</v>
      </c>
      <c r="B18" t="s">
        <v>23</v>
      </c>
      <c r="C18" s="1" t="s">
        <v>25</v>
      </c>
      <c r="D18" s="2">
        <v>0.1</v>
      </c>
    </row>
    <row r="19" spans="1:4" x14ac:dyDescent="0.25">
      <c r="A19" t="str">
        <f t="shared" si="2"/>
        <v>Agressivo-HIBRIDO</v>
      </c>
      <c r="B19" t="s">
        <v>23</v>
      </c>
      <c r="C19" s="1" t="s">
        <v>26</v>
      </c>
      <c r="D19" s="2">
        <v>0.05</v>
      </c>
    </row>
    <row r="20" spans="1:4" x14ac:dyDescent="0.25">
      <c r="A20" t="str">
        <f t="shared" si="2"/>
        <v>Agressivo-FOFs</v>
      </c>
      <c r="B20" t="s">
        <v>23</v>
      </c>
      <c r="C20" s="1" t="s">
        <v>27</v>
      </c>
      <c r="D20" s="2">
        <v>0.05</v>
      </c>
    </row>
    <row r="21" spans="1:4" x14ac:dyDescent="0.25">
      <c r="A21" t="str">
        <f t="shared" si="2"/>
        <v>Agressivo-DESENVOLVIMENTO</v>
      </c>
      <c r="B21" t="s">
        <v>23</v>
      </c>
      <c r="C21" s="1" t="s">
        <v>28</v>
      </c>
      <c r="D21" s="2">
        <v>0.2</v>
      </c>
    </row>
    <row r="22" spans="1:4" x14ac:dyDescent="0.25">
      <c r="A22" t="str">
        <f t="shared" si="2"/>
        <v>Agressivo-HOTELARIAS</v>
      </c>
      <c r="B22" t="s">
        <v>23</v>
      </c>
      <c r="C22" s="1" t="s">
        <v>29</v>
      </c>
      <c r="D22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patrimonio</vt:lpstr>
      <vt:lpstr>qtd_anos</vt:lpstr>
      <vt:lpstr>qtd_anos\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Bueno</dc:creator>
  <cp:lastModifiedBy>Thomas Bueno</cp:lastModifiedBy>
  <dcterms:created xsi:type="dcterms:W3CDTF">2025-06-02T12:29:24Z</dcterms:created>
  <dcterms:modified xsi:type="dcterms:W3CDTF">2025-06-02T15:46:56Z</dcterms:modified>
</cp:coreProperties>
</file>