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vic\Documents\ITBA\TP03\Ex4\"/>
    </mc:Choice>
  </mc:AlternateContent>
  <xr:revisionPtr revIDLastSave="0" documentId="13_ncr:1_{9E5ED6D9-D03E-45C1-A5D7-B682A9E0428D}" xr6:coauthVersionLast="45" xr6:coauthVersionMax="45" xr10:uidLastSave="{00000000-0000-0000-0000-000000000000}"/>
  <bookViews>
    <workbookView xWindow="-108" yWindow="-108" windowWidth="23256" windowHeight="12576" activeTab="4" xr2:uid="{0C1CF8BA-2CF4-460A-BC3B-92718A0B8CD2}"/>
  </bookViews>
  <sheets>
    <sheet name="TRABAJO" sheetId="1" r:id="rId1"/>
    <sheet name="INFORME" sheetId="2" r:id="rId2"/>
    <sheet name="MPX2010DP" sheetId="3" r:id="rId3"/>
    <sheet name="DC" sheetId="4" r:id="rId4"/>
    <sheet name="WATE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E2" i="7" l="1"/>
  <c r="E3" i="7"/>
  <c r="E4" i="7"/>
  <c r="E5" i="7"/>
  <c r="E6" i="7"/>
  <c r="E7" i="7"/>
  <c r="E8" i="7"/>
  <c r="E9" i="7"/>
  <c r="E10" i="7"/>
  <c r="E11" i="7"/>
  <c r="E12" i="7"/>
  <c r="C2" i="7"/>
  <c r="C3" i="7"/>
  <c r="C4" i="7"/>
  <c r="C5" i="7"/>
  <c r="C6" i="7"/>
  <c r="C7" i="7"/>
  <c r="C8" i="7"/>
  <c r="C9" i="7"/>
  <c r="C10" i="7"/>
  <c r="C11" i="7"/>
  <c r="C12" i="7"/>
  <c r="E2" i="4" l="1"/>
  <c r="E3" i="4"/>
  <c r="E4" i="4"/>
  <c r="E5" i="4"/>
  <c r="E6" i="4"/>
  <c r="E7" i="4"/>
  <c r="E8" i="4"/>
  <c r="E9" i="4"/>
  <c r="E10" i="4"/>
  <c r="E11" i="4"/>
  <c r="C11" i="4"/>
  <c r="C10" i="4"/>
  <c r="C9" i="4"/>
  <c r="C8" i="4"/>
  <c r="C7" i="4"/>
  <c r="E12" i="4" l="1"/>
  <c r="C2" i="4"/>
  <c r="C3" i="4"/>
  <c r="C4" i="4"/>
  <c r="C5" i="4"/>
  <c r="C6" i="4"/>
</calcChain>
</file>

<file path=xl/sharedStrings.xml><?xml version="1.0" encoding="utf-8"?>
<sst xmlns="http://schemas.openxmlformats.org/spreadsheetml/2006/main" count="108" uniqueCount="75">
  <si>
    <t>TASK</t>
  </si>
  <si>
    <t>SUBTASK</t>
  </si>
  <si>
    <t>Diseñar el AI</t>
  </si>
  <si>
    <t>Cálculo Analítico con avol infinito</t>
  </si>
  <si>
    <t>Cálculo Analítico con avol finito</t>
  </si>
  <si>
    <t>Seleccionar R1</t>
  </si>
  <si>
    <t>Seleccionar R2</t>
  </si>
  <si>
    <t>Seleccionar R3</t>
  </si>
  <si>
    <t>Seleccionar R4</t>
  </si>
  <si>
    <t>Seleccionar U1</t>
  </si>
  <si>
    <t>Seleccionar U2</t>
  </si>
  <si>
    <t>Construir el AI</t>
  </si>
  <si>
    <t>Diseñar el PCB</t>
  </si>
  <si>
    <t>Routear el PCB</t>
  </si>
  <si>
    <t>Pedir piezas</t>
  </si>
  <si>
    <t>Ensamblar el PCB</t>
  </si>
  <si>
    <t>Pedir el sensor de presión</t>
  </si>
  <si>
    <t>Probar el circuito con V1 == V2</t>
  </si>
  <si>
    <t>Probar el circuito con V1 == -V2</t>
  </si>
  <si>
    <t>Preguntar cómo es medir en CMRR</t>
  </si>
  <si>
    <t>Tal vez sea hacer el cociente de ambas nomás</t>
  </si>
  <si>
    <t>Hacer la medición del CMRR</t>
  </si>
  <si>
    <t>Comentarios</t>
  </si>
  <si>
    <t>Hecho</t>
  </si>
  <si>
    <t>Preparar el Rig con la probeta de 0 a 1m de agua</t>
  </si>
  <si>
    <t>a. Medir la Acm, Adm y CMRR</t>
  </si>
  <si>
    <t>b. Testear la Probeta</t>
  </si>
  <si>
    <t>Definir los diez puntos de medición</t>
  </si>
  <si>
    <t>Realizar los diez puntos de medición</t>
  </si>
  <si>
    <t>Comparar con los valores teóricos</t>
  </si>
  <si>
    <t>c. Med. Vol. en tanque de radio R</t>
  </si>
  <si>
    <t>Análisis de cómo adaptar el circuito</t>
  </si>
  <si>
    <t>Condiciones del sistema para medir</t>
  </si>
  <si>
    <t>Readaptación para líquidos distintos</t>
  </si>
  <si>
    <t>Esquemático de Altium</t>
  </si>
  <si>
    <t>Routeo de Altium</t>
  </si>
  <si>
    <t>Diseño del PCB</t>
  </si>
  <si>
    <t>Esquemático de SPICE</t>
  </si>
  <si>
    <t>Simulación</t>
  </si>
  <si>
    <t>Circuito solo</t>
  </si>
  <si>
    <t>Circuito con puntas</t>
  </si>
  <si>
    <t>Análisis Montecarlo sin puntas</t>
  </si>
  <si>
    <t>Análisis Montecarlo con puntas</t>
  </si>
  <si>
    <t>Análisis Matemático</t>
  </si>
  <si>
    <t>Cálculo Analítico con polos dominantes</t>
  </si>
  <si>
    <t>Conclusiones</t>
  </si>
  <si>
    <t>Característica</t>
  </si>
  <si>
    <t>Min</t>
  </si>
  <si>
    <t>Typ</t>
  </si>
  <si>
    <t>Max</t>
  </si>
  <si>
    <t>Unidad</t>
  </si>
  <si>
    <t>kPa</t>
  </si>
  <si>
    <t>-</t>
  </si>
  <si>
    <t>mAdc</t>
  </si>
  <si>
    <t>Full Scale Span (V_FSS)</t>
  </si>
  <si>
    <t>Pressure Range (P_OP)</t>
  </si>
  <si>
    <t>Supply Voltage (V_S)</t>
  </si>
  <si>
    <t>V_DC</t>
  </si>
  <si>
    <t>Supply Current (I_O)</t>
  </si>
  <si>
    <t>mV</t>
  </si>
  <si>
    <t>Offset (V_OFF)</t>
  </si>
  <si>
    <t>Sensitivity (dV/dP)</t>
  </si>
  <si>
    <t>mV/kPa</t>
  </si>
  <si>
    <t>LM833 con +VCC=15 y -VCC=-15</t>
  </si>
  <si>
    <t>VoutDM / V</t>
  </si>
  <si>
    <t>ADM</t>
  </si>
  <si>
    <t>VinDM / V</t>
  </si>
  <si>
    <t>DVdm</t>
  </si>
  <si>
    <t>Adm2</t>
  </si>
  <si>
    <t>Cano/cm</t>
  </si>
  <si>
    <t>Tubo/cm</t>
  </si>
  <si>
    <t>D Altura/m</t>
  </si>
  <si>
    <t>Vout/V</t>
  </si>
  <si>
    <t>No se puede medir V cm por sobre el piso de ruido</t>
  </si>
  <si>
    <t>sin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</si>
</sst>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164" fontId="0" fillId="3" borderId="1" xfId="0" applyNumberFormat="1" applyFont="1" applyFill="1" applyBorder="1"/>
    <xf numFmtId="0" fontId="0" fillId="3" borderId="2" xfId="0" applyFont="1" applyFill="1" applyBorder="1"/>
    <xf numFmtId="164" fontId="0" fillId="0" borderId="1" xfId="0" applyNumberFormat="1" applyFont="1" applyBorder="1"/>
    <xf numFmtId="0" fontId="0" fillId="0" borderId="2" xfId="0" applyFont="1" applyBorder="1"/>
    <xf numFmtId="164" fontId="0" fillId="0" borderId="3" xfId="0" applyNumberFormat="1" applyFont="1" applyBorder="1"/>
    <xf numFmtId="0" fontId="0" fillId="0" borderId="2" xfId="0" applyNumberFormat="1" applyFont="1" applyBorder="1"/>
    <xf numFmtId="164" fontId="1" fillId="2" borderId="2" xfId="0" applyNumberFormat="1" applyFont="1" applyFill="1" applyBorder="1"/>
    <xf numFmtId="0" fontId="0" fillId="0" borderId="0" xfId="0" applyFont="1"/>
    <xf numFmtId="0" fontId="1" fillId="2" borderId="0" xfId="0" applyFont="1" applyFill="1"/>
    <xf numFmtId="164" fontId="0" fillId="0" borderId="0" xfId="0" applyNumberFormat="1" applyFont="1"/>
    <xf numFmtId="0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2D9F-1548-43DB-8C5A-B1BB0BB64DFD}" name="Table5" displayName="Table5" ref="A1:E12" totalsRowCount="1" headerRowDxfId="17" dataDxfId="16" tableBorderDxfId="15">
  <autoFilter ref="A1:E11" xr:uid="{0ACE26C8-9229-4BC8-96E8-D82653DE00E2}"/>
  <tableColumns count="5">
    <tableColumn id="1" xr3:uid="{34950A47-241D-430F-9516-970B9DB2B0DE}" name="VinDM / V" dataDxfId="14" totalsRowDxfId="13"/>
    <tableColumn id="2" xr3:uid="{4EFC090F-DD67-4C77-A02E-A8A46C91CF26}" name="VoutDM / V" dataDxfId="12" totalsRowDxfId="11"/>
    <tableColumn id="5" xr3:uid="{E36A6CB1-5584-4526-996F-7C6753F4BD83}" name="ADM" dataDxfId="10" totalsRowDxfId="9">
      <calculatedColumnFormula>Table5[[#This Row],[VoutDM / V]]/Table5[[#This Row],[VinDM / V]]</calculatedColumnFormula>
    </tableColumn>
    <tableColumn id="8" xr3:uid="{AD0A60E3-7F24-434E-A22A-2919D57D07AE}" name="DVdm" dataDxfId="0" totalsRowDxfId="1">
      <calculatedColumnFormula>Table5[[#This Row],[VoutDM / V]]-$B$11</calculatedColumnFormula>
    </tableColumn>
    <tableColumn id="10" xr3:uid="{85E94E72-3EEF-4F3B-BB90-1613BCE80B26}" name="Adm2" totalsRowFunction="custom" dataDxfId="8" totalsRowDxfId="7">
      <calculatedColumnFormula>Table5[[#This Row],[DVdm]]/Table5[[#This Row],[VinDM / V]]</calculatedColumnFormula>
      <totalsRowFormula>AVERAGE(E2:E10)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EF8498-0D2F-426F-854C-0FF51A23A0DB}" name="Table13" displayName="Table13" ref="A1:E12" totalsRowShown="0">
  <autoFilter ref="A1:E12" xr:uid="{237DA04C-0F6E-455A-B001-C36C353F70DD}"/>
  <tableColumns count="5">
    <tableColumn id="1" xr3:uid="{595BFDD5-62D0-4F03-89AC-9D3206F26824}" name="Cano/cm" dataDxfId="6"/>
    <tableColumn id="7" xr3:uid="{B13209F0-8417-491E-9C54-BCFF1756BC87}" name="Tubo/cm" dataDxfId="5"/>
    <tableColumn id="2" xr3:uid="{2537676D-179C-4DB9-9D95-C1E2533EF302}" name="D Altura/m" dataDxfId="4">
      <calculatedColumnFormula>(Table13[[#This Row],[Cano/cm]]-Table13[[#This Row],[Tubo/cm]])/100</calculatedColumnFormula>
    </tableColumn>
    <tableColumn id="3" xr3:uid="{2197A237-9456-47C8-93A9-546E89264176}" name="Vout/V" dataDxfId="3"/>
    <tableColumn id="4" xr3:uid="{5DB7072F-2153-4787-A01F-7A17CAA59B74}" name="sin off" dataDxfId="2">
      <calculatedColumnFormula>Table13[[#This Row],[Vout/V]]-$D$2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2374-079C-46DF-BD9A-C943DF6F482D}">
  <dimension ref="A1:D26"/>
  <sheetViews>
    <sheetView topLeftCell="A4" workbookViewId="0">
      <selection activeCell="C25" sqref="C25"/>
    </sheetView>
  </sheetViews>
  <sheetFormatPr defaultRowHeight="14.4" x14ac:dyDescent="0.3"/>
  <cols>
    <col min="1" max="1" width="30.33203125" bestFit="1" customWidth="1"/>
    <col min="2" max="2" width="44" bestFit="1" customWidth="1"/>
    <col min="3" max="3" width="42.109375" bestFit="1" customWidth="1"/>
  </cols>
  <sheetData>
    <row r="1" spans="1:4" x14ac:dyDescent="0.3">
      <c r="A1" t="s">
        <v>0</v>
      </c>
      <c r="B1" t="s">
        <v>1</v>
      </c>
      <c r="C1" t="s">
        <v>22</v>
      </c>
      <c r="D1" t="s">
        <v>23</v>
      </c>
    </row>
    <row r="2" spans="1:4" x14ac:dyDescent="0.3">
      <c r="A2" t="s">
        <v>2</v>
      </c>
      <c r="B2" t="s">
        <v>3</v>
      </c>
      <c r="D2">
        <v>1</v>
      </c>
    </row>
    <row r="3" spans="1:4" x14ac:dyDescent="0.3">
      <c r="A3" t="s">
        <v>2</v>
      </c>
      <c r="B3" t="s">
        <v>4</v>
      </c>
      <c r="D3">
        <v>1</v>
      </c>
    </row>
    <row r="4" spans="1:4" x14ac:dyDescent="0.3">
      <c r="A4" t="s">
        <v>2</v>
      </c>
      <c r="B4" t="s">
        <v>44</v>
      </c>
      <c r="D4">
        <v>0</v>
      </c>
    </row>
    <row r="5" spans="1:4" x14ac:dyDescent="0.3">
      <c r="A5" t="s">
        <v>2</v>
      </c>
      <c r="B5" t="s">
        <v>5</v>
      </c>
      <c r="D5">
        <v>1</v>
      </c>
    </row>
    <row r="6" spans="1:4" x14ac:dyDescent="0.3">
      <c r="A6" t="s">
        <v>2</v>
      </c>
      <c r="B6" t="s">
        <v>6</v>
      </c>
      <c r="D6">
        <v>1</v>
      </c>
    </row>
    <row r="7" spans="1:4" x14ac:dyDescent="0.3">
      <c r="A7" t="s">
        <v>2</v>
      </c>
      <c r="B7" t="s">
        <v>7</v>
      </c>
      <c r="C7">
        <v>12</v>
      </c>
      <c r="D7">
        <v>1</v>
      </c>
    </row>
    <row r="8" spans="1:4" x14ac:dyDescent="0.3">
      <c r="A8" t="s">
        <v>2</v>
      </c>
      <c r="B8" t="s">
        <v>8</v>
      </c>
      <c r="C8">
        <v>1522</v>
      </c>
      <c r="D8">
        <v>1</v>
      </c>
    </row>
    <row r="9" spans="1:4" x14ac:dyDescent="0.3">
      <c r="A9" t="s">
        <v>2</v>
      </c>
      <c r="B9" t="s">
        <v>9</v>
      </c>
      <c r="C9" t="s">
        <v>63</v>
      </c>
      <c r="D9">
        <v>1</v>
      </c>
    </row>
    <row r="10" spans="1:4" x14ac:dyDescent="0.3">
      <c r="A10" t="s">
        <v>2</v>
      </c>
      <c r="B10" t="s">
        <v>10</v>
      </c>
      <c r="C10" t="s">
        <v>63</v>
      </c>
      <c r="D10">
        <v>1</v>
      </c>
    </row>
    <row r="11" spans="1:4" x14ac:dyDescent="0.3">
      <c r="A11" t="s">
        <v>11</v>
      </c>
      <c r="B11" t="s">
        <v>12</v>
      </c>
      <c r="D11">
        <v>1</v>
      </c>
    </row>
    <row r="12" spans="1:4" x14ac:dyDescent="0.3">
      <c r="A12" t="s">
        <v>11</v>
      </c>
      <c r="B12" t="s">
        <v>13</v>
      </c>
      <c r="D12">
        <v>1</v>
      </c>
    </row>
    <row r="13" spans="1:4" x14ac:dyDescent="0.3">
      <c r="A13" t="s">
        <v>11</v>
      </c>
      <c r="B13" t="s">
        <v>14</v>
      </c>
      <c r="D13">
        <v>1</v>
      </c>
    </row>
    <row r="14" spans="1:4" x14ac:dyDescent="0.3">
      <c r="A14" t="s">
        <v>11</v>
      </c>
      <c r="B14" t="s">
        <v>16</v>
      </c>
      <c r="D14">
        <v>0</v>
      </c>
    </row>
    <row r="15" spans="1:4" x14ac:dyDescent="0.3">
      <c r="A15" t="s">
        <v>11</v>
      </c>
      <c r="B15" t="s">
        <v>15</v>
      </c>
      <c r="D15">
        <v>1</v>
      </c>
    </row>
    <row r="16" spans="1:4" x14ac:dyDescent="0.3">
      <c r="A16" t="s">
        <v>25</v>
      </c>
      <c r="B16" t="s">
        <v>17</v>
      </c>
    </row>
    <row r="17" spans="1:4" x14ac:dyDescent="0.3">
      <c r="A17" t="s">
        <v>25</v>
      </c>
      <c r="B17" t="s">
        <v>18</v>
      </c>
    </row>
    <row r="18" spans="1:4" x14ac:dyDescent="0.3">
      <c r="A18" t="s">
        <v>25</v>
      </c>
      <c r="B18" t="s">
        <v>19</v>
      </c>
      <c r="C18" t="s">
        <v>20</v>
      </c>
    </row>
    <row r="19" spans="1:4" x14ac:dyDescent="0.3">
      <c r="A19" t="s">
        <v>25</v>
      </c>
      <c r="B19" t="s">
        <v>21</v>
      </c>
    </row>
    <row r="20" spans="1:4" x14ac:dyDescent="0.3">
      <c r="A20" t="s">
        <v>26</v>
      </c>
      <c r="B20" t="s">
        <v>24</v>
      </c>
      <c r="D20">
        <v>0</v>
      </c>
    </row>
    <row r="21" spans="1:4" x14ac:dyDescent="0.3">
      <c r="A21" t="s">
        <v>26</v>
      </c>
      <c r="B21" t="s">
        <v>27</v>
      </c>
      <c r="D21">
        <v>0</v>
      </c>
    </row>
    <row r="22" spans="1:4" x14ac:dyDescent="0.3">
      <c r="A22" t="s">
        <v>26</v>
      </c>
      <c r="B22" t="s">
        <v>28</v>
      </c>
      <c r="D22">
        <v>0</v>
      </c>
    </row>
    <row r="23" spans="1:4" x14ac:dyDescent="0.3">
      <c r="A23" t="s">
        <v>26</v>
      </c>
      <c r="B23" t="s">
        <v>29</v>
      </c>
      <c r="D23">
        <v>0</v>
      </c>
    </row>
    <row r="24" spans="1:4" x14ac:dyDescent="0.3">
      <c r="A24" t="s">
        <v>30</v>
      </c>
      <c r="B24" t="s">
        <v>31</v>
      </c>
      <c r="D24">
        <v>0</v>
      </c>
    </row>
    <row r="25" spans="1:4" x14ac:dyDescent="0.3">
      <c r="A25" t="s">
        <v>30</v>
      </c>
      <c r="B25" t="s">
        <v>32</v>
      </c>
      <c r="D25">
        <v>0</v>
      </c>
    </row>
    <row r="26" spans="1:4" x14ac:dyDescent="0.3">
      <c r="A26" t="s">
        <v>30</v>
      </c>
      <c r="B26" t="s">
        <v>33</v>
      </c>
      <c r="D26">
        <v>0</v>
      </c>
    </row>
  </sheetData>
  <dataValidations count="1">
    <dataValidation type="whole" allowBlank="1" showInputMessage="1" showErrorMessage="1" sqref="D2:D26" xr:uid="{84B94DBD-F6D0-44BE-8CDB-3481FC905ADF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6A1-212E-4A94-98FA-64AE4620EA0F}">
  <dimension ref="A1:B12"/>
  <sheetViews>
    <sheetView workbookViewId="0">
      <selection activeCell="C2" sqref="C2"/>
    </sheetView>
  </sheetViews>
  <sheetFormatPr defaultRowHeight="14.4" x14ac:dyDescent="0.3"/>
  <cols>
    <col min="1" max="1" width="19.109375" bestFit="1" customWidth="1"/>
    <col min="2" max="2" width="36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36</v>
      </c>
      <c r="B2" t="s">
        <v>34</v>
      </c>
    </row>
    <row r="3" spans="1:2" x14ac:dyDescent="0.3">
      <c r="B3" t="s">
        <v>35</v>
      </c>
    </row>
    <row r="4" spans="1:2" x14ac:dyDescent="0.3">
      <c r="B4" t="s">
        <v>37</v>
      </c>
    </row>
    <row r="5" spans="1:2" x14ac:dyDescent="0.3">
      <c r="A5" t="s">
        <v>38</v>
      </c>
      <c r="B5" t="s">
        <v>39</v>
      </c>
    </row>
    <row r="6" spans="1:2" x14ac:dyDescent="0.3">
      <c r="B6" t="s">
        <v>40</v>
      </c>
    </row>
    <row r="7" spans="1:2" x14ac:dyDescent="0.3">
      <c r="B7" t="s">
        <v>41</v>
      </c>
    </row>
    <row r="8" spans="1:2" x14ac:dyDescent="0.3">
      <c r="B8" t="s">
        <v>42</v>
      </c>
    </row>
    <row r="9" spans="1:2" x14ac:dyDescent="0.3">
      <c r="A9" t="s">
        <v>43</v>
      </c>
      <c r="B9" t="s">
        <v>3</v>
      </c>
    </row>
    <row r="10" spans="1:2" x14ac:dyDescent="0.3">
      <c r="B10" t="s">
        <v>4</v>
      </c>
    </row>
    <row r="11" spans="1:2" x14ac:dyDescent="0.3">
      <c r="B11" t="s">
        <v>44</v>
      </c>
    </row>
    <row r="12" spans="1:2" x14ac:dyDescent="0.3">
      <c r="A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BFC3-41F9-46DD-9E11-68074C57E8AC}">
  <dimension ref="A1:E31"/>
  <sheetViews>
    <sheetView workbookViewId="0">
      <selection activeCell="A8" sqref="A8"/>
    </sheetView>
  </sheetViews>
  <sheetFormatPr defaultRowHeight="14.4" x14ac:dyDescent="0.3"/>
  <cols>
    <col min="1" max="1" width="21.5546875" bestFit="1" customWidth="1"/>
  </cols>
  <sheetData>
    <row r="1" spans="1:5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">
      <c r="A2" t="s">
        <v>55</v>
      </c>
      <c r="B2" s="1">
        <v>0</v>
      </c>
      <c r="C2" s="1" t="s">
        <v>52</v>
      </c>
      <c r="D2" s="1">
        <v>10</v>
      </c>
      <c r="E2" t="s">
        <v>51</v>
      </c>
    </row>
    <row r="3" spans="1:5" x14ac:dyDescent="0.3">
      <c r="A3" t="s">
        <v>56</v>
      </c>
      <c r="B3" s="1" t="s">
        <v>52</v>
      </c>
      <c r="C3" s="1">
        <v>10</v>
      </c>
      <c r="D3" s="1">
        <v>16</v>
      </c>
      <c r="E3" t="s">
        <v>57</v>
      </c>
    </row>
    <row r="4" spans="1:5" x14ac:dyDescent="0.3">
      <c r="A4" t="s">
        <v>58</v>
      </c>
      <c r="B4" s="1" t="s">
        <v>52</v>
      </c>
      <c r="C4" s="1">
        <v>6</v>
      </c>
      <c r="D4" s="1" t="s">
        <v>52</v>
      </c>
      <c r="E4" t="s">
        <v>53</v>
      </c>
    </row>
    <row r="5" spans="1:5" x14ac:dyDescent="0.3">
      <c r="A5" t="s">
        <v>54</v>
      </c>
      <c r="B5" s="1">
        <v>24</v>
      </c>
      <c r="C5" s="1">
        <v>25</v>
      </c>
      <c r="D5" s="1">
        <v>26</v>
      </c>
      <c r="E5" t="s">
        <v>59</v>
      </c>
    </row>
    <row r="6" spans="1:5" x14ac:dyDescent="0.3">
      <c r="A6" t="s">
        <v>60</v>
      </c>
      <c r="B6" s="1">
        <v>-1</v>
      </c>
      <c r="C6" s="1" t="s">
        <v>52</v>
      </c>
      <c r="D6" s="1">
        <v>1</v>
      </c>
      <c r="E6" t="s">
        <v>59</v>
      </c>
    </row>
    <row r="7" spans="1:5" x14ac:dyDescent="0.3">
      <c r="A7" t="s">
        <v>61</v>
      </c>
      <c r="B7" s="1" t="s">
        <v>52</v>
      </c>
      <c r="C7" s="1">
        <v>2.5</v>
      </c>
      <c r="D7" s="1" t="s">
        <v>52</v>
      </c>
      <c r="E7" s="2" t="s">
        <v>62</v>
      </c>
    </row>
    <row r="8" spans="1:5" x14ac:dyDescent="0.3">
      <c r="B8" s="1"/>
      <c r="C8" s="1"/>
      <c r="D8" s="1"/>
    </row>
    <row r="9" spans="1:5" x14ac:dyDescent="0.3">
      <c r="B9" s="1"/>
      <c r="C9" s="1"/>
      <c r="D9" s="1"/>
    </row>
    <row r="10" spans="1:5" x14ac:dyDescent="0.3">
      <c r="B10" s="1"/>
      <c r="C10" s="1"/>
      <c r="D10" s="1"/>
    </row>
    <row r="11" spans="1:5" x14ac:dyDescent="0.3">
      <c r="B11" s="1"/>
      <c r="C11" s="1"/>
      <c r="D11" s="1"/>
    </row>
    <row r="12" spans="1:5" x14ac:dyDescent="0.3">
      <c r="B12" s="1"/>
      <c r="C12" s="1"/>
      <c r="D12" s="1"/>
    </row>
    <row r="13" spans="1:5" x14ac:dyDescent="0.3">
      <c r="B13" s="1"/>
      <c r="C13" s="1"/>
      <c r="D13" s="1"/>
    </row>
    <row r="14" spans="1:5" x14ac:dyDescent="0.3">
      <c r="B14" s="1"/>
      <c r="C14" s="1"/>
      <c r="D14" s="1"/>
    </row>
    <row r="15" spans="1:5" x14ac:dyDescent="0.3">
      <c r="B15" s="1"/>
      <c r="C15" s="1"/>
      <c r="D15" s="1"/>
    </row>
    <row r="16" spans="1:5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  <row r="29" spans="2:4" x14ac:dyDescent="0.3">
      <c r="B29" s="1"/>
      <c r="C29" s="1"/>
      <c r="D29" s="1"/>
    </row>
    <row r="30" spans="2:4" x14ac:dyDescent="0.3">
      <c r="B30" s="1"/>
      <c r="C30" s="1"/>
      <c r="D30" s="1"/>
    </row>
    <row r="31" spans="2:4" x14ac:dyDescent="0.3"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ECF7-215A-4866-A36A-F0CED8483611}">
  <dimension ref="A1:H12"/>
  <sheetViews>
    <sheetView workbookViewId="0">
      <selection activeCell="G10" sqref="G10"/>
    </sheetView>
  </sheetViews>
  <sheetFormatPr defaultRowHeight="14.4" x14ac:dyDescent="0.3"/>
  <cols>
    <col min="1" max="1" width="11.6640625" customWidth="1"/>
    <col min="2" max="2" width="13.33203125" style="3" bestFit="1" customWidth="1"/>
  </cols>
  <sheetData>
    <row r="1" spans="1:8" x14ac:dyDescent="0.3">
      <c r="A1" t="s">
        <v>66</v>
      </c>
      <c r="B1" s="11" t="s">
        <v>64</v>
      </c>
      <c r="C1" s="4" t="s">
        <v>65</v>
      </c>
      <c r="D1" s="13" t="s">
        <v>67</v>
      </c>
      <c r="E1" s="13" t="s">
        <v>68</v>
      </c>
    </row>
    <row r="2" spans="1:8" x14ac:dyDescent="0.3">
      <c r="A2" s="5">
        <v>0.06</v>
      </c>
      <c r="B2" s="9">
        <v>7.9130000000000003</v>
      </c>
      <c r="C2" s="6">
        <f>Table5[[#This Row],[VoutDM / V]]/Table5[[#This Row],[VinDM / V]]</f>
        <v>131.88333333333335</v>
      </c>
      <c r="D2" s="14">
        <f>Table5[[#This Row],[VoutDM / V]]-$B$11</f>
        <v>7.6989999999999998</v>
      </c>
      <c r="E2" s="12">
        <f>Table5[[#This Row],[DVdm]]/Table5[[#This Row],[VinDM / V]]</f>
        <v>128.31666666666666</v>
      </c>
    </row>
    <row r="3" spans="1:8" x14ac:dyDescent="0.3">
      <c r="A3" s="7">
        <v>0.05</v>
      </c>
      <c r="B3" s="7">
        <v>6.6230000000000002</v>
      </c>
      <c r="C3" s="8">
        <f>Table5[[#This Row],[VoutDM / V]]/Table5[[#This Row],[VinDM / V]]</f>
        <v>132.46</v>
      </c>
      <c r="D3" s="14">
        <f>Table5[[#This Row],[VoutDM / V]]-$B$11</f>
        <v>6.4089999999999998</v>
      </c>
      <c r="E3" s="12">
        <f>Table5[[#This Row],[DVdm]]/Table5[[#This Row],[VinDM / V]]</f>
        <v>128.17999999999998</v>
      </c>
      <c r="H3" t="s">
        <v>73</v>
      </c>
    </row>
    <row r="4" spans="1:8" x14ac:dyDescent="0.3">
      <c r="A4" s="5">
        <v>0.04</v>
      </c>
      <c r="B4" s="7">
        <v>5.3410000000000002</v>
      </c>
      <c r="C4" s="6">
        <f>Table5[[#This Row],[VoutDM / V]]/Table5[[#This Row],[VinDM / V]]</f>
        <v>133.52500000000001</v>
      </c>
      <c r="D4" s="14">
        <f>Table5[[#This Row],[VoutDM / V]]-$B$11</f>
        <v>5.1269999999999998</v>
      </c>
      <c r="E4" s="12">
        <f>Table5[[#This Row],[DVdm]]/Table5[[#This Row],[VinDM / V]]</f>
        <v>128.17499999999998</v>
      </c>
    </row>
    <row r="5" spans="1:8" x14ac:dyDescent="0.3">
      <c r="A5" s="7">
        <v>0.03</v>
      </c>
      <c r="B5" s="7">
        <v>4.0590000000000002</v>
      </c>
      <c r="C5" s="8">
        <f>Table5[[#This Row],[VoutDM / V]]/Table5[[#This Row],[VinDM / V]]</f>
        <v>135.30000000000001</v>
      </c>
      <c r="D5" s="14">
        <f>Table5[[#This Row],[VoutDM / V]]-$B$11</f>
        <v>3.8450000000000002</v>
      </c>
      <c r="E5" s="12">
        <f>Table5[[#This Row],[DVdm]]/Table5[[#This Row],[VinDM / V]]</f>
        <v>128.16666666666669</v>
      </c>
    </row>
    <row r="6" spans="1:8" x14ac:dyDescent="0.3">
      <c r="A6" s="5">
        <v>2.5000000000000001E-2</v>
      </c>
      <c r="B6" s="7">
        <v>3.4049999999999998</v>
      </c>
      <c r="C6" s="6">
        <f>Table5[[#This Row],[VoutDM / V]]/Table5[[#This Row],[VinDM / V]]</f>
        <v>136.19999999999999</v>
      </c>
      <c r="D6" s="14">
        <f>Table5[[#This Row],[VoutDM / V]]-$B$11</f>
        <v>3.1909999999999998</v>
      </c>
      <c r="E6" s="12">
        <f>Table5[[#This Row],[DVdm]]/Table5[[#This Row],[VinDM / V]]</f>
        <v>127.63999999999999</v>
      </c>
    </row>
    <row r="7" spans="1:8" x14ac:dyDescent="0.3">
      <c r="A7" s="7">
        <v>0.02</v>
      </c>
      <c r="B7" s="7">
        <v>2.7730000000000001</v>
      </c>
      <c r="C7" s="10">
        <f>Table5[[#This Row],[VoutDM / V]]/Table5[[#This Row],[VinDM / V]]</f>
        <v>138.65</v>
      </c>
      <c r="D7" s="14">
        <f>Table5[[#This Row],[VoutDM / V]]-$B$11</f>
        <v>2.5590000000000002</v>
      </c>
      <c r="E7" s="12">
        <f>Table5[[#This Row],[DVdm]]/Table5[[#This Row],[VinDM / V]]</f>
        <v>127.95</v>
      </c>
    </row>
    <row r="8" spans="1:8" x14ac:dyDescent="0.3">
      <c r="A8" s="7">
        <v>1.4999999999999999E-2</v>
      </c>
      <c r="B8" s="7">
        <v>2.1240000000000001</v>
      </c>
      <c r="C8" s="10">
        <f>Table5[[#This Row],[VoutDM / V]]/Table5[[#This Row],[VinDM / V]]</f>
        <v>141.60000000000002</v>
      </c>
      <c r="D8" s="14">
        <f>Table5[[#This Row],[VoutDM / V]]-$B$11</f>
        <v>1.9100000000000001</v>
      </c>
      <c r="E8" s="12">
        <f>Table5[[#This Row],[DVdm]]/Table5[[#This Row],[VinDM / V]]</f>
        <v>127.33333333333334</v>
      </c>
    </row>
    <row r="9" spans="1:8" x14ac:dyDescent="0.3">
      <c r="A9" s="7">
        <v>0.01</v>
      </c>
      <c r="B9" s="7">
        <v>1.496</v>
      </c>
      <c r="C9" s="10">
        <f>Table5[[#This Row],[VoutDM / V]]/Table5[[#This Row],[VinDM / V]]</f>
        <v>149.6</v>
      </c>
      <c r="D9" s="14">
        <f>Table5[[#This Row],[VoutDM / V]]-$B$11</f>
        <v>1.282</v>
      </c>
      <c r="E9" s="12">
        <f>Table5[[#This Row],[DVdm]]/Table5[[#This Row],[VinDM / V]]</f>
        <v>128.19999999999999</v>
      </c>
    </row>
    <row r="10" spans="1:8" x14ac:dyDescent="0.3">
      <c r="A10" s="7">
        <v>5.0000000000000001E-3</v>
      </c>
      <c r="B10" s="7">
        <v>0.84299999999999997</v>
      </c>
      <c r="C10" s="10">
        <f>Table5[[#This Row],[VoutDM / V]]/Table5[[#This Row],[VinDM / V]]</f>
        <v>168.6</v>
      </c>
      <c r="D10" s="14">
        <f>Table5[[#This Row],[VoutDM / V]]-$B$11</f>
        <v>0.629</v>
      </c>
      <c r="E10" s="12">
        <f>Table5[[#This Row],[DVdm]]/Table5[[#This Row],[VinDM / V]]</f>
        <v>125.8</v>
      </c>
    </row>
    <row r="11" spans="1:8" x14ac:dyDescent="0.3">
      <c r="A11" s="7">
        <v>0</v>
      </c>
      <c r="B11" s="7">
        <v>0.214</v>
      </c>
      <c r="C11" s="10" t="e">
        <f>Table5[[#This Row],[VoutDM / V]]/Table5[[#This Row],[VinDM / V]]</f>
        <v>#DIV/0!</v>
      </c>
      <c r="D11" s="14">
        <f>Table5[[#This Row],[VoutDM / V]]-$B$11</f>
        <v>0</v>
      </c>
      <c r="E11" s="12" t="e">
        <f>Table5[[#This Row],[DVdm]]/Table5[[#This Row],[VinDM / V]]</f>
        <v>#DIV/0!</v>
      </c>
    </row>
    <row r="12" spans="1:8" x14ac:dyDescent="0.3">
      <c r="A12" s="7"/>
      <c r="B12" s="7"/>
      <c r="C12" s="10"/>
      <c r="D12" s="14"/>
      <c r="E12" s="15">
        <f>AVERAGE(E2:E10)</f>
        <v>127.7512962962963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AB62-93B8-4E06-ADD7-0AA91AAE6EFA}">
  <dimension ref="A1:E12"/>
  <sheetViews>
    <sheetView tabSelected="1" workbookViewId="0">
      <selection activeCell="D3" sqref="D3"/>
    </sheetView>
  </sheetViews>
  <sheetFormatPr defaultRowHeight="14.4" x14ac:dyDescent="0.3"/>
  <cols>
    <col min="1" max="1" width="13.6640625" style="16" bestFit="1" customWidth="1"/>
    <col min="2" max="2" width="10.5546875" style="16" bestFit="1" customWidth="1"/>
    <col min="3" max="3" width="12.5546875" bestFit="1" customWidth="1"/>
  </cols>
  <sheetData>
    <row r="1" spans="1:5" x14ac:dyDescent="0.3">
      <c r="A1" s="16" t="s">
        <v>69</v>
      </c>
      <c r="B1" s="16" t="s">
        <v>70</v>
      </c>
      <c r="C1" t="s">
        <v>71</v>
      </c>
      <c r="D1" t="s">
        <v>72</v>
      </c>
      <c r="E1" t="s">
        <v>74</v>
      </c>
    </row>
    <row r="2" spans="1:5" x14ac:dyDescent="0.3">
      <c r="A2" s="16">
        <v>0</v>
      </c>
      <c r="B2" s="16">
        <v>0</v>
      </c>
      <c r="C2" s="3">
        <f>(Table13[[#This Row],[Cano/cm]]-Table13[[#This Row],[Tubo/cm]])/100</f>
        <v>0</v>
      </c>
      <c r="D2" s="3">
        <v>0.253</v>
      </c>
      <c r="E2" s="3">
        <f>Table13[[#This Row],[Vout/V]]-$D$2</f>
        <v>0</v>
      </c>
    </row>
    <row r="3" spans="1:5" x14ac:dyDescent="0.3">
      <c r="A3" s="16">
        <v>18</v>
      </c>
      <c r="B3" s="16">
        <v>8</v>
      </c>
      <c r="C3" s="3">
        <f>(Table13[[#This Row],[Cano/cm]]-Table13[[#This Row],[Tubo/cm]])/100</f>
        <v>0.1</v>
      </c>
      <c r="D3" s="3">
        <v>0.64400000000000002</v>
      </c>
      <c r="E3" s="3">
        <f>Table13[[#This Row],[Vout/V]]-$D$2</f>
        <v>0.39100000000000001</v>
      </c>
    </row>
    <row r="4" spans="1:5" x14ac:dyDescent="0.3">
      <c r="A4" s="16">
        <v>30</v>
      </c>
      <c r="B4" s="16">
        <v>11</v>
      </c>
      <c r="C4" s="3">
        <f>(Table13[[#This Row],[Cano/cm]]-Table13[[#This Row],[Tubo/cm]])/100</f>
        <v>0.19</v>
      </c>
      <c r="D4" s="3">
        <v>0.91500000000000004</v>
      </c>
      <c r="E4" s="3">
        <f>Table13[[#This Row],[Vout/V]]-$D$2</f>
        <v>0.66200000000000003</v>
      </c>
    </row>
    <row r="5" spans="1:5" x14ac:dyDescent="0.3">
      <c r="A5" s="16">
        <v>48</v>
      </c>
      <c r="B5" s="16">
        <v>17</v>
      </c>
      <c r="C5" s="3">
        <f>(Table13[[#This Row],[Cano/cm]]-Table13[[#This Row],[Tubo/cm]])/100</f>
        <v>0.31</v>
      </c>
      <c r="D5" s="3">
        <v>1.2769999999999999</v>
      </c>
      <c r="E5" s="3">
        <f>Table13[[#This Row],[Vout/V]]-$D$2</f>
        <v>1.024</v>
      </c>
    </row>
    <row r="6" spans="1:5" x14ac:dyDescent="0.3">
      <c r="A6" s="16">
        <v>60</v>
      </c>
      <c r="B6" s="16">
        <v>20</v>
      </c>
      <c r="C6" s="3">
        <f>(Table13[[#This Row],[Cano/cm]]-Table13[[#This Row],[Tubo/cm]])/100</f>
        <v>0.4</v>
      </c>
      <c r="D6" s="3">
        <v>1.577</v>
      </c>
      <c r="E6" s="3">
        <f>Table13[[#This Row],[Vout/V]]-$D$2</f>
        <v>1.3239999999999998</v>
      </c>
    </row>
    <row r="7" spans="1:5" x14ac:dyDescent="0.3">
      <c r="A7" s="16">
        <v>80</v>
      </c>
      <c r="B7" s="16">
        <v>25</v>
      </c>
      <c r="C7" s="3">
        <f>(Table13[[#This Row],[Cano/cm]]-Table13[[#This Row],[Tubo/cm]])/100</f>
        <v>0.55000000000000004</v>
      </c>
      <c r="D7" s="3">
        <v>2.044</v>
      </c>
      <c r="E7" s="3">
        <f>Table13[[#This Row],[Vout/V]]-$D$2</f>
        <v>1.7909999999999999</v>
      </c>
    </row>
    <row r="8" spans="1:5" x14ac:dyDescent="0.3">
      <c r="A8" s="16">
        <v>96</v>
      </c>
      <c r="B8" s="16">
        <v>29</v>
      </c>
      <c r="C8" s="3">
        <f>(Table13[[#This Row],[Cano/cm]]-Table13[[#This Row],[Tubo/cm]])/100</f>
        <v>0.67</v>
      </c>
      <c r="D8" s="3">
        <v>2.4049999999999998</v>
      </c>
      <c r="E8" s="3">
        <f>Table13[[#This Row],[Vout/V]]-$D$2</f>
        <v>2.1519999999999997</v>
      </c>
    </row>
    <row r="9" spans="1:5" x14ac:dyDescent="0.3">
      <c r="A9" s="16">
        <v>105</v>
      </c>
      <c r="B9" s="16">
        <v>32</v>
      </c>
      <c r="C9" s="3">
        <f>(Table13[[#This Row],[Cano/cm]]-Table13[[#This Row],[Tubo/cm]])/100</f>
        <v>0.73</v>
      </c>
      <c r="D9" s="3">
        <v>2.649</v>
      </c>
      <c r="E9" s="3">
        <f>Table13[[#This Row],[Vout/V]]-$D$2</f>
        <v>2.3959999999999999</v>
      </c>
    </row>
    <row r="10" spans="1:5" x14ac:dyDescent="0.3">
      <c r="A10" s="16">
        <v>121</v>
      </c>
      <c r="B10" s="16">
        <v>35</v>
      </c>
      <c r="C10" s="3">
        <f>(Table13[[#This Row],[Cano/cm]]-Table13[[#This Row],[Tubo/cm]])/100</f>
        <v>0.86</v>
      </c>
      <c r="D10" s="3">
        <v>2.9929999999999999</v>
      </c>
      <c r="E10" s="3">
        <f>Table13[[#This Row],[Vout/V]]-$D$2</f>
        <v>2.7399999999999998</v>
      </c>
    </row>
    <row r="11" spans="1:5" x14ac:dyDescent="0.3">
      <c r="A11" s="16">
        <v>135</v>
      </c>
      <c r="B11" s="16">
        <v>39</v>
      </c>
      <c r="C11" s="3">
        <f>(Table13[[#This Row],[Cano/cm]]-Table13[[#This Row],[Tubo/cm]])/100</f>
        <v>0.96</v>
      </c>
      <c r="D11" s="3">
        <v>3.3330000000000002</v>
      </c>
      <c r="E11" s="3">
        <f>Table13[[#This Row],[Vout/V]]-$D$2</f>
        <v>3.08</v>
      </c>
    </row>
    <row r="12" spans="1:5" x14ac:dyDescent="0.3">
      <c r="A12" s="16">
        <v>143</v>
      </c>
      <c r="B12" s="16">
        <v>41</v>
      </c>
      <c r="C12" s="3">
        <f>(Table13[[#This Row],[Cano/cm]]-Table13[[#This Row],[Tubo/cm]])/100</f>
        <v>1.02</v>
      </c>
      <c r="D12" s="3">
        <v>3.5390000000000001</v>
      </c>
      <c r="E12" s="3">
        <f>Table13[[#This Row],[Vout/V]]-$D$2</f>
        <v>3.286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TRABAJO</vt:lpstr>
      <vt:lpstr>INFORME</vt:lpstr>
      <vt:lpstr>MPX2010DP</vt:lpstr>
      <vt:lpstr>DC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2019-09-15T02:46:08Z</dcterms:created>
  <dcterms:modified xsi:type="dcterms:W3CDTF">2019-10-04T00:49:40Z</dcterms:modified>
</cp:coreProperties>
</file>