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Z:\Consulting\Jobs\QILT\GOS\2023\Overall\11. Reporting\Analytical report\International Report\Tables\"/>
    </mc:Choice>
  </mc:AlternateContent>
  <xr:revisionPtr revIDLastSave="0" documentId="13_ncr:1_{8B491E9C-EEC8-4600-83FD-124A4A21ECF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INDEX" sheetId="1" r:id="rId1"/>
    <sheet name="OVERALL_ALL_ALL_2Y_HEPTYPE" sheetId="2" r:id="rId2"/>
    <sheet name="OVERALL_ALL_ALL_3Y" sheetId="3" r:id="rId3"/>
    <sheet name="EMP_UG_ALL_2Y_AREA" sheetId="4" r:id="rId4"/>
    <sheet name="EMP_PGC_ALL_2Y_AREA" sheetId="5" r:id="rId5"/>
    <sheet name="EMP_PGR_ALL_2Y_AREA" sheetId="6" r:id="rId6"/>
    <sheet name="EMP_UG_ALL_2Y_E315" sheetId="7" r:id="rId7"/>
    <sheet name="EMP_PG_ALL_2Y_E315" sheetId="8" r:id="rId8"/>
    <sheet name="EMP_UG_ALL_2Y_DG" sheetId="9" r:id="rId9"/>
    <sheet name="EMP_PGC_ALL_2Y_DG" sheetId="10" r:id="rId10"/>
    <sheet name="EMP_PGR_ALL_2Y_DG" sheetId="11" r:id="rId11"/>
    <sheet name="EMP_UG_ALL_1Y_FURSTUD" sheetId="12" r:id="rId12"/>
    <sheet name="EMP_PG_ALL_1Y_FURSTUD" sheetId="13" r:id="rId13"/>
    <sheet name="EMP_UG_ALL_2Y_AREA45" sheetId="14" r:id="rId14"/>
    <sheet name="EMP_PGC_ALL_2Y_AREA45" sheetId="15" r:id="rId15"/>
    <sheet name="EMP_PGR_ALL_2Y_AREA45" sheetId="16" r:id="rId16"/>
    <sheet name="EMP_UG_UNI_2Y_AREA" sheetId="17" r:id="rId17"/>
    <sheet name="EMP_UG_NUHEI_2Y_AREA" sheetId="18" r:id="rId18"/>
    <sheet name="EMP_UG_UNI_2Y_DG" sheetId="19" r:id="rId19"/>
    <sheet name="EMP_UG_NUHEI_2Y_DG" sheetId="20" r:id="rId20"/>
    <sheet name="EMP_UG_ALL_1Y_CURCOUNTRY" sheetId="21" r:id="rId21"/>
    <sheet name="EMP_PGC_ALL_1Y_CURCOUNTRY" sheetId="22" r:id="rId22"/>
    <sheet name="EMP_PGR_ALL_1Y_CURCOUNTRY" sheetId="23" r:id="rId23"/>
    <sheet name="EMP_UG_ALL_1Y_COUNTRY" sheetId="24" r:id="rId24"/>
    <sheet name="EMP_PGC_ALL_1Y_COUNTRY" sheetId="25" r:id="rId25"/>
    <sheet name="EMP_PGR_ALL_1Y_COUNTRY" sheetId="26" r:id="rId26"/>
    <sheet name="EMP_UG_ALL_3Y_PERIOD" sheetId="27" r:id="rId27"/>
    <sheet name="EMP_PGC_ALL_3Y_PERIOD" sheetId="28" r:id="rId28"/>
    <sheet name="EMP_PGR_ALL_3Y_PERIOD" sheetId="29" r:id="rId29"/>
    <sheet name="SAL_UG_ALL_2Y_AREA_E315" sheetId="30" r:id="rId30"/>
    <sheet name="SAL_PGC_ALL_2Y_AREA_E315" sheetId="31" r:id="rId31"/>
    <sheet name="SAL_PGR_ALL_2Y_AREA_E315" sheetId="32" r:id="rId32"/>
    <sheet name="SAL_UG_ALL_2Y_DG" sheetId="33" r:id="rId33"/>
    <sheet name="SAL_PGC_ALL_2Y_DG" sheetId="34" r:id="rId34"/>
    <sheet name="SAL_PGR_ALL_2Y_DG" sheetId="35" r:id="rId35"/>
    <sheet name="SAL_UG_ALL_2Y_AREA45_E315" sheetId="36" r:id="rId36"/>
    <sheet name="SAL_PGC_ALL_2Y_AREA45_E315" sheetId="37" r:id="rId37"/>
    <sheet name="SAL_PGR_ALL_2Y_AREA45_E315" sheetId="38" r:id="rId38"/>
    <sheet name="LF_UG_UNI_3Y_CI" sheetId="39" r:id="rId39"/>
    <sheet name="LF_PGC_UNI_3Y_CI" sheetId="40" r:id="rId40"/>
    <sheet name="LF_PGR_UNI_3Y_CI" sheetId="41" r:id="rId41"/>
    <sheet name="LF_UG_NUHEI_3Y_CI" sheetId="42" r:id="rId42"/>
    <sheet name="LF_PGC_NUHEI_3Y_CI" sheetId="43" r:id="rId43"/>
    <sheet name="LF_UG_UNI_2Y" sheetId="44" r:id="rId44"/>
    <sheet name="LF_UG_NUHEI_2Y" sheetId="45" r:id="rId45"/>
    <sheet name="FTE_UG_UNI_3Y_FIG" sheetId="46" r:id="rId46"/>
    <sheet name="SAL_UG_UNI_3Y_FIG" sheetId="47" r:id="rId47"/>
    <sheet name="FTE_UG_NUHEI_3Y_FIG" sheetId="48" r:id="rId48"/>
    <sheet name="SAL_UG_NUHEI_3Y_FIG" sheetId="49" r:id="rId49"/>
    <sheet name="FTE_PGC_UNI_3Y_FIG" sheetId="50" r:id="rId50"/>
    <sheet name="FTE_PGC_NUHEI_3Y_FIG" sheetId="51" r:id="rId51"/>
    <sheet name="SAL_PGC_UNI_3Y_FIG" sheetId="52" r:id="rId52"/>
    <sheet name="FTE_PGR_UNI_3Y_FIG" sheetId="53" r:id="rId53"/>
    <sheet name="SAL_PGR_UNI_3Y_FIG" sheetId="54" r:id="rId54"/>
    <sheet name="FTE_UG_ALL_TS" sheetId="55" r:id="rId55"/>
    <sheet name="FTE_PGC_ALL_TS" sheetId="56" r:id="rId56"/>
    <sheet name="FTE_PGR_ALL_TS" sheetId="57" r:id="rId57"/>
    <sheet name="SAL_UG_ALL_TS" sheetId="58" r:id="rId58"/>
    <sheet name="SAL_PGC_ALL_TS" sheetId="59" r:id="rId59"/>
    <sheet name="SAL_PGR_ALL_TS" sheetId="60" r:id="rId60"/>
    <sheet name="PREFMHRS_UG_ALL_1Y_E315" sheetId="61" r:id="rId61"/>
    <sheet name="PREFMHRS_PGC_ALL_1Y_E315" sheetId="62" r:id="rId62"/>
    <sheet name="PREFMHRS_PGR_ALL_1Y_E315" sheetId="63" r:id="rId63"/>
    <sheet name="PARTEMP_UG_ALL_1Y_AREA_E315" sheetId="64" r:id="rId64"/>
    <sheet name="RSNOMORE_UG_ALL_1Y_E315" sheetId="65" r:id="rId65"/>
    <sheet name="RSNOMORE_PGC_ALL_1Y_E315" sheetId="66" r:id="rId66"/>
    <sheet name="RSNOMORE_PGR_ALL_1Y_E315" sheetId="67" r:id="rId67"/>
    <sheet name="RSOVRQ_UG_ALL_1Y" sheetId="68" r:id="rId68"/>
    <sheet name="RSOVRQ_PGC_ALL_1Y" sheetId="69" r:id="rId69"/>
    <sheet name="RSOVRQ_PGR_ALL_1Y" sheetId="70" r:id="rId70"/>
    <sheet name="RSOVRQ_UG_ALL_1Y_AREA" sheetId="71" r:id="rId71"/>
    <sheet name="RSOVRQ_PGC_ALL_1Y_AREA" sheetId="72" r:id="rId72"/>
    <sheet name="RSOVRQ_PGR_ALL_1Y_AREA" sheetId="73" r:id="rId73"/>
    <sheet name="FURSTUD_UG_ALL_1Y_AREA" sheetId="74" r:id="rId74"/>
    <sheet name="FURSTUD_PGC_ALL_1Y_AREA" sheetId="75" r:id="rId75"/>
    <sheet name="FURSTUD_PGR_ALL_1Y_AREA" sheetId="76" r:id="rId76"/>
    <sheet name="FURSTUD_UG_ALL_1Y_FOE" sheetId="77" r:id="rId77"/>
    <sheet name="FURSTUD_PGC_ALL_1Y_FOE" sheetId="78" r:id="rId78"/>
    <sheet name="FURSTUD_PGR_ALL_1Y_FOE" sheetId="79" r:id="rId79"/>
    <sheet name="FURSTUD_UG_ALL_1Y_DG" sheetId="80" r:id="rId80"/>
    <sheet name="FURSTUD_PG_ALL_1Y_DG" sheetId="81" r:id="rId81"/>
    <sheet name="FURSTUD_UG_ALL_2Y_CURCOUNTRY" sheetId="82" r:id="rId82"/>
    <sheet name="FURSTUD_PGC_ALL_2Y_CURCOUNTRY" sheetId="83" r:id="rId83"/>
    <sheet name="FURSTUD_PGR_ALL_2Y_CURCOUNTRY" sheetId="84" r:id="rId84"/>
    <sheet name="FURSTUD_UG_ALL_1Y_COUNTRY" sheetId="85" r:id="rId85"/>
    <sheet name="FURSTUD_PGC_ALL_1Y_COUNTRY" sheetId="86" r:id="rId86"/>
    <sheet name="FURSTUD_PGR_ALL_1Y_COUNTRY" sheetId="87" r:id="rId87"/>
    <sheet name="SAT_UG_ALL_2Y" sheetId="88" r:id="rId88"/>
    <sheet name="SAT_PGC_ALL_2Y" sheetId="89" r:id="rId89"/>
    <sheet name="SAT_PGR_ALL_2Y" sheetId="90" r:id="rId90"/>
    <sheet name="SAT_UG_ALL_2Y_AREA" sheetId="91" r:id="rId91"/>
    <sheet name="SAT_PGC_ALL_2Y_AREA" sheetId="92" r:id="rId92"/>
    <sheet name="SAT_PGR_ALL_2Y_AREA" sheetId="93" r:id="rId93"/>
    <sheet name="SAT_UG_ALL_1Y_DG" sheetId="94" r:id="rId94"/>
    <sheet name="SAT_PGC_ALL_1Y_DG" sheetId="95" r:id="rId95"/>
    <sheet name="SAT_PGR_ALL_1Y_DG" sheetId="96" r:id="rId96"/>
    <sheet name="SAT_UG_UNI_2Y_AREA" sheetId="97" r:id="rId97"/>
    <sheet name="SAT_UG_NUHEI_2Y_AREA" sheetId="98" r:id="rId98"/>
    <sheet name="SUMMARY_ALL_ALL_1Y" sheetId="99" r:id="rId99"/>
    <sheet name="SUMMARY_ALL_ALL_1Y_1P" sheetId="100" r:id="rId100"/>
    <sheet name="SUMMARY_ALL_ALL_1Y_2P" sheetId="101" r:id="rId101"/>
    <sheet name="SUMMARY_ALL_ALL_1Y_3P" sheetId="102" r:id="rId102"/>
    <sheet name="RR_ALL_UNI_1Y" sheetId="103" r:id="rId103"/>
    <sheet name="RR_ALL_NUHEI_1Y" sheetId="104" r:id="rId104"/>
    <sheet name="RR_UG_ALL_1Y" sheetId="105" r:id="rId105"/>
    <sheet name="RR_PGC_ALL_1Y" sheetId="106" r:id="rId106"/>
    <sheet name="RR_PGR_ALL_1Y" sheetId="107" r:id="rId107"/>
    <sheet name="RR_ALL_ALL_1Y_TYPE" sheetId="108" r:id="rId108"/>
    <sheet name="RR_ALL_ALL_1Y_INT_TYPE" sheetId="109" r:id="rId109"/>
    <sheet name="RR_UG_ALL_1Y_INT_TYPE" sheetId="110" r:id="rId110"/>
    <sheet name="RR_PGC_ALL_1Y_INT_TYPE" sheetId="111" r:id="rId111"/>
    <sheet name="RR_PGR_ALL_1Y_INT_TYPE" sheetId="112" r:id="rId112"/>
    <sheet name="RR_ALL_ALL_1Y_AREA" sheetId="113" r:id="rId113"/>
    <sheet name="RR_UG_ALL_1Y_AREA" sheetId="114" r:id="rId114"/>
    <sheet name="RR_PGC_ALL_1Y_AREA" sheetId="115" r:id="rId115"/>
    <sheet name="RR_PGR_ALL_1Y_AREA" sheetId="116" r:id="rId116"/>
    <sheet name="RR_UG_ALL_1Y_COUNTRY" sheetId="117" r:id="rId117"/>
    <sheet name="RR_PGC_ALL_1Y_COUNTRY" sheetId="118" r:id="rId118"/>
    <sheet name="RR_PGR_ALL_1Y_COUNTRY" sheetId="119" r:id="rId119"/>
    <sheet name="RR_ALL_ALL_1Y_INT" sheetId="120" r:id="rId120"/>
    <sheet name="OCC_UG_ALL_1Y_EMPTYPE" sheetId="121" r:id="rId121"/>
    <sheet name="OCC_PG_ALL_1Y_EMPTYPE" sheetId="122" r:id="rId122"/>
    <sheet name="OCCO_UG_ALL_1Y_AREA45" sheetId="123" r:id="rId123"/>
    <sheet name="OCC_UG_UNI_1Y_EMPTYPE" sheetId="124" r:id="rId124"/>
    <sheet name="OCC_UG_NUHEI_1Y_EMPTYPE" sheetId="125" r:id="rId125"/>
    <sheet name="OCCO_UG_UNI_1Y_AREA" sheetId="126" r:id="rId126"/>
    <sheet name="BROADOCC_UG_ALL_1Y_EMPTYPE" sheetId="127" r:id="rId127"/>
    <sheet name="QUALIMP_UG_ALL_1Y" sheetId="128" r:id="rId128"/>
    <sheet name="QUALIMP_PG_ALL_1Y" sheetId="129" r:id="rId129"/>
    <sheet name="CRSPREP_UG_ALL_1Y" sheetId="130" r:id="rId130"/>
    <sheet name="CRSPREP_PG_ALL_1Y" sheetId="131" r:id="rId131"/>
    <sheet name="SPOQSCL_UG_ALL_1Y" sheetId="132" r:id="rId132"/>
    <sheet name="SPOQSCL_PG_ALL_1Y" sheetId="133" r:id="rId133"/>
    <sheet name="HOURS_UG_ALL_3Y" sheetId="134" r:id="rId134"/>
    <sheet name="HOURS_PGC_ALL_3Y" sheetId="135" r:id="rId135"/>
    <sheet name="HOURS_PGR_ALL_3Y" sheetId="136" r:id="rId136"/>
    <sheet name="HOURS_UG_ALL_3Y_PERIOD" sheetId="137" r:id="rId137"/>
    <sheet name="HOURS_PGC_ALL_3Y_PERIOD" sheetId="138" r:id="rId138"/>
    <sheet name="HOURS_PGR_ALL_3Y_PERIOD" sheetId="139" r:id="rId139"/>
    <sheet name="AWAYWORK_UG_ALL_3Y" sheetId="140" r:id="rId140"/>
    <sheet name="AWAYWORK_PGC_ALL_3Y" sheetId="141" r:id="rId141"/>
    <sheet name="AWAYWORK_PGR_ALL_3Y" sheetId="142" r:id="rId142"/>
    <sheet name="AWAYWORK_UG_ALL_3Y_PERIOD" sheetId="143" r:id="rId143"/>
    <sheet name="AWAYWORK_PGC_ALL_3Y_PERIOD" sheetId="144" r:id="rId144"/>
    <sheet name="AWAYWORK_PGR_ALL_3Y_PERIOD" sheetId="145" r:id="rId145"/>
    <sheet name="OCCF_UG_ALL_1Y_BFOE" sheetId="146" r:id="rId146"/>
    <sheet name="OCCF_PGC_ALL_1Y_BFOE" sheetId="147" r:id="rId147"/>
    <sheet name="OCCF_PGR_ALL_1Y_BFOE" sheetId="148" r:id="rId148"/>
    <sheet name="OCCO_UG_ALL_1Y_BFOE" sheetId="149" r:id="rId149"/>
    <sheet name="OCCO_PGC_ALL_1Y_BFOE" sheetId="150" r:id="rId150"/>
    <sheet name="OCCO_PGR_ALL_1Y_BFOE" sheetId="151" r:id="rId151"/>
    <sheet name="OCCF_UG_ALL_1Y_AREA" sheetId="152" r:id="rId152"/>
    <sheet name="OCCF_PGC_ALL_1Y_AREA" sheetId="153" r:id="rId153"/>
    <sheet name="OCCF_PGR_ALL_1Y_AREA" sheetId="154" r:id="rId154"/>
    <sheet name="OCCO_UG_ALL_1Y_AREA" sheetId="155" r:id="rId155"/>
    <sheet name="OCCO_PGC_ALL_1Y_AREA" sheetId="156" r:id="rId156"/>
    <sheet name="OCCO_PGR_ALL_1Y_AREA" sheetId="157" r:id="rId157"/>
    <sheet name="EMP_UG_ALL_1Y_HEPTYPE" sheetId="158" r:id="rId158"/>
    <sheet name="EMP_PGC_ALL_1Y_HEPTYPE" sheetId="159" r:id="rId159"/>
    <sheet name="EMP_PGR_ALL_1Y_HEPTYPE" sheetId="160" r:id="rId160"/>
    <sheet name="SPOQSCL_UG_ALL_1Y_AREA" sheetId="161" r:id="rId161"/>
    <sheet name="SPOQSCL_PGC_ALL_1Y_AREA" sheetId="162" r:id="rId162"/>
    <sheet name="SPOQSCL_PGR_ALL_1Y_AREA" sheetId="163" r:id="rId163"/>
    <sheet name="CRSPREP_UG_ALL_1Y_AREA" sheetId="164" r:id="rId164"/>
    <sheet name="CRSPREP_PGC_ALL_1Y_AREA" sheetId="165" r:id="rId165"/>
    <sheet name="CRSPREP_PGR_ALL_1Y_AREA" sheetId="166" r:id="rId166"/>
    <sheet name="CRSPREP_UG_ALL_1Y_AREA_OCCF" sheetId="167" r:id="rId167"/>
    <sheet name="CRSPREP_PGC_ALL_1Y_AREA_OCCF" sheetId="168" r:id="rId168"/>
    <sheet name="CRSPREP_PGR_ALL_1Y_AREA_OCCF" sheetId="169" r:id="rId16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69" l="1"/>
  <c r="C1" i="168"/>
  <c r="C1" i="167"/>
  <c r="D1" i="166"/>
  <c r="D1" i="165"/>
  <c r="D1" i="164"/>
  <c r="D1" i="163"/>
  <c r="D1" i="162"/>
  <c r="D1" i="161"/>
  <c r="E1" i="160"/>
  <c r="E1" i="159"/>
  <c r="E1" i="158"/>
  <c r="H1" i="157"/>
  <c r="H1" i="156"/>
  <c r="H1" i="155"/>
  <c r="H1" i="154"/>
  <c r="H1" i="153"/>
  <c r="H1" i="152"/>
  <c r="H1" i="151"/>
  <c r="H1" i="150"/>
  <c r="H1" i="149"/>
  <c r="H1" i="148"/>
  <c r="H1" i="147"/>
  <c r="H1" i="146"/>
  <c r="E1" i="145"/>
  <c r="E1" i="144"/>
  <c r="E1" i="143"/>
  <c r="E1" i="142"/>
  <c r="E1" i="141"/>
  <c r="E1" i="140"/>
  <c r="E1" i="139"/>
  <c r="E1" i="138"/>
  <c r="E1" i="137"/>
  <c r="E1" i="136"/>
  <c r="E1" i="135"/>
  <c r="E1" i="134"/>
  <c r="D1" i="133"/>
  <c r="D1" i="132"/>
  <c r="D1" i="131"/>
  <c r="D1" i="130"/>
  <c r="D1" i="129"/>
  <c r="D1" i="128"/>
  <c r="H1" i="127"/>
  <c r="H1" i="126"/>
  <c r="H1" i="125"/>
  <c r="H1" i="124"/>
  <c r="H1" i="123"/>
  <c r="H1" i="122"/>
  <c r="H1" i="121"/>
  <c r="F1" i="120"/>
  <c r="F1" i="119"/>
  <c r="F1" i="118"/>
  <c r="F1" i="117"/>
  <c r="F1" i="116"/>
  <c r="F1" i="115"/>
  <c r="F1" i="114"/>
  <c r="F1" i="113"/>
  <c r="F1" i="112"/>
  <c r="F1" i="111"/>
  <c r="F1" i="110"/>
  <c r="F1" i="109"/>
  <c r="F1" i="108"/>
  <c r="F1" i="107"/>
  <c r="F1" i="106"/>
  <c r="F1" i="105"/>
  <c r="F1" i="104"/>
  <c r="F1" i="103"/>
  <c r="N1" i="102"/>
  <c r="N1" i="101"/>
  <c r="N1" i="100"/>
  <c r="N1" i="99"/>
  <c r="D1" i="98"/>
  <c r="D1" i="97"/>
  <c r="J1" i="96"/>
  <c r="C1" i="95"/>
  <c r="C1" i="94"/>
  <c r="R1" i="93"/>
  <c r="D1" i="92"/>
  <c r="D1" i="91"/>
  <c r="D1" i="90"/>
  <c r="D1" i="89"/>
  <c r="D1" i="88"/>
  <c r="H1" i="87"/>
  <c r="H1" i="86"/>
  <c r="H1" i="85"/>
  <c r="F1" i="84"/>
  <c r="F1" i="83"/>
  <c r="F1" i="82"/>
  <c r="D1" i="81"/>
  <c r="D1" i="80"/>
  <c r="C1" i="79"/>
  <c r="C1" i="78"/>
  <c r="C1" i="77"/>
  <c r="H1" i="76"/>
  <c r="H1" i="75"/>
  <c r="H1" i="74"/>
  <c r="F1" i="73"/>
  <c r="F1" i="72"/>
  <c r="F1" i="71"/>
  <c r="D1" i="70"/>
  <c r="D1" i="69"/>
  <c r="D1" i="68"/>
  <c r="H1" i="67"/>
  <c r="H1" i="66"/>
  <c r="H1" i="65"/>
  <c r="K1" i="64"/>
  <c r="E1" i="63"/>
  <c r="E1" i="62"/>
  <c r="E1" i="61"/>
  <c r="H1" i="60"/>
  <c r="H1" i="59"/>
  <c r="H1" i="58"/>
  <c r="H1" i="57"/>
  <c r="H1" i="56"/>
  <c r="H1" i="55"/>
  <c r="C1" i="54"/>
  <c r="C1" i="53"/>
  <c r="C1" i="52"/>
  <c r="C1" i="51"/>
  <c r="C1" i="50"/>
  <c r="C1" i="49"/>
  <c r="C1" i="48"/>
  <c r="C1" i="47"/>
  <c r="C1" i="46"/>
  <c r="H1" i="45"/>
  <c r="H1" i="44"/>
  <c r="F1" i="43"/>
  <c r="F1" i="42"/>
  <c r="F1" i="41"/>
  <c r="F1" i="40"/>
  <c r="F1" i="39"/>
  <c r="H1" i="38"/>
  <c r="H1" i="37"/>
  <c r="H1" i="36"/>
  <c r="H1" i="35"/>
  <c r="H1" i="34"/>
  <c r="H1" i="33"/>
  <c r="H1" i="32"/>
  <c r="H1" i="31"/>
  <c r="H1" i="30"/>
  <c r="D1" i="29"/>
  <c r="D1" i="28"/>
  <c r="D1" i="27"/>
  <c r="F1" i="26"/>
  <c r="F1" i="25"/>
  <c r="F1" i="24"/>
  <c r="D1" i="23"/>
  <c r="D1" i="22"/>
  <c r="D1" i="21"/>
  <c r="H1" i="20"/>
  <c r="H1" i="19"/>
  <c r="H1" i="18"/>
  <c r="H1" i="17"/>
  <c r="H1" i="16"/>
  <c r="H1" i="15"/>
  <c r="H1" i="14"/>
  <c r="H1" i="13"/>
  <c r="H1" i="12"/>
  <c r="H1" i="11"/>
  <c r="H1" i="10"/>
  <c r="H1" i="9"/>
  <c r="H1" i="8"/>
  <c r="H1" i="7"/>
  <c r="H1" i="6"/>
  <c r="H1" i="5"/>
  <c r="H1" i="4"/>
  <c r="K1" i="3"/>
  <c r="H1" i="2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<sst xmlns="http://schemas.openxmlformats.org/spreadsheetml/2006/main" count="19550" uniqueCount="3321">
  <si>
    <t>Sheet</t>
  </si>
  <si>
    <t>International Report table</t>
  </si>
  <si>
    <t>PowerBI report</t>
  </si>
  <si>
    <t>Title</t>
  </si>
  <si>
    <t>Table 08</t>
  </si>
  <si>
    <t>Report 12</t>
  </si>
  <si>
    <t>Graduate employment and study outcomes, by study level, 2022 and 2023</t>
  </si>
  <si>
    <t>Table 01/Figure 08</t>
  </si>
  <si>
    <t>Graduate employment and study outcomes, by study level, 2021 - 2023</t>
  </si>
  <si>
    <t>Table 06</t>
  </si>
  <si>
    <t>Report 15</t>
  </si>
  <si>
    <t>Undergraduate employment outcomes by study area, 2022 and 2023 (%)</t>
  </si>
  <si>
    <t>Table 07</t>
  </si>
  <si>
    <t>Postgraduate coursework employment outcomes by study area, 2022 and 2023 (%)</t>
  </si>
  <si>
    <t>Postgraduate research employment outcomes by study area, 2022 and 2023 (%)</t>
  </si>
  <si>
    <t>Undergraduate employment outcomes, 2022 and 2023 (%)</t>
  </si>
  <si>
    <t>Postgraduate employment outcomes, 2022 and 2023 (%)</t>
  </si>
  <si>
    <t>Undergraduate employment outcomes by demographic group, 2022 and 2023 (%)</t>
  </si>
  <si>
    <t>Postgraduate coursework employment outcomes by demographic group, 2022 and 2023 (%)</t>
  </si>
  <si>
    <t>Postgraduate research employment outcomes by demographic group, 2022 and 2023 (%)</t>
  </si>
  <si>
    <t>Labour market outcomes of undergraduate graduates, by full-time study status, 2023</t>
  </si>
  <si>
    <t>Labour market outcomes of postgraduate graduates, by full-time study status, 2023</t>
  </si>
  <si>
    <t>Undergraduate employment outcomes by 45 study areas, 2022 and 2023 (%)</t>
  </si>
  <si>
    <t>Postgraduate coursework employment outcomes by 45 study areas, 2022 and 2023 (%)</t>
  </si>
  <si>
    <t>Postgraduate research employment outcomes by 45 study areas, 2022 and 2023 (%)</t>
  </si>
  <si>
    <t>Undergraduate employment outcomes by study area, universities only, 2022 and 2023 (%)</t>
  </si>
  <si>
    <t>Undergraduate employment outcomes by study area, NUHEIs only, 2022 and 2023 (%)</t>
  </si>
  <si>
    <t>Undergraduate employment outcomes by demographic group, universities only, 2022 and 2023 (%)</t>
  </si>
  <si>
    <t>Undergraduate employment outcomes by demographic group, NUHEIs only, 2022 and 2023 (%)</t>
  </si>
  <si>
    <t>Figure 03</t>
  </si>
  <si>
    <t>International graduate employment outcomes by residence at time of survey (In Australia, Overseas), undergraduate, 2023</t>
  </si>
  <si>
    <t>International graduate employment outcomes by residence at time of survey (In Australia, Overseas), postgraduate coursework, 2023</t>
  </si>
  <si>
    <t>International graduate employment outcomes by residence at time of survey (In Australia, Overseas), postgraduate research, 2023</t>
  </si>
  <si>
    <t>Table 03</t>
  </si>
  <si>
    <t>Report 13, Report 14</t>
  </si>
  <si>
    <t>Undergraduate employment outcomes by home country of international graduates, 2023</t>
  </si>
  <si>
    <t>Table 04</t>
  </si>
  <si>
    <t>Postgraduate coursework employment outcomes by home country of international graduates, 2023</t>
  </si>
  <si>
    <t>Table 05</t>
  </si>
  <si>
    <t>Postgraduate research employment outcomes by home country of international graduates, 2023</t>
  </si>
  <si>
    <t>Undergraduate employment rates by survey round, 2021-2023 (%)</t>
  </si>
  <si>
    <t>Postgraduate coursework employment rates by survey round, 2021-2023 (%)</t>
  </si>
  <si>
    <t>Postgraduate research employment rates by survey round, 2021-2023 (%)</t>
  </si>
  <si>
    <t>Report 16</t>
  </si>
  <si>
    <t>Undergraduate median full-time salaries by study area and gender, 2022 and 2023 ($)</t>
  </si>
  <si>
    <t>Postgraduate coursework median full-time salaries by study area and gender, 2022 and 2023 ($)</t>
  </si>
  <si>
    <t>Postgraduate research median full-time salaries by study area and gender, 2022 and 2023 ($)</t>
  </si>
  <si>
    <t>Undergraduate median full-time salaries by demographic group, 2022 and 2023 ($)</t>
  </si>
  <si>
    <t>Postgraduate coursework median full-time salaries by demographic group, 2022 and 2023 ($)</t>
  </si>
  <si>
    <t>Postgraduate research median full-time salaries by demographic group, 2022 and 2023 ($)</t>
  </si>
  <si>
    <t>Undergraduate median full-time salaries by 45 study areas and gender, 2022 and 2023 ($)</t>
  </si>
  <si>
    <t>Postgraduate coursework median full-time salaries by 45 study areas and gender, 2022 and 2023 ($)</t>
  </si>
  <si>
    <t>Postgraduate research median full-time salaries by 45 study areas and gender, 2022 and 2023 ($)</t>
  </si>
  <si>
    <t>Table 09/Figure 06</t>
  </si>
  <si>
    <t>Labour force indicators 2021-2023, undergraduates (universities only)</t>
  </si>
  <si>
    <t>Table 10/Figure 07</t>
  </si>
  <si>
    <t>Labour force indicators 2021-2023, postgraduate coursework (universities only)</t>
  </si>
  <si>
    <t>Labour force indicators 2021-2023, postgraduate research (universities only)</t>
  </si>
  <si>
    <t>Table 11</t>
  </si>
  <si>
    <t>Labour force indicators 2021-2023, undergraduates (NUHEIs only)</t>
  </si>
  <si>
    <t>Labour force indicators 2021-2023, postgraduate coursework (NUHEIs only)</t>
  </si>
  <si>
    <t>Report 17</t>
  </si>
  <si>
    <t>Undergraduate labour force indicators, universities only, 2022 and 2023</t>
  </si>
  <si>
    <t>Report 18</t>
  </si>
  <si>
    <t>Undergraduate labour force indicators, NUHEIs only, 2022 and 2023</t>
  </si>
  <si>
    <t>Undergraduate full-time employment rate by university, 2021-2023 (%)</t>
  </si>
  <si>
    <t>Undergraduate median full-time salaries by university, 2021-2023 ($)</t>
  </si>
  <si>
    <t>Undergraduate full-time employment rate by NUHEI, 2021-2023 (%)</t>
  </si>
  <si>
    <t>Undergraduate median full-time salaries by NUHEI, 2021-2023 ($)</t>
  </si>
  <si>
    <t>Postgraduate coursework full-time employment rate by university, 2021-2023 (%)</t>
  </si>
  <si>
    <t>Postgraduate coursework full-time employment rate by NUHEI, 2021-2023 (%)</t>
  </si>
  <si>
    <t>Postgraduate coursework median full-time salaries by university, 2021-2023 ($)</t>
  </si>
  <si>
    <t>Postgraduate research full-time employment rate by university, 2021-2023 (%)</t>
  </si>
  <si>
    <t>Postgraduate research median full-time salaries by university, 2021-2023 ($)</t>
  </si>
  <si>
    <t>Undergraduate full-time employment, 2018-2023 (%)</t>
  </si>
  <si>
    <t>Postgraduate coursework full-time employment, 2018-2023 (%)</t>
  </si>
  <si>
    <t>Postgraduate research full-time employment, 2018-2023 (%)</t>
  </si>
  <si>
    <t>Figure 04</t>
  </si>
  <si>
    <t>Undergraduate median full-time salaries, 2018-2023 ($)</t>
  </si>
  <si>
    <t>Postgraduate coursework median full-time salaries, 2018-2023 ($)</t>
  </si>
  <si>
    <t>Postgraduate research median full-time salaries, 2018-2023 ($)</t>
  </si>
  <si>
    <t>Figure 05</t>
  </si>
  <si>
    <t>Proportion of employed undergraduates seeking or not seeking more hours, by gender, 2023 (%)</t>
  </si>
  <si>
    <t>Proportion of employed postgraduates (coursework) seeking or not seeking more hours, by gender, 2023 (%)</t>
  </si>
  <si>
    <t>Proportion of employed postgraduates (research) seeking or not seeking more hours, by gender, 2023 (%)</t>
  </si>
  <si>
    <t>Undergraduate Part-time employment, by study area and gender, as a proportion of all employed graduates, 2023 (%)</t>
  </si>
  <si>
    <t>Table 02</t>
  </si>
  <si>
    <t>Main reason not working more hours, of undergraduates employed part-time, by preference for more hours and gender, 2023 (%)</t>
  </si>
  <si>
    <t>Main reason not working more hours, of postgraduates (coursework) employed part-time, by preference for more hours and gender, 2023 (%)</t>
  </si>
  <si>
    <t>Main reason not working more hours, of postgraduates (research) employed part-time, by preference for more hours and gender, 2023 (%)</t>
  </si>
  <si>
    <t>Table 14</t>
  </si>
  <si>
    <t>Main reason for working in job in 2023 that doesn’t fully use skills and education, 2023 (%)</t>
  </si>
  <si>
    <t>Main reason for working in job in 2023 that doesn’t fully use skills and education, postgraduate coursework level graduates, 2023 (%)</t>
  </si>
  <si>
    <t>Main reason for working in job in 2023 that doesn’t fully use skills and education, postgraduate research level graduates, 2023 (%)</t>
  </si>
  <si>
    <t>Undergraduate level graduates reporting occupation does not fully use skills and education,  and main reason being no suitable jobs in my area of expertise, by study area, 2023 (%)</t>
  </si>
  <si>
    <t>Postgraduate coursework level graduates reporting occupation does not fully use skills and education, and main reason being no suitable jobs in my area of expertise, by study area, 2023 (%)</t>
  </si>
  <si>
    <t>Postgraduate research level graduates reporting occupation does not fully use skills and education, and main reason being no suitable jobs in my area of expertise, by study area, 2023 (%)</t>
  </si>
  <si>
    <t>Table 19</t>
  </si>
  <si>
    <t>Undergraduate graduates in further full-time study, by original field of study (%)</t>
  </si>
  <si>
    <t>Postgraduate coursework graduates in further full-time study, by original field of study (%)</t>
  </si>
  <si>
    <t>Postgraduate research graduates in further full-time study, by original field of study (%)</t>
  </si>
  <si>
    <t>Table 20</t>
  </si>
  <si>
    <t>Study area of undergraduate graduates in further full-time study (%)</t>
  </si>
  <si>
    <t>Study area of postgraduate coursework graduates in further full-time study (%)</t>
  </si>
  <si>
    <t>Study area of postgraduate research graduates in further full-time study (%)</t>
  </si>
  <si>
    <t>Further full-time study status for initial undergraduates, by demographic profile (%)</t>
  </si>
  <si>
    <t>Graduates in further full-time study, by initial postgraduate study level, by demographic profile, 2023 (%)</t>
  </si>
  <si>
    <t>International graduates in full-time study by residence at time of survey (In Australia, Overseas), undergraduate, 2022 and 2023 (%)</t>
  </si>
  <si>
    <t>International graduates in full-time study by residence at time of survey (In Australia, Overseas), postgraduate coursework, 2022 and 2023 (%)</t>
  </si>
  <si>
    <t>International graduates in full-time study by residence at time of survey (In Australia, Overseas), postgraduate research, 2022 and 2023 (%)</t>
  </si>
  <si>
    <t>Figure 09</t>
  </si>
  <si>
    <t>International graduates in full-time study (undergraduate), by home country – 2023</t>
  </si>
  <si>
    <t>International graduates in full-time study (postgraduate coursework), by home country – 2023</t>
  </si>
  <si>
    <t>International graduates in full-time study (postgraduate research), by home country – 2023</t>
  </si>
  <si>
    <t>Satisfaction of undergraduate level graduates, 2022 and 2023 (% agreement)</t>
  </si>
  <si>
    <t>Satisfaction of postgraduate coursework level graduates, 2022 and 2023 (% agreement)</t>
  </si>
  <si>
    <t>Satisfaction of postgraduate research level graduates, 2022 and 2023 (% agreement)</t>
  </si>
  <si>
    <t>Satisfaction of undergraduate level graduates, by study area, 2022 and 2023 (% agreement)</t>
  </si>
  <si>
    <t>Satisfaction of postgraduate coursework level graduates, by study area, 2022 and 2023 (% agreement)</t>
  </si>
  <si>
    <t>Satisfaction of postgraduate research level graduates, by study area, 2022 and 2023 (% agreement)</t>
  </si>
  <si>
    <t>Satisfaction of undergraduate level graduates, by demographic group, 2023 (% agreement)</t>
  </si>
  <si>
    <t>Satisfaction of postgraduate coursework level graduates, by demographic group, 2023 (% agreement)</t>
  </si>
  <si>
    <t xml:space="preserve">Satisfaction of postgraduate research level graduates, by demographic group, 2023 (% agreement) </t>
  </si>
  <si>
    <t>Satisfaction of undergraduate level graduates, by study area, 2022 and 2023 (% agreement) (Unis only)</t>
  </si>
  <si>
    <t>Satisfaction of undergraduate level graduates, by study area, 2022 and 2023 (% agreement) (NUHEIs only)</t>
  </si>
  <si>
    <t>Table 21</t>
  </si>
  <si>
    <t>GOS 2023 Collection Summary</t>
  </si>
  <si>
    <t>GOS 2022 Collection Summary</t>
  </si>
  <si>
    <t>GOS 2021 Collection summary</t>
  </si>
  <si>
    <t>GOS 2020 Collection summary</t>
  </si>
  <si>
    <t>Table 23</t>
  </si>
  <si>
    <t>GOS 2023 response rates by institution (universities only), Nov 2022, Feb 2023 and May 2023 collections (%)</t>
  </si>
  <si>
    <t>Table 24</t>
  </si>
  <si>
    <t>GOS 2023 response rates by institution (NUHEIs only), Nov 2022, Feb 2023 and May 2023 collections (%)</t>
  </si>
  <si>
    <t>Table 22</t>
  </si>
  <si>
    <t>GOS 2023 undergraduate response rates by institution type, November/Feb 2022/2023 and May 2023 collections (%)</t>
  </si>
  <si>
    <t>GOS 2023 postgraduate (coursework) response rates by institution type, November/Feb 2022/2023 and May 2023 collections (%)</t>
  </si>
  <si>
    <t>GOS 2023 postgraduate (research) response rates by institution type, November/Feb 2022/2023 and May 2023 collections (%)</t>
  </si>
  <si>
    <t>Table 25</t>
  </si>
  <si>
    <t>GOS 2023 sample and response characteristics, by respondent type</t>
  </si>
  <si>
    <t>GOS 2023 sample and response characteristics of international graduates, by respondent type</t>
  </si>
  <si>
    <t>GOS 2023 sample and response characteristics of international undergraduates, by respondent type</t>
  </si>
  <si>
    <t>GOS 2023 sample and response characteristics of international postgraduate coursework graduates, by respondent type</t>
  </si>
  <si>
    <t>GOS 2023 sample and response characteristics of international postgraduate research graduates, by respondent type</t>
  </si>
  <si>
    <t>Table 26</t>
  </si>
  <si>
    <t>GOS 2023 sample and response characteristics, by study area</t>
  </si>
  <si>
    <t>GOS 2023 undergraduate sample and response characteristics, by study area</t>
  </si>
  <si>
    <t>GOS 2023 postgraduate coursework sample and response characteristics, by study area</t>
  </si>
  <si>
    <t>GOS 2023 postgraduate research sample and response characteristics, by study area</t>
  </si>
  <si>
    <t>Sample and response characteristics (undergraduate), by home country of international graduates – 2023</t>
  </si>
  <si>
    <t>Sample and response characteristics (postgraduate coursework), by home country of international graduates – 2023</t>
  </si>
  <si>
    <t>Sample and response characteristics (postgraduate research), by home country of international graduates – 2023</t>
  </si>
  <si>
    <t>GOS 2023 sample and response characteristics, by respondent type (international graduates)</t>
  </si>
  <si>
    <t>Table 12</t>
  </si>
  <si>
    <t>Undergraduate occupation level, by employment type, 2023 (%)</t>
  </si>
  <si>
    <t>Postgraduate occupation level, by employment type, 2023 (%)</t>
  </si>
  <si>
    <t>Undergraduate occupation level, total employed, by 45 study areas, 2023 (%)</t>
  </si>
  <si>
    <t>Undergraduate occupation level, by employment type, universities only, 2023 (%)</t>
  </si>
  <si>
    <t>Undergraduate occupation level, by employment type, NUHEIs only, 2023 (%)</t>
  </si>
  <si>
    <t>Undergraduate occupation level, total employed, by study area, universities only, 2023 (%)</t>
  </si>
  <si>
    <t>Undergraduate occupation level, total employed, by study area, 2023 (%)</t>
  </si>
  <si>
    <t>Importance of qualification for undergraduates’ current employment, 2023 (%)</t>
  </si>
  <si>
    <t>Importance of qualification for postgraduates’ current employment, 2023 (%)</t>
  </si>
  <si>
    <t>Table 16</t>
  </si>
  <si>
    <t>Extent to which qualification prepared undergraduate level graduates for employment, 2023 (%)</t>
  </si>
  <si>
    <t>Extent to which qualification prepared postgraduate level graduates for employment, 2023 (%)</t>
  </si>
  <si>
    <t>Undergraduate level graduates reporting occupation does not fully use skills or education, 2023 (%)</t>
  </si>
  <si>
    <t>Postgraduate level graduates reporting occupation does not fully use skills or education, 2023 (%)</t>
  </si>
  <si>
    <t>Average hours worked per week for employed undergraduates by full-time/part-time status, 2021-2023</t>
  </si>
  <si>
    <t>Average hours worked per week for employed postgraduates (coursework) by full-time/part-time status, 2021-2023</t>
  </si>
  <si>
    <t>Average hours worked per week for employed postgraduates (research) by full-time/part-time status, 2021-2023</t>
  </si>
  <si>
    <t>Average hours worked per week for employed undergraduates by full-time/part-time status and survey round, 2021-2023</t>
  </si>
  <si>
    <t>Average hours worked per week for employed postgraduates (coursework) by full-time/part-time status and survey round, 2021-2023</t>
  </si>
  <si>
    <t>Average hours worked per week for employed postgraduates (research) by full-time/part-time status and survey round, 2021-2023</t>
  </si>
  <si>
    <t>Proportion of employed undergraduates who were away from work by full-time/part-time status, 2021-2023 (%)</t>
  </si>
  <si>
    <t>Proportion of employed postgraduates (coursework) who were away from work by full-time/part-time status, 2021-2023 (%)</t>
  </si>
  <si>
    <t>Proportion of employed postgraduates (research) who were away from work by full-time/part-time status, 2021-2023 (%)</t>
  </si>
  <si>
    <t>Proportion of employed undergraduates who were away from work by full-time/part-time status and survey round, 2021-2023 (%)</t>
  </si>
  <si>
    <t>Proportion of employed postgraduates (coursework) who were away from work by full-time/part-time status and survey round, 2021-2023 (%)</t>
  </si>
  <si>
    <t>Proportion of employed postgraduates (research) who were away from work by full-time/part-time status and survey round, 2021-2023 (%)</t>
  </si>
  <si>
    <t>Undergraduate occupation level, full-time employed, by  broad field of education, 2023 (%)</t>
  </si>
  <si>
    <t>Postgraduate coursework occupation level, full-time employed, by  broad field of education, 2023 (%)</t>
  </si>
  <si>
    <t>Postgraduate research occupation level, full-time employed, by  broad field of education, 2023 (%)</t>
  </si>
  <si>
    <t>Undergraduate occupation level, total employed, by broad field of education, 2023 (%)</t>
  </si>
  <si>
    <t>Postgraduate coursework occupation level, total employed, by broad field of education, 2023 (%)</t>
  </si>
  <si>
    <t>Postgraduate research occupation level, total employed, by broad field of education, 2023 (%)</t>
  </si>
  <si>
    <t>Undergraduate occupation level, full-time employed, by study area, 2023 (%)</t>
  </si>
  <si>
    <t>Postgraduate coursework occupation level, full-time employed, by study area, 2023 (%)</t>
  </si>
  <si>
    <t>Postgraduate research occupation level, full-time employed, by study area, 2023 (%)</t>
  </si>
  <si>
    <t>Postgraduate coursework occupation level, total employed, by study area, 2023 (%)</t>
  </si>
  <si>
    <t>Postgraduate research occupation level, total employed, by study area, 2023 (%)</t>
  </si>
  <si>
    <t>Undergraduate employment outcomes by institution type, 2023 (%)</t>
  </si>
  <si>
    <t>Postgraduate coursework employment outcomes by institution type, 2023 (%)</t>
  </si>
  <si>
    <t>Postgraduate research employment outcomes by institution type, 2023 (%)</t>
  </si>
  <si>
    <t>Undergraduates reporting occupation does not fully use skills or education, by study area 2023 (%)</t>
  </si>
  <si>
    <t>Postgraduate coursework graduates reporting occupation does not fully use skills or education, by study area 2023 (%)</t>
  </si>
  <si>
    <t>Postgraduate research graduates reporting occupation does not fully use skills or education, by study area 2023 (%)</t>
  </si>
  <si>
    <t>Undergraduates reporting course prepared them well or very well for current job, by study area, 2023 (%)</t>
  </si>
  <si>
    <t>Postgraduate coursework graduates reporting course prepared them well or very well for current job, by study area, 2023 (%)</t>
  </si>
  <si>
    <t>Postgraduate research graduates reporting course prepared them well or very well for current job, by study area, 2023 (%)</t>
  </si>
  <si>
    <t>Undergraduates reporting course prepared them well or very well for current job, by study area, in managerial or professional occupations 2023 (%)</t>
  </si>
  <si>
    <t>Postgraduate coursework graduates reporting course prepared them well or very well for current job, by study area, in managerial or professional occupations 2023 (%)</t>
  </si>
  <si>
    <t>Postgraduate research graduates reporting course prepared them well or very well for current job, by study area, in managerial or professional occupations 2023 (%)</t>
  </si>
  <si>
    <t>2023 GOS International Tables</t>
  </si>
  <si>
    <t/>
  </si>
  <si>
    <t>Undergraduate 2022</t>
  </si>
  <si>
    <t>Undergraduate 2023</t>
  </si>
  <si>
    <t>Postgraduate coursework 2022</t>
  </si>
  <si>
    <t>Postgraduate coursework 2023</t>
  </si>
  <si>
    <t>Postgraduate research 2022</t>
  </si>
  <si>
    <t>Postgraduate research 2023</t>
  </si>
  <si>
    <t>In full-time employment (as a proportion of those available for full-time work) (%)</t>
  </si>
  <si>
    <t>Universities</t>
  </si>
  <si>
    <t>58.5</t>
  </si>
  <si>
    <t>59.6</t>
  </si>
  <si>
    <t>59.1</t>
  </si>
  <si>
    <t>60.5</t>
  </si>
  <si>
    <t>76.2</t>
  </si>
  <si>
    <t>76.7</t>
  </si>
  <si>
    <t>NUHEIs</t>
  </si>
  <si>
    <t>53.5</t>
  </si>
  <si>
    <t>60.4</t>
  </si>
  <si>
    <t>49.1</t>
  </si>
  <si>
    <t>61.9</t>
  </si>
  <si>
    <t>n/a</t>
  </si>
  <si>
    <t>All institutions</t>
  </si>
  <si>
    <t>57.7</t>
  </si>
  <si>
    <t>59.7</t>
  </si>
  <si>
    <t>57.9</t>
  </si>
  <si>
    <t>60.7</t>
  </si>
  <si>
    <t>76.0</t>
  </si>
  <si>
    <t>Overall employed (as a proportion of those available for any work) (%)</t>
  </si>
  <si>
    <t>70.6</t>
  </si>
  <si>
    <t>71.4</t>
  </si>
  <si>
    <t>72.5</t>
  </si>
  <si>
    <t>85.8</t>
  </si>
  <si>
    <t>86.7</t>
  </si>
  <si>
    <t>76.3</t>
  </si>
  <si>
    <t>78.2</t>
  </si>
  <si>
    <t>74.7</t>
  </si>
  <si>
    <t>77.3</t>
  </si>
  <si>
    <t>71.5</t>
  </si>
  <si>
    <t>72.6</t>
  </si>
  <si>
    <t>75.9</t>
  </si>
  <si>
    <t>73.1</t>
  </si>
  <si>
    <t>85.6</t>
  </si>
  <si>
    <t>86.6</t>
  </si>
  <si>
    <t>Labour force participation rate (%)</t>
  </si>
  <si>
    <t>80.0</t>
  </si>
  <si>
    <t>82.1</t>
  </si>
  <si>
    <t>92.6</t>
  </si>
  <si>
    <t>91.2</t>
  </si>
  <si>
    <t>95.1</t>
  </si>
  <si>
    <t>95.9</t>
  </si>
  <si>
    <t>89.8</t>
  </si>
  <si>
    <t>91.9</t>
  </si>
  <si>
    <t>93.1</t>
  </si>
  <si>
    <t>81.4</t>
  </si>
  <si>
    <t>83.7</t>
  </si>
  <si>
    <t>92.5</t>
  </si>
  <si>
    <t>91.4</t>
  </si>
  <si>
    <t>Median salary, employed full-time ($)</t>
  </si>
  <si>
    <t>61000.0</t>
  </si>
  <si>
    <t>65200.0</t>
  </si>
  <si>
    <t>60500.0</t>
  </si>
  <si>
    <t>65700.0</t>
  </si>
  <si>
    <t>89500.0</t>
  </si>
  <si>
    <t>92000.0</t>
  </si>
  <si>
    <t>54800.0</t>
  </si>
  <si>
    <t>59000.0</t>
  </si>
  <si>
    <t>54300.0</t>
  </si>
  <si>
    <t>60000.0</t>
  </si>
  <si>
    <t>65000.0</t>
  </si>
  <si>
    <t>In full-time study (%)</t>
  </si>
  <si>
    <t>32.9</t>
  </si>
  <si>
    <t>32.7</t>
  </si>
  <si>
    <t>11.7</t>
  </si>
  <si>
    <t>16.0</t>
  </si>
  <si>
    <t>11.2</t>
  </si>
  <si>
    <t>10.6</t>
  </si>
  <si>
    <t>18.8</t>
  </si>
  <si>
    <t>19.3</t>
  </si>
  <si>
    <t>20.3</t>
  </si>
  <si>
    <t>21.9</t>
  </si>
  <si>
    <t>31.0</t>
  </si>
  <si>
    <t>30.9</t>
  </si>
  <si>
    <t>12.8</t>
  </si>
  <si>
    <t>16.7</t>
  </si>
  <si>
    <t>11.3</t>
  </si>
  <si>
    <t>Filters:</t>
  </si>
  <si>
    <t>All columns: ANALYSIS = 1, SURVEY = 1, E942 = 1</t>
  </si>
  <si>
    <t>Undergraduate: LEVEL = 1</t>
  </si>
  <si>
    <t>Postgraduate coursework: LEVEL = 2</t>
  </si>
  <si>
    <t>Postgraduate research: LEVEL = 3</t>
  </si>
  <si>
    <t>Full-time employment row: AVAILFT = 1</t>
  </si>
  <si>
    <t>Overall employed row: AVAILEMP = 1</t>
  </si>
  <si>
    <t>Median salary row: FULLEMP = 1, TRIMSAL_ALL = 1</t>
  </si>
  <si>
    <t>Key Variables:</t>
  </si>
  <si>
    <t>FULLEMP</t>
  </si>
  <si>
    <t>GENEMP</t>
  </si>
  <si>
    <t>AVAILEMP</t>
  </si>
  <si>
    <t>SALARYA</t>
  </si>
  <si>
    <t>FURSTUD</t>
  </si>
  <si>
    <t>HEPTYPE</t>
  </si>
  <si>
    <t>Undergraduate 2021</t>
  </si>
  <si>
    <t>Postgraduate coursework 2021</t>
  </si>
  <si>
    <t>Postgraduate research 2021</t>
  </si>
  <si>
    <t>43.0</t>
  </si>
  <si>
    <t>43.9</t>
  </si>
  <si>
    <t>69.4</t>
  </si>
  <si>
    <t>64.6</t>
  </si>
  <si>
    <t>70.1</t>
  </si>
  <si>
    <t>82.2</t>
  </si>
  <si>
    <t>80.8</t>
  </si>
  <si>
    <t>94.4</t>
  </si>
  <si>
    <t>86900.0</t>
  </si>
  <si>
    <t>33.7</t>
  </si>
  <si>
    <t>15.0</t>
  </si>
  <si>
    <t>11.1</t>
  </si>
  <si>
    <t xml:space="preserve">FURSTUD </t>
  </si>
  <si>
    <t>Full-time employment 2022</t>
  </si>
  <si>
    <t>Full-time employment 2023</t>
  </si>
  <si>
    <t>Overall employment 2022</t>
  </si>
  <si>
    <t>Overall employment 2023</t>
  </si>
  <si>
    <t>Labour force participation rate 2022</t>
  </si>
  <si>
    <t>Labour force participation rate 2023</t>
  </si>
  <si>
    <t>Science and mathematics</t>
  </si>
  <si>
    <t>55.6</t>
  </si>
  <si>
    <t>54.7</t>
  </si>
  <si>
    <t>67.6</t>
  </si>
  <si>
    <t>66.3</t>
  </si>
  <si>
    <t>Computing and Information Systems</t>
  </si>
  <si>
    <t>50.8</t>
  </si>
  <si>
    <t>52.1</t>
  </si>
  <si>
    <t>72.7</t>
  </si>
  <si>
    <t>71.7</t>
  </si>
  <si>
    <t>88.2</t>
  </si>
  <si>
    <t>Engineering</t>
  </si>
  <si>
    <t>60.1</t>
  </si>
  <si>
    <t>59.8</t>
  </si>
  <si>
    <t>68.9</t>
  </si>
  <si>
    <t>70.0</t>
  </si>
  <si>
    <t>80.4</t>
  </si>
  <si>
    <t>84.9</t>
  </si>
  <si>
    <t>Architecture and built environment</t>
  </si>
  <si>
    <t>51.1</t>
  </si>
  <si>
    <t>45.8</t>
  </si>
  <si>
    <t>61.7</t>
  </si>
  <si>
    <t>74.8</t>
  </si>
  <si>
    <t>75.0</t>
  </si>
  <si>
    <t>Agriculture and environmental studies</t>
  </si>
  <si>
    <t>62.7</t>
  </si>
  <si>
    <t>68.2</t>
  </si>
  <si>
    <t>69.7</t>
  </si>
  <si>
    <t>79.6</t>
  </si>
  <si>
    <t>81.5</t>
  </si>
  <si>
    <t>77.1</t>
  </si>
  <si>
    <t>Health services and support</t>
  </si>
  <si>
    <t>64.8</t>
  </si>
  <si>
    <t>56.9</t>
  </si>
  <si>
    <t>75.1</t>
  </si>
  <si>
    <t>70.7</t>
  </si>
  <si>
    <t>85.1</t>
  </si>
  <si>
    <t>86.4</t>
  </si>
  <si>
    <t>Medicine</t>
  </si>
  <si>
    <t>89.5</t>
  </si>
  <si>
    <t>92.3</t>
  </si>
  <si>
    <t>85.2</t>
  </si>
  <si>
    <t>93.3</t>
  </si>
  <si>
    <t>86.3</t>
  </si>
  <si>
    <t>89.0</t>
  </si>
  <si>
    <t>Nursing</t>
  </si>
  <si>
    <t>65.7</t>
  </si>
  <si>
    <t>83.5</t>
  </si>
  <si>
    <t>86.8</t>
  </si>
  <si>
    <t>95.2</t>
  </si>
  <si>
    <t>95.0</t>
  </si>
  <si>
    <t>Pharmacy</t>
  </si>
  <si>
    <t>97.3</t>
  </si>
  <si>
    <t>83.8</t>
  </si>
  <si>
    <t>89.7</t>
  </si>
  <si>
    <t>87.2</t>
  </si>
  <si>
    <t>96.7</t>
  </si>
  <si>
    <t>91.5</t>
  </si>
  <si>
    <t>Dentistry</t>
  </si>
  <si>
    <t>73.3</t>
  </si>
  <si>
    <t>90.0</t>
  </si>
  <si>
    <t>78.9</t>
  </si>
  <si>
    <t>83.3</t>
  </si>
  <si>
    <t>Veterinary science</t>
  </si>
  <si>
    <t>80.5</t>
  </si>
  <si>
    <t>79.2</t>
  </si>
  <si>
    <t>82.0</t>
  </si>
  <si>
    <t>90.6</t>
  </si>
  <si>
    <t>Rehabilitation</t>
  </si>
  <si>
    <t>76.8</t>
  </si>
  <si>
    <t>90.2</t>
  </si>
  <si>
    <t>81.7</t>
  </si>
  <si>
    <t>94.3</t>
  </si>
  <si>
    <t>97.9</t>
  </si>
  <si>
    <t>Teacher education</t>
  </si>
  <si>
    <t>84.8</t>
  </si>
  <si>
    <t>91.1</t>
  </si>
  <si>
    <t>Business and management</t>
  </si>
  <si>
    <t>55.7</t>
  </si>
  <si>
    <t>59.2</t>
  </si>
  <si>
    <t>67.4</t>
  </si>
  <si>
    <t>69.3</t>
  </si>
  <si>
    <t>80.9</t>
  </si>
  <si>
    <t>Humanities, culture and social sciences</t>
  </si>
  <si>
    <t>52.3</t>
  </si>
  <si>
    <t>62.1</t>
  </si>
  <si>
    <t>64.5</t>
  </si>
  <si>
    <t>77.7</t>
  </si>
  <si>
    <t>72.9</t>
  </si>
  <si>
    <t>Social work</t>
  </si>
  <si>
    <t>62.2</t>
  </si>
  <si>
    <t>59.4</t>
  </si>
  <si>
    <t>86.0</t>
  </si>
  <si>
    <t>80.1</t>
  </si>
  <si>
    <t>95.7</t>
  </si>
  <si>
    <t>Psychology</t>
  </si>
  <si>
    <t>46.1</t>
  </si>
  <si>
    <t>44.7</t>
  </si>
  <si>
    <t>64.3</t>
  </si>
  <si>
    <t>69.5</t>
  </si>
  <si>
    <t>70.5</t>
  </si>
  <si>
    <t>79.7</t>
  </si>
  <si>
    <t>Law and paralegal studies</t>
  </si>
  <si>
    <t>51.6</t>
  </si>
  <si>
    <t>63.8</t>
  </si>
  <si>
    <t>83.1</t>
  </si>
  <si>
    <t>Creative arts</t>
  </si>
  <si>
    <t>48.1</t>
  </si>
  <si>
    <t>48.3</t>
  </si>
  <si>
    <t>63.6</t>
  </si>
  <si>
    <t>78.4</t>
  </si>
  <si>
    <t>Communications</t>
  </si>
  <si>
    <t>48.5</t>
  </si>
  <si>
    <t>47.4</t>
  </si>
  <si>
    <t>65.2</t>
  </si>
  <si>
    <t>61.3</t>
  </si>
  <si>
    <t>75.2</t>
  </si>
  <si>
    <t>76.1</t>
  </si>
  <si>
    <t>Tourism, Hospitality, Personal Services, Sport and recreation</t>
  </si>
  <si>
    <t>71.0</t>
  </si>
  <si>
    <t>71.1</t>
  </si>
  <si>
    <t>85.4</t>
  </si>
  <si>
    <t>95.3</t>
  </si>
  <si>
    <t>88.9</t>
  </si>
  <si>
    <t>All</t>
  </si>
  <si>
    <t>Standard deviation</t>
  </si>
  <si>
    <t>15.9</t>
  </si>
  <si>
    <t>9.6</t>
  </si>
  <si>
    <t>8.4</t>
  </si>
  <si>
    <t>7.8</t>
  </si>
  <si>
    <t>All columns: ANALYSIS in (1:2), SURVEY = 1, E942 = 1, LEVEL = 1</t>
  </si>
  <si>
    <t>Full-time employment: AVAILFT = 1</t>
  </si>
  <si>
    <t>Total employment: AVAILEMP = 1</t>
  </si>
  <si>
    <t>AREA</t>
  </si>
  <si>
    <t>Notes:</t>
  </si>
  <si>
    <t>Where a graduate completes combined degrees across two study areas, their outcomes are included in both study areas. ‘All study areas’ figures count each graduate once only.</t>
  </si>
  <si>
    <t>75.4</t>
  </si>
  <si>
    <t>72.8</t>
  </si>
  <si>
    <t>50.6</t>
  </si>
  <si>
    <t>53.3</t>
  </si>
  <si>
    <t>67.9</t>
  </si>
  <si>
    <t>92.8</t>
  </si>
  <si>
    <t>59.9</t>
  </si>
  <si>
    <t>62.5</t>
  </si>
  <si>
    <t>78.1</t>
  </si>
  <si>
    <t>73.7</t>
  </si>
  <si>
    <t>93.5</t>
  </si>
  <si>
    <t>93.6</t>
  </si>
  <si>
    <t>94.5</t>
  </si>
  <si>
    <t>92.1</t>
  </si>
  <si>
    <t>61.8</t>
  </si>
  <si>
    <t>78.6</t>
  </si>
  <si>
    <t>94.2</t>
  </si>
  <si>
    <t>55.5</t>
  </si>
  <si>
    <t>78.5</t>
  </si>
  <si>
    <t>74.2</t>
  </si>
  <si>
    <t>87.5</t>
  </si>
  <si>
    <t>78.3</t>
  </si>
  <si>
    <t>92.7</t>
  </si>
  <si>
    <t>91.3</t>
  </si>
  <si>
    <t>72.4</t>
  </si>
  <si>
    <t>84.2</t>
  </si>
  <si>
    <t>88.6</t>
  </si>
  <si>
    <t>87.6</t>
  </si>
  <si>
    <t>89.6</t>
  </si>
  <si>
    <t>96.0</t>
  </si>
  <si>
    <t>76.9</t>
  </si>
  <si>
    <t>94.6</t>
  </si>
  <si>
    <t>96.4</t>
  </si>
  <si>
    <t>92.9</t>
  </si>
  <si>
    <t>95.5</t>
  </si>
  <si>
    <t>96.9</t>
  </si>
  <si>
    <t>67.3</t>
  </si>
  <si>
    <t>74.5</t>
  </si>
  <si>
    <t>85.7</t>
  </si>
  <si>
    <t>92.2</t>
  </si>
  <si>
    <t>61.4</t>
  </si>
  <si>
    <t>74.1</t>
  </si>
  <si>
    <t>92.0</t>
  </si>
  <si>
    <t>74.4</t>
  </si>
  <si>
    <t>66.0</t>
  </si>
  <si>
    <t>87.8</t>
  </si>
  <si>
    <t>88.5</t>
  </si>
  <si>
    <t>63.1</t>
  </si>
  <si>
    <t>79.8</t>
  </si>
  <si>
    <t>97.0</t>
  </si>
  <si>
    <t>94.7</t>
  </si>
  <si>
    <t>68.1</t>
  </si>
  <si>
    <t>73.2</t>
  </si>
  <si>
    <t>78.8</t>
  </si>
  <si>
    <t>84.6</t>
  </si>
  <si>
    <t>87.1</t>
  </si>
  <si>
    <t>65.5</t>
  </si>
  <si>
    <t>66.5</t>
  </si>
  <si>
    <t>89.2</t>
  </si>
  <si>
    <t>57.5</t>
  </si>
  <si>
    <t>47.2</t>
  </si>
  <si>
    <t>76.5</t>
  </si>
  <si>
    <t>91.7</t>
  </si>
  <si>
    <t>48.9</t>
  </si>
  <si>
    <t>62.9</t>
  </si>
  <si>
    <t>93.9</t>
  </si>
  <si>
    <t>87.9</t>
  </si>
  <si>
    <t>51.7</t>
  </si>
  <si>
    <t>65.4</t>
  </si>
  <si>
    <t>12.5</t>
  </si>
  <si>
    <t>14.0</t>
  </si>
  <si>
    <t>7.4</t>
  </si>
  <si>
    <t>7.2</t>
  </si>
  <si>
    <t>3.5</t>
  </si>
  <si>
    <t>3.6</t>
  </si>
  <si>
    <t>All columns: ANALYSIS in (1:2), SURVEY = 1, E942 = 1, LEVEL = 2</t>
  </si>
  <si>
    <t>81.8</t>
  </si>
  <si>
    <t>96.1</t>
  </si>
  <si>
    <t>74.6</t>
  </si>
  <si>
    <t>87.7</t>
  </si>
  <si>
    <t>96.5</t>
  </si>
  <si>
    <t>95.6</t>
  </si>
  <si>
    <t>65.6</t>
  </si>
  <si>
    <t>97.2</t>
  </si>
  <si>
    <t>80.3</t>
  </si>
  <si>
    <t>90.4</t>
  </si>
  <si>
    <t>97.7</t>
  </si>
  <si>
    <t>99.3</t>
  </si>
  <si>
    <t>77.9</t>
  </si>
  <si>
    <t>83.2</t>
  </si>
  <si>
    <t>99.1</t>
  </si>
  <si>
    <t>97.4</t>
  </si>
  <si>
    <t>89.3</t>
  </si>
  <si>
    <t>56.3</t>
  </si>
  <si>
    <t>82.7</t>
  </si>
  <si>
    <t>69.6</t>
  </si>
  <si>
    <t>71.8</t>
  </si>
  <si>
    <t>87.0</t>
  </si>
  <si>
    <t>86.1</t>
  </si>
  <si>
    <t>93.4</t>
  </si>
  <si>
    <t>65.8</t>
  </si>
  <si>
    <t>82.6</t>
  </si>
  <si>
    <t>77.8</t>
  </si>
  <si>
    <t>20.9</t>
  </si>
  <si>
    <t>12.1</t>
  </si>
  <si>
    <t>20.8</t>
  </si>
  <si>
    <t>11.0</t>
  </si>
  <si>
    <t>2.6</t>
  </si>
  <si>
    <t>All columns: ANALYSIS in (1:2), SURVEY = 1, E942 = 1, LEVEL = 3</t>
  </si>
  <si>
    <t>Male 2022</t>
  </si>
  <si>
    <t>Female 2022</t>
  </si>
  <si>
    <t>Total 2022</t>
  </si>
  <si>
    <t>Male 2023</t>
  </si>
  <si>
    <t>Female 2023</t>
  </si>
  <si>
    <t>Total 2023</t>
  </si>
  <si>
    <t>Full-time employment</t>
  </si>
  <si>
    <t>56.2</t>
  </si>
  <si>
    <t>59.0</t>
  </si>
  <si>
    <t>57.8</t>
  </si>
  <si>
    <t>Total employed</t>
  </si>
  <si>
    <t>69.9</t>
  </si>
  <si>
    <t>Labour force participation rate</t>
  </si>
  <si>
    <t>82.8</t>
  </si>
  <si>
    <t>84.1</t>
  </si>
  <si>
    <t>All columns: ANALYSIS = 1, SURVEY = 1, E942 = 1, LEVEL = 1</t>
  </si>
  <si>
    <t>Male: E315 = M</t>
  </si>
  <si>
    <t>Female: E315 = F</t>
  </si>
  <si>
    <t>Total employed row: AVAILEMP = 1</t>
  </si>
  <si>
    <t>Postgraduate coursework</t>
  </si>
  <si>
    <t>56.7</t>
  </si>
  <si>
    <t>75.7</t>
  </si>
  <si>
    <t>73.0</t>
  </si>
  <si>
    <t>Labor force participation rate</t>
  </si>
  <si>
    <t>Postgraduate research</t>
  </si>
  <si>
    <t>73.4</t>
  </si>
  <si>
    <t>84.4</t>
  </si>
  <si>
    <t>Male</t>
  </si>
  <si>
    <t>Female</t>
  </si>
  <si>
    <t>30 years or under</t>
  </si>
  <si>
    <t>58.9</t>
  </si>
  <si>
    <t>Over 30 years</t>
  </si>
  <si>
    <t>68.3</t>
  </si>
  <si>
    <t>71.2</t>
  </si>
  <si>
    <t>Indigenous</t>
  </si>
  <si>
    <t>Non Indigenous</t>
  </si>
  <si>
    <t>English</t>
  </si>
  <si>
    <t>57.1</t>
  </si>
  <si>
    <t>60.0</t>
  </si>
  <si>
    <t>72.2</t>
  </si>
  <si>
    <t>73.5</t>
  </si>
  <si>
    <t>82.9</t>
  </si>
  <si>
    <t>85.0</t>
  </si>
  <si>
    <t>Language other than English</t>
  </si>
  <si>
    <t>58.0</t>
  </si>
  <si>
    <t>59.5</t>
  </si>
  <si>
    <t>71.9</t>
  </si>
  <si>
    <t>Reported disability</t>
  </si>
  <si>
    <t>53.1</t>
  </si>
  <si>
    <t>69.8</t>
  </si>
  <si>
    <t>83.6</t>
  </si>
  <si>
    <t>No disability</t>
  </si>
  <si>
    <t>71.6</t>
  </si>
  <si>
    <t>Internal and mixed mode</t>
  </si>
  <si>
    <t>57.4</t>
  </si>
  <si>
    <t>84.0</t>
  </si>
  <si>
    <t>External</t>
  </si>
  <si>
    <t>60.9</t>
  </si>
  <si>
    <t>69.0</t>
  </si>
  <si>
    <t>First in family</t>
  </si>
  <si>
    <t>73.6</t>
  </si>
  <si>
    <t>74.3</t>
  </si>
  <si>
    <t>Not first in family</t>
  </si>
  <si>
    <t>58.4</t>
  </si>
  <si>
    <t>High</t>
  </si>
  <si>
    <t>Medium</t>
  </si>
  <si>
    <t>Low</t>
  </si>
  <si>
    <t>Metro</t>
  </si>
  <si>
    <t>Regional/remote</t>
  </si>
  <si>
    <t>Overall employment: AVAILEMP = 1</t>
  </si>
  <si>
    <t>E913</t>
  </si>
  <si>
    <t>E940</t>
  </si>
  <si>
    <t>E941</t>
  </si>
  <si>
    <t>E943</t>
  </si>
  <si>
    <t>E329</t>
  </si>
  <si>
    <t>first_SES_SA1</t>
  </si>
  <si>
    <t>first_ASG_metro</t>
  </si>
  <si>
    <t>first_ASG_regional</t>
  </si>
  <si>
    <t>first_ASG_remote</t>
  </si>
  <si>
    <t>Locality statistics are calculated according to proportion for both metro and regional/remote categories.</t>
  </si>
  <si>
    <t>56.6</t>
  </si>
  <si>
    <t>58.6</t>
  </si>
  <si>
    <t>64.7</t>
  </si>
  <si>
    <t>63.3</t>
  </si>
  <si>
    <t>77.4</t>
  </si>
  <si>
    <t>56.5</t>
  </si>
  <si>
    <t>72.1</t>
  </si>
  <si>
    <t>77.2</t>
  </si>
  <si>
    <t>75.8</t>
  </si>
  <si>
    <t>57.6</t>
  </si>
  <si>
    <t>90.5</t>
  </si>
  <si>
    <t>60.2</t>
  </si>
  <si>
    <t>61.2</t>
  </si>
  <si>
    <t>72.0</t>
  </si>
  <si>
    <t>All columns: ANALYSIS = 1, SURVEY = 1, E942 = 1, LEVEL = 2</t>
  </si>
  <si>
    <t>93.8</t>
  </si>
  <si>
    <t>85.9</t>
  </si>
  <si>
    <t>95.8</t>
  </si>
  <si>
    <t>94.9</t>
  </si>
  <si>
    <t>74.9</t>
  </si>
  <si>
    <t>61.1</t>
  </si>
  <si>
    <t>75.6</t>
  </si>
  <si>
    <t>98.1</t>
  </si>
  <si>
    <t>77.0</t>
  </si>
  <si>
    <t>90.3</t>
  </si>
  <si>
    <t>97.5</t>
  </si>
  <si>
    <t>96.6</t>
  </si>
  <si>
    <t>76.4</t>
  </si>
  <si>
    <t>All columns: ANALYSIS = 1, SURVEY = 1, E942 = 1, LEVEL = 3</t>
  </si>
  <si>
    <t>In full-time study – Male</t>
  </si>
  <si>
    <t>In full-time study – Female</t>
  </si>
  <si>
    <t>In full-time study – Total</t>
  </si>
  <si>
    <t>Not in full-time study – Male</t>
  </si>
  <si>
    <t>Not in full-time study – Female</t>
  </si>
  <si>
    <t>Not in full-time study – Total</t>
  </si>
  <si>
    <t>40.9</t>
  </si>
  <si>
    <t>44.8</t>
  </si>
  <si>
    <t>42.9</t>
  </si>
  <si>
    <t>63.4</t>
  </si>
  <si>
    <t>Total employed (as a proportion of those available for any work) (%)</t>
  </si>
  <si>
    <t>53.9</t>
  </si>
  <si>
    <t>53.6</t>
  </si>
  <si>
    <t>79.1</t>
  </si>
  <si>
    <t>77.5</t>
  </si>
  <si>
    <t>62.8</t>
  </si>
  <si>
    <t>93.0</t>
  </si>
  <si>
    <t>59500.0</t>
  </si>
  <si>
    <t>57900.0</t>
  </si>
  <si>
    <t>58700.0</t>
  </si>
  <si>
    <t>63900.0</t>
  </si>
  <si>
    <t>Full-time study: FURSTUD = 1</t>
  </si>
  <si>
    <t>Not in full-time study: FURSTUD in (2, 5)</t>
  </si>
  <si>
    <t>Total employed: AVAILEMP = 1</t>
  </si>
  <si>
    <t>Salary: FULLEMP = 1, TRIMSAL_ALL = 1</t>
  </si>
  <si>
    <t>60.8</t>
  </si>
  <si>
    <t>61.0</t>
  </si>
  <si>
    <t>70.4</t>
  </si>
  <si>
    <t>73.8</t>
  </si>
  <si>
    <t>62000.0</t>
  </si>
  <si>
    <t>58400.0</t>
  </si>
  <si>
    <t>65400.0</t>
  </si>
  <si>
    <t>91.0</t>
  </si>
  <si>
    <t>86.5</t>
  </si>
  <si>
    <t>84.5</t>
  </si>
  <si>
    <t>98.0</t>
  </si>
  <si>
    <t>96.8</t>
  </si>
  <si>
    <t>90000.0</t>
  </si>
  <si>
    <t>90200.0</t>
  </si>
  <si>
    <t>92600.0</t>
  </si>
  <si>
    <t>91400.0</t>
  </si>
  <si>
    <t>01 Natural + Physical Sciences</t>
  </si>
  <si>
    <t>54.5</t>
  </si>
  <si>
    <t>58.1</t>
  </si>
  <si>
    <t>70.9</t>
  </si>
  <si>
    <t>02 Mathematics</t>
  </si>
  <si>
    <t>70.8</t>
  </si>
  <si>
    <t>03 Biological Sciences</t>
  </si>
  <si>
    <t>43.7</t>
  </si>
  <si>
    <t>04 Medical Sciences + Technology</t>
  </si>
  <si>
    <t>49.6</t>
  </si>
  <si>
    <t>05 Computing + Information Systems</t>
  </si>
  <si>
    <t>50.9</t>
  </si>
  <si>
    <t>52.0</t>
  </si>
  <si>
    <t>88.1</t>
  </si>
  <si>
    <t>06 Engineering - Other</t>
  </si>
  <si>
    <t>66.7</t>
  </si>
  <si>
    <t>71.3</t>
  </si>
  <si>
    <t>07 Engineering - Process + Resources</t>
  </si>
  <si>
    <t>59.3</t>
  </si>
  <si>
    <t>08 Engineering - Mechanical</t>
  </si>
  <si>
    <t>58.7</t>
  </si>
  <si>
    <t>83.4</t>
  </si>
  <si>
    <t>81.0</t>
  </si>
  <si>
    <t>09 Engineering - Civil</t>
  </si>
  <si>
    <t>65.1</t>
  </si>
  <si>
    <t>10 Engineering - Electrical + Electronic</t>
  </si>
  <si>
    <t>62.0</t>
  </si>
  <si>
    <t>65.9</t>
  </si>
  <si>
    <t>11 Engineering - Aerospace</t>
  </si>
  <si>
    <t>61.5</t>
  </si>
  <si>
    <t>43.5</t>
  </si>
  <si>
    <t>90.8</t>
  </si>
  <si>
    <t>12 Architecture + Urban Environments</t>
  </si>
  <si>
    <t>40.4</t>
  </si>
  <si>
    <t>56.8</t>
  </si>
  <si>
    <t>13 Building + Construction</t>
  </si>
  <si>
    <t>58.2</t>
  </si>
  <si>
    <t>67.7</t>
  </si>
  <si>
    <t>79.3</t>
  </si>
  <si>
    <t>14 Agriculture + Forestry</t>
  </si>
  <si>
    <t>15 Environmental Studies</t>
  </si>
  <si>
    <t>16 Health Services + Support</t>
  </si>
  <si>
    <t>84.7</t>
  </si>
  <si>
    <t>17 Public Health</t>
  </si>
  <si>
    <t>64.0</t>
  </si>
  <si>
    <t>46.2</t>
  </si>
  <si>
    <t>18 Medicine</t>
  </si>
  <si>
    <t>90.7</t>
  </si>
  <si>
    <t>86.2</t>
  </si>
  <si>
    <t>19 Nursing</t>
  </si>
  <si>
    <t>20 Pharmacy</t>
  </si>
  <si>
    <t>21 Dentistry</t>
  </si>
  <si>
    <t>22 Veterinary Science</t>
  </si>
  <si>
    <t>76.6</t>
  </si>
  <si>
    <t>23 Physiotherapy</t>
  </si>
  <si>
    <t>77.6</t>
  </si>
  <si>
    <t>98.3</t>
  </si>
  <si>
    <t>24 Occupational Therapy</t>
  </si>
  <si>
    <t>25 Teacher Education - Other</t>
  </si>
  <si>
    <t>82.5</t>
  </si>
  <si>
    <t>26 Teacher Education - Early Childhood</t>
  </si>
  <si>
    <t>27 Teacher Education - Primary + Secondary</t>
  </si>
  <si>
    <t>97.8</t>
  </si>
  <si>
    <t>28 Accounting</t>
  </si>
  <si>
    <t>67.8</t>
  </si>
  <si>
    <t>29 Business Management</t>
  </si>
  <si>
    <t>72.3</t>
  </si>
  <si>
    <t>81.2</t>
  </si>
  <si>
    <t>30 Sales + Marketing</t>
  </si>
  <si>
    <t>69.2</t>
  </si>
  <si>
    <t>83.9</t>
  </si>
  <si>
    <t>31 Management + Commerce - Other</t>
  </si>
  <si>
    <t>53.7</t>
  </si>
  <si>
    <t>65.0</t>
  </si>
  <si>
    <t>64.4</t>
  </si>
  <si>
    <t>32 Banking + Finance</t>
  </si>
  <si>
    <t>53.8</t>
  </si>
  <si>
    <t>33 Political Science</t>
  </si>
  <si>
    <t>54.3</t>
  </si>
  <si>
    <t>34 Humanities inc History + Geography</t>
  </si>
  <si>
    <t>48.8</t>
  </si>
  <si>
    <t>51.4</t>
  </si>
  <si>
    <t>64.1</t>
  </si>
  <si>
    <t>35 Language + Literature</t>
  </si>
  <si>
    <t>37.0</t>
  </si>
  <si>
    <t>67.5</t>
  </si>
  <si>
    <t>36 Social Work</t>
  </si>
  <si>
    <t>37 Psychology</t>
  </si>
  <si>
    <t>46.7</t>
  </si>
  <si>
    <t>44.2</t>
  </si>
  <si>
    <t>80.2</t>
  </si>
  <si>
    <t>38 Law</t>
  </si>
  <si>
    <t>51.8</t>
  </si>
  <si>
    <t>62.3</t>
  </si>
  <si>
    <t>81.3</t>
  </si>
  <si>
    <t>39 Justice Studies + Policing</t>
  </si>
  <si>
    <t>40 Economics</t>
  </si>
  <si>
    <t>53.0</t>
  </si>
  <si>
    <t>55.8</t>
  </si>
  <si>
    <t>55.0</t>
  </si>
  <si>
    <t>41 Sport + Recreation</t>
  </si>
  <si>
    <t>42 Art + Design</t>
  </si>
  <si>
    <t>43 Music + Performing Arts</t>
  </si>
  <si>
    <t>44 Communication, Media + Journalism</t>
  </si>
  <si>
    <t>47.3</t>
  </si>
  <si>
    <t>45 Tourism, Hospitality + Personal Services</t>
  </si>
  <si>
    <t>78.0</t>
  </si>
  <si>
    <t>All columns: ANALYS45 in (1:2), E942 = 1, LEVEL = 1</t>
  </si>
  <si>
    <t>AREA45</t>
  </si>
  <si>
    <t>63.5</t>
  </si>
  <si>
    <t>68.5</t>
  </si>
  <si>
    <t>74.0</t>
  </si>
  <si>
    <t>80.6</t>
  </si>
  <si>
    <t>63.7</t>
  </si>
  <si>
    <t>88.7</t>
  </si>
  <si>
    <t>84.3</t>
  </si>
  <si>
    <t>50.5</t>
  </si>
  <si>
    <t>53.2</t>
  </si>
  <si>
    <t>92.4</t>
  </si>
  <si>
    <t>60.3</t>
  </si>
  <si>
    <t>89.9</t>
  </si>
  <si>
    <t>94.1</t>
  </si>
  <si>
    <t>56.1</t>
  </si>
  <si>
    <t>68.8</t>
  </si>
  <si>
    <t>73.9</t>
  </si>
  <si>
    <t>60.6</t>
  </si>
  <si>
    <t>94.0</t>
  </si>
  <si>
    <t>68.7</t>
  </si>
  <si>
    <t>95.4</t>
  </si>
  <si>
    <t>49.8</t>
  </si>
  <si>
    <t>89.1</t>
  </si>
  <si>
    <t>98.4</t>
  </si>
  <si>
    <t>98.5</t>
  </si>
  <si>
    <t>100.0</t>
  </si>
  <si>
    <t>88.8</t>
  </si>
  <si>
    <t>85.3</t>
  </si>
  <si>
    <t>70.3</t>
  </si>
  <si>
    <t>56.0</t>
  </si>
  <si>
    <t>58.8</t>
  </si>
  <si>
    <t>63.9</t>
  </si>
  <si>
    <t>57.0</t>
  </si>
  <si>
    <t>62.6</t>
  </si>
  <si>
    <t>52.8</t>
  </si>
  <si>
    <t>79.4</t>
  </si>
  <si>
    <t>47.5</t>
  </si>
  <si>
    <t>96.3</t>
  </si>
  <si>
    <t>81.6</t>
  </si>
  <si>
    <t>93.7</t>
  </si>
  <si>
    <t>90.1</t>
  </si>
  <si>
    <t>93.2</t>
  </si>
  <si>
    <t>82.4</t>
  </si>
  <si>
    <t>Total employment 2022</t>
  </si>
  <si>
    <t>Total employment 2023</t>
  </si>
  <si>
    <t>55.4</t>
  </si>
  <si>
    <t>54.6</t>
  </si>
  <si>
    <t>79.9</t>
  </si>
  <si>
    <t>45.5</t>
  </si>
  <si>
    <t>79.0</t>
  </si>
  <si>
    <t>88.0</t>
  </si>
  <si>
    <t>56.4</t>
  </si>
  <si>
    <t>51.0</t>
  </si>
  <si>
    <t>46.5</t>
  </si>
  <si>
    <t>79.5</t>
  </si>
  <si>
    <t>50.3</t>
  </si>
  <si>
    <t>47.7</t>
  </si>
  <si>
    <t>All columns: ANALYSIS in (1:2), SURVEY = 1, E942 = 1, HEPTYPE = 1, LEVEL = 1</t>
  </si>
  <si>
    <t>48.6</t>
  </si>
  <si>
    <t>All columns: ANALYSIS in (1:2), SURVEY = 1, E942 = 1, HEPTYPE = 2, LEVEL = 1</t>
  </si>
  <si>
    <t>Non indigenous</t>
  </si>
  <si>
    <t>English speaking background</t>
  </si>
  <si>
    <t>Non-English speaking background</t>
  </si>
  <si>
    <t>Disability</t>
  </si>
  <si>
    <t>81.9</t>
  </si>
  <si>
    <t>Internal/mixed</t>
  </si>
  <si>
    <t>External/distance</t>
  </si>
  <si>
    <t>69.1</t>
  </si>
  <si>
    <t>Regional/Remote</t>
  </si>
  <si>
    <t>All columns: ANALYSIS = 1, SURVEY = 1, E942 = 1, HEPTYPE = 1, LEVEL = 1</t>
  </si>
  <si>
    <t>54.2</t>
  </si>
  <si>
    <t>91.8</t>
  </si>
  <si>
    <t>51.9</t>
  </si>
  <si>
    <t>75.5</t>
  </si>
  <si>
    <t>66.1</t>
  </si>
  <si>
    <t>91.6</t>
  </si>
  <si>
    <t>86.9</t>
  </si>
  <si>
    <t>All columns: ANALYSIS = 1, SURVEY = 1, E942 = 1, HEPTYPE = 2, LEVEL = 1</t>
  </si>
  <si>
    <t>In Australia</t>
  </si>
  <si>
    <t>Overseas</t>
  </si>
  <si>
    <t>75.3</t>
  </si>
  <si>
    <t>In Australia: CURCOUNTRY = 1</t>
  </si>
  <si>
    <t>Overseas: CURCOUNTRY = 2</t>
  </si>
  <si>
    <t>66.4</t>
  </si>
  <si>
    <t>89.4</t>
  </si>
  <si>
    <t>Full-time employment (%)</t>
  </si>
  <si>
    <t>Overall employment (%)</t>
  </si>
  <si>
    <t>Median salary ($)</t>
  </si>
  <si>
    <t>62600</t>
  </si>
  <si>
    <t>Nepal</t>
  </si>
  <si>
    <t>66.2</t>
  </si>
  <si>
    <t>85.5</t>
  </si>
  <si>
    <t>63900</t>
  </si>
  <si>
    <t>India</t>
  </si>
  <si>
    <t>66000</t>
  </si>
  <si>
    <t>Vietnam</t>
  </si>
  <si>
    <t>65000</t>
  </si>
  <si>
    <t>Malaysia</t>
  </si>
  <si>
    <t>55.1</t>
  </si>
  <si>
    <t>Indonesia</t>
  </si>
  <si>
    <t>52.6</t>
  </si>
  <si>
    <t>60300</t>
  </si>
  <si>
    <t>65700</t>
  </si>
  <si>
    <t>Singapore</t>
  </si>
  <si>
    <t>67.0</t>
  </si>
  <si>
    <t>71400</t>
  </si>
  <si>
    <t>Sri Lanka</t>
  </si>
  <si>
    <t>94.8</t>
  </si>
  <si>
    <t>South Korea</t>
  </si>
  <si>
    <t>All countries</t>
  </si>
  <si>
    <t>SOURCE_COUNTRY</t>
  </si>
  <si>
    <t>54.4</t>
  </si>
  <si>
    <t>60000</t>
  </si>
  <si>
    <t>60500</t>
  </si>
  <si>
    <t>70000</t>
  </si>
  <si>
    <t>Pakistan</t>
  </si>
  <si>
    <t>64300</t>
  </si>
  <si>
    <t>Philippines</t>
  </si>
  <si>
    <t>68.6</t>
  </si>
  <si>
    <t>64000</t>
  </si>
  <si>
    <t>Canada</t>
  </si>
  <si>
    <t>79000</t>
  </si>
  <si>
    <t>91000</t>
  </si>
  <si>
    <t>91300</t>
  </si>
  <si>
    <t>87.3</t>
  </si>
  <si>
    <t>90000</t>
  </si>
  <si>
    <t>98.6</t>
  </si>
  <si>
    <t>Bangladesh</t>
  </si>
  <si>
    <t>92900</t>
  </si>
  <si>
    <t>Iran</t>
  </si>
  <si>
    <t>97.6</t>
  </si>
  <si>
    <t>92400</t>
  </si>
  <si>
    <t>93000</t>
  </si>
  <si>
    <t>Germany</t>
  </si>
  <si>
    <t>96000</t>
  </si>
  <si>
    <t>Saudi Arabia</t>
  </si>
  <si>
    <t>92000</t>
  </si>
  <si>
    <t>In full-time employment</t>
  </si>
  <si>
    <t>Overall employed</t>
  </si>
  <si>
    <t>GOS 2021</t>
  </si>
  <si>
    <t>November</t>
  </si>
  <si>
    <t>34.5</t>
  </si>
  <si>
    <t>February</t>
  </si>
  <si>
    <t>36.5</t>
  </si>
  <si>
    <t>May</t>
  </si>
  <si>
    <t>49.0</t>
  </si>
  <si>
    <t>Total</t>
  </si>
  <si>
    <t>GOS 2022</t>
  </si>
  <si>
    <t>GOS 2023</t>
  </si>
  <si>
    <t>58.3</t>
  </si>
  <si>
    <t>In full-time employment: FULLEMP = 1</t>
  </si>
  <si>
    <t>Overall employed: GENEMP = 1</t>
  </si>
  <si>
    <t>AVAILFT</t>
  </si>
  <si>
    <t>38.0</t>
  </si>
  <si>
    <t>40.6</t>
  </si>
  <si>
    <t>49.9</t>
  </si>
  <si>
    <t>52.7</t>
  </si>
  <si>
    <t>61.6</t>
  </si>
  <si>
    <t>57600</t>
  </si>
  <si>
    <t>64700</t>
  </si>
  <si>
    <t>60700</t>
  </si>
  <si>
    <t>61400</t>
  </si>
  <si>
    <t>62000</t>
  </si>
  <si>
    <t>57200</t>
  </si>
  <si>
    <t>54600</t>
  </si>
  <si>
    <t>57500</t>
  </si>
  <si>
    <t>56400</t>
  </si>
  <si>
    <t>60100</t>
  </si>
  <si>
    <t>69000</t>
  </si>
  <si>
    <t>61700</t>
  </si>
  <si>
    <t>67500</t>
  </si>
  <si>
    <t>68200</t>
  </si>
  <si>
    <t>58400</t>
  </si>
  <si>
    <t>54900</t>
  </si>
  <si>
    <t>58700</t>
  </si>
  <si>
    <t>67200</t>
  </si>
  <si>
    <t>66800</t>
  </si>
  <si>
    <t>67400</t>
  </si>
  <si>
    <t>80500</t>
  </si>
  <si>
    <t>81300</t>
  </si>
  <si>
    <t>79600</t>
  </si>
  <si>
    <t>65300</t>
  </si>
  <si>
    <t>65200</t>
  </si>
  <si>
    <t>68900</t>
  </si>
  <si>
    <t>69400</t>
  </si>
  <si>
    <t>49600</t>
  </si>
  <si>
    <t>54300</t>
  </si>
  <si>
    <t>68500</t>
  </si>
  <si>
    <t>72000</t>
  </si>
  <si>
    <t>65400</t>
  </si>
  <si>
    <t>71900</t>
  </si>
  <si>
    <t>56100</t>
  </si>
  <si>
    <t>59500</t>
  </si>
  <si>
    <t>57400</t>
  </si>
  <si>
    <t>55000</t>
  </si>
  <si>
    <t>58500</t>
  </si>
  <si>
    <t>56700</t>
  </si>
  <si>
    <t>75300</t>
  </si>
  <si>
    <t>76800</t>
  </si>
  <si>
    <t>50000</t>
  </si>
  <si>
    <t>55300</t>
  </si>
  <si>
    <t>52200</t>
  </si>
  <si>
    <t>55100</t>
  </si>
  <si>
    <t>55600</t>
  </si>
  <si>
    <t>63400</t>
  </si>
  <si>
    <t>13,000</t>
  </si>
  <si>
    <t>15,200</t>
  </si>
  <si>
    <t>12,500</t>
  </si>
  <si>
    <t>12,600</t>
  </si>
  <si>
    <t>13,500</t>
  </si>
  <si>
    <t>All columns: ANALYSIS in (1:2), SURVEY = 1, E942 = 1, LEVEL = 1, FULLEMP = 1, TRIMSAL_ALL = 1</t>
  </si>
  <si>
    <t>66700</t>
  </si>
  <si>
    <t>59700</t>
  </si>
  <si>
    <t>66500</t>
  </si>
  <si>
    <t>68000</t>
  </si>
  <si>
    <t>59600</t>
  </si>
  <si>
    <t>55500</t>
  </si>
  <si>
    <t>62800</t>
  </si>
  <si>
    <t>63000</t>
  </si>
  <si>
    <t>67600</t>
  </si>
  <si>
    <t>67700</t>
  </si>
  <si>
    <t>81000</t>
  </si>
  <si>
    <t>84200</t>
  </si>
  <si>
    <t>80000</t>
  </si>
  <si>
    <t>79300</t>
  </si>
  <si>
    <t>81400</t>
  </si>
  <si>
    <t>77200</t>
  </si>
  <si>
    <t>64900</t>
  </si>
  <si>
    <t>77800</t>
  </si>
  <si>
    <t>70400</t>
  </si>
  <si>
    <t>72100</t>
  </si>
  <si>
    <t>75000</t>
  </si>
  <si>
    <t>71700</t>
  </si>
  <si>
    <t>67800</t>
  </si>
  <si>
    <t>73100</t>
  </si>
  <si>
    <t>58000</t>
  </si>
  <si>
    <t>62100</t>
  </si>
  <si>
    <t>56900</t>
  </si>
  <si>
    <t>54000</t>
  </si>
  <si>
    <t>70900</t>
  </si>
  <si>
    <t>72800</t>
  </si>
  <si>
    <t>67000</t>
  </si>
  <si>
    <t>62300</t>
  </si>
  <si>
    <t>66100</t>
  </si>
  <si>
    <t>56200</t>
  </si>
  <si>
    <t>54400</t>
  </si>
  <si>
    <t>53200</t>
  </si>
  <si>
    <t>53500</t>
  </si>
  <si>
    <t>65100</t>
  </si>
  <si>
    <t>14,100</t>
  </si>
  <si>
    <t>13,900</t>
  </si>
  <si>
    <t>12,200</t>
  </si>
  <si>
    <t>9,900</t>
  </si>
  <si>
    <t>10,000</t>
  </si>
  <si>
    <t>All columns: ANALYSIS in (1:2), SURVEY = 1, E942 = 1, LEVEL = 2, FULLEMP = 1, TRIMSAL_ALL = 1</t>
  </si>
  <si>
    <t>87900</t>
  </si>
  <si>
    <t>87000</t>
  </si>
  <si>
    <t>87800</t>
  </si>
  <si>
    <t>98000</t>
  </si>
  <si>
    <t>100000</t>
  </si>
  <si>
    <t>99000</t>
  </si>
  <si>
    <t>100900</t>
  </si>
  <si>
    <t>89000</t>
  </si>
  <si>
    <t>92600</t>
  </si>
  <si>
    <t>88900</t>
  </si>
  <si>
    <t>91700</t>
  </si>
  <si>
    <t>85000</t>
  </si>
  <si>
    <t>90700</t>
  </si>
  <si>
    <t>88800</t>
  </si>
  <si>
    <t>99300</t>
  </si>
  <si>
    <t>88100</t>
  </si>
  <si>
    <t>98600</t>
  </si>
  <si>
    <t>93900</t>
  </si>
  <si>
    <t>94000</t>
  </si>
  <si>
    <t>99500</t>
  </si>
  <si>
    <t>97600</t>
  </si>
  <si>
    <t>91400</t>
  </si>
  <si>
    <t>82700</t>
  </si>
  <si>
    <t>93700</t>
  </si>
  <si>
    <t>89500</t>
  </si>
  <si>
    <t>92200</t>
  </si>
  <si>
    <t>9,800</t>
  </si>
  <si>
    <t>15,300</t>
  </si>
  <si>
    <t>11,900</t>
  </si>
  <si>
    <t>10,900</t>
  </si>
  <si>
    <t>10,400</t>
  </si>
  <si>
    <t>12,100</t>
  </si>
  <si>
    <t>All columns: ANALYSIS in (1:2), SURVEY = 1, E942 = 1, LEVEL = 3, FULLEMP = 1, TRIMSAL_ALL = 1</t>
  </si>
  <si>
    <t>59800</t>
  </si>
  <si>
    <t>60200</t>
  </si>
  <si>
    <t>61500</t>
  </si>
  <si>
    <t>64600</t>
  </si>
  <si>
    <t>67900</t>
  </si>
  <si>
    <t>68400</t>
  </si>
  <si>
    <t>63800</t>
  </si>
  <si>
    <t>53000</t>
  </si>
  <si>
    <t>59000</t>
  </si>
  <si>
    <t>55700</t>
  </si>
  <si>
    <t>All columns: ANALYSIS = 1, SURVEY = 1, E942 = 1, LEVEL = 1, FULLEMP = 1, TRIMSAL_ALL = 1</t>
  </si>
  <si>
    <t>64400</t>
  </si>
  <si>
    <t>71200</t>
  </si>
  <si>
    <t>64100</t>
  </si>
  <si>
    <t>58800</t>
  </si>
  <si>
    <t>60600</t>
  </si>
  <si>
    <t>68700</t>
  </si>
  <si>
    <t>65600</t>
  </si>
  <si>
    <t>61800</t>
  </si>
  <si>
    <t>All columns: ANALYSIS = 1, SURVEY = 1, E942 = 1, LEVEL = 2, FULLEMP = 1, TRIMSAL_ALL = 1</t>
  </si>
  <si>
    <t>88400</t>
  </si>
  <si>
    <t>89300</t>
  </si>
  <si>
    <t>94500</t>
  </si>
  <si>
    <t>88300</t>
  </si>
  <si>
    <t>90200</t>
  </si>
  <si>
    <t>92300</t>
  </si>
  <si>
    <t>91800</t>
  </si>
  <si>
    <t>89700</t>
  </si>
  <si>
    <t>89600</t>
  </si>
  <si>
    <t>91100</t>
  </si>
  <si>
    <t>89800</t>
  </si>
  <si>
    <t>All columns: ANALYSIS = 1, SURVEY = 1, E942 = 1, LEVEL = 3, FULLEMP = 1, TRIMSAL_ALL = 1</t>
  </si>
  <si>
    <t>52900</t>
  </si>
  <si>
    <t>57000</t>
  </si>
  <si>
    <t>70700</t>
  </si>
  <si>
    <t>57300</t>
  </si>
  <si>
    <t>63100</t>
  </si>
  <si>
    <t>65500</t>
  </si>
  <si>
    <t>56000</t>
  </si>
  <si>
    <t>69100</t>
  </si>
  <si>
    <t>50400</t>
  </si>
  <si>
    <t>51600</t>
  </si>
  <si>
    <t>54800</t>
  </si>
  <si>
    <t>58300</t>
  </si>
  <si>
    <t>52800</t>
  </si>
  <si>
    <t>59200</t>
  </si>
  <si>
    <t>76600</t>
  </si>
  <si>
    <t>48800</t>
  </si>
  <si>
    <t>11,600</t>
  </si>
  <si>
    <t>14,200</t>
  </si>
  <si>
    <t>10,300</t>
  </si>
  <si>
    <t>11,000</t>
  </si>
  <si>
    <t>9,700</t>
  </si>
  <si>
    <t>11,500</t>
  </si>
  <si>
    <t>78300</t>
  </si>
  <si>
    <t>65900</t>
  </si>
  <si>
    <t>79200</t>
  </si>
  <si>
    <t>81600</t>
  </si>
  <si>
    <t>69700</t>
  </si>
  <si>
    <t>58900</t>
  </si>
  <si>
    <t>57700</t>
  </si>
  <si>
    <t>61000</t>
  </si>
  <si>
    <t>59100</t>
  </si>
  <si>
    <t>75600</t>
  </si>
  <si>
    <t>75700</t>
  </si>
  <si>
    <t>54200</t>
  </si>
  <si>
    <t>59300</t>
  </si>
  <si>
    <t>56500</t>
  </si>
  <si>
    <t>63200</t>
  </si>
  <si>
    <t>64500</t>
  </si>
  <si>
    <t>10,800</t>
  </si>
  <si>
    <t>10,200</t>
  </si>
  <si>
    <t>8,800</t>
  </si>
  <si>
    <t>90500</t>
  </si>
  <si>
    <t>84000</t>
  </si>
  <si>
    <t>84900</t>
  </si>
  <si>
    <t>93500</t>
  </si>
  <si>
    <t>90600</t>
  </si>
  <si>
    <t>87200</t>
  </si>
  <si>
    <t>86900</t>
  </si>
  <si>
    <t>90300</t>
  </si>
  <si>
    <t>96500</t>
  </si>
  <si>
    <t>13,800</t>
  </si>
  <si>
    <t>12,400</t>
  </si>
  <si>
    <t>10,700</t>
  </si>
  <si>
    <t>11,800</t>
  </si>
  <si>
    <t>Australian Catholic University</t>
  </si>
  <si>
    <t>59.8 (57.6, 62.0)</t>
  </si>
  <si>
    <t>81.9 (80.3, 83.2)</t>
  </si>
  <si>
    <t>96.0 (95.2, 96.6)</t>
  </si>
  <si>
    <t>65,200 (63,700, 66,700)</t>
  </si>
  <si>
    <t>Avondale University</t>
  </si>
  <si>
    <t>80.0 (68.0, 87.1)</t>
  </si>
  <si>
    <t>94.4 (85.8, 96.9)</t>
  </si>
  <si>
    <t>97.3 (89.5, 98.6)</t>
  </si>
  <si>
    <t>Bond University</t>
  </si>
  <si>
    <t>26.2 (18.6, 35.9)</t>
  </si>
  <si>
    <t>51.2 (43.0, 59.3)</t>
  </si>
  <si>
    <t>83.2 (76.7, 87.9)</t>
  </si>
  <si>
    <t>Central Queensland University</t>
  </si>
  <si>
    <t>48.7 (40.4, 57.1)</t>
  </si>
  <si>
    <t>78.2 (70.9, 83.7)</t>
  </si>
  <si>
    <t>93.5 (88.4, 96.2)</t>
  </si>
  <si>
    <t>Charles Darwin University</t>
  </si>
  <si>
    <t>61.8 (57.7, 65.7)</t>
  </si>
  <si>
    <t>81.8 (78.6, 84.3)</t>
  </si>
  <si>
    <t>96.5 (94.8, 97.5)</t>
  </si>
  <si>
    <t>64,400 (60,900, 67,900)</t>
  </si>
  <si>
    <t>Charles Sturt University</t>
  </si>
  <si>
    <t>51.9 (45.0, 58.6)</t>
  </si>
  <si>
    <t>72.9 (66.7, 78.3)</t>
  </si>
  <si>
    <t>96.0 (92.4, 97.9)</t>
  </si>
  <si>
    <t>52,200 (48,100, 56,200)</t>
  </si>
  <si>
    <t>Curtin University</t>
  </si>
  <si>
    <t>57.1 (53.5, 60.6)</t>
  </si>
  <si>
    <t>71.4 (68.4, 74.2)</t>
  </si>
  <si>
    <t>87.4 (85.2, 89.2)</t>
  </si>
  <si>
    <t>65,000 (63,200, 66,800)</t>
  </si>
  <si>
    <t>Deakin University</t>
  </si>
  <si>
    <t>51.9 (49.6, 54.2)</t>
  </si>
  <si>
    <t>73.6 (71.8, 75.2)</t>
  </si>
  <si>
    <t>87.5 (86.3, 88.6)</t>
  </si>
  <si>
    <t>61,500 (59,200, 63,700)</t>
  </si>
  <si>
    <t>Edith Cowan University</t>
  </si>
  <si>
    <t>57.8 (54.5, 61.0)</t>
  </si>
  <si>
    <t>81.0 (78.6, 83.2)</t>
  </si>
  <si>
    <t>94.2 (92.7, 95.4)</t>
  </si>
  <si>
    <t>67,400 (64,600, 70,200)</t>
  </si>
  <si>
    <t>Federation University Australia</t>
  </si>
  <si>
    <t>53.3 (49.3, 57.2)</t>
  </si>
  <si>
    <t>78.7 (75.7, 81.4)</t>
  </si>
  <si>
    <t>93.5 (91.6, 95.0)</t>
  </si>
  <si>
    <t>54,800 (52,400, 57,200)</t>
  </si>
  <si>
    <t>Flinders University</t>
  </si>
  <si>
    <t>54.7 (50.7, 58.7)</t>
  </si>
  <si>
    <t>80.2 (77.3, 82.7)</t>
  </si>
  <si>
    <t>92.9 (91.0, 94.3)</t>
  </si>
  <si>
    <t>62,600 (59,200, 66,000)</t>
  </si>
  <si>
    <t>Griffith University</t>
  </si>
  <si>
    <t>52.9 (49.1, 56.7)</t>
  </si>
  <si>
    <t>69.2 (66.2, 72.1)</t>
  </si>
  <si>
    <t>76.3 (73.9, 78.5)</t>
  </si>
  <si>
    <t>57,900 (54,500, 61,400)</t>
  </si>
  <si>
    <t>James Cook University</t>
  </si>
  <si>
    <t>56.4 (49.0, 63.6)</t>
  </si>
  <si>
    <t>73.5 (67.6, 78.6)</t>
  </si>
  <si>
    <t>89.0 (84.7, 92.2)</t>
  </si>
  <si>
    <t>79,300 (69,300, 89,300)</t>
  </si>
  <si>
    <t>La Trobe University</t>
  </si>
  <si>
    <t>50.0 (45.5, 54.5)</t>
  </si>
  <si>
    <t>65.6 (61.9, 69.1)</t>
  </si>
  <si>
    <t>79.6 (76.8, 82.2)</t>
  </si>
  <si>
    <t>60,000 (57,100, 62,900)</t>
  </si>
  <si>
    <t>Macquarie University</t>
  </si>
  <si>
    <t>53.9 (50.8, 57.1)</t>
  </si>
  <si>
    <t>67.3 (64.9, 69.6)</t>
  </si>
  <si>
    <t>77.1 (75.3, 78.8)</t>
  </si>
  <si>
    <t>58,000 (55,400, 60,600)</t>
  </si>
  <si>
    <t>Monash University</t>
  </si>
  <si>
    <t>56.2 (54.3, 58.0)</t>
  </si>
  <si>
    <t>63.1 (61.6, 64.6)</t>
  </si>
  <si>
    <t>74.8 (73.7, 75.9)</t>
  </si>
  <si>
    <t>62,000 (59,700, 64,300)</t>
  </si>
  <si>
    <t>Murdoch University</t>
  </si>
  <si>
    <t>58.6 (53.6, 63.4)</t>
  </si>
  <si>
    <t>77.8 (73.8, 81.3)</t>
  </si>
  <si>
    <t>88.4 (85.3, 90.8)</t>
  </si>
  <si>
    <t>63,700 (61,300, 66,100)</t>
  </si>
  <si>
    <t>Queensland University of Technology</t>
  </si>
  <si>
    <t>52.6 (49.8, 55.4)</t>
  </si>
  <si>
    <t>67.6 (65.4, 69.6)</t>
  </si>
  <si>
    <t>80.7 (79.1, 82.1)</t>
  </si>
  <si>
    <t>60,000 (58,200, 61,800)</t>
  </si>
  <si>
    <t>RMIT University</t>
  </si>
  <si>
    <t>46.5 (44.0, 49.0)</t>
  </si>
  <si>
    <t>62.1 (60.1, 64.1)</t>
  </si>
  <si>
    <t>79.0 (77.5, 80.4)</t>
  </si>
  <si>
    <t>57,400 (54,600, 60,200)</t>
  </si>
  <si>
    <t>Southern Cross University</t>
  </si>
  <si>
    <t>46.1 (41.2, 51.0)</t>
  </si>
  <si>
    <t>74.5 (70.7, 77.8)</t>
  </si>
  <si>
    <t>84.9 (81.9, 87.3)</t>
  </si>
  <si>
    <t>54,300 (50,900, 57,600)</t>
  </si>
  <si>
    <t>Swinburne University of Technology</t>
  </si>
  <si>
    <t>39.5 (35.8, 43.2)</t>
  </si>
  <si>
    <t>66.3 (63.4, 69.2)</t>
  </si>
  <si>
    <t>83.5 (81.3, 85.4)</t>
  </si>
  <si>
    <t>59,400 (55,100, 63,600)</t>
  </si>
  <si>
    <t>The Australian National University</t>
  </si>
  <si>
    <t>58.2 (53.8, 62.4)</t>
  </si>
  <si>
    <t>61.8 (58.3, 65.2)</t>
  </si>
  <si>
    <t>65.2 (62.6, 67.7)</t>
  </si>
  <si>
    <t>59,500 (53,900, 65,100)</t>
  </si>
  <si>
    <t>The University of Adelaide</t>
  </si>
  <si>
    <t>47.9 (45.1, 50.6)</t>
  </si>
  <si>
    <t>59.8 (57.5, 62.0)</t>
  </si>
  <si>
    <t>76.5 (74.9, 78.1)</t>
  </si>
  <si>
    <t>65,200 (61,100, 69,300)</t>
  </si>
  <si>
    <t>The University of Melbourne</t>
  </si>
  <si>
    <t>49.6 (47.5, 51.8)</t>
  </si>
  <si>
    <t>58.0 (56.4, 59.5)</t>
  </si>
  <si>
    <t>66.7 (65.6, 67.8)</t>
  </si>
  <si>
    <t>60,000 (58,100, 61,900)</t>
  </si>
  <si>
    <t>The University of Notre Dame Australia</t>
  </si>
  <si>
    <t>65.5 (54.5, 73.9)</t>
  </si>
  <si>
    <t>The University of Queensland</t>
  </si>
  <si>
    <t>60.0 (57.6, 62.4)</t>
  </si>
  <si>
    <t>66.7 (64.7, 68.6)</t>
  </si>
  <si>
    <t>79.1 (77.6, 80.5)</t>
  </si>
  <si>
    <t>60,200 (57,300, 63,100)</t>
  </si>
  <si>
    <t>The University of South Australia</t>
  </si>
  <si>
    <t>52.3 (49.1, 55.4)</t>
  </si>
  <si>
    <t>69.7 (67.1, 72.1)</t>
  </si>
  <si>
    <t>84.8 (82.9, 86.4)</t>
  </si>
  <si>
    <t>60,700 (58,100, 63,300)</t>
  </si>
  <si>
    <t>The University of Sydney</t>
  </si>
  <si>
    <t>53.2 (50.5, 55.9)</t>
  </si>
  <si>
    <t>59.6 (57.4, 61.8)</t>
  </si>
  <si>
    <t>73.3 (71.7, 74.9)</t>
  </si>
  <si>
    <t>65,000 (63,700, 66,300)</t>
  </si>
  <si>
    <t>The University of Western Australia</t>
  </si>
  <si>
    <t>42.6 (37.9, 47.4)</t>
  </si>
  <si>
    <t>54.3 (50.5, 58.0)</t>
  </si>
  <si>
    <t>75.4 (72.6, 78.0)</t>
  </si>
  <si>
    <t>55,500 (51,100, 59,900)</t>
  </si>
  <si>
    <t>Torrens University</t>
  </si>
  <si>
    <t>62.7 (59.9, 65.4)</t>
  </si>
  <si>
    <t>80.8 (78.8, 82.6)</t>
  </si>
  <si>
    <t>88.3 (86.8, 89.6)</t>
  </si>
  <si>
    <t>55,000 (53,500, 56,500)</t>
  </si>
  <si>
    <t>University of Canberra</t>
  </si>
  <si>
    <t>54.9 (50.6, 59.1)</t>
  </si>
  <si>
    <t>72.3 (68.8, 75.4)</t>
  </si>
  <si>
    <t>87.6 (85.1, 89.6)</t>
  </si>
  <si>
    <t>64,100 (59,800, 68,500)</t>
  </si>
  <si>
    <t>University of Divinity</t>
  </si>
  <si>
    <t>51.2 (42.6, 59.7)</t>
  </si>
  <si>
    <t>University of New England</t>
  </si>
  <si>
    <t>58.5 (46.5, 69.5)</t>
  </si>
  <si>
    <t>83.7 (72.9, 90.5)</t>
  </si>
  <si>
    <t>76.8 (67.1, 84.0)</t>
  </si>
  <si>
    <t>University of New South Wales</t>
  </si>
  <si>
    <t>59.2 (56.2, 62.0)</t>
  </si>
  <si>
    <t>65.0 (62.5, 67.3)</t>
  </si>
  <si>
    <t>76.2 (74.3, 78.0)</t>
  </si>
  <si>
    <t>65,000 (62,800, 67,200)</t>
  </si>
  <si>
    <t>University of Newcastle</t>
  </si>
  <si>
    <t>61.9 (57.1, 66.6)</t>
  </si>
  <si>
    <t>72.6 (68.6, 76.2)</t>
  </si>
  <si>
    <t>78.5 (75.3, 81.3)</t>
  </si>
  <si>
    <t>69,000 (67,200, 70,800)</t>
  </si>
  <si>
    <t>University of Southern Queensland</t>
  </si>
  <si>
    <t>59.2 (54.9, 63.4)</t>
  </si>
  <si>
    <t>81.4 (78.1, 84.0)</t>
  </si>
  <si>
    <t>94.9 (92.8, 96.1)</t>
  </si>
  <si>
    <t>63,700 (60,600, 66,700)</t>
  </si>
  <si>
    <t>University of Tasmania</t>
  </si>
  <si>
    <t>48.2 (44.3, 52.2)</t>
  </si>
  <si>
    <t>65.9 (62.5, 69.1)</t>
  </si>
  <si>
    <t>83.5 (81.1, 85.7)</t>
  </si>
  <si>
    <t>60,500 (56,200, 64,800)</t>
  </si>
  <si>
    <t>University of Technology Sydney</t>
  </si>
  <si>
    <t>49.2 (46.6, 51.9)</t>
  </si>
  <si>
    <t>62.8 (60.6, 65.0)</t>
  </si>
  <si>
    <t>79.6 (77.9, 81.1)</t>
  </si>
  <si>
    <t>60,000 (57,700, 62,300)</t>
  </si>
  <si>
    <t>University of the Sunshine Coast</t>
  </si>
  <si>
    <t>61.7 (58.0, 65.1)</t>
  </si>
  <si>
    <t>83.8 (81.4, 85.9)</t>
  </si>
  <si>
    <t>92.3 (90.6, 93.6)</t>
  </si>
  <si>
    <t>59,900 (58,000, 61,800)</t>
  </si>
  <si>
    <t>University of Wollongong</t>
  </si>
  <si>
    <t>51.3 (46.4, 56.1)</t>
  </si>
  <si>
    <t>66.8 (62.4, 70.9)</t>
  </si>
  <si>
    <t>81.2 (77.8, 84.1)</t>
  </si>
  <si>
    <t>62,300 (58,600, 66,000)</t>
  </si>
  <si>
    <t>Victoria University</t>
  </si>
  <si>
    <t>53.6 (50.3, 56.9)</t>
  </si>
  <si>
    <t>76.2 (73.6, 78.5)</t>
  </si>
  <si>
    <t>89.1 (87.3, 90.6)</t>
  </si>
  <si>
    <t>57,600 (55,300, 59,900)</t>
  </si>
  <si>
    <t>Western Sydney University</t>
  </si>
  <si>
    <t>62.8 (60.0, 65.5)</t>
  </si>
  <si>
    <t>79.6 (77.5, 81.5)</t>
  </si>
  <si>
    <t>89.7 (88.2, 91.0)</t>
  </si>
  <si>
    <t>63,000 (61,300, 64,800)</t>
  </si>
  <si>
    <t>All universities</t>
  </si>
  <si>
    <t>54.0 (53.4, 54.5)</t>
  </si>
  <si>
    <t>68.5 (68.0, 68.9)</t>
  </si>
  <si>
    <t>80.5 (80.1, 80.8)</t>
  </si>
  <si>
    <t>61,500 (60,600, 62,400)</t>
  </si>
  <si>
    <t>9</t>
  </si>
  <si>
    <t>10.3</t>
  </si>
  <si>
    <t>9.9</t>
  </si>
  <si>
    <t>7,600</t>
  </si>
  <si>
    <t>All columns: ANALYSIS = 1, SURVEY = 1, E942 = 1, LEVEL = 1, HEPTYPE = 1</t>
  </si>
  <si>
    <t>Overall employed: AVAILEMP = 1</t>
  </si>
  <si>
    <t>Salary: TRIMSAL_ALL = 1, FULLEMP = 1</t>
  </si>
  <si>
    <t>E306</t>
  </si>
  <si>
    <t>The Agresti-Coull method is used to calculate 90% confidence intervals for proportions.</t>
  </si>
  <si>
    <t>Estimates and confidence intervals (CIs) may become unreliable for very small sample sizes and proportions close to 0% or 100%.</t>
  </si>
  <si>
    <t>CIs are not displayed when estimates are 0% or 100% or fall outside the CI range. Exercise caution when reporting and comparing proportions in these cases.</t>
  </si>
  <si>
    <t>Bootstrapping on the median is used to estimate 90% confidence intervals for median salary.</t>
  </si>
  <si>
    <t>63.2 (59.4, 66.7)</t>
  </si>
  <si>
    <t>86.7 (84.1, 88.7)</t>
  </si>
  <si>
    <t>96.4 (94.8, 97.3)</t>
  </si>
  <si>
    <t>67,800 (64,500, 71,200)</t>
  </si>
  <si>
    <t>64.7 (60.5, 68.6)</t>
  </si>
  <si>
    <t>72.5 (68.8, 75.8)</t>
  </si>
  <si>
    <t>93.2 (91.0, 94.8)</t>
  </si>
  <si>
    <t>60,000 (56,000, 64,000)</t>
  </si>
  <si>
    <t>44.0 (41.9, 46.2)</t>
  </si>
  <si>
    <t>73.0 (71.2, 74.8)</t>
  </si>
  <si>
    <t>94.1 (93.0, 94.9)</t>
  </si>
  <si>
    <t>54,000 (52,500, 55,600)</t>
  </si>
  <si>
    <t>63.4 (60.0, 66.6)</t>
  </si>
  <si>
    <t>82.9 (80.3, 85.1)</t>
  </si>
  <si>
    <t>95.8 (94.3, 96.8)</t>
  </si>
  <si>
    <t>60,000 (56,800, 63,200)</t>
  </si>
  <si>
    <t>36.4 (34.3, 38.6)</t>
  </si>
  <si>
    <t>70.7 (68.7, 72.5)</t>
  </si>
  <si>
    <t>92.3 (91.2, 93.3)</t>
  </si>
  <si>
    <t>50,200 (48,300, 52,100)</t>
  </si>
  <si>
    <t>61.8 (58.9, 64.7)</t>
  </si>
  <si>
    <t>77.1 (74.7, 79.3)</t>
  </si>
  <si>
    <t>93.0 (91.5, 94.2)</t>
  </si>
  <si>
    <t>65,700 (62,200, 69,200)</t>
  </si>
  <si>
    <t>49.3 (47.7, 50.9)</t>
  </si>
  <si>
    <t>75.8 (74.5, 77.1)</t>
  </si>
  <si>
    <t>94.3 (93.6, 94.9)</t>
  </si>
  <si>
    <t>55,500 (54,200, 56,900)</t>
  </si>
  <si>
    <t>55.2 (53.1, 57.2)</t>
  </si>
  <si>
    <t>80.1 (78.5, 81.6)</t>
  </si>
  <si>
    <t>96.2 (95.4, 96.8)</t>
  </si>
  <si>
    <t>62,400 (59,900, 64,800)</t>
  </si>
  <si>
    <t>41.1 (39.0, 43.2)</t>
  </si>
  <si>
    <t>74.5 (72.8, 76.2)</t>
  </si>
  <si>
    <t>95.1 (94.2, 95.9)</t>
  </si>
  <si>
    <t>52,700 (50,000, 55,400)</t>
  </si>
  <si>
    <t>56.2 (53.2, 59.2)</t>
  </si>
  <si>
    <t>77.5 (75.1, 79.6)</t>
  </si>
  <si>
    <t>91.9 (90.3, 93.1)</t>
  </si>
  <si>
    <t>66,900 (64,500, 69,300)</t>
  </si>
  <si>
    <t>55.4 (52.2, 58.5)</t>
  </si>
  <si>
    <t>73.5 (70.8, 76.0)</t>
  </si>
  <si>
    <t>91.6 (89.9, 93.0)</t>
  </si>
  <si>
    <t>59,300 (56,200, 62,400)</t>
  </si>
  <si>
    <t>49.1 (45.3, 52.9)</t>
  </si>
  <si>
    <t>76.9 (73.9, 79.6)</t>
  </si>
  <si>
    <t>92.7 (90.8, 94.2)</t>
  </si>
  <si>
    <t>55,000 (52,100, 58,000)</t>
  </si>
  <si>
    <t>43.4 (41.0, 45.8)</t>
  </si>
  <si>
    <t>72.2 (70.1, 74.2)</t>
  </si>
  <si>
    <t>93.8 (92.5, 94.7)</t>
  </si>
  <si>
    <t>59,400 (56,300, 62,500)</t>
  </si>
  <si>
    <t>59.1 (57.3, 61.0)</t>
  </si>
  <si>
    <t>76.6 (75.0, 78.0)</t>
  </si>
  <si>
    <t>93.4 (92.5, 94.1)</t>
  </si>
  <si>
    <t>60,000 (58,700, 61,300)</t>
  </si>
  <si>
    <t>52.9 (51.5, 54.3)</t>
  </si>
  <si>
    <t>66.8 (65.5, 68.0)</t>
  </si>
  <si>
    <t>89.6 (88.8, 90.3)</t>
  </si>
  <si>
    <t>65,000 (63,900, 66,100)</t>
  </si>
  <si>
    <t>40.7 (37.4, 44.1)</t>
  </si>
  <si>
    <t>72.0 (69.3, 74.6)</t>
  </si>
  <si>
    <t>92.5 (90.9, 93.9)</t>
  </si>
  <si>
    <t>57,500 (52,900, 62,100)</t>
  </si>
  <si>
    <t>54.6 (51.9, 57.2)</t>
  </si>
  <si>
    <t>74.5 (72.3, 76.5)</t>
  </si>
  <si>
    <t>92.4 (91.1, 93.5)</t>
  </si>
  <si>
    <t>61,500 (58,600, 64,300)</t>
  </si>
  <si>
    <t>57.2 (55.5, 58.8)</t>
  </si>
  <si>
    <t>74.4 (73.0, 75.7)</t>
  </si>
  <si>
    <t>93.3 (92.6, 94.0)</t>
  </si>
  <si>
    <t>61,000 (59,000, 63,100)</t>
  </si>
  <si>
    <t>56.4 (53.4, 59.3)</t>
  </si>
  <si>
    <t>82.2 (80.0, 84.2)</t>
  </si>
  <si>
    <t>95.4 (94.1, 96.3)</t>
  </si>
  <si>
    <t>64,600 (62,600, 66,600)</t>
  </si>
  <si>
    <t>45.7 (42.9, 48.6)</t>
  </si>
  <si>
    <t>75.4 (73.0, 77.6)</t>
  </si>
  <si>
    <t>93.8 (92.3, 94.9)</t>
  </si>
  <si>
    <t>55,500 (53,000, 58,000)</t>
  </si>
  <si>
    <t>62.3 (59.9, 64.8)</t>
  </si>
  <si>
    <t>70.2 (68.0, 72.2)</t>
  </si>
  <si>
    <t>88.8 (87.4, 90.1)</t>
  </si>
  <si>
    <t>64,200 (60,700, 67,700)</t>
  </si>
  <si>
    <t>50.8 (48.8, 52.8)</t>
  </si>
  <si>
    <t>68.5 (66.8, 70.1)</t>
  </si>
  <si>
    <t>90.3 (89.2, 91.2)</t>
  </si>
  <si>
    <t>56,100 (54,200, 58,100)</t>
  </si>
  <si>
    <t>60.7 (59.6, 61.8)</t>
  </si>
  <si>
    <t>68.7 (67.8, 69.6)</t>
  </si>
  <si>
    <t>90.2 (89.6, 90.7)</t>
  </si>
  <si>
    <t>65,000 (64,400, 65,600)</t>
  </si>
  <si>
    <t>65.0 (58.2, 70.9)</t>
  </si>
  <si>
    <t>80.0 (74.9, 83.5)</t>
  </si>
  <si>
    <t>96.2 (92.8, 97.2)</t>
  </si>
  <si>
    <t>78,300 (68,500, 88,100)</t>
  </si>
  <si>
    <t>58.9 (56.9, 60.8)</t>
  </si>
  <si>
    <t>70.2 (68.5, 71.8)</t>
  </si>
  <si>
    <t>85.5 (84.3, 86.6)</t>
  </si>
  <si>
    <t>65,200 (62,600, 67,800)</t>
  </si>
  <si>
    <t>55.4 (53.0, 57.8)</t>
  </si>
  <si>
    <t>80.0 (78.1, 81.7)</t>
  </si>
  <si>
    <t>95.2 (94.1, 96.0)</t>
  </si>
  <si>
    <t>58,900 (57,100, 60,600)</t>
  </si>
  <si>
    <t>55.7 (54.1, 57.3)</t>
  </si>
  <si>
    <t>65.0 (63.5, 66.4)</t>
  </si>
  <si>
    <t>88.3 (87.4, 89.2)</t>
  </si>
  <si>
    <t>59.1 (56.1, 62.1)</t>
  </si>
  <si>
    <t>72.7 (70.1, 75.1)</t>
  </si>
  <si>
    <t>92.0 (90.4, 93.3)</t>
  </si>
  <si>
    <t>70,000 (66,600, 73,400)</t>
  </si>
  <si>
    <t>52.6 (51.6, 53.6)</t>
  </si>
  <si>
    <t>76.0 (75.3, 76.6)</t>
  </si>
  <si>
    <t>94.0 (93.7, 94.3)</t>
  </si>
  <si>
    <t>57,400 (56,100, 58,800)</t>
  </si>
  <si>
    <t>56.7 (53.1, 60.1)</t>
  </si>
  <si>
    <t>82.1 (79.4, 84.3)</t>
  </si>
  <si>
    <t>94.5 (92.9, 95.7)</t>
  </si>
  <si>
    <t>56,200 (53,800, 58,500)</t>
  </si>
  <si>
    <t>55.2 (44.2, 65.3)</t>
  </si>
  <si>
    <t>62.9 (58.6, 66.9)</t>
  </si>
  <si>
    <t>82.4 (79.1, 85.1)</t>
  </si>
  <si>
    <t>97.2 (95.3, 98.1)</t>
  </si>
  <si>
    <t>65,200 (61,500, 68,900)</t>
  </si>
  <si>
    <t>57.6 (55.5, 59.7)</t>
  </si>
  <si>
    <t>64.4 (62.4, 66.3)</t>
  </si>
  <si>
    <t>89.7 (88.5, 90.8)</t>
  </si>
  <si>
    <t>55.2 (49.7, 60.5)</t>
  </si>
  <si>
    <t>73.9 (69.5, 77.8)</t>
  </si>
  <si>
    <t>87.8 (84.6, 90.3)</t>
  </si>
  <si>
    <t>56,400 (50,500, 62,200)</t>
  </si>
  <si>
    <t>49.0 (44.4, 53.5)</t>
  </si>
  <si>
    <t>77.0 (73.2, 80.1)</t>
  </si>
  <si>
    <t>92.3 (89.8, 93.9)</t>
  </si>
  <si>
    <t>55,300 (48,700, 61,900)</t>
  </si>
  <si>
    <t>37.4 (35.2, 39.8)</t>
  </si>
  <si>
    <t>68.3 (66.2, 70.2)</t>
  </si>
  <si>
    <t>93.9 (92.8, 94.8)</t>
  </si>
  <si>
    <t>54,300 (51,700, 56,800)</t>
  </si>
  <si>
    <t>53.2 (51.0, 55.4)</t>
  </si>
  <si>
    <t>68.5 (66.6, 70.4)</t>
  </si>
  <si>
    <t>92.2 (91.1, 93.2)</t>
  </si>
  <si>
    <t>59,500 (57,500, 61,500)</t>
  </si>
  <si>
    <t>42.6 (38.6, 46.8)</t>
  </si>
  <si>
    <t>74.8 (71.3, 77.8)</t>
  </si>
  <si>
    <t>91.6 (89.3, 93.2)</t>
  </si>
  <si>
    <t>55,000 (48,000, 62,100)</t>
  </si>
  <si>
    <t>49.3 (46.8, 51.9)</t>
  </si>
  <si>
    <t>75.8 (73.8, 77.7)</t>
  </si>
  <si>
    <t>92.5 (91.2, 93.5)</t>
  </si>
  <si>
    <t>57,500 (54,700, 60,300)</t>
  </si>
  <si>
    <t>55.9 (53.4, 58.4)</t>
  </si>
  <si>
    <t>78.5 (76.5, 80.3)</t>
  </si>
  <si>
    <t>94.8 (93.7, 95.7)</t>
  </si>
  <si>
    <t>60,000 (57,400, 62,600)</t>
  </si>
  <si>
    <t>59.2 (56.8, 61.6)</t>
  </si>
  <si>
    <t>80.7 (78.9, 82.3)</t>
  </si>
  <si>
    <t>94.4 (93.3, 95.2)</t>
  </si>
  <si>
    <t>60,000 (58,000, 62,000)</t>
  </si>
  <si>
    <t>53.7 (53.3, 54.1)</t>
  </si>
  <si>
    <t>72.6 (72.4, 72.9)</t>
  </si>
  <si>
    <t>91.9 (91.8, 92.1)</t>
  </si>
  <si>
    <t>60,000 (60,000, 60,000)</t>
  </si>
  <si>
    <t>12.4</t>
  </si>
  <si>
    <t>6.7</t>
  </si>
  <si>
    <t>6.4</t>
  </si>
  <si>
    <t>7,500</t>
  </si>
  <si>
    <t>All columns: ANALYSIS = 1, SURVEY = 1, E942 = 1, LEVEL = 2, HEPTYPE = 1</t>
  </si>
  <si>
    <t>72.9 (68.5, 76.6)</t>
  </si>
  <si>
    <t>85.6 (82.3, 88.1)</t>
  </si>
  <si>
    <t>95.2 (92.9, 96.4)</t>
  </si>
  <si>
    <t>90,000 (88,200, 91,800)</t>
  </si>
  <si>
    <t>66.4 (61.1, 71.2)</t>
  </si>
  <si>
    <t>84.5 (80.5, 87.4)</t>
  </si>
  <si>
    <t>95.5 (92.8, 96.8)</t>
  </si>
  <si>
    <t>89,800 (86,700, 92,800)</t>
  </si>
  <si>
    <t>72.5 (66.0, 77.6)</t>
  </si>
  <si>
    <t>86.2 (80.9, 89.3)</t>
  </si>
  <si>
    <t>96.7 (92.9, 97.7)</t>
  </si>
  <si>
    <t>89,400 (82,800, 95,900)</t>
  </si>
  <si>
    <t>75.4 (68.6, 80.1)</t>
  </si>
  <si>
    <t>93.2 (88.5, 94.8)</t>
  </si>
  <si>
    <t>100.0 (96.7, 99.7)</t>
  </si>
  <si>
    <t>75.5 (70.3, 79.8)</t>
  </si>
  <si>
    <t>88.4 (84.4, 91.2)</t>
  </si>
  <si>
    <t>96.5 (93.7, 97.8)</t>
  </si>
  <si>
    <t>86,900 (84,300, 89,500)</t>
  </si>
  <si>
    <t>71.9 (66.2, 76.4)</t>
  </si>
  <si>
    <t>87.1 (82.3, 89.8)</t>
  </si>
  <si>
    <t>94.9 (91.3, 96.1)</t>
  </si>
  <si>
    <t>82,000 (76,600, 87,400)</t>
  </si>
  <si>
    <t>61.3 (55.1, 66.9)</t>
  </si>
  <si>
    <t>78.6 (73.4, 82.5)</t>
  </si>
  <si>
    <t>92.0 (88.1, 93.8)</t>
  </si>
  <si>
    <t>89,300 (84,900, 93,600)</t>
  </si>
  <si>
    <t>71.9 (68.4, 75.0)</t>
  </si>
  <si>
    <t>84.0 (81.5, 85.8)</t>
  </si>
  <si>
    <t>90.6 (88.8, 91.8)</t>
  </si>
  <si>
    <t>89,000 (82,000, 96,000)</t>
  </si>
  <si>
    <t>74.4 (72.1, 76.5)</t>
  </si>
  <si>
    <t>83.4 (81.6, 85.0)</t>
  </si>
  <si>
    <t>98.3 (97.5, 98.7)</t>
  </si>
  <si>
    <t>90,000 (89,000, 91,000)</t>
  </si>
  <si>
    <t>72.6 (65.5, 78.1)</t>
  </si>
  <si>
    <t>81.9 (76.0, 85.8)</t>
  </si>
  <si>
    <t>95.4 (91.2, 96.9)</t>
  </si>
  <si>
    <t>81,700 (74,500, 88,900)</t>
  </si>
  <si>
    <t>73.1 (70.2, 75.6)</t>
  </si>
  <si>
    <t>80.6 (78.3, 82.4)</t>
  </si>
  <si>
    <t>93.5 (92.0, 94.4)</t>
  </si>
  <si>
    <t>86,600 (83,500, 89,700)</t>
  </si>
  <si>
    <t>63.2 (59.2, 66.8)</t>
  </si>
  <si>
    <t>83.7 (80.7, 86.1)</t>
  </si>
  <si>
    <t>95.3 (93.4, 96.4)</t>
  </si>
  <si>
    <t>87,500 (82,300, 92,700)</t>
  </si>
  <si>
    <t>77.2 (71.6, 81.5)</t>
  </si>
  <si>
    <t>90.2 (85.9, 92.7)</t>
  </si>
  <si>
    <t>91.7 (87.9, 93.9)</t>
  </si>
  <si>
    <t>89,700 (77,600, 101,900)</t>
  </si>
  <si>
    <t>76.0 (71.9, 79.3)</t>
  </si>
  <si>
    <t>83.5 (80.0, 86.1)</t>
  </si>
  <si>
    <t>98.4 (96.6, 98.9)</t>
  </si>
  <si>
    <t>95,400 (91,500, 99,300)</t>
  </si>
  <si>
    <t>74.2 (70.8, 77.0)</t>
  </si>
  <si>
    <t>83.2 (80.5, 85.3)</t>
  </si>
  <si>
    <t>95.6 (93.9, 96.5)</t>
  </si>
  <si>
    <t>89,400 (87,200, 91,600)</t>
  </si>
  <si>
    <t>75.6 (73.6, 77.3)</t>
  </si>
  <si>
    <t>86.2 (84.7, 87.3)</t>
  </si>
  <si>
    <t>96.3 (95.4, 96.7)</t>
  </si>
  <si>
    <t>92,900 (91,200, 94,600)</t>
  </si>
  <si>
    <t>82.0 (79.8, 83.8)</t>
  </si>
  <si>
    <t>88.7 (87.0, 90.1)</t>
  </si>
  <si>
    <t>95.0 (93.7, 95.8)</t>
  </si>
  <si>
    <t>88,000 (86,800, 89,200)</t>
  </si>
  <si>
    <t>72.2 (66.3, 76.5)</t>
  </si>
  <si>
    <t>83.0 (78.2, 85.7)</t>
  </si>
  <si>
    <t>96.7 (93.4, 97.3)</t>
  </si>
  <si>
    <t>86,100 (79,200, 93,000)</t>
  </si>
  <si>
    <t>74.7 (71.6, 77.3)</t>
  </si>
  <si>
    <t>85.5 (83.1, 87.3)</t>
  </si>
  <si>
    <t>91.6 (89.8, 92.8)</t>
  </si>
  <si>
    <t>95,000 (91,800, 98,100)</t>
  </si>
  <si>
    <t>82.9 (78.9, 85.9)</t>
  </si>
  <si>
    <t>86.9 (83.7, 89.2)</t>
  </si>
  <si>
    <t>97.5 (95.6, 98.3)</t>
  </si>
  <si>
    <t>88,200 (84,300, 92,000)</t>
  </si>
  <si>
    <t>92.3 (81.1, 95.5)</t>
  </si>
  <si>
    <t>96.3 (86.2, 97.9)</t>
  </si>
  <si>
    <t>75.6 (69.4, 80.2)</t>
  </si>
  <si>
    <t>84.3 (78.9, 87.6)</t>
  </si>
  <si>
    <t>95.4 (91.4, 96.6)</t>
  </si>
  <si>
    <t>84,000 (71,400, 96,600)</t>
  </si>
  <si>
    <t>77.8 (74.9, 80.3)</t>
  </si>
  <si>
    <t>83.7 (81.3, 85.8)</t>
  </si>
  <si>
    <t>92.3 (90.5, 93.6)</t>
  </si>
  <si>
    <t>97,000 (95,100, 98,900)</t>
  </si>
  <si>
    <t>76.1 (70.4, 80.6)</t>
  </si>
  <si>
    <t>83.5 (78.5, 87.0)</t>
  </si>
  <si>
    <t>97.6 (94.6, 98.6)</t>
  </si>
  <si>
    <t>88,200 (85,000, 91,400)</t>
  </si>
  <si>
    <t>60.0 (53.6, 65.3)</t>
  </si>
  <si>
    <t>71.2 (66.4, 73.8)</t>
  </si>
  <si>
    <t>98.1 (94.3, 97.3)</t>
  </si>
  <si>
    <t>67.4 (63.5, 70.8)</t>
  </si>
  <si>
    <t>84.3 (81.4, 86.3)</t>
  </si>
  <si>
    <t>96.8 (95.0, 97.4)</t>
  </si>
  <si>
    <t>90,500 (86,600, 94,400)</t>
  </si>
  <si>
    <t>78.1 (75.3, 80.2)</t>
  </si>
  <si>
    <t>85.7 (83.6, 87.1)</t>
  </si>
  <si>
    <t>96.2 (94.8, 96.6)</t>
  </si>
  <si>
    <t>93,200 (89,600, 96,800)</t>
  </si>
  <si>
    <t>78.6 (66.8, 85.3)</t>
  </si>
  <si>
    <t>91.2 (82.4, 93.9)</t>
  </si>
  <si>
    <t>100.0 (92.9, 99.7)</t>
  </si>
  <si>
    <t>68.0 (63.2, 72.3)</t>
  </si>
  <si>
    <t>84.2 (80.4, 87.1)</t>
  </si>
  <si>
    <t>94.4 (91.6, 95.9)</t>
  </si>
  <si>
    <t>90,000 (86,500, 93,500)</t>
  </si>
  <si>
    <t>76.2 (65.9, 83.3)</t>
  </si>
  <si>
    <t>82.7 (74.5, 87.7)</t>
  </si>
  <si>
    <t>85.2 (78.4, 89.1)</t>
  </si>
  <si>
    <t>75.0 (69.8, 79.2)</t>
  </si>
  <si>
    <t>89.9 (86.2, 92.2)</t>
  </si>
  <si>
    <t>95.2 (92.3, 96.5)</t>
  </si>
  <si>
    <t>81,100 (71,300, 90,800)</t>
  </si>
  <si>
    <t>74.3 (73.4, 75.2)</t>
  </si>
  <si>
    <t>85.0 (84.2, 85.7)</t>
  </si>
  <si>
    <t>95.2 (94.7, 95.6)</t>
  </si>
  <si>
    <t>90,000 (89,900, 90,100)</t>
  </si>
  <si>
    <t>6.1</t>
  </si>
  <si>
    <t>6,500</t>
  </si>
  <si>
    <t>All columns: ANALYSIS = 1, SURVEY = 1, E942 = 1, LEVEL = 3, HEPTYPE = 1</t>
  </si>
  <si>
    <t>Academies Australasia Polytechnic Pty Limited</t>
  </si>
  <si>
    <t>41.5 (39.3, 44.1)</t>
  </si>
  <si>
    <t>80.9 (74.7, 85.8)</t>
  </si>
  <si>
    <t>93.2 (88.8, 95.9)</t>
  </si>
  <si>
    <t>53,000 (49,200, 56,800)</t>
  </si>
  <si>
    <t>Academy of Information Technology</t>
  </si>
  <si>
    <t>52.8 (44.6, 60.8)</t>
  </si>
  <si>
    <t>71.7 (64.9, 77.3)</t>
  </si>
  <si>
    <t>96.8 (92.8, 98.3)</t>
  </si>
  <si>
    <t>Adelaide Central School of Art</t>
  </si>
  <si>
    <t>Adelaide Institute of Higher Education</t>
  </si>
  <si>
    <t>Alphacrucis University College</t>
  </si>
  <si>
    <t>74.3 (61.3, 83.8)</t>
  </si>
  <si>
    <t>86.0 (77.3, 91.3)</t>
  </si>
  <si>
    <t>90.5 (83.1, 94.5)</t>
  </si>
  <si>
    <t>Asia Pacific International College</t>
  </si>
  <si>
    <t>34.7 (30.7, 39.4)</t>
  </si>
  <si>
    <t>70.9 (67.4, 73.7)</t>
  </si>
  <si>
    <t>92.5 (90.2, 93.4)</t>
  </si>
  <si>
    <t>Australasian College of Health and Wellness</t>
  </si>
  <si>
    <t>Australia Advance Education Group Pty Ltd</t>
  </si>
  <si>
    <t>66.7 (53.6, 77.0)</t>
  </si>
  <si>
    <t>93.8 (83.4, 97.3)</t>
  </si>
  <si>
    <t>Australian Academy of Music and Performing Arts</t>
  </si>
  <si>
    <t>Australian College of Applied Professions</t>
  </si>
  <si>
    <t>Australian College of Nursing</t>
  </si>
  <si>
    <t>Australian College of Theology Limited</t>
  </si>
  <si>
    <t>Australian Institute of Business Pty Ltd</t>
  </si>
  <si>
    <t>Australian Institute of Higher Education</t>
  </si>
  <si>
    <t>39.4 (35.1, 44.0)</t>
  </si>
  <si>
    <t>75.8 (72.1, 79.1)</t>
  </si>
  <si>
    <t>92.4 (90.0, 94.2)</t>
  </si>
  <si>
    <t>52,200 (49,900, 54,500)</t>
  </si>
  <si>
    <t>Australian Institute of Management Education &amp; Training</t>
  </si>
  <si>
    <t>Australian Institute of Professional Counsellors</t>
  </si>
  <si>
    <t>BBI - The Australian Institute of Theological Education</t>
  </si>
  <si>
    <t>Box Hill Institute</t>
  </si>
  <si>
    <t>70.5 (60.0, 78.6)</t>
  </si>
  <si>
    <t>85.2 (77.1, 89.9)</t>
  </si>
  <si>
    <t>96.4 (90.4, 98.2)</t>
  </si>
  <si>
    <t>Campion College Australia</t>
  </si>
  <si>
    <t>Canberra Institute of Technology</t>
  </si>
  <si>
    <t>Chisholm Institute</t>
  </si>
  <si>
    <t>78.9 (68.1, 86.0)</t>
  </si>
  <si>
    <t>92.5 (83.6, 96.0)</t>
  </si>
  <si>
    <t>95.2 (87.3, 97.7)</t>
  </si>
  <si>
    <t>Christian Heritage College</t>
  </si>
  <si>
    <t>CIC Higher Education</t>
  </si>
  <si>
    <t>38.0 (31.3, 45.2)</t>
  </si>
  <si>
    <t>66.3 (60.2, 71.9)</t>
  </si>
  <si>
    <t>92.6 (88.8, 95.2)</t>
  </si>
  <si>
    <t>Collarts (Australian College of the Arts)</t>
  </si>
  <si>
    <t>Crown Institute of Higher Education Pty Ltd</t>
  </si>
  <si>
    <t>57.1 (48.9, 64.7)</t>
  </si>
  <si>
    <t>76.9 (69.9, 81.7)</t>
  </si>
  <si>
    <t>95.6 (90.7, 97.0)</t>
  </si>
  <si>
    <t>Eastern College Australia</t>
  </si>
  <si>
    <t>Endeavour College of Natural Health</t>
  </si>
  <si>
    <t>Engineering Institute of Technology</t>
  </si>
  <si>
    <t>Equals International</t>
  </si>
  <si>
    <t>Excelsia College</t>
  </si>
  <si>
    <t>92.0 (80.1, 95.7)</t>
  </si>
  <si>
    <t>96.3 (86.0, 98.1)</t>
  </si>
  <si>
    <t>100.0 (90.8, 100.0)</t>
  </si>
  <si>
    <t>Gestalt Therapy Brisbane</t>
  </si>
  <si>
    <t>Governance Institute of Australia</t>
  </si>
  <si>
    <t>Health Education &amp; Training Institute</t>
  </si>
  <si>
    <t>HEPCO The Tax Institute Higher Education</t>
  </si>
  <si>
    <t>Holmes Institute</t>
  </si>
  <si>
    <t>40.1 (35.0, 45.5)</t>
  </si>
  <si>
    <t>65.9 (61.5, 70.0)</t>
  </si>
  <si>
    <t>91.5 (88.7, 93.5)</t>
  </si>
  <si>
    <t>54,300 (50,400, 58,100)</t>
  </si>
  <si>
    <t>Holmesglen Institute</t>
  </si>
  <si>
    <t>63.7 (57.7, 69.2)</t>
  </si>
  <si>
    <t>81.5 (76.9, 85.1)</t>
  </si>
  <si>
    <t>94.2 (91.1, 96.0)</t>
  </si>
  <si>
    <t>62,000 (57,800, 66,200)</t>
  </si>
  <si>
    <t>ICHM</t>
  </si>
  <si>
    <t>80.0 (65.7, 88.4)</t>
  </si>
  <si>
    <t>96.9 (87.4, 99.0)</t>
  </si>
  <si>
    <t>91.4 (81.6, 95.4)</t>
  </si>
  <si>
    <t>Ikon Institute of Australia</t>
  </si>
  <si>
    <t>Institute of Health &amp; Management Pty Ltd</t>
  </si>
  <si>
    <t>International College of Management, Sydney</t>
  </si>
  <si>
    <t>55.1 (44.0, 65.6)</t>
  </si>
  <si>
    <t>70.3 (61.6, 77.5)</t>
  </si>
  <si>
    <t>80.4 (73.4, 85.7)</t>
  </si>
  <si>
    <t>ISN Psychology Pty Ltd</t>
  </si>
  <si>
    <t>Jazz Music Institute</t>
  </si>
  <si>
    <t>Kaplan Business School</t>
  </si>
  <si>
    <t>48.5 (42.9, 54.2)</t>
  </si>
  <si>
    <t>77.1 (72.6, 81.0)</t>
  </si>
  <si>
    <t>89.2 (85.8, 91.6)</t>
  </si>
  <si>
    <t>56,400 (52,500, 60,200)</t>
  </si>
  <si>
    <t>Kaplan Higher Education Pty Ltd</t>
  </si>
  <si>
    <t>Kent Institute Australia</t>
  </si>
  <si>
    <t>49.1 (44.7, 53.4)</t>
  </si>
  <si>
    <t>75.9 (72.4, 78.9)</t>
  </si>
  <si>
    <t>92.5 (90.2, 94.1)</t>
  </si>
  <si>
    <t>53,800 (49,800, 57,800)</t>
  </si>
  <si>
    <t>King's Own Institute</t>
  </si>
  <si>
    <t>46.6 (43.5, 49.7)</t>
  </si>
  <si>
    <t>75.6 (73.1, 78.0)</t>
  </si>
  <si>
    <t>94.6 (93.2, 95.7)</t>
  </si>
  <si>
    <t>52,200 (50,200, 54,200)</t>
  </si>
  <si>
    <t>LCI Melbourne</t>
  </si>
  <si>
    <t>Le Cordon Bleu Australia</t>
  </si>
  <si>
    <t>96.0 (83.4, 99.6)</t>
  </si>
  <si>
    <t>86.2 (73.1, 93.2)</t>
  </si>
  <si>
    <t>Leaders Institute</t>
  </si>
  <si>
    <t>The Institute of Creative Arts and Technology</t>
  </si>
  <si>
    <t>Marcus Oldham College</t>
  </si>
  <si>
    <t>Melbourne Institute of Technology</t>
  </si>
  <si>
    <t>39.6 (34.2, 45.4)</t>
  </si>
  <si>
    <t>74.6 (69.6, 78.8)</t>
  </si>
  <si>
    <t>94.8 (91.7, 96.5)</t>
  </si>
  <si>
    <t>52,200 (45,600, 58,700)</t>
  </si>
  <si>
    <t>Melbourne Polytechnic</t>
  </si>
  <si>
    <t>49.3 (44.0, 54.6)</t>
  </si>
  <si>
    <t>76.1 (71.6, 80.0)</t>
  </si>
  <si>
    <t>91.5 (88.4, 93.7)</t>
  </si>
  <si>
    <t>55,000 (51,700, 58,300)</t>
  </si>
  <si>
    <t>Moore Theological College</t>
  </si>
  <si>
    <t>Morling College</t>
  </si>
  <si>
    <t>Nan Tien Institute</t>
  </si>
  <si>
    <t>National Institute of Organisation Dynamics Aust</t>
  </si>
  <si>
    <t>Performing Arts Education</t>
  </si>
  <si>
    <t>Perth Bible College</t>
  </si>
  <si>
    <t>Photography Studies College (Melbourne)</t>
  </si>
  <si>
    <t>Polytechnic Institute Australia Pty Ltd</t>
  </si>
  <si>
    <t>44.7 (35.3, 54.9)</t>
  </si>
  <si>
    <t>67.3 (60.0, 72.9)</t>
  </si>
  <si>
    <t>87.3 (81.8, 89.7)</t>
  </si>
  <si>
    <t>SAE Institute</t>
  </si>
  <si>
    <t>42.9 (35.3, 50.9)</t>
  </si>
  <si>
    <t>65.5 (58.7, 71.4)</t>
  </si>
  <si>
    <t>94.8 (90.7, 96.9)</t>
  </si>
  <si>
    <t>Sheridan Institute of Higher Education</t>
  </si>
  <si>
    <t>SP Jain School of Management</t>
  </si>
  <si>
    <t>75.9 (72.3, 78.8)</t>
  </si>
  <si>
    <t>80.5 (77.3, 82.8)</t>
  </si>
  <si>
    <t>92.5 (90.3, 93.7)</t>
  </si>
  <si>
    <t>60,000 (56,400, 63,600)</t>
  </si>
  <si>
    <t>Stanley College</t>
  </si>
  <si>
    <t>Stott's College</t>
  </si>
  <si>
    <t>56.6 (50.3, 62.5)</t>
  </si>
  <si>
    <t>73.3 (68.5, 77.3)</t>
  </si>
  <si>
    <t>91.8 (88.5, 93.7)</t>
  </si>
  <si>
    <t>65,000 (53,000, 77,000)</t>
  </si>
  <si>
    <t>Sydney College of Divinity</t>
  </si>
  <si>
    <t>Tabor College of Higher Education</t>
  </si>
  <si>
    <t>TAFE NSW</t>
  </si>
  <si>
    <t>77.8 (72.8, 82.0)</t>
  </si>
  <si>
    <t>85.9 (81.8, 88.9)</t>
  </si>
  <si>
    <t>94.1 (91.1, 95.9)</t>
  </si>
  <si>
    <t>62,600 (60,300, 64,900)</t>
  </si>
  <si>
    <t>TAFE Queensland</t>
  </si>
  <si>
    <t>76.7 (67.4, 82.9)</t>
  </si>
  <si>
    <t>87.0 (78.8, 91.0)</t>
  </si>
  <si>
    <t>97.9 (91.7, 98.8)</t>
  </si>
  <si>
    <t>55,500 (48,000, 63,000)</t>
  </si>
  <si>
    <t>TAFE South Australia</t>
  </si>
  <si>
    <t>76.9 (65.8, 84.6)</t>
  </si>
  <si>
    <t>86.7 (77.5, 91.7)</t>
  </si>
  <si>
    <t>95.7 (88.5, 98.1)</t>
  </si>
  <si>
    <t>57,000 (52,400, 61,600)</t>
  </si>
  <si>
    <t>The Australian College of Physical Education</t>
  </si>
  <si>
    <t>The Australian Institute of Music</t>
  </si>
  <si>
    <t>74.2 (62.4, 82.1)</t>
  </si>
  <si>
    <t>The Cairnmillar Institute</t>
  </si>
  <si>
    <t>The College of Law Limited</t>
  </si>
  <si>
    <t>The Institute of Internal Auditors - Australia</t>
  </si>
  <si>
    <t>The MIECAT Institute</t>
  </si>
  <si>
    <t>Think Education</t>
  </si>
  <si>
    <t>92.9 (79.8, 98.3)</t>
  </si>
  <si>
    <t>90.3 (77.6, 96.6)</t>
  </si>
  <si>
    <t>UOW College</t>
  </si>
  <si>
    <t>57.8 (46.8, 67.9)</t>
  </si>
  <si>
    <t>78.9 (69.9, 85.3)</t>
  </si>
  <si>
    <t>UTS College</t>
  </si>
  <si>
    <t>22.4 (15.6, 31.1)</t>
  </si>
  <si>
    <t>50.8 (45.9, 55.6)</t>
  </si>
  <si>
    <t>60.5 (56.8, 64.0)</t>
  </si>
  <si>
    <t>VIT (Victorian Institute of Technology)</t>
  </si>
  <si>
    <t>50.1 (48.8, 51.5)</t>
  </si>
  <si>
    <t>78.0 (74.7, 80.9)</t>
  </si>
  <si>
    <t>96.8 (95.1, 97.9)</t>
  </si>
  <si>
    <t>52,200 (49,500, 54,800)</t>
  </si>
  <si>
    <t>Wentworth Institute of Higher Education</t>
  </si>
  <si>
    <t>46.7 (36.5, 57.2)</t>
  </si>
  <si>
    <t>76.8 (67.8, 83.3)</t>
  </si>
  <si>
    <t>90.3 (83.3, 94.0)</t>
  </si>
  <si>
    <t>Whitehouse Institute of Design, Australia</t>
  </si>
  <si>
    <t>William Angliss Institute</t>
  </si>
  <si>
    <t>65.0 (55.2, 73.6)</t>
  </si>
  <si>
    <t>78.3 (69.8, 84.6)</t>
  </si>
  <si>
    <t>89.6 (82.9, 93.6)</t>
  </si>
  <si>
    <t>48,000 (44,800, 51,200)</t>
  </si>
  <si>
    <t>All NUHEIs</t>
  </si>
  <si>
    <t>51.4 (50.3, 52.5)</t>
  </si>
  <si>
    <t>75.1 (74.3, 75.9)</t>
  </si>
  <si>
    <t>90.4 (89.8, 90.9)</t>
  </si>
  <si>
    <t>55,000 (54,500, 55,500)</t>
  </si>
  <si>
    <t>22.9</t>
  </si>
  <si>
    <t>18.1</t>
  </si>
  <si>
    <t>13.6</t>
  </si>
  <si>
    <t>All columns: ANALYSIS = 1, SURVEY = 1, E942 = 1, LEVEL = 1, HEPTYPE = 2</t>
  </si>
  <si>
    <t>49.8 (44.3, 55.3)</t>
  </si>
  <si>
    <t>73.9 (69.2, 78.0)</t>
  </si>
  <si>
    <t>93.7 (90.9, 95.7)</t>
  </si>
  <si>
    <t>52,800 (48,700, 57,000)</t>
  </si>
  <si>
    <t>46.3 (40.0, 52.7)</t>
  </si>
  <si>
    <t>78.8 (73.8, 82.8)</t>
  </si>
  <si>
    <t>94.4 (91.1, 96.2)</t>
  </si>
  <si>
    <t>59,100 (52,500, 65,700)</t>
  </si>
  <si>
    <t>54.7 (48.7, 60.6)</t>
  </si>
  <si>
    <t>84.7 (80.2, 88.1)</t>
  </si>
  <si>
    <t>95.2 (92.0, 96.8)</t>
  </si>
  <si>
    <t>66,800 (59,900, 73,700)</t>
  </si>
  <si>
    <t>56.0 (47.6, 63.9)</t>
  </si>
  <si>
    <t>84.6 (79.5, 88.1)</t>
  </si>
  <si>
    <t>92.5 (88.6, 94.7)</t>
  </si>
  <si>
    <t>34.9 (33.0, 36.8)</t>
  </si>
  <si>
    <t>71.0 (69.5, 72.4)</t>
  </si>
  <si>
    <t>90.3 (89.4, 91.2)</t>
  </si>
  <si>
    <t>52,000 (50,800, 53,200)</t>
  </si>
  <si>
    <t>61.8 (53.1, 69.8)</t>
  </si>
  <si>
    <t>74.7 (68.3, 80.1)</t>
  </si>
  <si>
    <t>88.5 (83.7, 92.0)</t>
  </si>
  <si>
    <t>55.6 (50.1, 61.0)</t>
  </si>
  <si>
    <t>79.4 (75.3, 82.7)</t>
  </si>
  <si>
    <t>93.3 (90.6, 95.0)</t>
  </si>
  <si>
    <t>57,000 (54,100, 59,900)</t>
  </si>
  <si>
    <t>62.9 (60.7, 65.1)</t>
  </si>
  <si>
    <t>78.2 (76.4, 79.8)</t>
  </si>
  <si>
    <t>94.9 (93.9, 95.7)</t>
  </si>
  <si>
    <t>60,000 (58,600, 61,400)</t>
  </si>
  <si>
    <t>50.7 (47.3, 54.1)</t>
  </si>
  <si>
    <t>79.0 (76.3, 81.3)</t>
  </si>
  <si>
    <t>94.7 (93.1, 95.8)</t>
  </si>
  <si>
    <t>52,200 (50,200, 54,100)</t>
  </si>
  <si>
    <t>37.6 (34.3, 41.0)</t>
  </si>
  <si>
    <t>70.7 (67.6, 73.6)</t>
  </si>
  <si>
    <t>91.5 (89.6, 93.0)</t>
  </si>
  <si>
    <t>52,200 (48,800, 55,600)</t>
  </si>
  <si>
    <t>58.6 (46.1, 69.7)</t>
  </si>
  <si>
    <t>79.4 (68.4, 86.1)</t>
  </si>
  <si>
    <t>97.1 (88.8, 98.8)</t>
  </si>
  <si>
    <t>74.2 (69.4, 78.3)</t>
  </si>
  <si>
    <t>78.0 (73.6, 81.8)</t>
  </si>
  <si>
    <t>94.9 (92.2, 96.6)</t>
  </si>
  <si>
    <t>65,000 (59,700, 70,300)</t>
  </si>
  <si>
    <t>38.5 (37.7, 39.3)</t>
  </si>
  <si>
    <t>72.6 (70.2, 75.0)</t>
  </si>
  <si>
    <t>93.3 (91.9, 94.5)</t>
  </si>
  <si>
    <t>50,100 (48,200, 51,900)</t>
  </si>
  <si>
    <t>48.3 (41.3, 55.4)</t>
  </si>
  <si>
    <t>77.9 (72.7, 81.9)</t>
  </si>
  <si>
    <t>93.8 (90.3, 95.6)</t>
  </si>
  <si>
    <t>47.6 (46.6, 48.6)</t>
  </si>
  <si>
    <t>74.8 (74.1, 75.6)</t>
  </si>
  <si>
    <t>92.5 (92.1, 92.9)</t>
  </si>
  <si>
    <t>55,000 (54,400, 55,600)</t>
  </si>
  <si>
    <t>30.1</t>
  </si>
  <si>
    <t>All columns: ANALYSIS = 1, SURVEY = 1, E942 = 1, LEVEL = 2, HEPTYPE = 2</t>
  </si>
  <si>
    <t>2022 Male</t>
  </si>
  <si>
    <t>2022 Female</t>
  </si>
  <si>
    <t>2022 Total</t>
  </si>
  <si>
    <t>2023 Male</t>
  </si>
  <si>
    <t>2023 Female</t>
  </si>
  <si>
    <t>2023 Total</t>
  </si>
  <si>
    <t>Total employed (%)</t>
  </si>
  <si>
    <t>Labor force participation rate (%)</t>
  </si>
  <si>
    <t>62100.0</t>
  </si>
  <si>
    <t>65600.0</t>
  </si>
  <si>
    <t>Salary row: FULLEMP = 1, TRIMSAL_ALL = 1</t>
  </si>
  <si>
    <t>54900.0</t>
  </si>
  <si>
    <t>58600.0</t>
  </si>
  <si>
    <t>Full-time employment rate</t>
  </si>
  <si>
    <t>Median full-time salary</t>
  </si>
  <si>
    <t>74.3 (73.6, 75.0)</t>
  </si>
  <si>
    <t>2018</t>
  </si>
  <si>
    <t>2019</t>
  </si>
  <si>
    <t>2020</t>
  </si>
  <si>
    <t>2021</t>
  </si>
  <si>
    <t>2022</t>
  </si>
  <si>
    <t>2023</t>
  </si>
  <si>
    <t>Domestic</t>
  </si>
  <si>
    <t>International</t>
  </si>
  <si>
    <t>49.7</t>
  </si>
  <si>
    <t>42.4</t>
  </si>
  <si>
    <t>International in Australia</t>
  </si>
  <si>
    <t>44.3</t>
  </si>
  <si>
    <t>39.2</t>
  </si>
  <si>
    <t>41.6</t>
  </si>
  <si>
    <t>International overseas</t>
  </si>
  <si>
    <t>63.2</t>
  </si>
  <si>
    <t>All columns: ANALYSIS = 1, SURVEY = 1, LEVEL = 1, AVAILFT = 1, FULLEMP = 1</t>
  </si>
  <si>
    <t>Domestic: E942 = 0</t>
  </si>
  <si>
    <t>International: E942 = 1</t>
  </si>
  <si>
    <t>International in Australia: E942 = 1 &amp; CURCOUNTRY = 1</t>
  </si>
  <si>
    <t>International overseas: E942 = 1 &amp; CURCOUNTRY = 2</t>
  </si>
  <si>
    <t>41.4</t>
  </si>
  <si>
    <t>64.2</t>
  </si>
  <si>
    <t>All columns: ANALYSIS = 1, SURVEY = 1, LEVEL = 2, AVAILFT = 1, FULLEMP = 1</t>
  </si>
  <si>
    <t>82.3</t>
  </si>
  <si>
    <t>81.1</t>
  </si>
  <si>
    <t>All columns: ANALYSIS = 1, SURVEY = 1, LEVEL = 3, AVAILFT = 1, FULLEMP = 1</t>
  </si>
  <si>
    <t>71000</t>
  </si>
  <si>
    <t>51100</t>
  </si>
  <si>
    <t>All columns: ANALYSIS = 1, SURVEY = 1, LEVEL = 1, FULLEMP = 1</t>
  </si>
  <si>
    <t>83300</t>
  </si>
  <si>
    <t>85300</t>
  </si>
  <si>
    <t>87400</t>
  </si>
  <si>
    <t>91600</t>
  </si>
  <si>
    <t>96600</t>
  </si>
  <si>
    <t>All columns: ANALYSIS = 1, SURVEY = 1, LEVEL = 2, FULLEMP = 1</t>
  </si>
  <si>
    <t>95000</t>
  </si>
  <si>
    <t>81900</t>
  </si>
  <si>
    <t>83000</t>
  </si>
  <si>
    <t>All columns: ANALYSIS = 1, SURVEY = 1, LEVEL = 3, FULLEMP = 1</t>
  </si>
  <si>
    <t>Total part-time employed</t>
  </si>
  <si>
    <t>Seeking more hours</t>
  </si>
  <si>
    <t>23.7</t>
  </si>
  <si>
    <t>25.3</t>
  </si>
  <si>
    <t>24.6</t>
  </si>
  <si>
    <t>Not seeking more hours</t>
  </si>
  <si>
    <t>5.5</t>
  </si>
  <si>
    <t>8.7</t>
  </si>
  <si>
    <t>7.3</t>
  </si>
  <si>
    <t>All columns: ANALYSIS = 1, SURVEY = 1, LEVEL = 1, E942 = 1, GENEMP = 1</t>
  </si>
  <si>
    <t>Seeking more hours: LFCLASS = 3</t>
  </si>
  <si>
    <t>Not seeking more hours: LFCLASS = 2</t>
  </si>
  <si>
    <t>19.5</t>
  </si>
  <si>
    <t>21.6</t>
  </si>
  <si>
    <t>20.6</t>
  </si>
  <si>
    <t>3.7</t>
  </si>
  <si>
    <t>6.0</t>
  </si>
  <si>
    <t>5.0</t>
  </si>
  <si>
    <t>All columns: ANALYSIS = 1, SURVEY = 1, LEVEL = 2, E942 = 1, GENEMP = 1</t>
  </si>
  <si>
    <t>13.8</t>
  </si>
  <si>
    <t>14.2</t>
  </si>
  <si>
    <t>3.2</t>
  </si>
  <si>
    <t>5.2</t>
  </si>
  <si>
    <t>4.0</t>
  </si>
  <si>
    <t>All columns: ANALYSIS = 1, SURVEY = 1, LEVEL = 3, E942 = 1, GENEMP = 1</t>
  </si>
  <si>
    <t>Total employed part-time – Male</t>
  </si>
  <si>
    <t>Total employed part-time – Female</t>
  </si>
  <si>
    <t>Total employed part-time – Total</t>
  </si>
  <si>
    <t>Seeking more hours – Male</t>
  </si>
  <si>
    <t>Seeking more hours – Female</t>
  </si>
  <si>
    <t>Seeking more hours Total</t>
  </si>
  <si>
    <t>Not seeking more hours – Male</t>
  </si>
  <si>
    <t>Not seeking more hours Female</t>
  </si>
  <si>
    <t>Not seeking more hours – Total</t>
  </si>
  <si>
    <t>38.2</t>
  </si>
  <si>
    <t>25.5</t>
  </si>
  <si>
    <t>30.5</t>
  </si>
  <si>
    <t>28.5</t>
  </si>
  <si>
    <t>7.9</t>
  </si>
  <si>
    <t>13.7</t>
  </si>
  <si>
    <t>11.5</t>
  </si>
  <si>
    <t>37.1</t>
  </si>
  <si>
    <t>43.1</t>
  </si>
  <si>
    <t>38.6</t>
  </si>
  <si>
    <t>27.9</t>
  </si>
  <si>
    <t>31.2</t>
  </si>
  <si>
    <t>28.7</t>
  </si>
  <si>
    <t>4.4</t>
  </si>
  <si>
    <t>5.1</t>
  </si>
  <si>
    <t>26.2</t>
  </si>
  <si>
    <t>33.3</t>
  </si>
  <si>
    <t>27.6</t>
  </si>
  <si>
    <t>19.6</t>
  </si>
  <si>
    <t>19.8</t>
  </si>
  <si>
    <t>4.1</t>
  </si>
  <si>
    <t>10.1</t>
  </si>
  <si>
    <t>40.0</t>
  </si>
  <si>
    <t>21.4</t>
  </si>
  <si>
    <t>32.1</t>
  </si>
  <si>
    <t>7.1</t>
  </si>
  <si>
    <t>9.5</t>
  </si>
  <si>
    <t>30.2</t>
  </si>
  <si>
    <t>0.0</t>
  </si>
  <si>
    <t>41.5</t>
  </si>
  <si>
    <t>44.4</t>
  </si>
  <si>
    <t>43.4</t>
  </si>
  <si>
    <t>25.4</t>
  </si>
  <si>
    <t>7.5</t>
  </si>
  <si>
    <t>8.5</t>
  </si>
  <si>
    <t>8.2</t>
  </si>
  <si>
    <t>11.8</t>
  </si>
  <si>
    <t>14.6</t>
  </si>
  <si>
    <t>13.3</t>
  </si>
  <si>
    <t>8.8</t>
  </si>
  <si>
    <t>6.3</t>
  </si>
  <si>
    <t>4.2</t>
  </si>
  <si>
    <t>2.4</t>
  </si>
  <si>
    <t>34.7</t>
  </si>
  <si>
    <t>34.8</t>
  </si>
  <si>
    <t>22.7</t>
  </si>
  <si>
    <t>22.4</t>
  </si>
  <si>
    <t>8.1</t>
  </si>
  <si>
    <t>8.0</t>
  </si>
  <si>
    <t>8.9</t>
  </si>
  <si>
    <t>10.7</t>
  </si>
  <si>
    <t>2.2</t>
  </si>
  <si>
    <t>3.3</t>
  </si>
  <si>
    <t>27.8</t>
  </si>
  <si>
    <t>13.9</t>
  </si>
  <si>
    <t>8.3</t>
  </si>
  <si>
    <t>21.1</t>
  </si>
  <si>
    <t>10.5</t>
  </si>
  <si>
    <t>14.3</t>
  </si>
  <si>
    <t>17.1</t>
  </si>
  <si>
    <t>14.7</t>
  </si>
  <si>
    <t>11.9</t>
  </si>
  <si>
    <t>13.2</t>
  </si>
  <si>
    <t>1.3</t>
  </si>
  <si>
    <t>25.8</t>
  </si>
  <si>
    <t>24.9</t>
  </si>
  <si>
    <t>11.4</t>
  </si>
  <si>
    <t>9.3</t>
  </si>
  <si>
    <t>32.8</t>
  </si>
  <si>
    <t>37.9</t>
  </si>
  <si>
    <t>35.6</t>
  </si>
  <si>
    <t>24.8</t>
  </si>
  <si>
    <t>23.3</t>
  </si>
  <si>
    <t>5.6</t>
  </si>
  <si>
    <t>51.3</t>
  </si>
  <si>
    <t>48.7</t>
  </si>
  <si>
    <t>49.4</t>
  </si>
  <si>
    <t>32.5</t>
  </si>
  <si>
    <t>30.4</t>
  </si>
  <si>
    <t>32.4</t>
  </si>
  <si>
    <t>36.8</t>
  </si>
  <si>
    <t>24.3</t>
  </si>
  <si>
    <t>31.8</t>
  </si>
  <si>
    <t>29.6</t>
  </si>
  <si>
    <t>5.4</t>
  </si>
  <si>
    <t>5.7</t>
  </si>
  <si>
    <t>63.0</t>
  </si>
  <si>
    <t>33.0</t>
  </si>
  <si>
    <t>22.2</t>
  </si>
  <si>
    <t>17.6</t>
  </si>
  <si>
    <t>18.6</t>
  </si>
  <si>
    <t>28.6</t>
  </si>
  <si>
    <t>20.5</t>
  </si>
  <si>
    <t>52.5</t>
  </si>
  <si>
    <t>31.6</t>
  </si>
  <si>
    <t>9.0</t>
  </si>
  <si>
    <t>50.0</t>
  </si>
  <si>
    <t>35.0</t>
  </si>
  <si>
    <t>20.0</t>
  </si>
  <si>
    <t>28.9</t>
  </si>
  <si>
    <t>24.4</t>
  </si>
  <si>
    <t>34.3</t>
  </si>
  <si>
    <t>39.3</t>
  </si>
  <si>
    <t>All columns: ANALYSIS in (1:2), SURVEY = 1, E942 = 1, LEVEL = 1, GENEMP = 1</t>
  </si>
  <si>
    <t>LFCLASS</t>
  </si>
  <si>
    <t>Total part time includes graduates employed part-time where preference for additional hours is unknown.</t>
  </si>
  <si>
    <t>Seeking more hours – Total</t>
  </si>
  <si>
    <t>Not seeking more hours – Female</t>
  </si>
  <si>
    <t xml:space="preserve">     I'm satisfied with the number of hours I work</t>
  </si>
  <si>
    <t>26.4</t>
  </si>
  <si>
    <t>39.9</t>
  </si>
  <si>
    <t>35.4</t>
  </si>
  <si>
    <t xml:space="preserve">     Studying</t>
  </si>
  <si>
    <t>19.9</t>
  </si>
  <si>
    <t>39.0</t>
  </si>
  <si>
    <t>37.3</t>
  </si>
  <si>
    <t xml:space="preserve">     Short-term illness or injury</t>
  </si>
  <si>
    <t>0.2</t>
  </si>
  <si>
    <t>0.1</t>
  </si>
  <si>
    <t xml:space="preserve">     Long-term health condition or disability</t>
  </si>
  <si>
    <t>1.6</t>
  </si>
  <si>
    <t>1.4</t>
  </si>
  <si>
    <t xml:space="preserve">     Caring for children</t>
  </si>
  <si>
    <t>0.4</t>
  </si>
  <si>
    <t>2.3</t>
  </si>
  <si>
    <t>1.5</t>
  </si>
  <si>
    <t>0.5</t>
  </si>
  <si>
    <t>2.9</t>
  </si>
  <si>
    <t xml:space="preserve">     Caring for family member with a health condition or disability</t>
  </si>
  <si>
    <t>0.3</t>
  </si>
  <si>
    <t xml:space="preserve">     Pursuing other interests / commitments in spare time</t>
  </si>
  <si>
    <t>Sub total – personal factors</t>
  </si>
  <si>
    <t>18.0</t>
  </si>
  <si>
    <t>24.1</t>
  </si>
  <si>
    <t>21.5</t>
  </si>
  <si>
    <t xml:space="preserve">     No suitable jobs in my area of expertise</t>
  </si>
  <si>
    <t>1.9</t>
  </si>
  <si>
    <t xml:space="preserve">     No suitable jobs in my local area</t>
  </si>
  <si>
    <t>9.2</t>
  </si>
  <si>
    <t>9.1</t>
  </si>
  <si>
    <t xml:space="preserve">     Considered to be too young by employers</t>
  </si>
  <si>
    <t>0.8</t>
  </si>
  <si>
    <t xml:space="preserve">     Considered too old by employers</t>
  </si>
  <si>
    <t xml:space="preserve">     No jobs with a suitable number of hours</t>
  </si>
  <si>
    <t>6.2</t>
  </si>
  <si>
    <t>2.7</t>
  </si>
  <si>
    <t>1.8</t>
  </si>
  <si>
    <t xml:space="preserve">     No more hours available in current position</t>
  </si>
  <si>
    <t>25.2</t>
  </si>
  <si>
    <t>28.4</t>
  </si>
  <si>
    <t>27.1</t>
  </si>
  <si>
    <t>Sub total – labour market factors</t>
  </si>
  <si>
    <t>54.0</t>
  </si>
  <si>
    <t>19.2</t>
  </si>
  <si>
    <t xml:space="preserve">     Due to VISA restrictions / waiting for permanent residency</t>
  </si>
  <si>
    <t>10.0</t>
  </si>
  <si>
    <t>6.9</t>
  </si>
  <si>
    <t xml:space="preserve">     Work has been reduced/shutdown due to COVID-19</t>
  </si>
  <si>
    <t>1.7</t>
  </si>
  <si>
    <t>1.1</t>
  </si>
  <si>
    <t xml:space="preserve">     Waiting for accreditation/registration</t>
  </si>
  <si>
    <t>2.0</t>
  </si>
  <si>
    <t>0.9</t>
  </si>
  <si>
    <t xml:space="preserve">     Other (Please specify)</t>
  </si>
  <si>
    <t>2.5</t>
  </si>
  <si>
    <t>0.7</t>
  </si>
  <si>
    <t xml:space="preserve">     Due to other commitments outside of main job</t>
  </si>
  <si>
    <t xml:space="preserve">     Other problems finding work</t>
  </si>
  <si>
    <t>0.6</t>
  </si>
  <si>
    <t xml:space="preserve">     Developing own business / self employed</t>
  </si>
  <si>
    <t xml:space="preserve">     Financial reasons</t>
  </si>
  <si>
    <t xml:space="preserve">     Lifestyle choice / work-life balance</t>
  </si>
  <si>
    <t xml:space="preserve">     Due to contract restrictions</t>
  </si>
  <si>
    <t xml:space="preserve">     Waiting to start full time work</t>
  </si>
  <si>
    <t xml:space="preserve">     Starting own business / self employed</t>
  </si>
  <si>
    <t xml:space="preserve">Sub total –  other factors </t>
  </si>
  <si>
    <t>24.5</t>
  </si>
  <si>
    <t>23.0</t>
  </si>
  <si>
    <t>3.8</t>
  </si>
  <si>
    <t>RSMORE</t>
  </si>
  <si>
    <t>RSNOMORE</t>
  </si>
  <si>
    <t>"No more hours available in current position" new category and explicit option for RSNOMORE.</t>
  </si>
  <si>
    <t>"I'm satisfied with the number of hours I work" now explicit option for respondents to choose from in RSNOMORE.</t>
  </si>
  <si>
    <t>14.4</t>
  </si>
  <si>
    <t>26.9</t>
  </si>
  <si>
    <t>28.1</t>
  </si>
  <si>
    <t>4.9</t>
  </si>
  <si>
    <t>3.4</t>
  </si>
  <si>
    <t>9.4</t>
  </si>
  <si>
    <t>17.3</t>
  </si>
  <si>
    <t>13.5</t>
  </si>
  <si>
    <t>16.2</t>
  </si>
  <si>
    <t>4.8</t>
  </si>
  <si>
    <t>7.7</t>
  </si>
  <si>
    <t>5.8</t>
  </si>
  <si>
    <t>3.1</t>
  </si>
  <si>
    <t>1.0</t>
  </si>
  <si>
    <t>28.8</t>
  </si>
  <si>
    <t>7.6</t>
  </si>
  <si>
    <t>1.2</t>
  </si>
  <si>
    <t>2.1</t>
  </si>
  <si>
    <t>8.6</t>
  </si>
  <si>
    <t>23.6</t>
  </si>
  <si>
    <t>39.5</t>
  </si>
  <si>
    <t>45.0</t>
  </si>
  <si>
    <t>10.8</t>
  </si>
  <si>
    <t>88.4</t>
  </si>
  <si>
    <t>18.2</t>
  </si>
  <si>
    <t>4.5</t>
  </si>
  <si>
    <t>33.1</t>
  </si>
  <si>
    <t>7.0</t>
  </si>
  <si>
    <t>17.0</t>
  </si>
  <si>
    <t>12.3</t>
  </si>
  <si>
    <t>26.7</t>
  </si>
  <si>
    <t>4.7</t>
  </si>
  <si>
    <t>Employed full-time</t>
  </si>
  <si>
    <t xml:space="preserve">     I'm satisfied with my current job</t>
  </si>
  <si>
    <t xml:space="preserve">     Do not have permanent residency</t>
  </si>
  <si>
    <t>18.9</t>
  </si>
  <si>
    <t xml:space="preserve">     Changing jobs/careers</t>
  </si>
  <si>
    <t>3.9</t>
  </si>
  <si>
    <t xml:space="preserve">     For financial reasons</t>
  </si>
  <si>
    <t>4.6</t>
  </si>
  <si>
    <t xml:space="preserve">     Travelling / gap year</t>
  </si>
  <si>
    <t xml:space="preserve">     Caring for children or family member</t>
  </si>
  <si>
    <t>42.7</t>
  </si>
  <si>
    <t>45.4</t>
  </si>
  <si>
    <t xml:space="preserve">     Considered to be too old by employers</t>
  </si>
  <si>
    <t xml:space="preserve">     Not enough work experience</t>
  </si>
  <si>
    <t>16.1</t>
  </si>
  <si>
    <t>15.3</t>
  </si>
  <si>
    <t xml:space="preserve">     Cannot find a job</t>
  </si>
  <si>
    <t xml:space="preserve">     I had to change jobs due to COVID-19</t>
  </si>
  <si>
    <t xml:space="preserve">     Entry level job/career stepping stone</t>
  </si>
  <si>
    <t>21.7</t>
  </si>
  <si>
    <t>16.3</t>
  </si>
  <si>
    <t>Other</t>
  </si>
  <si>
    <t xml:space="preserve">     Did not mention that I have more skills or education than are needed to do my current job</t>
  </si>
  <si>
    <t xml:space="preserve">     Not sure what I want to do / still figuring it out</t>
  </si>
  <si>
    <t xml:space="preserve">     Already working in this job prior to obtaining skills or education</t>
  </si>
  <si>
    <t xml:space="preserve">     Working in own / family business</t>
  </si>
  <si>
    <t xml:space="preserve">     Haven't started looking for work yet/only just finished studying</t>
  </si>
  <si>
    <t xml:space="preserve">     My job is temporary/casual</t>
  </si>
  <si>
    <t xml:space="preserve">     I have skills that are not required in my current job</t>
  </si>
  <si>
    <t>Extent to which skills and education are not fully utilised</t>
  </si>
  <si>
    <t>29.1</t>
  </si>
  <si>
    <t>37.5</t>
  </si>
  <si>
    <t>All columns: ANALYSIS = 1, SURVEY = 1, E942 = 1, LEVEL = 1, SPOQSCL = 100</t>
  </si>
  <si>
    <t>Employed full-time: FULLEMP = 1</t>
  </si>
  <si>
    <t>Total employed: GENEMP = 1</t>
  </si>
  <si>
    <t>RSOVRQ</t>
  </si>
  <si>
    <t>21.8</t>
  </si>
  <si>
    <t>4.3</t>
  </si>
  <si>
    <t>46.0</t>
  </si>
  <si>
    <t>16.9</t>
  </si>
  <si>
    <t>16.5</t>
  </si>
  <si>
    <t>16.4</t>
  </si>
  <si>
    <t>51.2</t>
  </si>
  <si>
    <t>36.6</t>
  </si>
  <si>
    <t>43.3</t>
  </si>
  <si>
    <t>All columns: ANALYSIS = 1, SURVEY = 1, E942 = 1, LEVEL = 2, SPOQSCL = 100</t>
  </si>
  <si>
    <t>10.2</t>
  </si>
  <si>
    <t>22.0</t>
  </si>
  <si>
    <t>14.8</t>
  </si>
  <si>
    <t>20.4</t>
  </si>
  <si>
    <t>All columns: ANALYSIS = 1, SURVEY = 1, E942 = 1, LEVEL = 3, SPOQSCL = 100</t>
  </si>
  <si>
    <t>Extent to which skills and education not fully used - Employed full-time</t>
  </si>
  <si>
    <t>Extent to which skills and education not fully used - Overall employed</t>
  </si>
  <si>
    <t>Main reason - no suitable jobs in my area of expertise - Employed full-time</t>
  </si>
  <si>
    <t>Main reason - no suitable jobs in my area of expertise - Overall employed</t>
  </si>
  <si>
    <t>33.6</t>
  </si>
  <si>
    <t>6.8</t>
  </si>
  <si>
    <t>13.1</t>
  </si>
  <si>
    <t>46.4</t>
  </si>
  <si>
    <t>54.1</t>
  </si>
  <si>
    <t>14.1</t>
  </si>
  <si>
    <t>40.5</t>
  </si>
  <si>
    <t>27.2</t>
  </si>
  <si>
    <t>43.6</t>
  </si>
  <si>
    <t>34.2</t>
  </si>
  <si>
    <t>5.9</t>
  </si>
  <si>
    <t>37.7</t>
  </si>
  <si>
    <t>12.6</t>
  </si>
  <si>
    <t>30.0</t>
  </si>
  <si>
    <t>35.1</t>
  </si>
  <si>
    <t>19.4</t>
  </si>
  <si>
    <t>41.8</t>
  </si>
  <si>
    <t>30.8</t>
  </si>
  <si>
    <t>41.7</t>
  </si>
  <si>
    <t>SPOQSCL</t>
  </si>
  <si>
    <t>32.6</t>
  </si>
  <si>
    <t>14.9</t>
  </si>
  <si>
    <t>41.0</t>
  </si>
  <si>
    <t>49.2</t>
  </si>
  <si>
    <t>5.3</t>
  </si>
  <si>
    <t>38.4</t>
  </si>
  <si>
    <t>46.3</t>
  </si>
  <si>
    <t>13.0</t>
  </si>
  <si>
    <t>35.3</t>
  </si>
  <si>
    <t>41.3</t>
  </si>
  <si>
    <t>47.0</t>
  </si>
  <si>
    <t>37.6</t>
  </si>
  <si>
    <t>12.9</t>
  </si>
  <si>
    <t>12.0</t>
  </si>
  <si>
    <t>6.6</t>
  </si>
  <si>
    <t>47.8</t>
  </si>
  <si>
    <t>40.7</t>
  </si>
  <si>
    <t>29.4</t>
  </si>
  <si>
    <t>34.6</t>
  </si>
  <si>
    <t>31.1</t>
  </si>
  <si>
    <t>23.2</t>
  </si>
  <si>
    <t>18.4</t>
  </si>
  <si>
    <t>17.7</t>
  </si>
  <si>
    <t>19.7</t>
  </si>
  <si>
    <t>24.0</t>
  </si>
  <si>
    <t>26.5</t>
  </si>
  <si>
    <t>29.0</t>
  </si>
  <si>
    <t>17.4</t>
  </si>
  <si>
    <t>48.4</t>
  </si>
  <si>
    <t>45.3</t>
  </si>
  <si>
    <t>24.7</t>
  </si>
  <si>
    <t>33.5</t>
  </si>
  <si>
    <t>31.5</t>
  </si>
  <si>
    <t>43.8</t>
  </si>
  <si>
    <t>49.5</t>
  </si>
  <si>
    <t>36.4</t>
  </si>
  <si>
    <t>38.3</t>
  </si>
  <si>
    <t>29.9</t>
  </si>
  <si>
    <t>68.4</t>
  </si>
  <si>
    <t>15.4</t>
  </si>
  <si>
    <t>98.9</t>
  </si>
  <si>
    <t>17.5</t>
  </si>
  <si>
    <t>37.2</t>
  </si>
  <si>
    <t>36.2</t>
  </si>
  <si>
    <t>47.9</t>
  </si>
  <si>
    <t>50.4</t>
  </si>
  <si>
    <t>31.9</t>
  </si>
  <si>
    <t>42.1</t>
  </si>
  <si>
    <t>36.9</t>
  </si>
  <si>
    <t>30.6</t>
  </si>
  <si>
    <t>21.2</t>
  </si>
  <si>
    <t>23.5</t>
  </si>
  <si>
    <t>12.7</t>
  </si>
  <si>
    <t>83.0</t>
  </si>
  <si>
    <t>17.2</t>
  </si>
  <si>
    <t>98.8</t>
  </si>
  <si>
    <t>15.8</t>
  </si>
  <si>
    <t>16.8</t>
  </si>
  <si>
    <t>17.9</t>
  </si>
  <si>
    <t>28.3</t>
  </si>
  <si>
    <t>88.3</t>
  </si>
  <si>
    <t>87.4</t>
  </si>
  <si>
    <t>9.8</t>
  </si>
  <si>
    <t>10.9</t>
  </si>
  <si>
    <t>11.6</t>
  </si>
  <si>
    <t>96.2</t>
  </si>
  <si>
    <t>Further study 2023</t>
  </si>
  <si>
    <t>Natural and Physical Sciences</t>
  </si>
  <si>
    <t>Information Technology</t>
  </si>
  <si>
    <t>15.6</t>
  </si>
  <si>
    <t>Engineering and Related Technologies</t>
  </si>
  <si>
    <t>Architecture and Building</t>
  </si>
  <si>
    <t>Agriculture Environmental and Related Studies</t>
  </si>
  <si>
    <t>Health</t>
  </si>
  <si>
    <t>Education</t>
  </si>
  <si>
    <t>Management and Commerce</t>
  </si>
  <si>
    <t>Society and Culture</t>
  </si>
  <si>
    <t>9.7</t>
  </si>
  <si>
    <t>Creative Arts</t>
  </si>
  <si>
    <t>Food, Hospitality and Personal Services</t>
  </si>
  <si>
    <t>Mixed field qualification</t>
  </si>
  <si>
    <t>Other (please specify)</t>
  </si>
  <si>
    <t>All columns: ANALYSIS = 1, SURVEY = 1, E942 = 1, LEVEL = 1, FURSTUD = 1</t>
  </si>
  <si>
    <t>FURFOE</t>
  </si>
  <si>
    <t>All columns: ANALYSIS = 1, SURVEY = 1, E942 = 1, LEVEL = 2, FURSTUD = 1</t>
  </si>
  <si>
    <t>18.3</t>
  </si>
  <si>
    <t>31.4</t>
  </si>
  <si>
    <t>All columns: ANALYSIS = 1, SURVEY = 1, E942 = 1, LEVEL = 3, FURSTUD = 1</t>
  </si>
  <si>
    <t>In full-time study in 2023</t>
  </si>
  <si>
    <t>Not in full-time study in 2023</t>
  </si>
  <si>
    <t>55.3</t>
  </si>
  <si>
    <t>38.5</t>
  </si>
  <si>
    <t>44.0</t>
  </si>
  <si>
    <t>35.7</t>
  </si>
  <si>
    <t>E315</t>
  </si>
  <si>
    <t>Postgraduate coursework initial study</t>
  </si>
  <si>
    <t>Postgraduate research initial study</t>
  </si>
  <si>
    <t>45.6</t>
  </si>
  <si>
    <t>37.4</t>
  </si>
  <si>
    <t>25.7</t>
  </si>
  <si>
    <t>40.3</t>
  </si>
  <si>
    <t>34.9</t>
  </si>
  <si>
    <t>All columns: ANALYSIS = 1, SURVEY = 1, E942 = 1, FURSTUD = 1</t>
  </si>
  <si>
    <t>In Australia 2023</t>
  </si>
  <si>
    <t>Overseas 2023</t>
  </si>
  <si>
    <t>In Australia 2022</t>
  </si>
  <si>
    <t>Overseas 2022</t>
  </si>
  <si>
    <t>In further full-time study</t>
  </si>
  <si>
    <t>25.9</t>
  </si>
  <si>
    <t>29.8</t>
  </si>
  <si>
    <t>In further full-time study (%)</t>
  </si>
  <si>
    <t>17.8</t>
  </si>
  <si>
    <t>12.2</t>
  </si>
  <si>
    <t>In full-time study – Male (%)</t>
  </si>
  <si>
    <t>In full-time study – Female (%)</t>
  </si>
  <si>
    <t>In full-time study – Total (%)</t>
  </si>
  <si>
    <t>Not in full-time study – Male (%)</t>
  </si>
  <si>
    <t>Not in full-time study – Female (%)</t>
  </si>
  <si>
    <t>Not in full-time study – Total (%)</t>
  </si>
  <si>
    <t>40.1</t>
  </si>
  <si>
    <t>42.6</t>
  </si>
  <si>
    <t>70.2</t>
  </si>
  <si>
    <t>22.3</t>
  </si>
  <si>
    <t>25.1</t>
  </si>
  <si>
    <t>23.1</t>
  </si>
  <si>
    <t>20.1</t>
  </si>
  <si>
    <t>22.1</t>
  </si>
  <si>
    <t>23.8</t>
  </si>
  <si>
    <t>21.3</t>
  </si>
  <si>
    <t>78.7</t>
  </si>
  <si>
    <t>90.9</t>
  </si>
  <si>
    <t>19.1</t>
  </si>
  <si>
    <t>18.5</t>
  </si>
  <si>
    <t>15.2</t>
  </si>
  <si>
    <t>18.7</t>
  </si>
  <si>
    <t>15.1</t>
  </si>
  <si>
    <t>19.0</t>
  </si>
  <si>
    <t>Overall satisfaction</t>
  </si>
  <si>
    <t>All columns: ANALYSIS in (1:2), SURVEY = 1, LEVEL = 1</t>
  </si>
  <si>
    <t>CEQ_OSI</t>
  </si>
  <si>
    <t>All columns: ANALYSIS in (1:2), SURVEY = 1, LEVEL = 2</t>
  </si>
  <si>
    <t>Supervision</t>
  </si>
  <si>
    <t>Intellectual climate</t>
  </si>
  <si>
    <t>Skills development</t>
  </si>
  <si>
    <t>Infrastructure</t>
  </si>
  <si>
    <t>Thesis examination</t>
  </si>
  <si>
    <t>Goals and expectations</t>
  </si>
  <si>
    <t>Industry engagement</t>
  </si>
  <si>
    <t>All columns: ANALYSIS in (1:2), SURVEY = 1, LEVEL = 3</t>
  </si>
  <si>
    <t>PREQ_OSI</t>
  </si>
  <si>
    <t>PREQ_SS</t>
  </si>
  <si>
    <t>PREQ_ICS</t>
  </si>
  <si>
    <t>PREQ_SDS</t>
  </si>
  <si>
    <t>PREQ_IS</t>
  </si>
  <si>
    <t>PREQ_TES</t>
  </si>
  <si>
    <t>PREQ_GES</t>
  </si>
  <si>
    <t>PREQ_IES</t>
  </si>
  <si>
    <t>Overall satisfaction 2022</t>
  </si>
  <si>
    <t>Overall satisfaction 2023</t>
  </si>
  <si>
    <t>67.2</t>
  </si>
  <si>
    <t>Supervision 2022</t>
  </si>
  <si>
    <t>Supervision 2023</t>
  </si>
  <si>
    <t>Intellectual climate 2022</t>
  </si>
  <si>
    <t>Intellectual climate 2023</t>
  </si>
  <si>
    <t>Skills development 2022</t>
  </si>
  <si>
    <t>Skills development 2023</t>
  </si>
  <si>
    <t>Infrastructure 2022</t>
  </si>
  <si>
    <t>Infrastructure 2023</t>
  </si>
  <si>
    <t>Thesis examination 2022</t>
  </si>
  <si>
    <t>Thesis examination 2023</t>
  </si>
  <si>
    <t>Goals and expectations 2022</t>
  </si>
  <si>
    <t>Goals and expectations 2023</t>
  </si>
  <si>
    <t>Industry engagement 2022</t>
  </si>
  <si>
    <t>Industry engagement 2023</t>
  </si>
  <si>
    <t>57.3</t>
  </si>
  <si>
    <t>65.3</t>
  </si>
  <si>
    <t>97.1</t>
  </si>
  <si>
    <t>55.9</t>
  </si>
  <si>
    <t>99.0</t>
  </si>
  <si>
    <t>21.0</t>
  </si>
  <si>
    <t>42.2</t>
  </si>
  <si>
    <t>68.0</t>
  </si>
  <si>
    <t>All columns: ANALYSIS in (1:2), SURVEY = 1, HEPTYPE = 1, LEVEL = 1</t>
  </si>
  <si>
    <t>CEQ_GTS</t>
  </si>
  <si>
    <t>CEQ_GSS</t>
  </si>
  <si>
    <t>All columns: ANALYSIS in (1:2), SURVEY = 1, HEPTYPE = 2, LEVEL = 1</t>
  </si>
  <si>
    <t>2022 November - University</t>
  </si>
  <si>
    <t>2022 November - NUHEIs</t>
  </si>
  <si>
    <t>2022 November - Total</t>
  </si>
  <si>
    <t>2023 February - University</t>
  </si>
  <si>
    <t>2023 February - NUHEIs</t>
  </si>
  <si>
    <t>2023 February - Total</t>
  </si>
  <si>
    <t>2023 May - University</t>
  </si>
  <si>
    <t>2023 May - NUHEIs</t>
  </si>
  <si>
    <t>2023 May - Total</t>
  </si>
  <si>
    <t>Total collection - University</t>
  </si>
  <si>
    <t>Total collection - NUHEIs</t>
  </si>
  <si>
    <t>Total collection - Total</t>
  </si>
  <si>
    <t>No. of participating institutions</t>
  </si>
  <si>
    <t>41</t>
  </si>
  <si>
    <t>51</t>
  </si>
  <si>
    <t>92</t>
  </si>
  <si>
    <t>32</t>
  </si>
  <si>
    <t>33</t>
  </si>
  <si>
    <t>65</t>
  </si>
  <si>
    <t>42</t>
  </si>
  <si>
    <t>48</t>
  </si>
  <si>
    <t>90</t>
  </si>
  <si>
    <t>62</t>
  </si>
  <si>
    <t>104</t>
  </si>
  <si>
    <t>No. of approached graduates</t>
  </si>
  <si>
    <t>33372</t>
  </si>
  <si>
    <t>6041</t>
  </si>
  <si>
    <t>39413</t>
  </si>
  <si>
    <t>7268</t>
  </si>
  <si>
    <t>1705</t>
  </si>
  <si>
    <t>8973</t>
  </si>
  <si>
    <t>43080</t>
  </si>
  <si>
    <t>2845</t>
  </si>
  <si>
    <t>45925</t>
  </si>
  <si>
    <t>83720</t>
  </si>
  <si>
    <t>10591</t>
  </si>
  <si>
    <t>94311</t>
  </si>
  <si>
    <t>No. of in-scope graduates</t>
  </si>
  <si>
    <t>31717</t>
  </si>
  <si>
    <t>5569</t>
  </si>
  <si>
    <t>37286</t>
  </si>
  <si>
    <t>6935</t>
  </si>
  <si>
    <t>1592</t>
  </si>
  <si>
    <t>8527</t>
  </si>
  <si>
    <t>40617</t>
  </si>
  <si>
    <t>2595</t>
  </si>
  <si>
    <t>43212</t>
  </si>
  <si>
    <t>79269</t>
  </si>
  <si>
    <t>9756</t>
  </si>
  <si>
    <t>89025</t>
  </si>
  <si>
    <t>No. of completed surveys</t>
  </si>
  <si>
    <t>8974</t>
  </si>
  <si>
    <t>1875</t>
  </si>
  <si>
    <t>10849</t>
  </si>
  <si>
    <t>2089</t>
  </si>
  <si>
    <t>589</t>
  </si>
  <si>
    <t>2678</t>
  </si>
  <si>
    <t>13414</t>
  </si>
  <si>
    <t>1140</t>
  </si>
  <si>
    <t>14554</t>
  </si>
  <si>
    <t>24477</t>
  </si>
  <si>
    <t>3604</t>
  </si>
  <si>
    <t>28081</t>
  </si>
  <si>
    <t>Overall response rate (%)</t>
  </si>
  <si>
    <t>37</t>
  </si>
  <si>
    <t>This table is constructed from the GOS operational file.</t>
  </si>
  <si>
    <t>In-scope graduates excludes opt-outs, disqualified or out-of-scope surveys.</t>
  </si>
  <si>
    <t>2021 November - University</t>
  </si>
  <si>
    <t>2021 November - NUHEIs</t>
  </si>
  <si>
    <t>2021 November - Total</t>
  </si>
  <si>
    <t>2022 February - University</t>
  </si>
  <si>
    <t>2022 February - NUHEIs</t>
  </si>
  <si>
    <t>2022 February - Total</t>
  </si>
  <si>
    <t>2022 May - University</t>
  </si>
  <si>
    <t>2022 May - NUHEIs</t>
  </si>
  <si>
    <t>2022 May - Total</t>
  </si>
  <si>
    <t>53</t>
  </si>
  <si>
    <t>95</t>
  </si>
  <si>
    <t>56</t>
  </si>
  <si>
    <t>98</t>
  </si>
  <si>
    <t>68</t>
  </si>
  <si>
    <t>110</t>
  </si>
  <si>
    <t>41800</t>
  </si>
  <si>
    <t>7329</t>
  </si>
  <si>
    <t>49129</t>
  </si>
  <si>
    <t>8585</t>
  </si>
  <si>
    <t>1448</t>
  </si>
  <si>
    <t>10033</t>
  </si>
  <si>
    <t>53329</t>
  </si>
  <si>
    <t>5519</t>
  </si>
  <si>
    <t>58848</t>
  </si>
  <si>
    <t>103714</t>
  </si>
  <si>
    <t>14296</t>
  </si>
  <si>
    <t>118010</t>
  </si>
  <si>
    <t>39871</t>
  </si>
  <si>
    <t>6911</t>
  </si>
  <si>
    <t>46782</t>
  </si>
  <si>
    <t>8156</t>
  </si>
  <si>
    <t>1366</t>
  </si>
  <si>
    <t>9522</t>
  </si>
  <si>
    <t>50692</t>
  </si>
  <si>
    <t>5150</t>
  </si>
  <si>
    <t>55842</t>
  </si>
  <si>
    <t>98719</t>
  </si>
  <si>
    <t>13427</t>
  </si>
  <si>
    <t>112146</t>
  </si>
  <si>
    <t>12178</t>
  </si>
  <si>
    <t>2401</t>
  </si>
  <si>
    <t>14579</t>
  </si>
  <si>
    <t>2488</t>
  </si>
  <si>
    <t>475</t>
  </si>
  <si>
    <t>2963</t>
  </si>
  <si>
    <t>16937</t>
  </si>
  <si>
    <t>1893</t>
  </si>
  <si>
    <t>18830</t>
  </si>
  <si>
    <t>31603</t>
  </si>
  <si>
    <t>4769</t>
  </si>
  <si>
    <t>36372</t>
  </si>
  <si>
    <t>33.4</t>
  </si>
  <si>
    <t>35.5</t>
  </si>
  <si>
    <t>2020 November - University</t>
  </si>
  <si>
    <t>2020 November - NUHEIs</t>
  </si>
  <si>
    <t>2020 November - Total</t>
  </si>
  <si>
    <t>2021 February - University</t>
  </si>
  <si>
    <t>2021 February - NUHEIs</t>
  </si>
  <si>
    <t>2021 February - Total</t>
  </si>
  <si>
    <t>2021 May - University</t>
  </si>
  <si>
    <t>2021 May - NUHEIs</t>
  </si>
  <si>
    <t>2021 May - Total</t>
  </si>
  <si>
    <t>49</t>
  </si>
  <si>
    <t>29</t>
  </si>
  <si>
    <t>31</t>
  </si>
  <si>
    <t>60</t>
  </si>
  <si>
    <t>54</t>
  </si>
  <si>
    <t>63</t>
  </si>
  <si>
    <t>42638</t>
  </si>
  <si>
    <t>6890</t>
  </si>
  <si>
    <t>49528</t>
  </si>
  <si>
    <t>7817</t>
  </si>
  <si>
    <t>2666</t>
  </si>
  <si>
    <t>10483</t>
  </si>
  <si>
    <t>55369</t>
  </si>
  <si>
    <t>4385</t>
  </si>
  <si>
    <t>59754</t>
  </si>
  <si>
    <t>105824</t>
  </si>
  <si>
    <t>13941</t>
  </si>
  <si>
    <t>119765</t>
  </si>
  <si>
    <t>40794</t>
  </si>
  <si>
    <t>6472</t>
  </si>
  <si>
    <t>47266</t>
  </si>
  <si>
    <t>7486</t>
  </si>
  <si>
    <t>2478</t>
  </si>
  <si>
    <t>9964</t>
  </si>
  <si>
    <t>52352</t>
  </si>
  <si>
    <t>4096</t>
  </si>
  <si>
    <t>56448</t>
  </si>
  <si>
    <t>100632</t>
  </si>
  <si>
    <t>13046</t>
  </si>
  <si>
    <t>113678</t>
  </si>
  <si>
    <t>13674</t>
  </si>
  <si>
    <t>2349</t>
  </si>
  <si>
    <t>16023</t>
  </si>
  <si>
    <t>2251</t>
  </si>
  <si>
    <t>826</t>
  </si>
  <si>
    <t>3077</t>
  </si>
  <si>
    <t>17404</t>
  </si>
  <si>
    <t>1684</t>
  </si>
  <si>
    <t>19088</t>
  </si>
  <si>
    <t>33329</t>
  </si>
  <si>
    <t>4859</t>
  </si>
  <si>
    <t>38188</t>
  </si>
  <si>
    <t>36.3</t>
  </si>
  <si>
    <t>33.9</t>
  </si>
  <si>
    <t>33.2</t>
  </si>
  <si>
    <t>41.1</t>
  </si>
  <si>
    <t>33.8</t>
  </si>
  <si>
    <t>2019 November - University</t>
  </si>
  <si>
    <t>2019 November - NUHEIs</t>
  </si>
  <si>
    <t>2019 November - Total</t>
  </si>
  <si>
    <t>2020 February - University</t>
  </si>
  <si>
    <t>2020 February - NUHEIs</t>
  </si>
  <si>
    <t>2020 February - Total</t>
  </si>
  <si>
    <t>2020 May - University</t>
  </si>
  <si>
    <t>2020 May - NUHEIs</t>
  </si>
  <si>
    <t>2020 May - Total</t>
  </si>
  <si>
    <t>40</t>
  </si>
  <si>
    <t>80</t>
  </si>
  <si>
    <t>23</t>
  </si>
  <si>
    <t>16</t>
  </si>
  <si>
    <t>39</t>
  </si>
  <si>
    <t>89</t>
  </si>
  <si>
    <t>40295</t>
  </si>
  <si>
    <t>3929</t>
  </si>
  <si>
    <t>44224</t>
  </si>
  <si>
    <t>4964</t>
  </si>
  <si>
    <t>1980</t>
  </si>
  <si>
    <t>6944</t>
  </si>
  <si>
    <t>59199</t>
  </si>
  <si>
    <t>3899</t>
  </si>
  <si>
    <t>63098</t>
  </si>
  <si>
    <t>104458</t>
  </si>
  <si>
    <t>9808</t>
  </si>
  <si>
    <t>114266</t>
  </si>
  <si>
    <t>38572</t>
  </si>
  <si>
    <t>3704</t>
  </si>
  <si>
    <t>42276</t>
  </si>
  <si>
    <t>4741</t>
  </si>
  <si>
    <t>1836</t>
  </si>
  <si>
    <t>6577</t>
  </si>
  <si>
    <t>56810</t>
  </si>
  <si>
    <t>3668</t>
  </si>
  <si>
    <t>60478</t>
  </si>
  <si>
    <t>100123</t>
  </si>
  <si>
    <t>9208</t>
  </si>
  <si>
    <t>109331</t>
  </si>
  <si>
    <t>12587</t>
  </si>
  <si>
    <t>1344</t>
  </si>
  <si>
    <t>13931</t>
  </si>
  <si>
    <t>1496</t>
  </si>
  <si>
    <t>605</t>
  </si>
  <si>
    <t>2101</t>
  </si>
  <si>
    <t>17804</t>
  </si>
  <si>
    <t>1478</t>
  </si>
  <si>
    <t>19282</t>
  </si>
  <si>
    <t>31887</t>
  </si>
  <si>
    <t>3427</t>
  </si>
  <si>
    <t>35314</t>
  </si>
  <si>
    <t>31.3</t>
  </si>
  <si>
    <t>32.3</t>
  </si>
  <si>
    <t>Nov '22</t>
  </si>
  <si>
    <t>Feb '23</t>
  </si>
  <si>
    <t>May '23</t>
  </si>
  <si>
    <t>49.3</t>
  </si>
  <si>
    <t>48.2</t>
  </si>
  <si>
    <t>28.0</t>
  </si>
  <si>
    <t>45.2</t>
  </si>
  <si>
    <t>39.4</t>
  </si>
  <si>
    <t>&lt;5</t>
  </si>
  <si>
    <t>27.7</t>
  </si>
  <si>
    <t>37.8</t>
  </si>
  <si>
    <t>42.0</t>
  </si>
  <si>
    <t>42.3</t>
  </si>
  <si>
    <t>41.2</t>
  </si>
  <si>
    <t>20.7</t>
  </si>
  <si>
    <t>22.6</t>
  </si>
  <si>
    <t>38.1</t>
  </si>
  <si>
    <t>48.0</t>
  </si>
  <si>
    <t>45.1</t>
  </si>
  <si>
    <t>31.7</t>
  </si>
  <si>
    <t>47.6</t>
  </si>
  <si>
    <t>29.3</t>
  </si>
  <si>
    <t>36.0</t>
  </si>
  <si>
    <t>34.0</t>
  </si>
  <si>
    <t>34.1</t>
  </si>
  <si>
    <t>30.3</t>
  </si>
  <si>
    <t>35.2</t>
  </si>
  <si>
    <t>24.2</t>
  </si>
  <si>
    <t>39.1</t>
  </si>
  <si>
    <t>40.8</t>
  </si>
  <si>
    <t>26.6</t>
  </si>
  <si>
    <t>38.8</t>
  </si>
  <si>
    <t>39.8</t>
  </si>
  <si>
    <t>44.1</t>
  </si>
  <si>
    <t>45.9</t>
  </si>
  <si>
    <t>27.3</t>
  </si>
  <si>
    <t>25.0</t>
  </si>
  <si>
    <t>26.1</t>
  </si>
  <si>
    <t>42.5</t>
  </si>
  <si>
    <t>62.4</t>
  </si>
  <si>
    <t>47.1</t>
  </si>
  <si>
    <t>35.9</t>
  </si>
  <si>
    <t>29.7</t>
  </si>
  <si>
    <t>34.4</t>
  </si>
  <si>
    <t>26.3</t>
  </si>
  <si>
    <t>36.1</t>
  </si>
  <si>
    <t>36.7</t>
  </si>
  <si>
    <t>26.8</t>
  </si>
  <si>
    <t>Sample (n)</t>
  </si>
  <si>
    <t>Sample (%)</t>
  </si>
  <si>
    <t>Respondents (n)</t>
  </si>
  <si>
    <t>Respondents (%)</t>
  </si>
  <si>
    <t>Base</t>
  </si>
  <si>
    <t>Level</t>
  </si>
  <si>
    <t>Undergraduate</t>
  </si>
  <si>
    <t>41057</t>
  </si>
  <si>
    <t>12809</t>
  </si>
  <si>
    <t>44131</t>
  </si>
  <si>
    <t>12751</t>
  </si>
  <si>
    <t>3830</t>
  </si>
  <si>
    <t>2520</t>
  </si>
  <si>
    <t>Gender</t>
  </si>
  <si>
    <t>42227</t>
  </si>
  <si>
    <t>12933</t>
  </si>
  <si>
    <t>46738</t>
  </si>
  <si>
    <t>15116</t>
  </si>
  <si>
    <t>Combined course of study indicator</t>
  </si>
  <si>
    <t>Combined/double degree</t>
  </si>
  <si>
    <t>1343</t>
  </si>
  <si>
    <t>487</t>
  </si>
  <si>
    <t>Single degree</t>
  </si>
  <si>
    <t>87682</t>
  </si>
  <si>
    <t>27594</t>
  </si>
  <si>
    <t>Aboriginal and Torres Strait Islander</t>
  </si>
  <si>
    <t>19</t>
  </si>
  <si>
    <t>3</t>
  </si>
  <si>
    <t>Non-Indigenous</t>
  </si>
  <si>
    <t>89006</t>
  </si>
  <si>
    <t>28078</t>
  </si>
  <si>
    <t>Mode of attendance code</t>
  </si>
  <si>
    <t>Internal/Multi Mode</t>
  </si>
  <si>
    <t>76389</t>
  </si>
  <si>
    <t>24873</t>
  </si>
  <si>
    <t>External/Distance</t>
  </si>
  <si>
    <t>11682</t>
  </si>
  <si>
    <t>2887</t>
  </si>
  <si>
    <t>10.4</t>
  </si>
  <si>
    <t>Type of attendance code</t>
  </si>
  <si>
    <t>Full-time</t>
  </si>
  <si>
    <t>75799</t>
  </si>
  <si>
    <t>23911</t>
  </si>
  <si>
    <t>Part-time</t>
  </si>
  <si>
    <t>12834</t>
  </si>
  <si>
    <t>14.5</t>
  </si>
  <si>
    <t>4056</t>
  </si>
  <si>
    <t>Main language spoken at home</t>
  </si>
  <si>
    <t>36238</t>
  </si>
  <si>
    <t>11903</t>
  </si>
  <si>
    <t>52787</t>
  </si>
  <si>
    <t>16178</t>
  </si>
  <si>
    <t>Citizen/resident indicator</t>
  </si>
  <si>
    <t>0</t>
  </si>
  <si>
    <t>First in family status</t>
  </si>
  <si>
    <t>16372</t>
  </si>
  <si>
    <t>5049</t>
  </si>
  <si>
    <t>33824</t>
  </si>
  <si>
    <t>10168</t>
  </si>
  <si>
    <t>66.8</t>
  </si>
  <si>
    <t>Socio-economic status</t>
  </si>
  <si>
    <t>2</t>
  </si>
  <si>
    <t>1</t>
  </si>
  <si>
    <t>Location</t>
  </si>
  <si>
    <t>Metropolitan</t>
  </si>
  <si>
    <t>In-scope sample (n)</t>
  </si>
  <si>
    <t>In-scope sample (%)</t>
  </si>
  <si>
    <t>Age</t>
  </si>
  <si>
    <t>79281</t>
  </si>
  <si>
    <t>22900</t>
  </si>
  <si>
    <t>9744</t>
  </si>
  <si>
    <t>5181</t>
  </si>
  <si>
    <t>Home country</t>
  </si>
  <si>
    <t>40132</t>
  </si>
  <si>
    <t>7869</t>
  </si>
  <si>
    <t>9638</t>
  </si>
  <si>
    <t>3783</t>
  </si>
  <si>
    <t>5185</t>
  </si>
  <si>
    <t>2117</t>
  </si>
  <si>
    <t>2865</t>
  </si>
  <si>
    <t>1077</t>
  </si>
  <si>
    <t>2600</t>
  </si>
  <si>
    <t>1037</t>
  </si>
  <si>
    <t>2276</t>
  </si>
  <si>
    <t>2039</t>
  </si>
  <si>
    <t>805</t>
  </si>
  <si>
    <t>1614</t>
  </si>
  <si>
    <t>712</t>
  </si>
  <si>
    <t>1590</t>
  </si>
  <si>
    <t>510</t>
  </si>
  <si>
    <t>866</t>
  </si>
  <si>
    <t>466</t>
  </si>
  <si>
    <t>Disability reported</t>
  </si>
  <si>
    <t>1572</t>
  </si>
  <si>
    <t>588</t>
  </si>
  <si>
    <t>No disability reported</t>
  </si>
  <si>
    <t>87453</t>
  </si>
  <si>
    <t>98.2</t>
  </si>
  <si>
    <t>27493</t>
  </si>
  <si>
    <t>41064</t>
  </si>
  <si>
    <t>12810</t>
  </si>
  <si>
    <t>19717</t>
  </si>
  <si>
    <t>5724</t>
  </si>
  <si>
    <t>21323</t>
  </si>
  <si>
    <t>7075</t>
  </si>
  <si>
    <t>39407</t>
  </si>
  <si>
    <t>12039</t>
  </si>
  <si>
    <t>1657</t>
  </si>
  <si>
    <t>771</t>
  </si>
  <si>
    <t>15815</t>
  </si>
  <si>
    <t>3383</t>
  </si>
  <si>
    <t>3589</t>
  </si>
  <si>
    <t>1424</t>
  </si>
  <si>
    <t>2904</t>
  </si>
  <si>
    <t>1098</t>
  </si>
  <si>
    <t>1925</t>
  </si>
  <si>
    <t>629</t>
  </si>
  <si>
    <t>1665</t>
  </si>
  <si>
    <t>597</t>
  </si>
  <si>
    <t>1704</t>
  </si>
  <si>
    <t>570</t>
  </si>
  <si>
    <t>1306</t>
  </si>
  <si>
    <t>486</t>
  </si>
  <si>
    <t>1150</t>
  </si>
  <si>
    <t>2.8</t>
  </si>
  <si>
    <t>418</t>
  </si>
  <si>
    <t>910</t>
  </si>
  <si>
    <t>343</t>
  </si>
  <si>
    <t>728</t>
  </si>
  <si>
    <t>234</t>
  </si>
  <si>
    <t>15647</t>
  </si>
  <si>
    <t>5196</t>
  </si>
  <si>
    <t>25417</t>
  </si>
  <si>
    <t>7614</t>
  </si>
  <si>
    <t>835</t>
  </si>
  <si>
    <t>312</t>
  </si>
  <si>
    <t>40229</t>
  </si>
  <si>
    <t>12498</t>
  </si>
  <si>
    <t>36367</t>
  </si>
  <si>
    <t>11608</t>
  </si>
  <si>
    <t>4341</t>
  </si>
  <si>
    <t>1088</t>
  </si>
  <si>
    <t>20291</t>
  </si>
  <si>
    <t>5745</t>
  </si>
  <si>
    <t>23809</t>
  </si>
  <si>
    <t>6989</t>
  </si>
  <si>
    <t>54.9</t>
  </si>
  <si>
    <t>38373</t>
  </si>
  <si>
    <t>9952</t>
  </si>
  <si>
    <t>5758</t>
  </si>
  <si>
    <t>2799</t>
  </si>
  <si>
    <t>23485</t>
  </si>
  <si>
    <t>4045</t>
  </si>
  <si>
    <t>6426</t>
  </si>
  <si>
    <t>2470</t>
  </si>
  <si>
    <t>1525</t>
  </si>
  <si>
    <t>646</t>
  </si>
  <si>
    <t>764</t>
  </si>
  <si>
    <t>376</t>
  </si>
  <si>
    <t>308</t>
  </si>
  <si>
    <t>725</t>
  </si>
  <si>
    <t>305</t>
  </si>
  <si>
    <t>252</t>
  </si>
  <si>
    <t>414</t>
  </si>
  <si>
    <t>535</t>
  </si>
  <si>
    <t>229</t>
  </si>
  <si>
    <t>522</t>
  </si>
  <si>
    <t>185</t>
  </si>
  <si>
    <t>18896</t>
  </si>
  <si>
    <t>42.8</t>
  </si>
  <si>
    <t>5612</t>
  </si>
  <si>
    <t>25235</t>
  </si>
  <si>
    <t>57.2</t>
  </si>
  <si>
    <t>7139</t>
  </si>
  <si>
    <t>663</t>
  </si>
  <si>
    <t>224</t>
  </si>
  <si>
    <t>43468</t>
  </si>
  <si>
    <t>12527</t>
  </si>
  <si>
    <t>36421</t>
  </si>
  <si>
    <t>10871</t>
  </si>
  <si>
    <t>7263</t>
  </si>
  <si>
    <t>16.6</t>
  </si>
  <si>
    <t>1759</t>
  </si>
  <si>
    <t>2219</t>
  </si>
  <si>
    <t>1464</t>
  </si>
  <si>
    <t>1606</t>
  </si>
  <si>
    <t>1052</t>
  </si>
  <si>
    <t>1501</t>
  </si>
  <si>
    <t>909</t>
  </si>
  <si>
    <t>2329</t>
  </si>
  <si>
    <t>1611</t>
  </si>
  <si>
    <t>832</t>
  </si>
  <si>
    <t>441</t>
  </si>
  <si>
    <t>215</t>
  </si>
  <si>
    <t>143</t>
  </si>
  <si>
    <t>169</t>
  </si>
  <si>
    <t>140</t>
  </si>
  <si>
    <t>153</t>
  </si>
  <si>
    <t>128</t>
  </si>
  <si>
    <t>172</t>
  </si>
  <si>
    <t>123</t>
  </si>
  <si>
    <t>96</t>
  </si>
  <si>
    <t>132</t>
  </si>
  <si>
    <t>91</t>
  </si>
  <si>
    <t>84</t>
  </si>
  <si>
    <t>1695</t>
  </si>
  <si>
    <t>1095</t>
  </si>
  <si>
    <t>2135</t>
  </si>
  <si>
    <t>1425</t>
  </si>
  <si>
    <t>74</t>
  </si>
  <si>
    <t>52</t>
  </si>
  <si>
    <t>3756</t>
  </si>
  <si>
    <t>2468</t>
  </si>
  <si>
    <t>3601</t>
  </si>
  <si>
    <t>2394</t>
  </si>
  <si>
    <t>78</t>
  </si>
  <si>
    <t>5680</t>
  </si>
  <si>
    <t>2440</t>
  </si>
  <si>
    <t>13079</t>
  </si>
  <si>
    <t>4327</t>
  </si>
  <si>
    <t>7527</t>
  </si>
  <si>
    <t>2623</t>
  </si>
  <si>
    <t>2766</t>
  </si>
  <si>
    <t>951</t>
  </si>
  <si>
    <t>781</t>
  </si>
  <si>
    <t>345</t>
  </si>
  <si>
    <t>1918</t>
  </si>
  <si>
    <t>848</t>
  </si>
  <si>
    <t>3.0</t>
  </si>
  <si>
    <t>821</t>
  </si>
  <si>
    <t>323</t>
  </si>
  <si>
    <t>4865</t>
  </si>
  <si>
    <t>2071</t>
  </si>
  <si>
    <t>335</t>
  </si>
  <si>
    <t>135</t>
  </si>
  <si>
    <t>228</t>
  </si>
  <si>
    <t>235</t>
  </si>
  <si>
    <t>196</t>
  </si>
  <si>
    <t>3002</t>
  </si>
  <si>
    <t>1134</t>
  </si>
  <si>
    <t>35455</t>
  </si>
  <si>
    <t>8388</t>
  </si>
  <si>
    <t>3977</t>
  </si>
  <si>
    <t>1547</t>
  </si>
  <si>
    <t>1192</t>
  </si>
  <si>
    <t>581</t>
  </si>
  <si>
    <t>668</t>
  </si>
  <si>
    <t>278</t>
  </si>
  <si>
    <t>1337</t>
  </si>
  <si>
    <t>455</t>
  </si>
  <si>
    <t>2144</t>
  </si>
  <si>
    <t>620</t>
  </si>
  <si>
    <t>2132</t>
  </si>
  <si>
    <t>530</t>
  </si>
  <si>
    <t>Tourism, hospitality, personal services, sport and recreation</t>
  </si>
  <si>
    <t>373</t>
  </si>
  <si>
    <t>93</t>
  </si>
  <si>
    <t>3297</t>
  </si>
  <si>
    <t>1239</t>
  </si>
  <si>
    <t>5970</t>
  </si>
  <si>
    <t>1992</t>
  </si>
  <si>
    <t>3193</t>
  </si>
  <si>
    <t>1031</t>
  </si>
  <si>
    <t>1378</t>
  </si>
  <si>
    <t>420</t>
  </si>
  <si>
    <t>174</t>
  </si>
  <si>
    <t>64</t>
  </si>
  <si>
    <t>681</t>
  </si>
  <si>
    <t>283</t>
  </si>
  <si>
    <t>268</t>
  </si>
  <si>
    <t>4208</t>
  </si>
  <si>
    <t>1775</t>
  </si>
  <si>
    <t>260</t>
  </si>
  <si>
    <t>94</t>
  </si>
  <si>
    <t>120</t>
  </si>
  <si>
    <t>134</t>
  </si>
  <si>
    <t>266</t>
  </si>
  <si>
    <t>586</t>
  </si>
  <si>
    <t>231</t>
  </si>
  <si>
    <t>14644</t>
  </si>
  <si>
    <t>3516</t>
  </si>
  <si>
    <t>27.4</t>
  </si>
  <si>
    <t>2244</t>
  </si>
  <si>
    <t>752</t>
  </si>
  <si>
    <t>327</t>
  </si>
  <si>
    <t>160</t>
  </si>
  <si>
    <t>464</t>
  </si>
  <si>
    <t>208</t>
  </si>
  <si>
    <t>72</t>
  </si>
  <si>
    <t>1288</t>
  </si>
  <si>
    <t>369</t>
  </si>
  <si>
    <t>1175</t>
  </si>
  <si>
    <t>285</t>
  </si>
  <si>
    <t>179</t>
  </si>
  <si>
    <t>58</t>
  </si>
  <si>
    <t>1325</t>
  </si>
  <si>
    <t>6843</t>
  </si>
  <si>
    <t>15.5</t>
  </si>
  <si>
    <t>2189</t>
  </si>
  <si>
    <t>3313</t>
  </si>
  <si>
    <t>954</t>
  </si>
  <si>
    <t>493</t>
  </si>
  <si>
    <t>145</t>
  </si>
  <si>
    <t>1076</t>
  </si>
  <si>
    <t>463</t>
  </si>
  <si>
    <t>396</t>
  </si>
  <si>
    <t>636</t>
  </si>
  <si>
    <t>280</t>
  </si>
  <si>
    <t>20</t>
  </si>
  <si>
    <t>101</t>
  </si>
  <si>
    <t>83</t>
  </si>
  <si>
    <t>28</t>
  </si>
  <si>
    <t>239</t>
  </si>
  <si>
    <t>2306</t>
  </si>
  <si>
    <t>6.5</t>
  </si>
  <si>
    <t>20498</t>
  </si>
  <si>
    <t>4684</t>
  </si>
  <si>
    <t>1466</t>
  </si>
  <si>
    <t>596</t>
  </si>
  <si>
    <t>861</t>
  </si>
  <si>
    <t>419</t>
  </si>
  <si>
    <t>162</t>
  </si>
  <si>
    <t>1104</t>
  </si>
  <si>
    <t>807</t>
  </si>
  <si>
    <t>212</t>
  </si>
  <si>
    <t>933</t>
  </si>
  <si>
    <t>227</t>
  </si>
  <si>
    <t>191</t>
  </si>
  <si>
    <t>34</t>
  </si>
  <si>
    <t>1058</t>
  </si>
  <si>
    <t>715</t>
  </si>
  <si>
    <t>146</t>
  </si>
  <si>
    <t>1021</t>
  </si>
  <si>
    <t>638</t>
  </si>
  <si>
    <t>38</t>
  </si>
  <si>
    <t>193</t>
  </si>
  <si>
    <t>136</t>
  </si>
  <si>
    <t>161</t>
  </si>
  <si>
    <t>102</t>
  </si>
  <si>
    <t>157</t>
  </si>
  <si>
    <t>117</t>
  </si>
  <si>
    <t>21</t>
  </si>
  <si>
    <t>35</t>
  </si>
  <si>
    <t>7</t>
  </si>
  <si>
    <t>18</t>
  </si>
  <si>
    <t>13</t>
  </si>
  <si>
    <t>5</t>
  </si>
  <si>
    <t>77</t>
  </si>
  <si>
    <t>313</t>
  </si>
  <si>
    <t>188</t>
  </si>
  <si>
    <t>267</t>
  </si>
  <si>
    <t>199</t>
  </si>
  <si>
    <t>4</t>
  </si>
  <si>
    <t>25</t>
  </si>
  <si>
    <t>14</t>
  </si>
  <si>
    <t>24</t>
  </si>
  <si>
    <t>Total undergraduate</t>
  </si>
  <si>
    <t>Total postgraduate coursework</t>
  </si>
  <si>
    <t>Total postgraduate research</t>
  </si>
  <si>
    <t>211054</t>
  </si>
  <si>
    <t>88163</t>
  </si>
  <si>
    <t>Level (international graduates)</t>
  </si>
  <si>
    <t>Gender (international graduates)</t>
  </si>
  <si>
    <t>Undergraduate: E310 in (8:10, 13, 20:22)</t>
  </si>
  <si>
    <t>Postgraduate coursework: E310 in (4:7, 11, 12, 14)</t>
  </si>
  <si>
    <t>Postgraduate research: E310 in (1:3)</t>
  </si>
  <si>
    <t>Employed full-time – Male</t>
  </si>
  <si>
    <t>Employed full-time – Female</t>
  </si>
  <si>
    <t>Employed full-time – Total</t>
  </si>
  <si>
    <t>Overall employed – Male</t>
  </si>
  <si>
    <t>Overall employed – Female</t>
  </si>
  <si>
    <t>Overall employed – Total</t>
  </si>
  <si>
    <t>Managers</t>
  </si>
  <si>
    <t>Professionals</t>
  </si>
  <si>
    <t>53.4</t>
  </si>
  <si>
    <t>Technicians and Trades Workers</t>
  </si>
  <si>
    <t>Community and Personal Service Workers</t>
  </si>
  <si>
    <t>Clerical and Administrative Workers</t>
  </si>
  <si>
    <t>Other occupations</t>
  </si>
  <si>
    <t>15.7</t>
  </si>
  <si>
    <t>ANZSCO</t>
  </si>
  <si>
    <t>All postgraduate coursework</t>
  </si>
  <si>
    <t>All postgraduate research</t>
  </si>
  <si>
    <t>26.0</t>
  </si>
  <si>
    <t>23.4</t>
  </si>
  <si>
    <t>22.5</t>
  </si>
  <si>
    <t>29.2</t>
  </si>
  <si>
    <t>All columns: ANALYS45 in (1:2), E942 = 1, LEVEL = 1, GENEMP = 1</t>
  </si>
  <si>
    <t>13.4</t>
  </si>
  <si>
    <t>39.6</t>
  </si>
  <si>
    <t>All columns: ANALYSIS in (1:2), SURVEY = 1, E942 = 1, HEPTYPE = 1, LEVEL = 1, GENEMP = 1</t>
  </si>
  <si>
    <t>45.7</t>
  </si>
  <si>
    <t>Managers: ANZSCO in (100000:199999)</t>
  </si>
  <si>
    <t>Professionals: ANZSCO in (200000:299999)</t>
  </si>
  <si>
    <t>Technicians and Trades Workers: ANZSCO in (300000:399999)</t>
  </si>
  <si>
    <t>Community and Personal Service Workers: ANZSCO in (400000:499999)</t>
  </si>
  <si>
    <t>Clerical and Administrative Workers: ANZSCO in (500000:599999)</t>
  </si>
  <si>
    <t>Other occupations: ANZSCO in (600000:899999)</t>
  </si>
  <si>
    <t>Very important</t>
  </si>
  <si>
    <t>Important</t>
  </si>
  <si>
    <t>Fairly important</t>
  </si>
  <si>
    <t>Not that important</t>
  </si>
  <si>
    <t>Not at all important</t>
  </si>
  <si>
    <t>QUALIMP</t>
  </si>
  <si>
    <t>Very well</t>
  </si>
  <si>
    <t>Well</t>
  </si>
  <si>
    <t>Not well</t>
  </si>
  <si>
    <t>Not at all</t>
  </si>
  <si>
    <t>Unsure</t>
  </si>
  <si>
    <t>CRSPREP</t>
  </si>
  <si>
    <t>In part-time employment</t>
  </si>
  <si>
    <t>18.74</t>
  </si>
  <si>
    <t>39.80</t>
  </si>
  <si>
    <t>29.67</t>
  </si>
  <si>
    <t>19.50</t>
  </si>
  <si>
    <t>39.24</t>
  </si>
  <si>
    <t>32.00</t>
  </si>
  <si>
    <t>20.66</t>
  </si>
  <si>
    <t>40.27</t>
  </si>
  <si>
    <t>33.34</t>
  </si>
  <si>
    <t>19.58</t>
  </si>
  <si>
    <t>39.78</t>
  </si>
  <si>
    <t>31.76</t>
  </si>
  <si>
    <t>In part-time employment: PARTEMP = 1</t>
  </si>
  <si>
    <t>Hours constrained to ACTLHRS &lt;= 168 (24 * 7) to ensure only valid values are included</t>
  </si>
  <si>
    <t>38.7</t>
  </si>
  <si>
    <t>38.9</t>
  </si>
  <si>
    <t>18.44</t>
  </si>
  <si>
    <t>39.82</t>
  </si>
  <si>
    <t>28.20</t>
  </si>
  <si>
    <t>18.86</t>
  </si>
  <si>
    <t>39.07</t>
  </si>
  <si>
    <t>27.47</t>
  </si>
  <si>
    <t>18.92</t>
  </si>
  <si>
    <t>39.84</t>
  </si>
  <si>
    <t>30.65</t>
  </si>
  <si>
    <t>18.99</t>
  </si>
  <si>
    <t>38.72</t>
  </si>
  <si>
    <t>30.82</t>
  </si>
  <si>
    <t>19.83</t>
  </si>
  <si>
    <t>40.42</t>
  </si>
  <si>
    <t>32.84</t>
  </si>
  <si>
    <t>19.77</t>
  </si>
  <si>
    <t>39.37</t>
  </si>
  <si>
    <t>32.54</t>
  </si>
  <si>
    <t>20.60</t>
  </si>
  <si>
    <t>39.63</t>
  </si>
  <si>
    <t>32.81</t>
  </si>
  <si>
    <t>21.67</t>
  </si>
  <si>
    <t>39.91</t>
  </si>
  <si>
    <t>33.90</t>
  </si>
  <si>
    <t>20.57</t>
  </si>
  <si>
    <t>40.67</t>
  </si>
  <si>
    <t>33.57</t>
  </si>
  <si>
    <t>In part-time employment (%)</t>
  </si>
  <si>
    <t>In full-time employment (%)</t>
  </si>
  <si>
    <t>Overall employed (%)</t>
  </si>
  <si>
    <t>Away from work: AWAYWORK = 1</t>
  </si>
  <si>
    <t>Natural &amp; physical sciences</t>
  </si>
  <si>
    <t>51.5</t>
  </si>
  <si>
    <t>Information technology</t>
  </si>
  <si>
    <t>Engineering &amp; related technologies</t>
  </si>
  <si>
    <t>Architecture &amp; building</t>
  </si>
  <si>
    <t>Agriculture, environmental &amp; related studies</t>
  </si>
  <si>
    <t>Management &amp; commerce</t>
  </si>
  <si>
    <t>Society &amp; culture</t>
  </si>
  <si>
    <t>44.5</t>
  </si>
  <si>
    <t>Food, hospitality &amp; personal services</t>
  </si>
  <si>
    <t>Mixed field programmes</t>
  </si>
  <si>
    <t>All columns: ANALYS12 in (1:2), E942 = 1, LEVEL = 1, FULLEMP = 1</t>
  </si>
  <si>
    <t>50.7</t>
  </si>
  <si>
    <t>All columns: ANALYS12 in (1:2), E942 = 1, LEVEL = 2, FULLEMP = 1</t>
  </si>
  <si>
    <t>All columns: ANALYS12 in (1:2), E942 = 1, LEVEL = 3, FULLEMP = 1</t>
  </si>
  <si>
    <t>32.0</t>
  </si>
  <si>
    <t>All columns: ANALYS12 in (1:2), E942 = 1, LEVEL = 1, GENEMP = 1</t>
  </si>
  <si>
    <t>46.8</t>
  </si>
  <si>
    <t>All columns: ANALYS12 in (1:2), E942 = 1, LEVEL = 2, GENEMP = 1</t>
  </si>
  <si>
    <t>All columns: ANALYS12 in (1:2), E942 = 1, LEVEL = 3, GENEMP = 1</t>
  </si>
  <si>
    <t>All columns: ANALYSIS =1:2, E942 = 1, LEVEL =1, FULLEMP %in% 1</t>
  </si>
  <si>
    <t>30.7</t>
  </si>
  <si>
    <t>All columns: ANALYSIS =1:2, E942 = 1, LEVEL =2, FULLEMP %in% 1</t>
  </si>
  <si>
    <t>All columns: ANALYSIS =1:2, E942 = 1, LEVEL =3, FULLEMP %in% 1</t>
  </si>
  <si>
    <t>All columns: ANALYSIS =1:2, E942 = 1, LEVEL =1, GENEMP %in% 1</t>
  </si>
  <si>
    <t>39.7</t>
  </si>
  <si>
    <t>All columns: ANALYSIS =1:2, E942 = 1, LEVEL =2, GENEMP %in% 1</t>
  </si>
  <si>
    <t>All columns: ANALYSIS =1:2, E942 = 1, LEVEL =3, GENEMP %in% 1</t>
  </si>
  <si>
    <t>All columns: ANALYSIS in 1, SURVEY = 1, E942 = 1, LEVEL = 1</t>
  </si>
  <si>
    <t>All columns: ANALYSIS in 1, SURVEY = 1, E942 = 1, LEVEL = 2</t>
  </si>
  <si>
    <t>All columns: ANALYSIS in 1, SURVEY = 1, E942 = 1, LEVEL = 3</t>
  </si>
  <si>
    <t>All columns: ANALYSIS = 1:2, SURVEY = 1, E942 = 1, LEVEL = 1</t>
  </si>
  <si>
    <t>80.7</t>
  </si>
  <si>
    <t>64.9</t>
  </si>
  <si>
    <t>CRSPREP, ANZSCO</t>
  </si>
  <si>
    <t>Table 13</t>
  </si>
  <si>
    <t>Table 15</t>
  </si>
  <si>
    <t>Table 17</t>
  </si>
  <si>
    <t>Table 18</t>
  </si>
  <si>
    <t>China (excludes SARs and Taiwan)</t>
  </si>
  <si>
    <t>Hong Kong (SAR of China)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</si>
</sst>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u/>
      <sz val="11"/>
      <color theme="10"/>
      <name val="Calibri"/>
    </font>
    <font>
      <b/>
      <sz val="16"/>
      <color rgb="FF000000"/>
      <name val="Calibri"/>
    </font>
    <font>
      <b/>
      <sz val="10"/>
      <color rgb="FFFFFFFF"/>
      <name val="Arial"/>
    </font>
    <font>
      <b/>
      <sz val="11"/>
      <color rgb="FF000000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F698E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4" fillId="0" borderId="1" xfId="0" applyFont="1" applyBorder="1"/>
    <xf numFmtId="3" fontId="3" fillId="2" borderId="2" xfId="0" applyNumberFormat="1" applyFont="1" applyFill="1" applyBorder="1" applyAlignment="1">
      <alignment horizontal="center" vertical="center" wrapText="1"/>
    </xf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theme" Target="theme/theme1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styles" Target="styles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2" Type="http://schemas.openxmlformats.org/officeDocument/2006/relationships/sharedStrings" Target="sharedString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</xdr:row>
      <xdr:rowOff>0</xdr:rowOff>
    </xdr:from>
    <xdr:ext cx="11887200" cy="54864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</xdr:row>
      <xdr:rowOff>0</xdr:rowOff>
    </xdr:from>
    <xdr:ext cx="11887200" cy="54864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</xdr:row>
      <xdr:rowOff>0</xdr:rowOff>
    </xdr:from>
    <xdr:ext cx="11887200" cy="54864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</xdr:row>
      <xdr:rowOff>0</xdr:rowOff>
    </xdr:from>
    <xdr:ext cx="11887200" cy="54864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</xdr:row>
      <xdr:rowOff>0</xdr:rowOff>
    </xdr:from>
    <xdr:ext cx="11887200" cy="54864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</xdr:row>
      <xdr:rowOff>0</xdr:rowOff>
    </xdr:from>
    <xdr:ext cx="11887200" cy="54864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</xdr:row>
      <xdr:rowOff>0</xdr:rowOff>
    </xdr:from>
    <xdr:ext cx="11887200" cy="54864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</xdr:row>
      <xdr:rowOff>0</xdr:rowOff>
    </xdr:from>
    <xdr:ext cx="11887200" cy="54864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</xdr:row>
      <xdr:rowOff>0</xdr:rowOff>
    </xdr:from>
    <xdr:ext cx="11887200" cy="54864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1"/>
  <sheetViews>
    <sheetView tabSelected="1" workbookViewId="0">
      <pane ySplit="3" topLeftCell="A4" activePane="bottomLeft" state="frozen"/>
      <selection pane="bottomLeft"/>
    </sheetView>
  </sheetViews>
  <sheetFormatPr defaultColWidth="11.42578125" defaultRowHeight="15" x14ac:dyDescent="0.25"/>
  <cols>
    <col min="1" max="1" width="29.7109375" customWidth="1"/>
    <col min="2" max="2" width="26.7109375" customWidth="1"/>
    <col min="3" max="3" width="20.7109375" customWidth="1"/>
    <col min="4" max="4" width="189.7109375" customWidth="1"/>
  </cols>
  <sheetData>
    <row r="1" spans="1:4" ht="21" x14ac:dyDescent="0.35">
      <c r="A1" s="2" t="s">
        <v>203</v>
      </c>
    </row>
    <row r="3" spans="1:4" x14ac:dyDescent="0.25">
      <c r="A3" s="3" t="s">
        <v>0</v>
      </c>
      <c r="B3" s="3" t="s">
        <v>1</v>
      </c>
      <c r="C3" s="3" t="s">
        <v>2</v>
      </c>
      <c r="D3" s="3" t="s">
        <v>3</v>
      </c>
    </row>
    <row r="4" spans="1:4" x14ac:dyDescent="0.25">
      <c r="A4" s="1" t="str">
        <f>HYPERLINK("#'OVERALL_ALL_ALL_2Y_HEPTYPE'!A1", "OVERALL_ALL_ALL_2Y_HEPTYPE")</f>
        <v>OVERALL_ALL_ALL_2Y_HEPTYPE</v>
      </c>
      <c r="B4" t="s">
        <v>4</v>
      </c>
      <c r="C4" t="s">
        <v>5</v>
      </c>
      <c r="D4" t="s">
        <v>6</v>
      </c>
    </row>
    <row r="5" spans="1:4" x14ac:dyDescent="0.25">
      <c r="A5" s="1" t="str">
        <f>HYPERLINK("#'OVERALL_ALL_ALL_3Y'!A1", "OVERALL_ALL_ALL_3Y")</f>
        <v>OVERALL_ALL_ALL_3Y</v>
      </c>
      <c r="B5" t="s">
        <v>7</v>
      </c>
      <c r="C5" t="s">
        <v>5</v>
      </c>
      <c r="D5" t="s">
        <v>8</v>
      </c>
    </row>
    <row r="6" spans="1:4" x14ac:dyDescent="0.25">
      <c r="A6" s="1" t="str">
        <f>HYPERLINK("#'EMP_UG_ALL_2Y_AREA'!A1", "EMP_UG_ALL_2Y_AREA")</f>
        <v>EMP_UG_ALL_2Y_AREA</v>
      </c>
      <c r="B6" t="s">
        <v>9</v>
      </c>
      <c r="C6" t="s">
        <v>10</v>
      </c>
      <c r="D6" t="s">
        <v>11</v>
      </c>
    </row>
    <row r="7" spans="1:4" x14ac:dyDescent="0.25">
      <c r="A7" s="1" t="str">
        <f>HYPERLINK("#'EMP_PGC_ALL_2Y_AREA'!A1", "EMP_PGC_ALL_2Y_AREA")</f>
        <v>EMP_PGC_ALL_2Y_AREA</v>
      </c>
      <c r="B7" t="s">
        <v>12</v>
      </c>
      <c r="C7" t="s">
        <v>10</v>
      </c>
      <c r="D7" t="s">
        <v>13</v>
      </c>
    </row>
    <row r="8" spans="1:4" x14ac:dyDescent="0.25">
      <c r="A8" s="1" t="str">
        <f>HYPERLINK("#'EMP_PGR_ALL_2Y_AREA'!A1", "EMP_PGR_ALL_2Y_AREA")</f>
        <v>EMP_PGR_ALL_2Y_AREA</v>
      </c>
      <c r="C8" t="s">
        <v>10</v>
      </c>
      <c r="D8" t="s">
        <v>14</v>
      </c>
    </row>
    <row r="9" spans="1:4" x14ac:dyDescent="0.25">
      <c r="A9" s="1" t="str">
        <f>HYPERLINK("#'EMP_UG_ALL_2Y_E315'!A1", "EMP_UG_ALL_2Y_E315")</f>
        <v>EMP_UG_ALL_2Y_E315</v>
      </c>
      <c r="D9" t="s">
        <v>15</v>
      </c>
    </row>
    <row r="10" spans="1:4" x14ac:dyDescent="0.25">
      <c r="A10" s="1" t="str">
        <f>HYPERLINK("#'EMP_PG_ALL_2Y_E315'!A1", "EMP_PG_ALL_2Y_E315")</f>
        <v>EMP_PG_ALL_2Y_E315</v>
      </c>
      <c r="D10" t="s">
        <v>16</v>
      </c>
    </row>
    <row r="11" spans="1:4" x14ac:dyDescent="0.25">
      <c r="A11" s="1" t="str">
        <f>HYPERLINK("#'EMP_UG_ALL_2Y_DG'!A1", "EMP_UG_ALL_2Y_DG")</f>
        <v>EMP_UG_ALL_2Y_DG</v>
      </c>
      <c r="D11" t="s">
        <v>17</v>
      </c>
    </row>
    <row r="12" spans="1:4" x14ac:dyDescent="0.25">
      <c r="A12" s="1" t="str">
        <f>HYPERLINK("#'EMP_PGC_ALL_2Y_DG'!A1", "EMP_PGC_ALL_2Y_DG")</f>
        <v>EMP_PGC_ALL_2Y_DG</v>
      </c>
      <c r="D12" t="s">
        <v>18</v>
      </c>
    </row>
    <row r="13" spans="1:4" x14ac:dyDescent="0.25">
      <c r="A13" s="1" t="str">
        <f>HYPERLINK("#'EMP_PGR_ALL_2Y_DG'!A1", "EMP_PGR_ALL_2Y_DG")</f>
        <v>EMP_PGR_ALL_2Y_DG</v>
      </c>
      <c r="D13" t="s">
        <v>19</v>
      </c>
    </row>
    <row r="14" spans="1:4" x14ac:dyDescent="0.25">
      <c r="A14" s="1" t="str">
        <f>HYPERLINK("#'EMP_UG_ALL_1Y_FURSTUD'!A1", "EMP_UG_ALL_1Y_FURSTUD")</f>
        <v>EMP_UG_ALL_1Y_FURSTUD</v>
      </c>
      <c r="D14" t="s">
        <v>20</v>
      </c>
    </row>
    <row r="15" spans="1:4" x14ac:dyDescent="0.25">
      <c r="A15" s="1" t="str">
        <f>HYPERLINK("#'EMP_PG_ALL_1Y_FURSTUD'!A1", "EMP_PG_ALL_1Y_FURSTUD")</f>
        <v>EMP_PG_ALL_1Y_FURSTUD</v>
      </c>
      <c r="D15" t="s">
        <v>21</v>
      </c>
    </row>
    <row r="16" spans="1:4" x14ac:dyDescent="0.25">
      <c r="A16" s="1" t="str">
        <f>HYPERLINK("#'EMP_UG_ALL_2Y_AREA45'!A1", "EMP_UG_ALL_2Y_AREA45")</f>
        <v>EMP_UG_ALL_2Y_AREA45</v>
      </c>
      <c r="D16" t="s">
        <v>22</v>
      </c>
    </row>
    <row r="17" spans="1:4" x14ac:dyDescent="0.25">
      <c r="A17" s="1" t="str">
        <f>HYPERLINK("#'EMP_PGC_ALL_2Y_AREA45'!A1", "EMP_PGC_ALL_2Y_AREA45")</f>
        <v>EMP_PGC_ALL_2Y_AREA45</v>
      </c>
      <c r="D17" t="s">
        <v>23</v>
      </c>
    </row>
    <row r="18" spans="1:4" x14ac:dyDescent="0.25">
      <c r="A18" s="1" t="str">
        <f>HYPERLINK("#'EMP_PGR_ALL_2Y_AREA45'!A1", "EMP_PGR_ALL_2Y_AREA45")</f>
        <v>EMP_PGR_ALL_2Y_AREA45</v>
      </c>
      <c r="D18" t="s">
        <v>24</v>
      </c>
    </row>
    <row r="19" spans="1:4" x14ac:dyDescent="0.25">
      <c r="A19" s="1" t="str">
        <f>HYPERLINK("#'EMP_UG_UNI_2Y_AREA'!A1", "EMP_UG_UNI_2Y_AREA")</f>
        <v>EMP_UG_UNI_2Y_AREA</v>
      </c>
      <c r="D19" t="s">
        <v>25</v>
      </c>
    </row>
    <row r="20" spans="1:4" x14ac:dyDescent="0.25">
      <c r="A20" s="1" t="str">
        <f>HYPERLINK("#'EMP_UG_NUHEI_2Y_AREA'!A1", "EMP_UG_NUHEI_2Y_AREA")</f>
        <v>EMP_UG_NUHEI_2Y_AREA</v>
      </c>
      <c r="D20" t="s">
        <v>26</v>
      </c>
    </row>
    <row r="21" spans="1:4" x14ac:dyDescent="0.25">
      <c r="A21" s="1" t="str">
        <f>HYPERLINK("#'EMP_UG_UNI_2Y_DG'!A1", "EMP_UG_UNI_2Y_DG")</f>
        <v>EMP_UG_UNI_2Y_DG</v>
      </c>
      <c r="D21" t="s">
        <v>27</v>
      </c>
    </row>
    <row r="22" spans="1:4" x14ac:dyDescent="0.25">
      <c r="A22" s="1" t="str">
        <f>HYPERLINK("#'EMP_UG_NUHEI_2Y_DG'!A1", "EMP_UG_NUHEI_2Y_DG")</f>
        <v>EMP_UG_NUHEI_2Y_DG</v>
      </c>
      <c r="D22" t="s">
        <v>28</v>
      </c>
    </row>
    <row r="23" spans="1:4" x14ac:dyDescent="0.25">
      <c r="A23" s="1" t="str">
        <f>HYPERLINK("#'EMP_UG_ALL_1Y_CURCOUNTRY'!A1", "EMP_UG_ALL_1Y_CURCOUNTRY")</f>
        <v>EMP_UG_ALL_1Y_CURCOUNTRY</v>
      </c>
      <c r="B23" t="s">
        <v>29</v>
      </c>
      <c r="C23" t="s">
        <v>5</v>
      </c>
      <c r="D23" t="s">
        <v>30</v>
      </c>
    </row>
    <row r="24" spans="1:4" x14ac:dyDescent="0.25">
      <c r="A24" s="1" t="str">
        <f>HYPERLINK("#'EMP_PGC_ALL_1Y_CURCOUNTRY'!A1", "EMP_PGC_ALL_1Y_CURCOUNTRY")</f>
        <v>EMP_PGC_ALL_1Y_CURCOUNTRY</v>
      </c>
      <c r="B24" t="s">
        <v>29</v>
      </c>
      <c r="C24" t="s">
        <v>5</v>
      </c>
      <c r="D24" t="s">
        <v>31</v>
      </c>
    </row>
    <row r="25" spans="1:4" x14ac:dyDescent="0.25">
      <c r="A25" s="1" t="str">
        <f>HYPERLINK("#'EMP_PGR_ALL_1Y_CURCOUNTRY'!A1", "EMP_PGR_ALL_1Y_CURCOUNTRY")</f>
        <v>EMP_PGR_ALL_1Y_CURCOUNTRY</v>
      </c>
      <c r="B25" t="s">
        <v>29</v>
      </c>
      <c r="C25" t="s">
        <v>5</v>
      </c>
      <c r="D25" t="s">
        <v>32</v>
      </c>
    </row>
    <row r="26" spans="1:4" x14ac:dyDescent="0.25">
      <c r="A26" s="1" t="str">
        <f>HYPERLINK("#'EMP_UG_ALL_1Y_COUNTRY'!A1", "EMP_UG_ALL_1Y_COUNTRY")</f>
        <v>EMP_UG_ALL_1Y_COUNTRY</v>
      </c>
      <c r="B26" t="s">
        <v>33</v>
      </c>
      <c r="C26" t="s">
        <v>34</v>
      </c>
      <c r="D26" t="s">
        <v>35</v>
      </c>
    </row>
    <row r="27" spans="1:4" x14ac:dyDescent="0.25">
      <c r="A27" s="1" t="str">
        <f>HYPERLINK("#'EMP_PGC_ALL_1Y_COUNTRY'!A1", "EMP_PGC_ALL_1Y_COUNTRY")</f>
        <v>EMP_PGC_ALL_1Y_COUNTRY</v>
      </c>
      <c r="B27" t="s">
        <v>36</v>
      </c>
      <c r="C27" t="s">
        <v>34</v>
      </c>
      <c r="D27" t="s">
        <v>37</v>
      </c>
    </row>
    <row r="28" spans="1:4" x14ac:dyDescent="0.25">
      <c r="A28" s="1" t="str">
        <f>HYPERLINK("#'EMP_PGR_ALL_1Y_COUNTRY'!A1", "EMP_PGR_ALL_1Y_COUNTRY")</f>
        <v>EMP_PGR_ALL_1Y_COUNTRY</v>
      </c>
      <c r="B28" t="s">
        <v>38</v>
      </c>
      <c r="C28" t="s">
        <v>34</v>
      </c>
      <c r="D28" t="s">
        <v>39</v>
      </c>
    </row>
    <row r="29" spans="1:4" x14ac:dyDescent="0.25">
      <c r="A29" s="1" t="str">
        <f>HYPERLINK("#'EMP_UG_ALL_3Y_PERIOD'!A1", "EMP_UG_ALL_3Y_PERIOD")</f>
        <v>EMP_UG_ALL_3Y_PERIOD</v>
      </c>
      <c r="D29" t="s">
        <v>40</v>
      </c>
    </row>
    <row r="30" spans="1:4" x14ac:dyDescent="0.25">
      <c r="A30" s="1" t="str">
        <f>HYPERLINK("#'EMP_PGC_ALL_3Y_PERIOD'!A1", "EMP_PGC_ALL_3Y_PERIOD")</f>
        <v>EMP_PGC_ALL_3Y_PERIOD</v>
      </c>
      <c r="D30" t="s">
        <v>41</v>
      </c>
    </row>
    <row r="31" spans="1:4" x14ac:dyDescent="0.25">
      <c r="A31" s="1" t="str">
        <f>HYPERLINK("#'EMP_PGR_ALL_3Y_PERIOD'!A1", "EMP_PGR_ALL_3Y_PERIOD")</f>
        <v>EMP_PGR_ALL_3Y_PERIOD</v>
      </c>
      <c r="D31" t="s">
        <v>42</v>
      </c>
    </row>
    <row r="32" spans="1:4" x14ac:dyDescent="0.25">
      <c r="A32" s="1" t="str">
        <f>HYPERLINK("#'SAL_UG_ALL_2Y_AREA_E315'!A1", "SAL_UG_ALL_2Y_AREA_E315")</f>
        <v>SAL_UG_ALL_2Y_AREA_E315</v>
      </c>
      <c r="C32" t="s">
        <v>43</v>
      </c>
      <c r="D32" t="s">
        <v>44</v>
      </c>
    </row>
    <row r="33" spans="1:4" x14ac:dyDescent="0.25">
      <c r="A33" s="1" t="str">
        <f>HYPERLINK("#'SAL_PGC_ALL_2Y_AREA_E315'!A1", "SAL_PGC_ALL_2Y_AREA_E315")</f>
        <v>SAL_PGC_ALL_2Y_AREA_E315</v>
      </c>
      <c r="C33" t="s">
        <v>43</v>
      </c>
      <c r="D33" t="s">
        <v>45</v>
      </c>
    </row>
    <row r="34" spans="1:4" x14ac:dyDescent="0.25">
      <c r="A34" s="1" t="str">
        <f>HYPERLINK("#'SAL_PGR_ALL_2Y_AREA_E315'!A1", "SAL_PGR_ALL_2Y_AREA_E315")</f>
        <v>SAL_PGR_ALL_2Y_AREA_E315</v>
      </c>
      <c r="C34" t="s">
        <v>43</v>
      </c>
      <c r="D34" t="s">
        <v>46</v>
      </c>
    </row>
    <row r="35" spans="1:4" x14ac:dyDescent="0.25">
      <c r="A35" s="1" t="str">
        <f>HYPERLINK("#'SAL_UG_ALL_2Y_DG'!A1", "SAL_UG_ALL_2Y_DG")</f>
        <v>SAL_UG_ALL_2Y_DG</v>
      </c>
      <c r="D35" t="s">
        <v>47</v>
      </c>
    </row>
    <row r="36" spans="1:4" x14ac:dyDescent="0.25">
      <c r="A36" s="1" t="str">
        <f>HYPERLINK("#'SAL_PGC_ALL_2Y_DG'!A1", "SAL_PGC_ALL_2Y_DG")</f>
        <v>SAL_PGC_ALL_2Y_DG</v>
      </c>
      <c r="D36" t="s">
        <v>48</v>
      </c>
    </row>
    <row r="37" spans="1:4" x14ac:dyDescent="0.25">
      <c r="A37" s="1" t="str">
        <f>HYPERLINK("#'SAL_PGR_ALL_2Y_DG'!A1", "SAL_PGR_ALL_2Y_DG")</f>
        <v>SAL_PGR_ALL_2Y_DG</v>
      </c>
      <c r="D37" t="s">
        <v>49</v>
      </c>
    </row>
    <row r="38" spans="1:4" x14ac:dyDescent="0.25">
      <c r="A38" s="1" t="str">
        <f>HYPERLINK("#'SAL_UG_ALL_2Y_AREA45_E315'!A1", "SAL_UG_ALL_2Y_AREA45_E315")</f>
        <v>SAL_UG_ALL_2Y_AREA45_E315</v>
      </c>
      <c r="D38" t="s">
        <v>50</v>
      </c>
    </row>
    <row r="39" spans="1:4" x14ac:dyDescent="0.25">
      <c r="A39" s="1" t="str">
        <f>HYPERLINK("#'SAL_PGC_ALL_2Y_AREA45_E315'!A1", "SAL_PGC_ALL_2Y_AREA45_E315")</f>
        <v>SAL_PGC_ALL_2Y_AREA45_E315</v>
      </c>
      <c r="D39" t="s">
        <v>51</v>
      </c>
    </row>
    <row r="40" spans="1:4" x14ac:dyDescent="0.25">
      <c r="A40" s="1" t="str">
        <f>HYPERLINK("#'SAL_PGR_ALL_2Y_AREA45_E315'!A1", "SAL_PGR_ALL_2Y_AREA45_E315")</f>
        <v>SAL_PGR_ALL_2Y_AREA45_E315</v>
      </c>
      <c r="D40" t="s">
        <v>52</v>
      </c>
    </row>
    <row r="41" spans="1:4" x14ac:dyDescent="0.25">
      <c r="A41" s="1" t="str">
        <f>HYPERLINK("#'LF_UG_UNI_3Y_CI'!A1", "LF_UG_UNI_3Y_CI")</f>
        <v>LF_UG_UNI_3Y_CI</v>
      </c>
      <c r="B41" t="s">
        <v>53</v>
      </c>
      <c r="D41" t="s">
        <v>54</v>
      </c>
    </row>
    <row r="42" spans="1:4" x14ac:dyDescent="0.25">
      <c r="A42" s="1" t="str">
        <f>HYPERLINK("#'LF_PGC_UNI_3Y_CI'!A1", "LF_PGC_UNI_3Y_CI")</f>
        <v>LF_PGC_UNI_3Y_CI</v>
      </c>
      <c r="B42" t="s">
        <v>55</v>
      </c>
      <c r="D42" t="s">
        <v>56</v>
      </c>
    </row>
    <row r="43" spans="1:4" x14ac:dyDescent="0.25">
      <c r="A43" s="1" t="str">
        <f>HYPERLINK("#'LF_PGR_UNI_3Y_CI'!A1", "LF_PGR_UNI_3Y_CI")</f>
        <v>LF_PGR_UNI_3Y_CI</v>
      </c>
      <c r="D43" t="s">
        <v>57</v>
      </c>
    </row>
    <row r="44" spans="1:4" x14ac:dyDescent="0.25">
      <c r="A44" s="1" t="str">
        <f>HYPERLINK("#'LF_UG_NUHEI_3Y_CI'!A1", "LF_UG_NUHEI_3Y_CI")</f>
        <v>LF_UG_NUHEI_3Y_CI</v>
      </c>
      <c r="B44" t="s">
        <v>58</v>
      </c>
      <c r="D44" t="s">
        <v>59</v>
      </c>
    </row>
    <row r="45" spans="1:4" x14ac:dyDescent="0.25">
      <c r="A45" s="1" t="str">
        <f>HYPERLINK("#'LF_PGC_NUHEI_3Y_CI'!A1", "LF_PGC_NUHEI_3Y_CI")</f>
        <v>LF_PGC_NUHEI_3Y_CI</v>
      </c>
      <c r="D45" t="s">
        <v>60</v>
      </c>
    </row>
    <row r="46" spans="1:4" x14ac:dyDescent="0.25">
      <c r="A46" s="1" t="str">
        <f>HYPERLINK("#'LF_UG_UNI_2Y'!A1", "LF_UG_UNI_2Y")</f>
        <v>LF_UG_UNI_2Y</v>
      </c>
      <c r="C46" t="s">
        <v>61</v>
      </c>
      <c r="D46" t="s">
        <v>62</v>
      </c>
    </row>
    <row r="47" spans="1:4" x14ac:dyDescent="0.25">
      <c r="A47" s="1" t="str">
        <f>HYPERLINK("#'LF_UG_NUHEI_2Y'!A1", "LF_UG_NUHEI_2Y")</f>
        <v>LF_UG_NUHEI_2Y</v>
      </c>
      <c r="C47" t="s">
        <v>63</v>
      </c>
      <c r="D47" t="s">
        <v>64</v>
      </c>
    </row>
    <row r="48" spans="1:4" x14ac:dyDescent="0.25">
      <c r="A48" s="1" t="str">
        <f>HYPERLINK("#'FTE_UG_UNI_3Y_FIG'!A1", "FTE_UG_UNI_3Y_FIG")</f>
        <v>FTE_UG_UNI_3Y_FIG</v>
      </c>
      <c r="D48" t="s">
        <v>65</v>
      </c>
    </row>
    <row r="49" spans="1:4" x14ac:dyDescent="0.25">
      <c r="A49" s="1" t="str">
        <f>HYPERLINK("#'SAL_UG_UNI_3Y_FIG'!A1", "SAL_UG_UNI_3Y_FIG")</f>
        <v>SAL_UG_UNI_3Y_FIG</v>
      </c>
      <c r="D49" t="s">
        <v>66</v>
      </c>
    </row>
    <row r="50" spans="1:4" x14ac:dyDescent="0.25">
      <c r="A50" s="1" t="str">
        <f>HYPERLINK("#'FTE_UG_NUHEI_3Y_FIG'!A1", "FTE_UG_NUHEI_3Y_FIG")</f>
        <v>FTE_UG_NUHEI_3Y_FIG</v>
      </c>
      <c r="D50" t="s">
        <v>67</v>
      </c>
    </row>
    <row r="51" spans="1:4" x14ac:dyDescent="0.25">
      <c r="A51" s="1" t="str">
        <f>HYPERLINK("#'SAL_UG_NUHEI_3Y_FIG'!A1", "SAL_UG_NUHEI_3Y_FIG")</f>
        <v>SAL_UG_NUHEI_3Y_FIG</v>
      </c>
      <c r="D51" t="s">
        <v>68</v>
      </c>
    </row>
    <row r="52" spans="1:4" x14ac:dyDescent="0.25">
      <c r="A52" s="1" t="str">
        <f>HYPERLINK("#'FTE_PGC_UNI_3Y_FIG'!A1", "FTE_PGC_UNI_3Y_FIG")</f>
        <v>FTE_PGC_UNI_3Y_FIG</v>
      </c>
      <c r="D52" t="s">
        <v>69</v>
      </c>
    </row>
    <row r="53" spans="1:4" x14ac:dyDescent="0.25">
      <c r="A53" s="1" t="str">
        <f>HYPERLINK("#'FTE_PGC_NUHEI_3Y_FIG'!A1", "FTE_PGC_NUHEI_3Y_FIG")</f>
        <v>FTE_PGC_NUHEI_3Y_FIG</v>
      </c>
      <c r="D53" t="s">
        <v>70</v>
      </c>
    </row>
    <row r="54" spans="1:4" x14ac:dyDescent="0.25">
      <c r="A54" s="1" t="str">
        <f>HYPERLINK("#'SAL_PGC_UNI_3Y_FIG'!A1", "SAL_PGC_UNI_3Y_FIG")</f>
        <v>SAL_PGC_UNI_3Y_FIG</v>
      </c>
      <c r="D54" t="s">
        <v>71</v>
      </c>
    </row>
    <row r="55" spans="1:4" x14ac:dyDescent="0.25">
      <c r="A55" s="1" t="str">
        <f>HYPERLINK("#'FTE_PGR_UNI_3Y_FIG'!A1", "FTE_PGR_UNI_3Y_FIG")</f>
        <v>FTE_PGR_UNI_3Y_FIG</v>
      </c>
      <c r="D55" t="s">
        <v>72</v>
      </c>
    </row>
    <row r="56" spans="1:4" x14ac:dyDescent="0.25">
      <c r="A56" s="1" t="str">
        <f>HYPERLINK("#'SAL_PGR_UNI_3Y_FIG'!A1", "SAL_PGR_UNI_3Y_FIG")</f>
        <v>SAL_PGR_UNI_3Y_FIG</v>
      </c>
      <c r="D56" t="s">
        <v>73</v>
      </c>
    </row>
    <row r="57" spans="1:4" x14ac:dyDescent="0.25">
      <c r="A57" s="1" t="str">
        <f>HYPERLINK("#'FTE_UG_ALL_TS'!A1", "FTE_UG_ALL_TS")</f>
        <v>FTE_UG_ALL_TS</v>
      </c>
      <c r="D57" t="s">
        <v>74</v>
      </c>
    </row>
    <row r="58" spans="1:4" x14ac:dyDescent="0.25">
      <c r="A58" s="1" t="str">
        <f>HYPERLINK("#'FTE_PGC_ALL_TS'!A1", "FTE_PGC_ALL_TS")</f>
        <v>FTE_PGC_ALL_TS</v>
      </c>
      <c r="D58" t="s">
        <v>75</v>
      </c>
    </row>
    <row r="59" spans="1:4" x14ac:dyDescent="0.25">
      <c r="A59" s="1" t="str">
        <f>HYPERLINK("#'FTE_PGR_ALL_TS'!A1", "FTE_PGR_ALL_TS")</f>
        <v>FTE_PGR_ALL_TS</v>
      </c>
      <c r="D59" t="s">
        <v>76</v>
      </c>
    </row>
    <row r="60" spans="1:4" x14ac:dyDescent="0.25">
      <c r="A60" s="1" t="str">
        <f>HYPERLINK("#'SAL_UG_ALL_TS'!A1", "SAL_UG_ALL_TS")</f>
        <v>SAL_UG_ALL_TS</v>
      </c>
      <c r="B60" t="s">
        <v>77</v>
      </c>
      <c r="D60" t="s">
        <v>78</v>
      </c>
    </row>
    <row r="61" spans="1:4" x14ac:dyDescent="0.25">
      <c r="A61" s="1" t="str">
        <f>HYPERLINK("#'SAL_PGC_ALL_TS'!A1", "SAL_PGC_ALL_TS")</f>
        <v>SAL_PGC_ALL_TS</v>
      </c>
      <c r="D61" t="s">
        <v>79</v>
      </c>
    </row>
    <row r="62" spans="1:4" x14ac:dyDescent="0.25">
      <c r="A62" s="1" t="str">
        <f>HYPERLINK("#'SAL_PGR_ALL_TS'!A1", "SAL_PGR_ALL_TS")</f>
        <v>SAL_PGR_ALL_TS</v>
      </c>
      <c r="D62" t="s">
        <v>80</v>
      </c>
    </row>
    <row r="63" spans="1:4" x14ac:dyDescent="0.25">
      <c r="A63" s="1" t="str">
        <f>HYPERLINK("#'PREFMHRS_UG_ALL_1Y_E315'!A1", "PREFMHRS_UG_ALL_1Y_E315")</f>
        <v>PREFMHRS_UG_ALL_1Y_E315</v>
      </c>
      <c r="B63" t="s">
        <v>81</v>
      </c>
      <c r="D63" t="s">
        <v>82</v>
      </c>
    </row>
    <row r="64" spans="1:4" x14ac:dyDescent="0.25">
      <c r="A64" s="1" t="str">
        <f>HYPERLINK("#'PREFMHRS_PGC_ALL_1Y_E315'!A1", "PREFMHRS_PGC_ALL_1Y_E315")</f>
        <v>PREFMHRS_PGC_ALL_1Y_E315</v>
      </c>
      <c r="B64" t="s">
        <v>81</v>
      </c>
      <c r="D64" t="s">
        <v>83</v>
      </c>
    </row>
    <row r="65" spans="1:4" x14ac:dyDescent="0.25">
      <c r="A65" s="1" t="str">
        <f>HYPERLINK("#'PREFMHRS_PGR_ALL_1Y_E315'!A1", "PREFMHRS_PGR_ALL_1Y_E315")</f>
        <v>PREFMHRS_PGR_ALL_1Y_E315</v>
      </c>
      <c r="B65" t="s">
        <v>81</v>
      </c>
      <c r="D65" t="s">
        <v>84</v>
      </c>
    </row>
    <row r="66" spans="1:4" x14ac:dyDescent="0.25">
      <c r="A66" s="1" t="str">
        <f>HYPERLINK("#'PARTEMP_UG_ALL_1Y_AREA_E315'!A1", "PARTEMP_UG_ALL_1Y_AREA_E315")</f>
        <v>PARTEMP_UG_ALL_1Y_AREA_E315</v>
      </c>
      <c r="D66" t="s">
        <v>85</v>
      </c>
    </row>
    <row r="67" spans="1:4" x14ac:dyDescent="0.25">
      <c r="A67" s="1" t="str">
        <f>HYPERLINK("#'RSNOMORE_UG_ALL_1Y_E315'!A1", "RSNOMORE_UG_ALL_1Y_E315")</f>
        <v>RSNOMORE_UG_ALL_1Y_E315</v>
      </c>
      <c r="B67" t="s">
        <v>86</v>
      </c>
      <c r="D67" t="s">
        <v>87</v>
      </c>
    </row>
    <row r="68" spans="1:4" x14ac:dyDescent="0.25">
      <c r="A68" s="1" t="str">
        <f>HYPERLINK("#'RSNOMORE_PGC_ALL_1Y_E315'!A1", "RSNOMORE_PGC_ALL_1Y_E315")</f>
        <v>RSNOMORE_PGC_ALL_1Y_E315</v>
      </c>
      <c r="B68" t="s">
        <v>86</v>
      </c>
      <c r="D68" t="s">
        <v>88</v>
      </c>
    </row>
    <row r="69" spans="1:4" x14ac:dyDescent="0.25">
      <c r="A69" s="1" t="str">
        <f>HYPERLINK("#'RSNOMORE_PGR_ALL_1Y_E315'!A1", "RSNOMORE_PGR_ALL_1Y_E315")</f>
        <v>RSNOMORE_PGR_ALL_1Y_E315</v>
      </c>
      <c r="B69" t="s">
        <v>86</v>
      </c>
      <c r="D69" t="s">
        <v>89</v>
      </c>
    </row>
    <row r="70" spans="1:4" x14ac:dyDescent="0.25">
      <c r="A70" s="1" t="str">
        <f>HYPERLINK("#'RSOVRQ_UG_ALL_1Y'!A1", "RSOVRQ_UG_ALL_1Y")</f>
        <v>RSOVRQ_UG_ALL_1Y</v>
      </c>
      <c r="B70" t="s">
        <v>90</v>
      </c>
      <c r="D70" t="s">
        <v>91</v>
      </c>
    </row>
    <row r="71" spans="1:4" x14ac:dyDescent="0.25">
      <c r="A71" s="1" t="str">
        <f>HYPERLINK("#'RSOVRQ_PGC_ALL_1Y'!A1", "RSOVRQ_PGC_ALL_1Y")</f>
        <v>RSOVRQ_PGC_ALL_1Y</v>
      </c>
      <c r="B71" t="s">
        <v>90</v>
      </c>
      <c r="D71" t="s">
        <v>92</v>
      </c>
    </row>
    <row r="72" spans="1:4" x14ac:dyDescent="0.25">
      <c r="A72" s="1" t="str">
        <f>HYPERLINK("#'RSOVRQ_PGR_ALL_1Y'!A1", "RSOVRQ_PGR_ALL_1Y")</f>
        <v>RSOVRQ_PGR_ALL_1Y</v>
      </c>
      <c r="D72" t="s">
        <v>93</v>
      </c>
    </row>
    <row r="73" spans="1:4" x14ac:dyDescent="0.25">
      <c r="A73" s="1" t="str">
        <f>HYPERLINK("#'RSOVRQ_UG_ALL_1Y_AREA'!A1", "RSOVRQ_UG_ALL_1Y_AREA")</f>
        <v>RSOVRQ_UG_ALL_1Y_AREA</v>
      </c>
      <c r="D73" t="s">
        <v>94</v>
      </c>
    </row>
    <row r="74" spans="1:4" x14ac:dyDescent="0.25">
      <c r="A74" s="1" t="str">
        <f>HYPERLINK("#'RSOVRQ_PGC_ALL_1Y_AREA'!A1", "RSOVRQ_PGC_ALL_1Y_AREA")</f>
        <v>RSOVRQ_PGC_ALL_1Y_AREA</v>
      </c>
      <c r="D74" t="s">
        <v>95</v>
      </c>
    </row>
    <row r="75" spans="1:4" x14ac:dyDescent="0.25">
      <c r="A75" s="1" t="str">
        <f>HYPERLINK("#'RSOVRQ_PGR_ALL_1Y_AREA'!A1", "RSOVRQ_PGR_ALL_1Y_AREA")</f>
        <v>RSOVRQ_PGR_ALL_1Y_AREA</v>
      </c>
      <c r="D75" t="s">
        <v>96</v>
      </c>
    </row>
    <row r="76" spans="1:4" x14ac:dyDescent="0.25">
      <c r="A76" s="1" t="str">
        <f>HYPERLINK("#'FURSTUD_UG_ALL_1Y_AREA'!A1", "FURSTUD_UG_ALL_1Y_AREA")</f>
        <v>FURSTUD_UG_ALL_1Y_AREA</v>
      </c>
      <c r="B76" t="s">
        <v>97</v>
      </c>
      <c r="D76" t="s">
        <v>98</v>
      </c>
    </row>
    <row r="77" spans="1:4" x14ac:dyDescent="0.25">
      <c r="A77" s="1" t="str">
        <f>HYPERLINK("#'FURSTUD_PGC_ALL_1Y_AREA'!A1", "FURSTUD_PGC_ALL_1Y_AREA")</f>
        <v>FURSTUD_PGC_ALL_1Y_AREA</v>
      </c>
      <c r="B77" t="s">
        <v>97</v>
      </c>
      <c r="D77" t="s">
        <v>99</v>
      </c>
    </row>
    <row r="78" spans="1:4" x14ac:dyDescent="0.25">
      <c r="A78" s="1" t="str">
        <f>HYPERLINK("#'FURSTUD_PGR_ALL_1Y_AREA'!A1", "FURSTUD_PGR_ALL_1Y_AREA")</f>
        <v>FURSTUD_PGR_ALL_1Y_AREA</v>
      </c>
      <c r="D78" t="s">
        <v>100</v>
      </c>
    </row>
    <row r="79" spans="1:4" x14ac:dyDescent="0.25">
      <c r="A79" s="1" t="str">
        <f>HYPERLINK("#'FURSTUD_UG_ALL_1Y_FOE'!A1", "FURSTUD_UG_ALL_1Y_FOE")</f>
        <v>FURSTUD_UG_ALL_1Y_FOE</v>
      </c>
      <c r="B79" t="s">
        <v>101</v>
      </c>
      <c r="D79" t="s">
        <v>102</v>
      </c>
    </row>
    <row r="80" spans="1:4" x14ac:dyDescent="0.25">
      <c r="A80" s="1" t="str">
        <f>HYPERLINK("#'FURSTUD_PGC_ALL_1Y_FOE'!A1", "FURSTUD_PGC_ALL_1Y_FOE")</f>
        <v>FURSTUD_PGC_ALL_1Y_FOE</v>
      </c>
      <c r="B80" t="s">
        <v>101</v>
      </c>
      <c r="D80" t="s">
        <v>103</v>
      </c>
    </row>
    <row r="81" spans="1:4" x14ac:dyDescent="0.25">
      <c r="A81" s="1" t="str">
        <f>HYPERLINK("#'FURSTUD_PGR_ALL_1Y_FOE'!A1", "FURSTUD_PGR_ALL_1Y_FOE")</f>
        <v>FURSTUD_PGR_ALL_1Y_FOE</v>
      </c>
      <c r="D81" t="s">
        <v>104</v>
      </c>
    </row>
    <row r="82" spans="1:4" x14ac:dyDescent="0.25">
      <c r="A82" s="1" t="str">
        <f>HYPERLINK("#'FURSTUD_UG_ALL_1Y_DG'!A1", "FURSTUD_UG_ALL_1Y_DG")</f>
        <v>FURSTUD_UG_ALL_1Y_DG</v>
      </c>
      <c r="D82" t="s">
        <v>105</v>
      </c>
    </row>
    <row r="83" spans="1:4" x14ac:dyDescent="0.25">
      <c r="A83" s="1" t="str">
        <f>HYPERLINK("#'FURSTUD_PG_ALL_1Y_DG'!A1", "FURSTUD_PG_ALL_1Y_DG")</f>
        <v>FURSTUD_PG_ALL_1Y_DG</v>
      </c>
      <c r="D83" t="s">
        <v>106</v>
      </c>
    </row>
    <row r="84" spans="1:4" x14ac:dyDescent="0.25">
      <c r="A84" s="1" t="str">
        <f>HYPERLINK("#'FURSTUD_UG_ALL_2Y_CURCOUNTRY'!A1", "FURSTUD_UG_ALL_2Y_CURCOUNTRY")</f>
        <v>FURSTUD_UG_ALL_2Y_CURCOUNTRY</v>
      </c>
      <c r="D84" t="s">
        <v>107</v>
      </c>
    </row>
    <row r="85" spans="1:4" x14ac:dyDescent="0.25">
      <c r="A85" s="1" t="str">
        <f>HYPERLINK("#'FURSTUD_PGC_ALL_2Y_CURCOUNTRY'!A1", "FURSTUD_PGC_ALL_2Y_CURCOUNTRY")</f>
        <v>FURSTUD_PGC_ALL_2Y_CURCOUNTRY</v>
      </c>
      <c r="D85" t="s">
        <v>108</v>
      </c>
    </row>
    <row r="86" spans="1:4" x14ac:dyDescent="0.25">
      <c r="A86" s="1" t="str">
        <f>HYPERLINK("#'FURSTUD_PGR_ALL_2Y_CURCOUNTRY'!A1", "FURSTUD_PGR_ALL_2Y_CURCOUNTRY")</f>
        <v>FURSTUD_PGR_ALL_2Y_CURCOUNTRY</v>
      </c>
      <c r="D86" t="s">
        <v>109</v>
      </c>
    </row>
    <row r="87" spans="1:4" x14ac:dyDescent="0.25">
      <c r="A87" s="1" t="str">
        <f>HYPERLINK("#'FURSTUD_UG_ALL_1Y_COUNTRY'!A1", "FURSTUD_UG_ALL_1Y_COUNTRY")</f>
        <v>FURSTUD_UG_ALL_1Y_COUNTRY</v>
      </c>
      <c r="B87" t="s">
        <v>110</v>
      </c>
      <c r="D87" t="s">
        <v>111</v>
      </c>
    </row>
    <row r="88" spans="1:4" x14ac:dyDescent="0.25">
      <c r="A88" s="1" t="str">
        <f>HYPERLINK("#'FURSTUD_PGC_ALL_1Y_COUNTRY'!A1", "FURSTUD_PGC_ALL_1Y_COUNTRY")</f>
        <v>FURSTUD_PGC_ALL_1Y_COUNTRY</v>
      </c>
      <c r="B88" t="s">
        <v>110</v>
      </c>
      <c r="D88" t="s">
        <v>112</v>
      </c>
    </row>
    <row r="89" spans="1:4" x14ac:dyDescent="0.25">
      <c r="A89" s="1" t="str">
        <f>HYPERLINK("#'FURSTUD_PGR_ALL_1Y_COUNTRY'!A1", "FURSTUD_PGR_ALL_1Y_COUNTRY")</f>
        <v>FURSTUD_PGR_ALL_1Y_COUNTRY</v>
      </c>
      <c r="B89" t="s">
        <v>110</v>
      </c>
      <c r="D89" t="s">
        <v>113</v>
      </c>
    </row>
    <row r="90" spans="1:4" x14ac:dyDescent="0.25">
      <c r="A90" s="1" t="str">
        <f>HYPERLINK("#'SAT_UG_ALL_2Y'!A1", "SAT_UG_ALL_2Y")</f>
        <v>SAT_UG_ALL_2Y</v>
      </c>
      <c r="D90" t="s">
        <v>114</v>
      </c>
    </row>
    <row r="91" spans="1:4" x14ac:dyDescent="0.25">
      <c r="A91" s="1" t="str">
        <f>HYPERLINK("#'SAT_PGC_ALL_2Y'!A1", "SAT_PGC_ALL_2Y")</f>
        <v>SAT_PGC_ALL_2Y</v>
      </c>
      <c r="D91" t="s">
        <v>115</v>
      </c>
    </row>
    <row r="92" spans="1:4" x14ac:dyDescent="0.25">
      <c r="A92" s="1" t="str">
        <f>HYPERLINK("#'SAT_PGR_ALL_2Y'!A1", "SAT_PGR_ALL_2Y")</f>
        <v>SAT_PGR_ALL_2Y</v>
      </c>
      <c r="D92" t="s">
        <v>116</v>
      </c>
    </row>
    <row r="93" spans="1:4" x14ac:dyDescent="0.25">
      <c r="A93" s="1" t="str">
        <f>HYPERLINK("#'SAT_UG_ALL_2Y_AREA'!A1", "SAT_UG_ALL_2Y_AREA")</f>
        <v>SAT_UG_ALL_2Y_AREA</v>
      </c>
      <c r="D93" t="s">
        <v>117</v>
      </c>
    </row>
    <row r="94" spans="1:4" x14ac:dyDescent="0.25">
      <c r="A94" s="1" t="str">
        <f>HYPERLINK("#'SAT_PGC_ALL_2Y_AREA'!A1", "SAT_PGC_ALL_2Y_AREA")</f>
        <v>SAT_PGC_ALL_2Y_AREA</v>
      </c>
      <c r="D94" t="s">
        <v>118</v>
      </c>
    </row>
    <row r="95" spans="1:4" x14ac:dyDescent="0.25">
      <c r="A95" s="1" t="str">
        <f>HYPERLINK("#'SAT_PGR_ALL_2Y_AREA'!A1", "SAT_PGR_ALL_2Y_AREA")</f>
        <v>SAT_PGR_ALL_2Y_AREA</v>
      </c>
      <c r="D95" t="s">
        <v>119</v>
      </c>
    </row>
    <row r="96" spans="1:4" x14ac:dyDescent="0.25">
      <c r="A96" s="1" t="str">
        <f>HYPERLINK("#'SAT_UG_ALL_1Y_DG'!A1", "SAT_UG_ALL_1Y_DG")</f>
        <v>SAT_UG_ALL_1Y_DG</v>
      </c>
      <c r="D96" t="s">
        <v>120</v>
      </c>
    </row>
    <row r="97" spans="1:4" x14ac:dyDescent="0.25">
      <c r="A97" s="1" t="str">
        <f>HYPERLINK("#'SAT_PGC_ALL_1Y_DG'!A1", "SAT_PGC_ALL_1Y_DG")</f>
        <v>SAT_PGC_ALL_1Y_DG</v>
      </c>
      <c r="D97" t="s">
        <v>121</v>
      </c>
    </row>
    <row r="98" spans="1:4" x14ac:dyDescent="0.25">
      <c r="A98" s="1" t="str">
        <f>HYPERLINK("#'SAT_PGR_ALL_1Y_DG'!A1", "SAT_PGR_ALL_1Y_DG")</f>
        <v>SAT_PGR_ALL_1Y_DG</v>
      </c>
      <c r="D98" t="s">
        <v>122</v>
      </c>
    </row>
    <row r="99" spans="1:4" x14ac:dyDescent="0.25">
      <c r="A99" s="1" t="str">
        <f>HYPERLINK("#'SAT_UG_UNI_2Y_AREA'!A1", "SAT_UG_UNI_2Y_AREA")</f>
        <v>SAT_UG_UNI_2Y_AREA</v>
      </c>
      <c r="D99" t="s">
        <v>123</v>
      </c>
    </row>
    <row r="100" spans="1:4" x14ac:dyDescent="0.25">
      <c r="A100" s="1" t="str">
        <f>HYPERLINK("#'SAT_UG_NUHEI_2Y_AREA'!A1", "SAT_UG_NUHEI_2Y_AREA")</f>
        <v>SAT_UG_NUHEI_2Y_AREA</v>
      </c>
      <c r="D100" t="s">
        <v>124</v>
      </c>
    </row>
    <row r="101" spans="1:4" x14ac:dyDescent="0.25">
      <c r="A101" s="1" t="str">
        <f>HYPERLINK("#'SUMMARY_ALL_ALL_1Y'!A1", "SUMMARY_ALL_ALL_1Y")</f>
        <v>SUMMARY_ALL_ALL_1Y</v>
      </c>
      <c r="B101" t="s">
        <v>125</v>
      </c>
      <c r="D101" t="s">
        <v>126</v>
      </c>
    </row>
    <row r="102" spans="1:4" x14ac:dyDescent="0.25">
      <c r="A102" s="1" t="str">
        <f>HYPERLINK("#'SUMMARY_ALL_ALL_1Y_1P'!A1", "SUMMARY_ALL_ALL_1Y_1P")</f>
        <v>SUMMARY_ALL_ALL_1Y_1P</v>
      </c>
      <c r="D102" t="s">
        <v>127</v>
      </c>
    </row>
    <row r="103" spans="1:4" x14ac:dyDescent="0.25">
      <c r="A103" s="1" t="str">
        <f>HYPERLINK("#'SUMMARY_ALL_ALL_1Y_2P'!A1", "SUMMARY_ALL_ALL_1Y_2P")</f>
        <v>SUMMARY_ALL_ALL_1Y_2P</v>
      </c>
      <c r="D103" t="s">
        <v>128</v>
      </c>
    </row>
    <row r="104" spans="1:4" x14ac:dyDescent="0.25">
      <c r="A104" s="1" t="str">
        <f>HYPERLINK("#'SUMMARY_ALL_ALL_1Y_3P'!A1", "SUMMARY_ALL_ALL_1Y_3P")</f>
        <v>SUMMARY_ALL_ALL_1Y_3P</v>
      </c>
      <c r="D104" t="s">
        <v>129</v>
      </c>
    </row>
    <row r="105" spans="1:4" x14ac:dyDescent="0.25">
      <c r="A105" s="1" t="str">
        <f>HYPERLINK("#'RR_ALL_UNI_1Y'!A1", "RR_ALL_UNI_1Y")</f>
        <v>RR_ALL_UNI_1Y</v>
      </c>
      <c r="B105" t="s">
        <v>130</v>
      </c>
      <c r="D105" t="s">
        <v>131</v>
      </c>
    </row>
    <row r="106" spans="1:4" x14ac:dyDescent="0.25">
      <c r="A106" s="1" t="str">
        <f>HYPERLINK("#'RR_ALL_NUHEI_1Y'!A1", "RR_ALL_NUHEI_1Y")</f>
        <v>RR_ALL_NUHEI_1Y</v>
      </c>
      <c r="B106" t="s">
        <v>132</v>
      </c>
      <c r="D106" t="s">
        <v>133</v>
      </c>
    </row>
    <row r="107" spans="1:4" x14ac:dyDescent="0.25">
      <c r="A107" s="1" t="str">
        <f>HYPERLINK("#'RR_UG_ALL_1Y'!A1", "RR_UG_ALL_1Y")</f>
        <v>RR_UG_ALL_1Y</v>
      </c>
      <c r="B107" t="s">
        <v>134</v>
      </c>
      <c r="D107" t="s">
        <v>135</v>
      </c>
    </row>
    <row r="108" spans="1:4" x14ac:dyDescent="0.25">
      <c r="A108" s="1" t="str">
        <f>HYPERLINK("#'RR_PGC_ALL_1Y'!A1", "RR_PGC_ALL_1Y")</f>
        <v>RR_PGC_ALL_1Y</v>
      </c>
      <c r="B108" t="s">
        <v>134</v>
      </c>
      <c r="D108" t="s">
        <v>136</v>
      </c>
    </row>
    <row r="109" spans="1:4" x14ac:dyDescent="0.25">
      <c r="A109" s="1" t="str">
        <f>HYPERLINK("#'RR_PGR_ALL_1Y'!A1", "RR_PGR_ALL_1Y")</f>
        <v>RR_PGR_ALL_1Y</v>
      </c>
      <c r="B109" t="s">
        <v>134</v>
      </c>
      <c r="D109" t="s">
        <v>137</v>
      </c>
    </row>
    <row r="110" spans="1:4" x14ac:dyDescent="0.25">
      <c r="A110" s="1" t="str">
        <f>HYPERLINK("#'RR_ALL_ALL_1Y_TYPE'!A1", "RR_ALL_ALL_1Y_TYPE")</f>
        <v>RR_ALL_ALL_1Y_TYPE</v>
      </c>
      <c r="B110" t="s">
        <v>138</v>
      </c>
      <c r="D110" t="s">
        <v>139</v>
      </c>
    </row>
    <row r="111" spans="1:4" x14ac:dyDescent="0.25">
      <c r="A111" s="1" t="str">
        <f>HYPERLINK("#'RR_ALL_ALL_1Y_INT_TYPE'!A1", "RR_ALL_ALL_1Y_INT_TYPE")</f>
        <v>RR_ALL_ALL_1Y_INT_TYPE</v>
      </c>
      <c r="D111" t="s">
        <v>140</v>
      </c>
    </row>
    <row r="112" spans="1:4" x14ac:dyDescent="0.25">
      <c r="A112" s="1" t="str">
        <f>HYPERLINK("#'RR_UG_ALL_1Y_INT_TYPE'!A1", "RR_UG_ALL_1Y_INT_TYPE")</f>
        <v>RR_UG_ALL_1Y_INT_TYPE</v>
      </c>
      <c r="D112" t="s">
        <v>141</v>
      </c>
    </row>
    <row r="113" spans="1:4" x14ac:dyDescent="0.25">
      <c r="A113" s="1" t="str">
        <f>HYPERLINK("#'RR_PGC_ALL_1Y_INT_TYPE'!A1", "RR_PGC_ALL_1Y_INT_TYPE")</f>
        <v>RR_PGC_ALL_1Y_INT_TYPE</v>
      </c>
      <c r="D113" t="s">
        <v>142</v>
      </c>
    </row>
    <row r="114" spans="1:4" x14ac:dyDescent="0.25">
      <c r="A114" s="1" t="str">
        <f>HYPERLINK("#'RR_PGR_ALL_1Y_INT_TYPE'!A1", "RR_PGR_ALL_1Y_INT_TYPE")</f>
        <v>RR_PGR_ALL_1Y_INT_TYPE</v>
      </c>
      <c r="D114" t="s">
        <v>143</v>
      </c>
    </row>
    <row r="115" spans="1:4" x14ac:dyDescent="0.25">
      <c r="A115" s="1" t="str">
        <f>HYPERLINK("#'RR_ALL_ALL_1Y_AREA'!A1", "RR_ALL_ALL_1Y_AREA")</f>
        <v>RR_ALL_ALL_1Y_AREA</v>
      </c>
      <c r="B115" t="s">
        <v>144</v>
      </c>
      <c r="D115" t="s">
        <v>145</v>
      </c>
    </row>
    <row r="116" spans="1:4" x14ac:dyDescent="0.25">
      <c r="A116" s="1" t="str">
        <f>HYPERLINK("#'RR_UG_ALL_1Y_AREA'!A1", "RR_UG_ALL_1Y_AREA")</f>
        <v>RR_UG_ALL_1Y_AREA</v>
      </c>
      <c r="D116" t="s">
        <v>146</v>
      </c>
    </row>
    <row r="117" spans="1:4" x14ac:dyDescent="0.25">
      <c r="A117" s="1" t="str">
        <f>HYPERLINK("#'RR_PGC_ALL_1Y_AREA'!A1", "RR_PGC_ALL_1Y_AREA")</f>
        <v>RR_PGC_ALL_1Y_AREA</v>
      </c>
      <c r="D117" t="s">
        <v>147</v>
      </c>
    </row>
    <row r="118" spans="1:4" x14ac:dyDescent="0.25">
      <c r="A118" s="1" t="str">
        <f>HYPERLINK("#'RR_PGR_ALL_1Y_AREA'!A1", "RR_PGR_ALL_1Y_AREA")</f>
        <v>RR_PGR_ALL_1Y_AREA</v>
      </c>
      <c r="D118" t="s">
        <v>148</v>
      </c>
    </row>
    <row r="119" spans="1:4" x14ac:dyDescent="0.25">
      <c r="A119" s="1" t="str">
        <f>HYPERLINK("#'RR_UG_ALL_1Y_COUNTRY'!A1", "RR_UG_ALL_1Y_COUNTRY")</f>
        <v>RR_UG_ALL_1Y_COUNTRY</v>
      </c>
      <c r="D119" t="s">
        <v>149</v>
      </c>
    </row>
    <row r="120" spans="1:4" x14ac:dyDescent="0.25">
      <c r="A120" s="1" t="str">
        <f>HYPERLINK("#'RR_PGC_ALL_1Y_COUNTRY'!A1", "RR_PGC_ALL_1Y_COUNTRY")</f>
        <v>RR_PGC_ALL_1Y_COUNTRY</v>
      </c>
      <c r="D120" t="s">
        <v>150</v>
      </c>
    </row>
    <row r="121" spans="1:4" x14ac:dyDescent="0.25">
      <c r="A121" s="1" t="str">
        <f>HYPERLINK("#'RR_PGR_ALL_1Y_COUNTRY'!A1", "RR_PGR_ALL_1Y_COUNTRY")</f>
        <v>RR_PGR_ALL_1Y_COUNTRY</v>
      </c>
      <c r="D121" t="s">
        <v>151</v>
      </c>
    </row>
    <row r="122" spans="1:4" x14ac:dyDescent="0.25">
      <c r="A122" s="1" t="str">
        <f>HYPERLINK("#'RR_ALL_ALL_1Y_INT'!A1", "RR_ALL_ALL_1Y_INT")</f>
        <v>RR_ALL_ALL_1Y_INT</v>
      </c>
      <c r="D122" t="s">
        <v>152</v>
      </c>
    </row>
    <row r="123" spans="1:4" x14ac:dyDescent="0.25">
      <c r="A123" s="1" t="str">
        <f>HYPERLINK("#'OCC_UG_ALL_1Y_EMPTYPE'!A1", "OCC_UG_ALL_1Y_EMPTYPE")</f>
        <v>OCC_UG_ALL_1Y_EMPTYPE</v>
      </c>
      <c r="B123" t="s">
        <v>153</v>
      </c>
      <c r="D123" t="s">
        <v>154</v>
      </c>
    </row>
    <row r="124" spans="1:4" x14ac:dyDescent="0.25">
      <c r="A124" s="1" t="str">
        <f>HYPERLINK("#'OCC_PG_ALL_1Y_EMPTYPE'!A1", "OCC_PG_ALL_1Y_EMPTYPE")</f>
        <v>OCC_PG_ALL_1Y_EMPTYPE</v>
      </c>
      <c r="B124" t="s">
        <v>153</v>
      </c>
      <c r="D124" t="s">
        <v>155</v>
      </c>
    </row>
    <row r="125" spans="1:4" x14ac:dyDescent="0.25">
      <c r="A125" s="1" t="str">
        <f>HYPERLINK("#'OCCO_UG_ALL_1Y_AREA45'!A1", "OCCO_UG_ALL_1Y_AREA45")</f>
        <v>OCCO_UG_ALL_1Y_AREA45</v>
      </c>
      <c r="D125" t="s">
        <v>156</v>
      </c>
    </row>
    <row r="126" spans="1:4" x14ac:dyDescent="0.25">
      <c r="A126" s="1" t="str">
        <f>HYPERLINK("#'OCC_UG_UNI_1Y_EMPTYPE'!A1", "OCC_UG_UNI_1Y_EMPTYPE")</f>
        <v>OCC_UG_UNI_1Y_EMPTYPE</v>
      </c>
      <c r="D126" t="s">
        <v>157</v>
      </c>
    </row>
    <row r="127" spans="1:4" x14ac:dyDescent="0.25">
      <c r="A127" s="1" t="str">
        <f>HYPERLINK("#'OCC_UG_NUHEI_1Y_EMPTYPE'!A1", "OCC_UG_NUHEI_1Y_EMPTYPE")</f>
        <v>OCC_UG_NUHEI_1Y_EMPTYPE</v>
      </c>
      <c r="D127" t="s">
        <v>158</v>
      </c>
    </row>
    <row r="128" spans="1:4" x14ac:dyDescent="0.25">
      <c r="A128" s="1" t="str">
        <f>HYPERLINK("#'OCCO_UG_UNI_1Y_AREA'!A1", "OCCO_UG_UNI_1Y_AREA")</f>
        <v>OCCO_UG_UNI_1Y_AREA</v>
      </c>
      <c r="D128" t="s">
        <v>159</v>
      </c>
    </row>
    <row r="129" spans="1:4" x14ac:dyDescent="0.25">
      <c r="A129" s="1" t="str">
        <f>HYPERLINK("#'BROADOCC_UG_ALL_1Y_EMPTYPE'!A1", "BROADOCC_UG_ALL_1Y_EMPTYPE")</f>
        <v>BROADOCC_UG_ALL_1Y_EMPTYPE</v>
      </c>
      <c r="D129" t="s">
        <v>160</v>
      </c>
    </row>
    <row r="130" spans="1:4" x14ac:dyDescent="0.25">
      <c r="A130" s="1" t="str">
        <f>HYPERLINK("#'QUALIMP_UG_ALL_1Y'!A1", "QUALIMP_UG_ALL_1Y")</f>
        <v>QUALIMP_UG_ALL_1Y</v>
      </c>
      <c r="D130" t="s">
        <v>161</v>
      </c>
    </row>
    <row r="131" spans="1:4" x14ac:dyDescent="0.25">
      <c r="A131" s="1" t="str">
        <f>HYPERLINK("#'QUALIMP_PG_ALL_1Y'!A1", "QUALIMP_PG_ALL_1Y")</f>
        <v>QUALIMP_PG_ALL_1Y</v>
      </c>
      <c r="D131" t="s">
        <v>162</v>
      </c>
    </row>
    <row r="132" spans="1:4" x14ac:dyDescent="0.25">
      <c r="A132" s="1" t="str">
        <f>HYPERLINK("#'CRSPREP_UG_ALL_1Y'!A1", "CRSPREP_UG_ALL_1Y")</f>
        <v>CRSPREP_UG_ALL_1Y</v>
      </c>
      <c r="B132" t="s">
        <v>163</v>
      </c>
      <c r="D132" t="s">
        <v>164</v>
      </c>
    </row>
    <row r="133" spans="1:4" x14ac:dyDescent="0.25">
      <c r="A133" s="1" t="str">
        <f>HYPERLINK("#'CRSPREP_PG_ALL_1Y'!A1", "CRSPREP_PG_ALL_1Y")</f>
        <v>CRSPREP_PG_ALL_1Y</v>
      </c>
      <c r="B133" t="s">
        <v>163</v>
      </c>
      <c r="D133" t="s">
        <v>165</v>
      </c>
    </row>
    <row r="134" spans="1:4" x14ac:dyDescent="0.25">
      <c r="A134" s="1" t="str">
        <f>HYPERLINK("#'SPOQSCL_UG_ALL_1Y'!A1", "SPOQSCL_UG_ALL_1Y")</f>
        <v>SPOQSCL_UG_ALL_1Y</v>
      </c>
      <c r="D134" t="s">
        <v>166</v>
      </c>
    </row>
    <row r="135" spans="1:4" x14ac:dyDescent="0.25">
      <c r="A135" s="1" t="str">
        <f>HYPERLINK("#'SPOQSCL_PG_ALL_1Y'!A1", "SPOQSCL_PG_ALL_1Y")</f>
        <v>SPOQSCL_PG_ALL_1Y</v>
      </c>
      <c r="D135" t="s">
        <v>167</v>
      </c>
    </row>
    <row r="136" spans="1:4" x14ac:dyDescent="0.25">
      <c r="A136" s="1" t="str">
        <f>HYPERLINK("#'HOURS_UG_ALL_3Y'!A1", "HOURS_UG_ALL_3Y")</f>
        <v>HOURS_UG_ALL_3Y</v>
      </c>
      <c r="D136" t="s">
        <v>168</v>
      </c>
    </row>
    <row r="137" spans="1:4" x14ac:dyDescent="0.25">
      <c r="A137" s="1" t="str">
        <f>HYPERLINK("#'HOURS_PGC_ALL_3Y'!A1", "HOURS_PGC_ALL_3Y")</f>
        <v>HOURS_PGC_ALL_3Y</v>
      </c>
      <c r="D137" t="s">
        <v>169</v>
      </c>
    </row>
    <row r="138" spans="1:4" x14ac:dyDescent="0.25">
      <c r="A138" s="1" t="str">
        <f>HYPERLINK("#'HOURS_PGR_ALL_3Y'!A1", "HOURS_PGR_ALL_3Y")</f>
        <v>HOURS_PGR_ALL_3Y</v>
      </c>
      <c r="D138" t="s">
        <v>170</v>
      </c>
    </row>
    <row r="139" spans="1:4" x14ac:dyDescent="0.25">
      <c r="A139" s="1" t="str">
        <f>HYPERLINK("#'HOURS_UG_ALL_3Y_PERIOD'!A1", "HOURS_UG_ALL_3Y_PERIOD")</f>
        <v>HOURS_UG_ALL_3Y_PERIOD</v>
      </c>
      <c r="D139" t="s">
        <v>171</v>
      </c>
    </row>
    <row r="140" spans="1:4" x14ac:dyDescent="0.25">
      <c r="A140" s="1" t="str">
        <f>HYPERLINK("#'HOURS_PGC_ALL_3Y_PERIOD'!A1", "HOURS_PGC_ALL_3Y_PERIOD")</f>
        <v>HOURS_PGC_ALL_3Y_PERIOD</v>
      </c>
      <c r="D140" t="s">
        <v>172</v>
      </c>
    </row>
    <row r="141" spans="1:4" x14ac:dyDescent="0.25">
      <c r="A141" s="1" t="str">
        <f>HYPERLINK("#'HOURS_PGR_ALL_3Y_PERIOD'!A1", "HOURS_PGR_ALL_3Y_PERIOD")</f>
        <v>HOURS_PGR_ALL_3Y_PERIOD</v>
      </c>
      <c r="D141" t="s">
        <v>173</v>
      </c>
    </row>
    <row r="142" spans="1:4" x14ac:dyDescent="0.25">
      <c r="A142" s="1" t="str">
        <f>HYPERLINK("#'AWAYWORK_UG_ALL_3Y'!A1", "AWAYWORK_UG_ALL_3Y")</f>
        <v>AWAYWORK_UG_ALL_3Y</v>
      </c>
      <c r="D142" t="s">
        <v>174</v>
      </c>
    </row>
    <row r="143" spans="1:4" x14ac:dyDescent="0.25">
      <c r="A143" s="1" t="str">
        <f>HYPERLINK("#'AWAYWORK_PGC_ALL_3Y'!A1", "AWAYWORK_PGC_ALL_3Y")</f>
        <v>AWAYWORK_PGC_ALL_3Y</v>
      </c>
      <c r="D143" t="s">
        <v>175</v>
      </c>
    </row>
    <row r="144" spans="1:4" x14ac:dyDescent="0.25">
      <c r="A144" s="1" t="str">
        <f>HYPERLINK("#'AWAYWORK_PGR_ALL_3Y'!A1", "AWAYWORK_PGR_ALL_3Y")</f>
        <v>AWAYWORK_PGR_ALL_3Y</v>
      </c>
      <c r="D144" t="s">
        <v>176</v>
      </c>
    </row>
    <row r="145" spans="1:4" x14ac:dyDescent="0.25">
      <c r="A145" s="1" t="str">
        <f>HYPERLINK("#'AWAYWORK_UG_ALL_3Y_PERIOD'!A1", "AWAYWORK_UG_ALL_3Y_PERIOD")</f>
        <v>AWAYWORK_UG_ALL_3Y_PERIOD</v>
      </c>
      <c r="D145" t="s">
        <v>177</v>
      </c>
    </row>
    <row r="146" spans="1:4" x14ac:dyDescent="0.25">
      <c r="A146" s="1" t="str">
        <f>HYPERLINK("#'AWAYWORK_PGC_ALL_3Y_PERIOD'!A1", "AWAYWORK_PGC_ALL_3Y_PERIOD")</f>
        <v>AWAYWORK_PGC_ALL_3Y_PERIOD</v>
      </c>
      <c r="D146" t="s">
        <v>178</v>
      </c>
    </row>
    <row r="147" spans="1:4" x14ac:dyDescent="0.25">
      <c r="A147" s="1" t="str">
        <f>HYPERLINK("#'AWAYWORK_PGR_ALL_3Y_PERIOD'!A1", "AWAYWORK_PGR_ALL_3Y_PERIOD")</f>
        <v>AWAYWORK_PGR_ALL_3Y_PERIOD</v>
      </c>
      <c r="D147" t="s">
        <v>179</v>
      </c>
    </row>
    <row r="148" spans="1:4" x14ac:dyDescent="0.25">
      <c r="A148" s="1" t="str">
        <f>HYPERLINK("#'OCCF_UG_ALL_1Y_BFOE'!A1", "OCCF_UG_ALL_1Y_BFOE")</f>
        <v>OCCF_UG_ALL_1Y_BFOE</v>
      </c>
      <c r="D148" t="s">
        <v>180</v>
      </c>
    </row>
    <row r="149" spans="1:4" x14ac:dyDescent="0.25">
      <c r="A149" s="1" t="str">
        <f>HYPERLINK("#'OCCF_PGC_ALL_1Y_BFOE'!A1", "OCCF_PGC_ALL_1Y_BFOE")</f>
        <v>OCCF_PGC_ALL_1Y_BFOE</v>
      </c>
      <c r="D149" t="s">
        <v>181</v>
      </c>
    </row>
    <row r="150" spans="1:4" x14ac:dyDescent="0.25">
      <c r="A150" s="1" t="str">
        <f>HYPERLINK("#'OCCF_PGR_ALL_1Y_BFOE'!A1", "OCCF_PGR_ALL_1Y_BFOE")</f>
        <v>OCCF_PGR_ALL_1Y_BFOE</v>
      </c>
      <c r="D150" t="s">
        <v>182</v>
      </c>
    </row>
    <row r="151" spans="1:4" x14ac:dyDescent="0.25">
      <c r="A151" s="1" t="str">
        <f>HYPERLINK("#'OCCO_UG_ALL_1Y_BFOE'!A1", "OCCO_UG_ALL_1Y_BFOE")</f>
        <v>OCCO_UG_ALL_1Y_BFOE</v>
      </c>
      <c r="D151" t="s">
        <v>183</v>
      </c>
    </row>
    <row r="152" spans="1:4" x14ac:dyDescent="0.25">
      <c r="A152" s="1" t="str">
        <f>HYPERLINK("#'OCCO_PGC_ALL_1Y_BFOE'!A1", "OCCO_PGC_ALL_1Y_BFOE")</f>
        <v>OCCO_PGC_ALL_1Y_BFOE</v>
      </c>
      <c r="D152" t="s">
        <v>184</v>
      </c>
    </row>
    <row r="153" spans="1:4" x14ac:dyDescent="0.25">
      <c r="A153" s="1" t="str">
        <f>HYPERLINK("#'OCCO_PGR_ALL_1Y_BFOE'!A1", "OCCO_PGR_ALL_1Y_BFOE")</f>
        <v>OCCO_PGR_ALL_1Y_BFOE</v>
      </c>
      <c r="D153" t="s">
        <v>185</v>
      </c>
    </row>
    <row r="154" spans="1:4" x14ac:dyDescent="0.25">
      <c r="A154" s="1" t="str">
        <f>HYPERLINK("#'OCCF_UG_ALL_1Y_AREA'!A1", "OCCF_UG_ALL_1Y_AREA")</f>
        <v>OCCF_UG_ALL_1Y_AREA</v>
      </c>
      <c r="B154" t="s">
        <v>3315</v>
      </c>
      <c r="D154" t="s">
        <v>186</v>
      </c>
    </row>
    <row r="155" spans="1:4" x14ac:dyDescent="0.25">
      <c r="A155" s="1" t="str">
        <f>HYPERLINK("#'OCCF_PGC_ALL_1Y_AREA'!A1", "OCCF_PGC_ALL_1Y_AREA")</f>
        <v>OCCF_PGC_ALL_1Y_AREA</v>
      </c>
      <c r="B155" t="s">
        <v>3315</v>
      </c>
      <c r="D155" t="s">
        <v>187</v>
      </c>
    </row>
    <row r="156" spans="1:4" x14ac:dyDescent="0.25">
      <c r="A156" s="1" t="str">
        <f>HYPERLINK("#'OCCF_PGR_ALL_1Y_AREA'!A1", "OCCF_PGR_ALL_1Y_AREA")</f>
        <v>OCCF_PGR_ALL_1Y_AREA</v>
      </c>
      <c r="B156" t="s">
        <v>3315</v>
      </c>
      <c r="D156" t="s">
        <v>188</v>
      </c>
    </row>
    <row r="157" spans="1:4" x14ac:dyDescent="0.25">
      <c r="A157" s="1" t="str">
        <f>HYPERLINK("#'OCCO_UG_ALL_1Y_AREA'!A1", "OCCO_UG_ALL_1Y_AREA")</f>
        <v>OCCO_UG_ALL_1Y_AREA</v>
      </c>
      <c r="D157" t="s">
        <v>160</v>
      </c>
    </row>
    <row r="158" spans="1:4" x14ac:dyDescent="0.25">
      <c r="A158" s="1" t="str">
        <f>HYPERLINK("#'OCCO_PGC_ALL_1Y_AREA'!A1", "OCCO_PGC_ALL_1Y_AREA")</f>
        <v>OCCO_PGC_ALL_1Y_AREA</v>
      </c>
      <c r="D158" t="s">
        <v>189</v>
      </c>
    </row>
    <row r="159" spans="1:4" x14ac:dyDescent="0.25">
      <c r="A159" s="1" t="str">
        <f>HYPERLINK("#'OCCO_PGR_ALL_1Y_AREA'!A1", "OCCO_PGR_ALL_1Y_AREA")</f>
        <v>OCCO_PGR_ALL_1Y_AREA</v>
      </c>
      <c r="D159" t="s">
        <v>190</v>
      </c>
    </row>
    <row r="160" spans="1:4" x14ac:dyDescent="0.25">
      <c r="A160" s="1" t="str">
        <f>HYPERLINK("#'EMP_UG_ALL_1Y_HEPTYPE'!A1", "EMP_UG_ALL_1Y_HEPTYPE")</f>
        <v>EMP_UG_ALL_1Y_HEPTYPE</v>
      </c>
      <c r="D160" t="s">
        <v>191</v>
      </c>
    </row>
    <row r="161" spans="1:4" x14ac:dyDescent="0.25">
      <c r="A161" s="1" t="str">
        <f>HYPERLINK("#'EMP_PGC_ALL_1Y_HEPTYPE'!A1", "EMP_PGC_ALL_1Y_HEPTYPE")</f>
        <v>EMP_PGC_ALL_1Y_HEPTYPE</v>
      </c>
      <c r="D161" t="s">
        <v>192</v>
      </c>
    </row>
    <row r="162" spans="1:4" x14ac:dyDescent="0.25">
      <c r="A162" s="1" t="str">
        <f>HYPERLINK("#'EMP_PGR_ALL_1Y_HEPTYPE'!A1", "EMP_PGR_ALL_1Y_HEPTYPE")</f>
        <v>EMP_PGR_ALL_1Y_HEPTYPE</v>
      </c>
      <c r="D162" t="s">
        <v>193</v>
      </c>
    </row>
    <row r="163" spans="1:4" x14ac:dyDescent="0.25">
      <c r="A163" s="1" t="str">
        <f>HYPERLINK("#'SPOQSCL_UG_ALL_1Y_AREA'!A1", "SPOQSCL_UG_ALL_1Y_AREA")</f>
        <v>SPOQSCL_UG_ALL_1Y_AREA</v>
      </c>
      <c r="B163" t="s">
        <v>3316</v>
      </c>
      <c r="D163" t="s">
        <v>194</v>
      </c>
    </row>
    <row r="164" spans="1:4" x14ac:dyDescent="0.25">
      <c r="A164" s="1" t="str">
        <f>HYPERLINK("#'SPOQSCL_PGC_ALL_1Y_AREA'!A1", "SPOQSCL_PGC_ALL_1Y_AREA")</f>
        <v>SPOQSCL_PGC_ALL_1Y_AREA</v>
      </c>
      <c r="B164" t="s">
        <v>3316</v>
      </c>
      <c r="D164" t="s">
        <v>195</v>
      </c>
    </row>
    <row r="165" spans="1:4" x14ac:dyDescent="0.25">
      <c r="A165" s="1" t="str">
        <f>HYPERLINK("#'SPOQSCL_PGR_ALL_1Y_AREA'!A1", "SPOQSCL_PGR_ALL_1Y_AREA")</f>
        <v>SPOQSCL_PGR_ALL_1Y_AREA</v>
      </c>
      <c r="B165" t="s">
        <v>3316</v>
      </c>
      <c r="D165" t="s">
        <v>196</v>
      </c>
    </row>
    <row r="166" spans="1:4" x14ac:dyDescent="0.25">
      <c r="A166" s="1" t="str">
        <f>HYPERLINK("#'CRSPREP_UG_ALL_1Y_AREA'!A1", "CRSPREP_UG_ALL_1Y_AREA")</f>
        <v>CRSPREP_UG_ALL_1Y_AREA</v>
      </c>
      <c r="B166" t="s">
        <v>3317</v>
      </c>
      <c r="D166" t="s">
        <v>197</v>
      </c>
    </row>
    <row r="167" spans="1:4" x14ac:dyDescent="0.25">
      <c r="A167" s="1" t="str">
        <f>HYPERLINK("#'CRSPREP_PGC_ALL_1Y_AREA'!A1", "CRSPREP_PGC_ALL_1Y_AREA")</f>
        <v>CRSPREP_PGC_ALL_1Y_AREA</v>
      </c>
      <c r="B167" t="s">
        <v>3317</v>
      </c>
      <c r="D167" t="s">
        <v>198</v>
      </c>
    </row>
    <row r="168" spans="1:4" x14ac:dyDescent="0.25">
      <c r="A168" s="1" t="str">
        <f>HYPERLINK("#'CRSPREP_PGR_ALL_1Y_AREA'!A1", "CRSPREP_PGR_ALL_1Y_AREA")</f>
        <v>CRSPREP_PGR_ALL_1Y_AREA</v>
      </c>
      <c r="B168" t="s">
        <v>3317</v>
      </c>
      <c r="D168" t="s">
        <v>199</v>
      </c>
    </row>
    <row r="169" spans="1:4" x14ac:dyDescent="0.25">
      <c r="A169" s="1" t="str">
        <f>HYPERLINK("#'CRSPREP_UG_ALL_1Y_AREA_OCCF'!A1", "CRSPREP_UG_ALL_1Y_AREA_OCCF")</f>
        <v>CRSPREP_UG_ALL_1Y_AREA_OCCF</v>
      </c>
      <c r="B169" t="s">
        <v>3318</v>
      </c>
      <c r="D169" t="s">
        <v>200</v>
      </c>
    </row>
    <row r="170" spans="1:4" x14ac:dyDescent="0.25">
      <c r="A170" s="1" t="str">
        <f>HYPERLINK("#'CRSPREP_PGC_ALL_1Y_AREA_OCCF'!A1", "CRSPREP_PGC_ALL_1Y_AREA_OCCF")</f>
        <v>CRSPREP_PGC_ALL_1Y_AREA_OCCF</v>
      </c>
      <c r="B170" t="s">
        <v>3318</v>
      </c>
      <c r="D170" t="s">
        <v>201</v>
      </c>
    </row>
    <row r="171" spans="1:4" x14ac:dyDescent="0.25">
      <c r="A171" s="1" t="str">
        <f>HYPERLINK("#'CRSPREP_PGR_ALL_1Y_AREA_OCCF'!A1", "CRSPREP_PGR_ALL_1Y_AREA_OCCF")</f>
        <v>CRSPREP_PGR_ALL_1Y_AREA_OCCF</v>
      </c>
      <c r="B171" t="s">
        <v>3318</v>
      </c>
      <c r="D171" t="s">
        <v>202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4"/>
  <sheetViews>
    <sheetView workbookViewId="0"/>
  </sheetViews>
  <sheetFormatPr defaultColWidth="11.42578125" defaultRowHeight="15" x14ac:dyDescent="0.25"/>
  <cols>
    <col min="1" max="1" width="27.7109375" customWidth="1"/>
    <col min="2" max="7" width="30.7109375" customWidth="1"/>
  </cols>
  <sheetData>
    <row r="1" spans="1:8" x14ac:dyDescent="0.25">
      <c r="A1" s="4" t="s">
        <v>18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ht="25.5" x14ac:dyDescent="0.25">
      <c r="A2" s="3" t="s">
        <v>204</v>
      </c>
      <c r="B2" s="5" t="s">
        <v>320</v>
      </c>
      <c r="C2" s="5" t="s">
        <v>321</v>
      </c>
      <c r="D2" s="5" t="s">
        <v>322</v>
      </c>
      <c r="E2" s="5" t="s">
        <v>323</v>
      </c>
      <c r="F2" s="5" t="s">
        <v>324</v>
      </c>
      <c r="G2" s="5" t="s">
        <v>325</v>
      </c>
    </row>
    <row r="3" spans="1:8" x14ac:dyDescent="0.25">
      <c r="A3" t="s">
        <v>598</v>
      </c>
      <c r="B3" s="6" t="s">
        <v>215</v>
      </c>
      <c r="C3" s="6" t="s">
        <v>441</v>
      </c>
      <c r="D3" s="6" t="s">
        <v>230</v>
      </c>
      <c r="E3" s="6" t="s">
        <v>593</v>
      </c>
      <c r="F3" s="6" t="s">
        <v>256</v>
      </c>
      <c r="G3" s="6" t="s">
        <v>485</v>
      </c>
    </row>
    <row r="4" spans="1:8" x14ac:dyDescent="0.25">
      <c r="A4" t="s">
        <v>599</v>
      </c>
      <c r="B4" s="6" t="s">
        <v>591</v>
      </c>
      <c r="C4" s="6" t="s">
        <v>338</v>
      </c>
      <c r="D4" s="6" t="s">
        <v>592</v>
      </c>
      <c r="E4" s="6" t="s">
        <v>514</v>
      </c>
      <c r="F4" s="6" t="s">
        <v>255</v>
      </c>
      <c r="G4" s="6" t="s">
        <v>383</v>
      </c>
    </row>
    <row r="5" spans="1:8" x14ac:dyDescent="0.25">
      <c r="A5" t="s">
        <v>600</v>
      </c>
      <c r="B5" s="6" t="s">
        <v>651</v>
      </c>
      <c r="C5" s="6" t="s">
        <v>652</v>
      </c>
      <c r="D5" s="6" t="s">
        <v>239</v>
      </c>
      <c r="E5" s="6" t="s">
        <v>604</v>
      </c>
      <c r="F5" s="6" t="s">
        <v>501</v>
      </c>
      <c r="G5" s="6" t="s">
        <v>402</v>
      </c>
    </row>
    <row r="6" spans="1:8" x14ac:dyDescent="0.25">
      <c r="A6" t="s">
        <v>602</v>
      </c>
      <c r="B6" s="6" t="s">
        <v>653</v>
      </c>
      <c r="C6" s="6" t="s">
        <v>513</v>
      </c>
      <c r="D6" s="6" t="s">
        <v>257</v>
      </c>
      <c r="E6" s="6" t="s">
        <v>510</v>
      </c>
      <c r="F6" s="6" t="s">
        <v>527</v>
      </c>
      <c r="G6" s="6" t="s">
        <v>250</v>
      </c>
    </row>
    <row r="7" spans="1:8" x14ac:dyDescent="0.25">
      <c r="A7" t="s">
        <v>605</v>
      </c>
      <c r="B7" s="6" t="s">
        <v>224</v>
      </c>
      <c r="C7" s="6" t="s">
        <v>224</v>
      </c>
      <c r="D7" s="6" t="s">
        <v>224</v>
      </c>
      <c r="E7" s="6" t="s">
        <v>224</v>
      </c>
      <c r="F7" s="6" t="s">
        <v>224</v>
      </c>
      <c r="G7" s="6" t="s">
        <v>224</v>
      </c>
    </row>
    <row r="8" spans="1:8" x14ac:dyDescent="0.25">
      <c r="A8" t="s">
        <v>606</v>
      </c>
      <c r="B8" s="6" t="s">
        <v>228</v>
      </c>
      <c r="C8" s="6" t="s">
        <v>229</v>
      </c>
      <c r="D8" s="6" t="s">
        <v>243</v>
      </c>
      <c r="E8" s="6" t="s">
        <v>244</v>
      </c>
      <c r="F8" s="6" t="s">
        <v>259</v>
      </c>
      <c r="G8" s="6" t="s">
        <v>260</v>
      </c>
    </row>
    <row r="9" spans="1:8" x14ac:dyDescent="0.25">
      <c r="A9" t="s">
        <v>607</v>
      </c>
      <c r="B9" s="6" t="s">
        <v>216</v>
      </c>
      <c r="C9" s="6" t="s">
        <v>654</v>
      </c>
      <c r="D9" s="6" t="s">
        <v>655</v>
      </c>
      <c r="E9" s="6" t="s">
        <v>505</v>
      </c>
      <c r="F9" s="6" t="s">
        <v>368</v>
      </c>
      <c r="G9" s="6" t="s">
        <v>255</v>
      </c>
    </row>
    <row r="10" spans="1:8" x14ac:dyDescent="0.25">
      <c r="A10" t="s">
        <v>614</v>
      </c>
      <c r="B10" s="6" t="s">
        <v>656</v>
      </c>
      <c r="C10" s="6" t="s">
        <v>652</v>
      </c>
      <c r="D10" s="6" t="s">
        <v>349</v>
      </c>
      <c r="E10" s="6" t="s">
        <v>657</v>
      </c>
      <c r="F10" s="6" t="s">
        <v>475</v>
      </c>
      <c r="G10" s="6" t="s">
        <v>402</v>
      </c>
    </row>
    <row r="11" spans="1:8" x14ac:dyDescent="0.25">
      <c r="A11" t="s">
        <v>618</v>
      </c>
      <c r="B11" s="6" t="s">
        <v>338</v>
      </c>
      <c r="C11" s="6" t="s">
        <v>223</v>
      </c>
      <c r="D11" s="6" t="s">
        <v>658</v>
      </c>
      <c r="E11" s="6" t="s">
        <v>620</v>
      </c>
      <c r="F11" s="6" t="s">
        <v>474</v>
      </c>
      <c r="G11" s="6" t="s">
        <v>396</v>
      </c>
    </row>
    <row r="12" spans="1:8" x14ac:dyDescent="0.25">
      <c r="A12" t="s">
        <v>622</v>
      </c>
      <c r="B12" s="6" t="s">
        <v>228</v>
      </c>
      <c r="C12" s="6" t="s">
        <v>229</v>
      </c>
      <c r="D12" s="6" t="s">
        <v>659</v>
      </c>
      <c r="E12" s="6" t="s">
        <v>514</v>
      </c>
      <c r="F12" s="6" t="s">
        <v>259</v>
      </c>
      <c r="G12" s="6" t="s">
        <v>260</v>
      </c>
    </row>
    <row r="13" spans="1:8" x14ac:dyDescent="0.25">
      <c r="A13" t="s">
        <v>624</v>
      </c>
      <c r="B13" s="6" t="s">
        <v>660</v>
      </c>
      <c r="C13" s="6" t="s">
        <v>339</v>
      </c>
      <c r="D13" s="6" t="s">
        <v>243</v>
      </c>
      <c r="E13" s="6" t="s">
        <v>242</v>
      </c>
      <c r="F13" s="6" t="s">
        <v>484</v>
      </c>
      <c r="G13" s="6" t="s">
        <v>260</v>
      </c>
    </row>
    <row r="14" spans="1:8" x14ac:dyDescent="0.25">
      <c r="A14" t="s">
        <v>627</v>
      </c>
      <c r="B14" s="6" t="s">
        <v>216</v>
      </c>
      <c r="C14" s="6" t="s">
        <v>518</v>
      </c>
      <c r="D14" s="6" t="s">
        <v>239</v>
      </c>
      <c r="E14" s="6" t="s">
        <v>237</v>
      </c>
      <c r="F14" s="6" t="s">
        <v>661</v>
      </c>
      <c r="G14" s="6" t="s">
        <v>260</v>
      </c>
    </row>
    <row r="15" spans="1:8" x14ac:dyDescent="0.25">
      <c r="A15" t="s">
        <v>630</v>
      </c>
      <c r="B15" s="6" t="s">
        <v>579</v>
      </c>
      <c r="C15" s="6" t="s">
        <v>502</v>
      </c>
      <c r="D15" s="6" t="s">
        <v>217</v>
      </c>
      <c r="E15" s="6" t="s">
        <v>385</v>
      </c>
      <c r="F15" s="6" t="s">
        <v>467</v>
      </c>
      <c r="G15" s="6" t="s">
        <v>256</v>
      </c>
    </row>
    <row r="16" spans="1:8" x14ac:dyDescent="0.25">
      <c r="A16" t="s">
        <v>633</v>
      </c>
      <c r="B16" s="6" t="s">
        <v>662</v>
      </c>
      <c r="C16" s="6" t="s">
        <v>663</v>
      </c>
      <c r="D16" s="6" t="s">
        <v>217</v>
      </c>
      <c r="E16" s="6" t="s">
        <v>664</v>
      </c>
      <c r="F16" s="6" t="s">
        <v>484</v>
      </c>
      <c r="G16" s="6" t="s">
        <v>393</v>
      </c>
    </row>
    <row r="17" spans="1:7" x14ac:dyDescent="0.25">
      <c r="A17" t="s">
        <v>635</v>
      </c>
      <c r="B17" s="6" t="s">
        <v>204</v>
      </c>
      <c r="C17" s="6" t="s">
        <v>204</v>
      </c>
      <c r="D17" s="6" t="s">
        <v>204</v>
      </c>
      <c r="E17" s="6" t="s">
        <v>204</v>
      </c>
      <c r="F17" s="6" t="s">
        <v>204</v>
      </c>
      <c r="G17" s="6" t="s">
        <v>204</v>
      </c>
    </row>
    <row r="18" spans="1:7" x14ac:dyDescent="0.25">
      <c r="A18" t="s">
        <v>636</v>
      </c>
      <c r="B18" s="6" t="s">
        <v>204</v>
      </c>
      <c r="C18" s="6" t="s">
        <v>224</v>
      </c>
      <c r="D18" s="6" t="s">
        <v>204</v>
      </c>
      <c r="E18" s="6" t="s">
        <v>224</v>
      </c>
      <c r="F18" s="6" t="s">
        <v>204</v>
      </c>
      <c r="G18" s="6" t="s">
        <v>224</v>
      </c>
    </row>
    <row r="19" spans="1:7" x14ac:dyDescent="0.25">
      <c r="A19" t="s">
        <v>637</v>
      </c>
      <c r="B19" s="6" t="s">
        <v>204</v>
      </c>
      <c r="C19" s="6" t="s">
        <v>204</v>
      </c>
      <c r="D19" s="6" t="s">
        <v>204</v>
      </c>
      <c r="E19" s="6" t="s">
        <v>204</v>
      </c>
      <c r="F19" s="6" t="s">
        <v>204</v>
      </c>
      <c r="G19" s="6" t="s">
        <v>204</v>
      </c>
    </row>
    <row r="20" spans="1:7" x14ac:dyDescent="0.25">
      <c r="A20" t="s">
        <v>638</v>
      </c>
      <c r="B20" s="6" t="s">
        <v>224</v>
      </c>
      <c r="C20" s="6" t="s">
        <v>224</v>
      </c>
      <c r="D20" s="6" t="s">
        <v>224</v>
      </c>
      <c r="E20" s="6" t="s">
        <v>224</v>
      </c>
      <c r="F20" s="6" t="s">
        <v>224</v>
      </c>
      <c r="G20" s="6" t="s">
        <v>224</v>
      </c>
    </row>
    <row r="21" spans="1:7" x14ac:dyDescent="0.25">
      <c r="A21" t="s">
        <v>639</v>
      </c>
      <c r="B21" t="s">
        <v>224</v>
      </c>
      <c r="C21" t="s">
        <v>204</v>
      </c>
      <c r="D21" t="s">
        <v>224</v>
      </c>
      <c r="E21" t="s">
        <v>204</v>
      </c>
      <c r="F21" t="s">
        <v>224</v>
      </c>
      <c r="G21" t="s">
        <v>204</v>
      </c>
    </row>
    <row r="22" spans="1:7" x14ac:dyDescent="0.25">
      <c r="A22" s="4" t="s">
        <v>450</v>
      </c>
      <c r="B22" s="4" t="s">
        <v>228</v>
      </c>
      <c r="C22" s="4" t="s">
        <v>229</v>
      </c>
      <c r="D22" s="4" t="s">
        <v>243</v>
      </c>
      <c r="E22" s="4" t="s">
        <v>244</v>
      </c>
      <c r="F22" s="4" t="s">
        <v>259</v>
      </c>
      <c r="G22" s="4" t="s">
        <v>260</v>
      </c>
    </row>
    <row r="24" spans="1:7" x14ac:dyDescent="0.25">
      <c r="A24" t="s">
        <v>289</v>
      </c>
    </row>
    <row r="25" spans="1:7" x14ac:dyDescent="0.25">
      <c r="A25" t="s">
        <v>665</v>
      </c>
    </row>
    <row r="26" spans="1:7" x14ac:dyDescent="0.25">
      <c r="A26" t="s">
        <v>457</v>
      </c>
    </row>
    <row r="27" spans="1:7" x14ac:dyDescent="0.25">
      <c r="A27" t="s">
        <v>640</v>
      </c>
    </row>
    <row r="29" spans="1:7" x14ac:dyDescent="0.25">
      <c r="A29" t="s">
        <v>297</v>
      </c>
    </row>
    <row r="30" spans="1:7" x14ac:dyDescent="0.25">
      <c r="A30" t="s">
        <v>298</v>
      </c>
    </row>
    <row r="31" spans="1:7" x14ac:dyDescent="0.25">
      <c r="A31" t="s">
        <v>299</v>
      </c>
    </row>
    <row r="32" spans="1:7" x14ac:dyDescent="0.25">
      <c r="A32" t="s">
        <v>300</v>
      </c>
    </row>
    <row r="33" spans="1:1" x14ac:dyDescent="0.25">
      <c r="A33" t="s">
        <v>641</v>
      </c>
    </row>
    <row r="34" spans="1:1" x14ac:dyDescent="0.25">
      <c r="A34" t="s">
        <v>642</v>
      </c>
    </row>
    <row r="35" spans="1:1" x14ac:dyDescent="0.25">
      <c r="A35" t="s">
        <v>643</v>
      </c>
    </row>
    <row r="36" spans="1:1" x14ac:dyDescent="0.25">
      <c r="A36" t="s">
        <v>644</v>
      </c>
    </row>
    <row r="37" spans="1:1" x14ac:dyDescent="0.25">
      <c r="A37" t="s">
        <v>645</v>
      </c>
    </row>
    <row r="38" spans="1:1" x14ac:dyDescent="0.25">
      <c r="A38" t="s">
        <v>646</v>
      </c>
    </row>
    <row r="39" spans="1:1" x14ac:dyDescent="0.25">
      <c r="A39" t="s">
        <v>647</v>
      </c>
    </row>
    <row r="40" spans="1:1" x14ac:dyDescent="0.25">
      <c r="A40" t="s">
        <v>648</v>
      </c>
    </row>
    <row r="41" spans="1:1" x14ac:dyDescent="0.25">
      <c r="A41" t="s">
        <v>649</v>
      </c>
    </row>
    <row r="43" spans="1:1" x14ac:dyDescent="0.25">
      <c r="A43" t="s">
        <v>460</v>
      </c>
    </row>
    <row r="44" spans="1:1" x14ac:dyDescent="0.25">
      <c r="A44" t="s">
        <v>650</v>
      </c>
    </row>
  </sheetData>
  <pageMargins left="0.7" right="0.7" top="0.75" bottom="0.75" header="0.3" footer="0.3"/>
  <pageSetup paperSize="9" orientation="portrait" horizontalDpi="300" verticalDpi="300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N11"/>
  <sheetViews>
    <sheetView workbookViewId="0"/>
  </sheetViews>
  <sheetFormatPr defaultColWidth="11.42578125" defaultRowHeight="15" x14ac:dyDescent="0.25"/>
  <cols>
    <col min="1" max="1" width="33.7109375" customWidth="1"/>
    <col min="2" max="13" width="15.7109375" customWidth="1"/>
  </cols>
  <sheetData>
    <row r="1" spans="1:14" x14ac:dyDescent="0.25">
      <c r="A1" s="4" t="s">
        <v>127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1" t="str">
        <f>HYPERLINK("#'INDEX'!A1", "Back to INDEX")</f>
        <v>Back to INDEX</v>
      </c>
    </row>
    <row r="2" spans="1:14" ht="25.5" x14ac:dyDescent="0.25">
      <c r="A2" s="3" t="s">
        <v>204</v>
      </c>
      <c r="B2" s="5" t="s">
        <v>2612</v>
      </c>
      <c r="C2" s="5" t="s">
        <v>2613</v>
      </c>
      <c r="D2" s="5" t="s">
        <v>2614</v>
      </c>
      <c r="E2" s="5" t="s">
        <v>2615</v>
      </c>
      <c r="F2" s="5" t="s">
        <v>2616</v>
      </c>
      <c r="G2" s="5" t="s">
        <v>2617</v>
      </c>
      <c r="H2" s="5" t="s">
        <v>2618</v>
      </c>
      <c r="I2" s="5" t="s">
        <v>2619</v>
      </c>
      <c r="J2" s="5" t="s">
        <v>2620</v>
      </c>
      <c r="K2" s="5" t="s">
        <v>2554</v>
      </c>
      <c r="L2" s="5" t="s">
        <v>2555</v>
      </c>
      <c r="M2" s="5" t="s">
        <v>2556</v>
      </c>
    </row>
    <row r="3" spans="1:14" x14ac:dyDescent="0.25">
      <c r="A3" t="s">
        <v>2557</v>
      </c>
      <c r="B3" s="6" t="s">
        <v>2564</v>
      </c>
      <c r="C3" s="6" t="s">
        <v>2621</v>
      </c>
      <c r="D3" s="6" t="s">
        <v>2622</v>
      </c>
      <c r="E3" s="6" t="s">
        <v>2561</v>
      </c>
      <c r="F3" s="6" t="s">
        <v>2562</v>
      </c>
      <c r="G3" s="6" t="s">
        <v>2563</v>
      </c>
      <c r="H3" s="6" t="s">
        <v>2564</v>
      </c>
      <c r="I3" s="6" t="s">
        <v>2623</v>
      </c>
      <c r="J3" s="6" t="s">
        <v>2624</v>
      </c>
      <c r="K3" s="6" t="s">
        <v>2564</v>
      </c>
      <c r="L3" s="6" t="s">
        <v>2625</v>
      </c>
      <c r="M3" s="6" t="s">
        <v>2626</v>
      </c>
    </row>
    <row r="4" spans="1:14" x14ac:dyDescent="0.25">
      <c r="A4" t="s">
        <v>2569</v>
      </c>
      <c r="B4" s="6" t="s">
        <v>2627</v>
      </c>
      <c r="C4" s="6" t="s">
        <v>2628</v>
      </c>
      <c r="D4" s="6" t="s">
        <v>2629</v>
      </c>
      <c r="E4" s="6" t="s">
        <v>2630</v>
      </c>
      <c r="F4" s="6" t="s">
        <v>2631</v>
      </c>
      <c r="G4" s="6" t="s">
        <v>2632</v>
      </c>
      <c r="H4" s="6" t="s">
        <v>2633</v>
      </c>
      <c r="I4" s="6" t="s">
        <v>2634</v>
      </c>
      <c r="J4" s="6" t="s">
        <v>2635</v>
      </c>
      <c r="K4" s="6" t="s">
        <v>2636</v>
      </c>
      <c r="L4" s="6" t="s">
        <v>2637</v>
      </c>
      <c r="M4" s="6" t="s">
        <v>2638</v>
      </c>
    </row>
    <row r="5" spans="1:14" x14ac:dyDescent="0.25">
      <c r="A5" t="s">
        <v>2582</v>
      </c>
      <c r="B5" s="6" t="s">
        <v>2639</v>
      </c>
      <c r="C5" s="6" t="s">
        <v>2640</v>
      </c>
      <c r="D5" s="6" t="s">
        <v>2641</v>
      </c>
      <c r="E5" s="6" t="s">
        <v>2642</v>
      </c>
      <c r="F5" s="6" t="s">
        <v>2643</v>
      </c>
      <c r="G5" s="6" t="s">
        <v>2644</v>
      </c>
      <c r="H5" s="6" t="s">
        <v>2645</v>
      </c>
      <c r="I5" s="6" t="s">
        <v>2646</v>
      </c>
      <c r="J5" s="6" t="s">
        <v>2647</v>
      </c>
      <c r="K5" s="6" t="s">
        <v>2648</v>
      </c>
      <c r="L5" s="6" t="s">
        <v>2649</v>
      </c>
      <c r="M5" s="6" t="s">
        <v>2650</v>
      </c>
    </row>
    <row r="6" spans="1:14" x14ac:dyDescent="0.25">
      <c r="A6" t="s">
        <v>2595</v>
      </c>
      <c r="B6" t="s">
        <v>2651</v>
      </c>
      <c r="C6" t="s">
        <v>2652</v>
      </c>
      <c r="D6" t="s">
        <v>2653</v>
      </c>
      <c r="E6" t="s">
        <v>2654</v>
      </c>
      <c r="F6" t="s">
        <v>2655</v>
      </c>
      <c r="G6" t="s">
        <v>2656</v>
      </c>
      <c r="H6" t="s">
        <v>2657</v>
      </c>
      <c r="I6" t="s">
        <v>2658</v>
      </c>
      <c r="J6" t="s">
        <v>2659</v>
      </c>
      <c r="K6" t="s">
        <v>2660</v>
      </c>
      <c r="L6" t="s">
        <v>2661</v>
      </c>
      <c r="M6" t="s">
        <v>2662</v>
      </c>
    </row>
    <row r="7" spans="1:14" x14ac:dyDescent="0.25">
      <c r="A7" t="s">
        <v>2608</v>
      </c>
      <c r="B7" t="s">
        <v>2071</v>
      </c>
      <c r="C7" t="s">
        <v>2112</v>
      </c>
      <c r="D7" t="s">
        <v>2080</v>
      </c>
      <c r="E7" t="s">
        <v>2071</v>
      </c>
      <c r="F7" t="s">
        <v>2113</v>
      </c>
      <c r="G7" t="s">
        <v>2378</v>
      </c>
      <c r="H7" t="s">
        <v>2663</v>
      </c>
      <c r="I7" t="s">
        <v>2149</v>
      </c>
      <c r="J7" t="s">
        <v>316</v>
      </c>
      <c r="K7" t="s">
        <v>2561</v>
      </c>
      <c r="L7" t="s">
        <v>2664</v>
      </c>
      <c r="M7" t="s">
        <v>2148</v>
      </c>
    </row>
    <row r="9" spans="1:14" x14ac:dyDescent="0.25">
      <c r="A9" t="s">
        <v>460</v>
      </c>
    </row>
    <row r="10" spans="1:14" x14ac:dyDescent="0.25">
      <c r="A10" t="s">
        <v>2610</v>
      </c>
    </row>
    <row r="11" spans="1:14" x14ac:dyDescent="0.25">
      <c r="A11" t="s">
        <v>2611</v>
      </c>
    </row>
  </sheetData>
  <pageMargins left="0.7" right="0.7" top="0.75" bottom="0.75" header="0.3" footer="0.3"/>
  <pageSetup paperSize="9" orientation="portrait" horizontalDpi="300" verticalDpi="300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N11"/>
  <sheetViews>
    <sheetView workbookViewId="0"/>
  </sheetViews>
  <sheetFormatPr defaultColWidth="11.42578125" defaultRowHeight="15" x14ac:dyDescent="0.25"/>
  <cols>
    <col min="1" max="1" width="33.7109375" customWidth="1"/>
    <col min="2" max="13" width="15.7109375" customWidth="1"/>
  </cols>
  <sheetData>
    <row r="1" spans="1:14" x14ac:dyDescent="0.25">
      <c r="A1" s="4" t="s">
        <v>128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1" t="str">
        <f>HYPERLINK("#'INDEX'!A1", "Back to INDEX")</f>
        <v>Back to INDEX</v>
      </c>
    </row>
    <row r="2" spans="1:14" ht="25.5" x14ac:dyDescent="0.25">
      <c r="A2" s="3" t="s">
        <v>204</v>
      </c>
      <c r="B2" s="5" t="s">
        <v>2665</v>
      </c>
      <c r="C2" s="5" t="s">
        <v>2666</v>
      </c>
      <c r="D2" s="5" t="s">
        <v>2667</v>
      </c>
      <c r="E2" s="5" t="s">
        <v>2668</v>
      </c>
      <c r="F2" s="5" t="s">
        <v>2669</v>
      </c>
      <c r="G2" s="5" t="s">
        <v>2670</v>
      </c>
      <c r="H2" s="5" t="s">
        <v>2671</v>
      </c>
      <c r="I2" s="5" t="s">
        <v>2672</v>
      </c>
      <c r="J2" s="5" t="s">
        <v>2673</v>
      </c>
      <c r="K2" s="5" t="s">
        <v>2554</v>
      </c>
      <c r="L2" s="5" t="s">
        <v>2555</v>
      </c>
      <c r="M2" s="5" t="s">
        <v>2556</v>
      </c>
    </row>
    <row r="3" spans="1:14" x14ac:dyDescent="0.25">
      <c r="A3" t="s">
        <v>2557</v>
      </c>
      <c r="B3" s="6" t="s">
        <v>2558</v>
      </c>
      <c r="C3" s="6" t="s">
        <v>2674</v>
      </c>
      <c r="D3" s="6" t="s">
        <v>2566</v>
      </c>
      <c r="E3" s="6" t="s">
        <v>2675</v>
      </c>
      <c r="F3" s="6" t="s">
        <v>2676</v>
      </c>
      <c r="G3" s="6" t="s">
        <v>2677</v>
      </c>
      <c r="H3" s="6" t="s">
        <v>2558</v>
      </c>
      <c r="I3" s="6" t="s">
        <v>2678</v>
      </c>
      <c r="J3" s="6" t="s">
        <v>2622</v>
      </c>
      <c r="K3" s="6" t="s">
        <v>2558</v>
      </c>
      <c r="L3" s="6" t="s">
        <v>2679</v>
      </c>
      <c r="M3" s="6" t="s">
        <v>2568</v>
      </c>
    </row>
    <row r="4" spans="1:14" x14ac:dyDescent="0.25">
      <c r="A4" t="s">
        <v>2569</v>
      </c>
      <c r="B4" s="6" t="s">
        <v>2680</v>
      </c>
      <c r="C4" s="6" t="s">
        <v>2681</v>
      </c>
      <c r="D4" s="6" t="s">
        <v>2682</v>
      </c>
      <c r="E4" s="6" t="s">
        <v>2683</v>
      </c>
      <c r="F4" s="6" t="s">
        <v>2684</v>
      </c>
      <c r="G4" s="6" t="s">
        <v>2685</v>
      </c>
      <c r="H4" s="6" t="s">
        <v>2686</v>
      </c>
      <c r="I4" s="6" t="s">
        <v>2687</v>
      </c>
      <c r="J4" s="6" t="s">
        <v>2688</v>
      </c>
      <c r="K4" s="6" t="s">
        <v>2689</v>
      </c>
      <c r="L4" s="6" t="s">
        <v>2690</v>
      </c>
      <c r="M4" s="6" t="s">
        <v>2691</v>
      </c>
    </row>
    <row r="5" spans="1:14" x14ac:dyDescent="0.25">
      <c r="A5" t="s">
        <v>2582</v>
      </c>
      <c r="B5" s="6" t="s">
        <v>2692</v>
      </c>
      <c r="C5" s="6" t="s">
        <v>2693</v>
      </c>
      <c r="D5" s="6" t="s">
        <v>2694</v>
      </c>
      <c r="E5" s="6" t="s">
        <v>2695</v>
      </c>
      <c r="F5" s="6" t="s">
        <v>2696</v>
      </c>
      <c r="G5" s="6" t="s">
        <v>2697</v>
      </c>
      <c r="H5" s="6" t="s">
        <v>2698</v>
      </c>
      <c r="I5" s="6" t="s">
        <v>2699</v>
      </c>
      <c r="J5" s="6" t="s">
        <v>2700</v>
      </c>
      <c r="K5" s="6" t="s">
        <v>2701</v>
      </c>
      <c r="L5" s="6" t="s">
        <v>2702</v>
      </c>
      <c r="M5" s="6" t="s">
        <v>2703</v>
      </c>
    </row>
    <row r="6" spans="1:14" x14ac:dyDescent="0.25">
      <c r="A6" t="s">
        <v>2595</v>
      </c>
      <c r="B6" t="s">
        <v>2704</v>
      </c>
      <c r="C6" t="s">
        <v>2705</v>
      </c>
      <c r="D6" t="s">
        <v>2706</v>
      </c>
      <c r="E6" t="s">
        <v>2707</v>
      </c>
      <c r="F6" t="s">
        <v>2708</v>
      </c>
      <c r="G6" t="s">
        <v>2709</v>
      </c>
      <c r="H6" t="s">
        <v>2710</v>
      </c>
      <c r="I6" t="s">
        <v>2711</v>
      </c>
      <c r="J6" t="s">
        <v>2712</v>
      </c>
      <c r="K6" t="s">
        <v>2713</v>
      </c>
      <c r="L6" t="s">
        <v>2714</v>
      </c>
      <c r="M6" t="s">
        <v>2715</v>
      </c>
    </row>
    <row r="7" spans="1:14" x14ac:dyDescent="0.25">
      <c r="A7" t="s">
        <v>2608</v>
      </c>
      <c r="B7" t="s">
        <v>2390</v>
      </c>
      <c r="C7" t="s">
        <v>2716</v>
      </c>
      <c r="D7" t="s">
        <v>2717</v>
      </c>
      <c r="E7" t="s">
        <v>1977</v>
      </c>
      <c r="F7" t="s">
        <v>2085</v>
      </c>
      <c r="G7" t="s">
        <v>285</v>
      </c>
      <c r="H7" t="s">
        <v>2718</v>
      </c>
      <c r="I7" t="s">
        <v>2719</v>
      </c>
      <c r="J7" t="s">
        <v>2720</v>
      </c>
      <c r="K7" t="s">
        <v>2278</v>
      </c>
      <c r="L7" t="s">
        <v>2401</v>
      </c>
      <c r="M7" t="s">
        <v>2339</v>
      </c>
    </row>
    <row r="9" spans="1:14" x14ac:dyDescent="0.25">
      <c r="A9" t="s">
        <v>460</v>
      </c>
    </row>
    <row r="10" spans="1:14" x14ac:dyDescent="0.25">
      <c r="A10" t="s">
        <v>2610</v>
      </c>
    </row>
    <row r="11" spans="1:14" x14ac:dyDescent="0.25">
      <c r="A11" t="s">
        <v>2611</v>
      </c>
    </row>
  </sheetData>
  <pageMargins left="0.7" right="0.7" top="0.75" bottom="0.75" header="0.3" footer="0.3"/>
  <pageSetup paperSize="9" orientation="portrait" horizontalDpi="300" verticalDpi="300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N11"/>
  <sheetViews>
    <sheetView workbookViewId="0"/>
  </sheetViews>
  <sheetFormatPr defaultColWidth="11.42578125" defaultRowHeight="15" x14ac:dyDescent="0.25"/>
  <cols>
    <col min="1" max="1" width="33.7109375" customWidth="1"/>
    <col min="2" max="13" width="15.7109375" customWidth="1"/>
  </cols>
  <sheetData>
    <row r="1" spans="1:14" x14ac:dyDescent="0.25">
      <c r="A1" s="4" t="s">
        <v>129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1" t="str">
        <f>HYPERLINK("#'INDEX'!A1", "Back to INDEX")</f>
        <v>Back to INDEX</v>
      </c>
    </row>
    <row r="2" spans="1:14" ht="25.5" x14ac:dyDescent="0.25">
      <c r="A2" s="3" t="s">
        <v>204</v>
      </c>
      <c r="B2" s="5" t="s">
        <v>2721</v>
      </c>
      <c r="C2" s="5" t="s">
        <v>2722</v>
      </c>
      <c r="D2" s="5" t="s">
        <v>2723</v>
      </c>
      <c r="E2" s="5" t="s">
        <v>2724</v>
      </c>
      <c r="F2" s="5" t="s">
        <v>2725</v>
      </c>
      <c r="G2" s="5" t="s">
        <v>2726</v>
      </c>
      <c r="H2" s="5" t="s">
        <v>2727</v>
      </c>
      <c r="I2" s="5" t="s">
        <v>2728</v>
      </c>
      <c r="J2" s="5" t="s">
        <v>2729</v>
      </c>
      <c r="K2" s="5" t="s">
        <v>2554</v>
      </c>
      <c r="L2" s="5" t="s">
        <v>2555</v>
      </c>
      <c r="M2" s="5" t="s">
        <v>2556</v>
      </c>
    </row>
    <row r="3" spans="1:14" x14ac:dyDescent="0.25">
      <c r="A3" t="s">
        <v>2557</v>
      </c>
      <c r="B3" s="6" t="s">
        <v>2730</v>
      </c>
      <c r="C3" s="6" t="s">
        <v>2730</v>
      </c>
      <c r="D3" s="6" t="s">
        <v>2731</v>
      </c>
      <c r="E3" s="6" t="s">
        <v>2732</v>
      </c>
      <c r="F3" s="6" t="s">
        <v>2733</v>
      </c>
      <c r="G3" s="6" t="s">
        <v>2734</v>
      </c>
      <c r="H3" s="6" t="s">
        <v>2558</v>
      </c>
      <c r="I3" s="6" t="s">
        <v>2565</v>
      </c>
      <c r="J3" s="6" t="s">
        <v>2735</v>
      </c>
      <c r="K3" s="6" t="s">
        <v>2558</v>
      </c>
      <c r="L3" s="6" t="s">
        <v>2678</v>
      </c>
      <c r="M3" s="6" t="s">
        <v>2622</v>
      </c>
    </row>
    <row r="4" spans="1:14" x14ac:dyDescent="0.25">
      <c r="A4" t="s">
        <v>2569</v>
      </c>
      <c r="B4" s="6" t="s">
        <v>2736</v>
      </c>
      <c r="C4" s="6" t="s">
        <v>2737</v>
      </c>
      <c r="D4" s="6" t="s">
        <v>2738</v>
      </c>
      <c r="E4" s="6" t="s">
        <v>2739</v>
      </c>
      <c r="F4" s="6" t="s">
        <v>2740</v>
      </c>
      <c r="G4" s="6" t="s">
        <v>2741</v>
      </c>
      <c r="H4" s="6" t="s">
        <v>2742</v>
      </c>
      <c r="I4" s="6" t="s">
        <v>2743</v>
      </c>
      <c r="J4" s="6" t="s">
        <v>2744</v>
      </c>
      <c r="K4" s="6" t="s">
        <v>2745</v>
      </c>
      <c r="L4" s="6" t="s">
        <v>2746</v>
      </c>
      <c r="M4" s="6" t="s">
        <v>2747</v>
      </c>
    </row>
    <row r="5" spans="1:14" x14ac:dyDescent="0.25">
      <c r="A5" t="s">
        <v>2582</v>
      </c>
      <c r="B5" s="6" t="s">
        <v>2748</v>
      </c>
      <c r="C5" s="6" t="s">
        <v>2749</v>
      </c>
      <c r="D5" s="6" t="s">
        <v>2750</v>
      </c>
      <c r="E5" s="6" t="s">
        <v>2751</v>
      </c>
      <c r="F5" s="6" t="s">
        <v>2752</v>
      </c>
      <c r="G5" s="6" t="s">
        <v>2753</v>
      </c>
      <c r="H5" s="6" t="s">
        <v>2754</v>
      </c>
      <c r="I5" s="6" t="s">
        <v>2755</v>
      </c>
      <c r="J5" s="6" t="s">
        <v>2756</v>
      </c>
      <c r="K5" s="6" t="s">
        <v>2757</v>
      </c>
      <c r="L5" s="6" t="s">
        <v>2758</v>
      </c>
      <c r="M5" s="6" t="s">
        <v>2759</v>
      </c>
    </row>
    <row r="6" spans="1:14" x14ac:dyDescent="0.25">
      <c r="A6" t="s">
        <v>2595</v>
      </c>
      <c r="B6" t="s">
        <v>2760</v>
      </c>
      <c r="C6" t="s">
        <v>2761</v>
      </c>
      <c r="D6" t="s">
        <v>2762</v>
      </c>
      <c r="E6" t="s">
        <v>2763</v>
      </c>
      <c r="F6" t="s">
        <v>2764</v>
      </c>
      <c r="G6" t="s">
        <v>2765</v>
      </c>
      <c r="H6" t="s">
        <v>2766</v>
      </c>
      <c r="I6" t="s">
        <v>2767</v>
      </c>
      <c r="J6" t="s">
        <v>2768</v>
      </c>
      <c r="K6" t="s">
        <v>2769</v>
      </c>
      <c r="L6" t="s">
        <v>2770</v>
      </c>
      <c r="M6" t="s">
        <v>2771</v>
      </c>
    </row>
    <row r="7" spans="1:14" x14ac:dyDescent="0.25">
      <c r="A7" t="s">
        <v>2608</v>
      </c>
      <c r="B7" t="s">
        <v>2359</v>
      </c>
      <c r="C7" t="s">
        <v>2716</v>
      </c>
      <c r="D7" t="s">
        <v>2562</v>
      </c>
      <c r="E7" t="s">
        <v>2163</v>
      </c>
      <c r="F7" t="s">
        <v>2562</v>
      </c>
      <c r="G7" t="s">
        <v>2405</v>
      </c>
      <c r="H7" t="s">
        <v>2772</v>
      </c>
      <c r="I7" t="s">
        <v>2459</v>
      </c>
      <c r="J7" t="s">
        <v>2405</v>
      </c>
      <c r="K7" t="s">
        <v>2151</v>
      </c>
      <c r="L7" t="s">
        <v>2401</v>
      </c>
      <c r="M7" t="s">
        <v>2773</v>
      </c>
    </row>
    <row r="9" spans="1:14" x14ac:dyDescent="0.25">
      <c r="A9" t="s">
        <v>460</v>
      </c>
    </row>
    <row r="10" spans="1:14" x14ac:dyDescent="0.25">
      <c r="A10" t="s">
        <v>2610</v>
      </c>
    </row>
    <row r="11" spans="1:14" x14ac:dyDescent="0.25">
      <c r="A11" t="s">
        <v>2611</v>
      </c>
    </row>
  </sheetData>
  <pageMargins left="0.7" right="0.7" top="0.75" bottom="0.75" header="0.3" footer="0.3"/>
  <pageSetup paperSize="9" orientation="portrait" horizontalDpi="300" verticalDpi="300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F48"/>
  <sheetViews>
    <sheetView workbookViewId="0"/>
  </sheetViews>
  <sheetFormatPr defaultColWidth="11.42578125" defaultRowHeight="15" x14ac:dyDescent="0.25"/>
  <cols>
    <col min="1" max="1" width="38.7109375" customWidth="1"/>
    <col min="2" max="5" width="22.7109375" customWidth="1"/>
  </cols>
  <sheetData>
    <row r="1" spans="1:6" x14ac:dyDescent="0.25">
      <c r="A1" s="4" t="s">
        <v>131</v>
      </c>
      <c r="B1" s="6"/>
      <c r="C1" s="6"/>
      <c r="D1" s="6"/>
      <c r="E1" s="6"/>
      <c r="F1" s="1" t="str">
        <f>HYPERLINK("#'INDEX'!A1", "Back to INDEX")</f>
        <v>Back to INDEX</v>
      </c>
    </row>
    <row r="2" spans="1:6" x14ac:dyDescent="0.25">
      <c r="A2" s="3" t="s">
        <v>204</v>
      </c>
      <c r="B2" s="5" t="s">
        <v>2774</v>
      </c>
      <c r="C2" s="5" t="s">
        <v>2775</v>
      </c>
      <c r="D2" s="5" t="s">
        <v>2776</v>
      </c>
      <c r="E2" s="5" t="s">
        <v>975</v>
      </c>
    </row>
    <row r="3" spans="1:6" x14ac:dyDescent="0.25">
      <c r="A3" t="s">
        <v>1203</v>
      </c>
      <c r="B3" s="6" t="s">
        <v>2777</v>
      </c>
      <c r="C3" s="6" t="s">
        <v>2202</v>
      </c>
      <c r="D3" s="6" t="s">
        <v>2778</v>
      </c>
      <c r="E3" s="6" t="s">
        <v>885</v>
      </c>
    </row>
    <row r="4" spans="1:6" x14ac:dyDescent="0.25">
      <c r="A4" t="s">
        <v>1208</v>
      </c>
      <c r="B4" s="6" t="s">
        <v>204</v>
      </c>
      <c r="C4" s="6" t="s">
        <v>204</v>
      </c>
      <c r="D4" s="6" t="s">
        <v>327</v>
      </c>
      <c r="E4" s="6" t="s">
        <v>327</v>
      </c>
    </row>
    <row r="5" spans="1:6" x14ac:dyDescent="0.25">
      <c r="A5" t="s">
        <v>1212</v>
      </c>
      <c r="B5" s="6" t="s">
        <v>2779</v>
      </c>
      <c r="C5" s="6" t="s">
        <v>2170</v>
      </c>
      <c r="D5" s="6" t="s">
        <v>2148</v>
      </c>
      <c r="E5" s="6" t="s">
        <v>2163</v>
      </c>
    </row>
    <row r="6" spans="1:6" x14ac:dyDescent="0.25">
      <c r="A6" t="s">
        <v>1216</v>
      </c>
      <c r="B6" s="6" t="s">
        <v>275</v>
      </c>
      <c r="C6" s="6" t="s">
        <v>2091</v>
      </c>
      <c r="D6" s="6" t="s">
        <v>2342</v>
      </c>
      <c r="E6" s="6" t="s">
        <v>2350</v>
      </c>
    </row>
    <row r="7" spans="1:6" x14ac:dyDescent="0.25">
      <c r="A7" t="s">
        <v>1220</v>
      </c>
      <c r="B7" s="6" t="s">
        <v>2479</v>
      </c>
      <c r="C7" s="6" t="s">
        <v>2171</v>
      </c>
      <c r="D7" s="6" t="s">
        <v>2778</v>
      </c>
      <c r="E7" s="6" t="s">
        <v>2780</v>
      </c>
    </row>
    <row r="8" spans="1:6" x14ac:dyDescent="0.25">
      <c r="A8" t="s">
        <v>1225</v>
      </c>
      <c r="B8" s="6" t="s">
        <v>2781</v>
      </c>
      <c r="C8" s="6" t="s">
        <v>2782</v>
      </c>
      <c r="D8" s="6" t="s">
        <v>2008</v>
      </c>
      <c r="E8" s="6" t="s">
        <v>2459</v>
      </c>
    </row>
    <row r="9" spans="1:6" x14ac:dyDescent="0.25">
      <c r="A9" t="s">
        <v>1230</v>
      </c>
      <c r="B9" s="6" t="s">
        <v>2783</v>
      </c>
      <c r="C9" s="6" t="s">
        <v>204</v>
      </c>
      <c r="D9" s="6" t="s">
        <v>2350</v>
      </c>
      <c r="E9" s="6" t="s">
        <v>2717</v>
      </c>
    </row>
    <row r="10" spans="1:6" x14ac:dyDescent="0.25">
      <c r="A10" t="s">
        <v>1235</v>
      </c>
      <c r="B10" s="6" t="s">
        <v>2784</v>
      </c>
      <c r="C10" s="6" t="s">
        <v>741</v>
      </c>
      <c r="D10" s="6" t="s">
        <v>2180</v>
      </c>
      <c r="E10" s="6" t="s">
        <v>2076</v>
      </c>
    </row>
    <row r="11" spans="1:6" x14ac:dyDescent="0.25">
      <c r="A11" t="s">
        <v>1240</v>
      </c>
      <c r="B11" s="6" t="s">
        <v>882</v>
      </c>
      <c r="C11" s="6" t="s">
        <v>316</v>
      </c>
      <c r="D11" s="6" t="s">
        <v>434</v>
      </c>
      <c r="E11" s="6" t="s">
        <v>2365</v>
      </c>
    </row>
    <row r="12" spans="1:6" x14ac:dyDescent="0.25">
      <c r="A12" t="s">
        <v>1245</v>
      </c>
      <c r="B12" s="6" t="s">
        <v>2717</v>
      </c>
      <c r="C12" s="6" t="s">
        <v>2339</v>
      </c>
      <c r="D12" s="6" t="s">
        <v>2785</v>
      </c>
      <c r="E12" s="6" t="s">
        <v>2401</v>
      </c>
    </row>
    <row r="13" spans="1:6" x14ac:dyDescent="0.25">
      <c r="A13" t="s">
        <v>1250</v>
      </c>
      <c r="B13" s="6" t="s">
        <v>2099</v>
      </c>
      <c r="C13" s="6" t="s">
        <v>2342</v>
      </c>
      <c r="D13" s="6" t="s">
        <v>2345</v>
      </c>
      <c r="E13" s="6" t="s">
        <v>2786</v>
      </c>
    </row>
    <row r="14" spans="1:6" x14ac:dyDescent="0.25">
      <c r="A14" t="s">
        <v>1255</v>
      </c>
      <c r="B14" s="6" t="s">
        <v>2538</v>
      </c>
      <c r="C14" s="6" t="s">
        <v>204</v>
      </c>
      <c r="D14" s="6" t="s">
        <v>1917</v>
      </c>
      <c r="E14" s="6" t="s">
        <v>2331</v>
      </c>
    </row>
    <row r="15" spans="1:6" x14ac:dyDescent="0.25">
      <c r="A15" t="s">
        <v>1260</v>
      </c>
      <c r="B15" s="6" t="s">
        <v>2780</v>
      </c>
      <c r="C15" s="6" t="s">
        <v>2787</v>
      </c>
      <c r="D15" s="6" t="s">
        <v>875</v>
      </c>
      <c r="E15" s="6" t="s">
        <v>222</v>
      </c>
    </row>
    <row r="16" spans="1:6" x14ac:dyDescent="0.25">
      <c r="A16" t="s">
        <v>1265</v>
      </c>
      <c r="B16" s="6" t="s">
        <v>2788</v>
      </c>
      <c r="C16" s="6" t="s">
        <v>2202</v>
      </c>
      <c r="D16" s="6" t="s">
        <v>2202</v>
      </c>
      <c r="E16" s="6" t="s">
        <v>2789</v>
      </c>
    </row>
    <row r="17" spans="1:5" x14ac:dyDescent="0.25">
      <c r="A17" t="s">
        <v>1270</v>
      </c>
      <c r="B17" s="6" t="s">
        <v>2460</v>
      </c>
      <c r="C17" s="6" t="s">
        <v>2184</v>
      </c>
      <c r="D17" s="6" t="s">
        <v>2091</v>
      </c>
      <c r="E17" s="6" t="s">
        <v>2457</v>
      </c>
    </row>
    <row r="18" spans="1:5" x14ac:dyDescent="0.25">
      <c r="A18" t="s">
        <v>1275</v>
      </c>
      <c r="B18" s="6" t="s">
        <v>2178</v>
      </c>
      <c r="C18" s="6" t="s">
        <v>2790</v>
      </c>
      <c r="D18" s="6" t="s">
        <v>2468</v>
      </c>
      <c r="E18" s="6" t="s">
        <v>2081</v>
      </c>
    </row>
    <row r="19" spans="1:5" x14ac:dyDescent="0.25">
      <c r="A19" t="s">
        <v>1280</v>
      </c>
      <c r="B19" s="6" t="s">
        <v>2791</v>
      </c>
      <c r="C19" s="6" t="s">
        <v>2152</v>
      </c>
      <c r="D19" s="6" t="s">
        <v>2792</v>
      </c>
      <c r="E19" s="6" t="s">
        <v>2347</v>
      </c>
    </row>
    <row r="20" spans="1:5" x14ac:dyDescent="0.25">
      <c r="A20" t="s">
        <v>1285</v>
      </c>
      <c r="B20" s="6" t="s">
        <v>2793</v>
      </c>
      <c r="C20" s="6" t="s">
        <v>2794</v>
      </c>
      <c r="D20" s="6" t="s">
        <v>2719</v>
      </c>
      <c r="E20" s="6" t="s">
        <v>2076</v>
      </c>
    </row>
    <row r="21" spans="1:5" x14ac:dyDescent="0.25">
      <c r="A21" t="s">
        <v>1290</v>
      </c>
      <c r="B21" s="6" t="s">
        <v>2266</v>
      </c>
      <c r="C21" s="6" t="s">
        <v>2144</v>
      </c>
      <c r="D21" s="6" t="s">
        <v>2081</v>
      </c>
      <c r="E21" s="6" t="s">
        <v>2795</v>
      </c>
    </row>
    <row r="22" spans="1:5" x14ac:dyDescent="0.25">
      <c r="A22" t="s">
        <v>1295</v>
      </c>
      <c r="B22" s="6" t="s">
        <v>2796</v>
      </c>
      <c r="C22" s="6" t="s">
        <v>2389</v>
      </c>
      <c r="D22" s="6" t="s">
        <v>2539</v>
      </c>
      <c r="E22" s="6" t="s">
        <v>2460</v>
      </c>
    </row>
    <row r="23" spans="1:5" x14ac:dyDescent="0.25">
      <c r="A23" t="s">
        <v>1300</v>
      </c>
      <c r="B23" s="6" t="s">
        <v>2396</v>
      </c>
      <c r="C23" s="6" t="s">
        <v>204</v>
      </c>
      <c r="D23" s="6" t="s">
        <v>2327</v>
      </c>
      <c r="E23" s="6" t="s">
        <v>2797</v>
      </c>
    </row>
    <row r="24" spans="1:5" x14ac:dyDescent="0.25">
      <c r="A24" t="s">
        <v>1305</v>
      </c>
      <c r="B24" s="6" t="s">
        <v>2409</v>
      </c>
      <c r="C24" s="6" t="s">
        <v>2798</v>
      </c>
      <c r="D24" s="6" t="s">
        <v>2467</v>
      </c>
      <c r="E24" s="6" t="s">
        <v>2202</v>
      </c>
    </row>
    <row r="25" spans="1:5" x14ac:dyDescent="0.25">
      <c r="A25" t="s">
        <v>1310</v>
      </c>
      <c r="B25" s="6" t="s">
        <v>2799</v>
      </c>
      <c r="C25" s="6" t="s">
        <v>802</v>
      </c>
      <c r="D25" s="6" t="s">
        <v>2479</v>
      </c>
      <c r="E25" s="6" t="s">
        <v>2395</v>
      </c>
    </row>
    <row r="26" spans="1:5" x14ac:dyDescent="0.25">
      <c r="A26" t="s">
        <v>1315</v>
      </c>
      <c r="B26" s="6" t="s">
        <v>2405</v>
      </c>
      <c r="C26" s="6" t="s">
        <v>327</v>
      </c>
      <c r="D26" s="6" t="s">
        <v>2353</v>
      </c>
      <c r="E26" s="6" t="s">
        <v>2800</v>
      </c>
    </row>
    <row r="27" spans="1:5" x14ac:dyDescent="0.25">
      <c r="A27" t="s">
        <v>1320</v>
      </c>
      <c r="B27" s="6" t="s">
        <v>2165</v>
      </c>
      <c r="C27" s="6" t="s">
        <v>2394</v>
      </c>
      <c r="D27" s="6" t="s">
        <v>657</v>
      </c>
      <c r="E27" s="6" t="s">
        <v>609</v>
      </c>
    </row>
    <row r="28" spans="1:5" x14ac:dyDescent="0.25">
      <c r="A28" t="s">
        <v>1322</v>
      </c>
      <c r="B28" s="6" t="s">
        <v>2260</v>
      </c>
      <c r="C28" s="6" t="s">
        <v>662</v>
      </c>
      <c r="D28" s="6" t="s">
        <v>2801</v>
      </c>
      <c r="E28" s="6" t="s">
        <v>2538</v>
      </c>
    </row>
    <row r="29" spans="1:5" x14ac:dyDescent="0.25">
      <c r="A29" t="s">
        <v>1327</v>
      </c>
      <c r="B29" s="6" t="s">
        <v>2113</v>
      </c>
      <c r="C29" s="6" t="s">
        <v>204</v>
      </c>
      <c r="D29" s="6" t="s">
        <v>686</v>
      </c>
      <c r="E29" s="6" t="s">
        <v>2802</v>
      </c>
    </row>
    <row r="30" spans="1:5" x14ac:dyDescent="0.25">
      <c r="A30" t="s">
        <v>1332</v>
      </c>
      <c r="B30" s="6" t="s">
        <v>2071</v>
      </c>
      <c r="C30" s="6" t="s">
        <v>2798</v>
      </c>
      <c r="D30" s="6" t="s">
        <v>2797</v>
      </c>
      <c r="E30" s="6" t="s">
        <v>2156</v>
      </c>
    </row>
    <row r="31" spans="1:5" x14ac:dyDescent="0.25">
      <c r="A31" t="s">
        <v>1337</v>
      </c>
      <c r="B31" s="6" t="s">
        <v>2389</v>
      </c>
      <c r="C31" s="6" t="s">
        <v>2085</v>
      </c>
      <c r="D31" s="6" t="s">
        <v>2401</v>
      </c>
      <c r="E31" s="6" t="s">
        <v>2391</v>
      </c>
    </row>
    <row r="32" spans="1:5" x14ac:dyDescent="0.25">
      <c r="A32" t="s">
        <v>1342</v>
      </c>
      <c r="B32" s="6" t="s">
        <v>2355</v>
      </c>
      <c r="C32" s="6" t="s">
        <v>2803</v>
      </c>
      <c r="D32" s="6" t="s">
        <v>332</v>
      </c>
      <c r="E32" s="6" t="s">
        <v>2392</v>
      </c>
    </row>
    <row r="33" spans="1:5" x14ac:dyDescent="0.25">
      <c r="A33" t="s">
        <v>1347</v>
      </c>
      <c r="B33" s="6" t="s">
        <v>2407</v>
      </c>
      <c r="C33" s="6" t="s">
        <v>204</v>
      </c>
      <c r="D33" s="6" t="s">
        <v>686</v>
      </c>
      <c r="E33" s="6" t="s">
        <v>2007</v>
      </c>
    </row>
    <row r="34" spans="1:5" x14ac:dyDescent="0.25">
      <c r="A34" t="s">
        <v>1352</v>
      </c>
      <c r="B34" s="6" t="s">
        <v>877</v>
      </c>
      <c r="C34" s="6" t="s">
        <v>2782</v>
      </c>
      <c r="D34" s="6" t="s">
        <v>2010</v>
      </c>
      <c r="E34" s="6" t="s">
        <v>476</v>
      </c>
    </row>
    <row r="35" spans="1:5" x14ac:dyDescent="0.25">
      <c r="A35" t="s">
        <v>1354</v>
      </c>
      <c r="B35" s="6" t="s">
        <v>2451</v>
      </c>
      <c r="C35" s="6" t="s">
        <v>810</v>
      </c>
      <c r="D35" s="6" t="s">
        <v>802</v>
      </c>
      <c r="E35" s="6" t="s">
        <v>882</v>
      </c>
    </row>
    <row r="36" spans="1:5" x14ac:dyDescent="0.25">
      <c r="A36" t="s">
        <v>1358</v>
      </c>
      <c r="B36" s="6" t="s">
        <v>452</v>
      </c>
      <c r="C36" s="6" t="s">
        <v>286</v>
      </c>
      <c r="D36" s="6" t="s">
        <v>2252</v>
      </c>
      <c r="E36" s="6" t="s">
        <v>2055</v>
      </c>
    </row>
    <row r="37" spans="1:5" x14ac:dyDescent="0.25">
      <c r="A37" t="s">
        <v>1363</v>
      </c>
      <c r="B37" s="6" t="s">
        <v>2804</v>
      </c>
      <c r="C37" s="6" t="s">
        <v>204</v>
      </c>
      <c r="D37" s="6" t="s">
        <v>2160</v>
      </c>
      <c r="E37" s="6" t="s">
        <v>2122</v>
      </c>
    </row>
    <row r="38" spans="1:5" x14ac:dyDescent="0.25">
      <c r="A38" t="s">
        <v>1368</v>
      </c>
      <c r="B38" s="6" t="s">
        <v>2347</v>
      </c>
      <c r="C38" s="6" t="s">
        <v>204</v>
      </c>
      <c r="D38" s="6" t="s">
        <v>656</v>
      </c>
      <c r="E38" s="6" t="s">
        <v>332</v>
      </c>
    </row>
    <row r="39" spans="1:5" x14ac:dyDescent="0.25">
      <c r="A39" t="s">
        <v>1373</v>
      </c>
      <c r="B39" s="6" t="s">
        <v>2085</v>
      </c>
      <c r="C39" s="6" t="s">
        <v>2165</v>
      </c>
      <c r="D39" s="6" t="s">
        <v>2790</v>
      </c>
      <c r="E39" s="6" t="s">
        <v>2407</v>
      </c>
    </row>
    <row r="40" spans="1:5" x14ac:dyDescent="0.25">
      <c r="A40" t="s">
        <v>1378</v>
      </c>
      <c r="B40" s="6" t="s">
        <v>2400</v>
      </c>
      <c r="C40" s="6" t="s">
        <v>2772</v>
      </c>
      <c r="D40" s="6" t="s">
        <v>2219</v>
      </c>
      <c r="E40" s="6" t="s">
        <v>1917</v>
      </c>
    </row>
    <row r="41" spans="1:5" x14ac:dyDescent="0.25">
      <c r="A41" t="s">
        <v>1383</v>
      </c>
      <c r="B41" s="6" t="s">
        <v>307</v>
      </c>
      <c r="C41" s="6" t="s">
        <v>284</v>
      </c>
      <c r="D41" s="6" t="s">
        <v>307</v>
      </c>
      <c r="E41" s="6" t="s">
        <v>2805</v>
      </c>
    </row>
    <row r="42" spans="1:5" x14ac:dyDescent="0.25">
      <c r="A42" t="s">
        <v>1388</v>
      </c>
      <c r="B42" s="6" t="s">
        <v>285</v>
      </c>
      <c r="C42" s="6" t="s">
        <v>204</v>
      </c>
      <c r="D42" s="6" t="s">
        <v>2460</v>
      </c>
      <c r="E42" s="6" t="s">
        <v>2085</v>
      </c>
    </row>
    <row r="43" spans="1:5" x14ac:dyDescent="0.25">
      <c r="A43" t="s">
        <v>1393</v>
      </c>
      <c r="B43" s="6" t="s">
        <v>2152</v>
      </c>
      <c r="C43" s="6" t="s">
        <v>2783</v>
      </c>
      <c r="D43" s="6" t="s">
        <v>2806</v>
      </c>
      <c r="E43" s="6" t="s">
        <v>2113</v>
      </c>
    </row>
    <row r="44" spans="1:5" x14ac:dyDescent="0.25">
      <c r="A44" t="s">
        <v>1398</v>
      </c>
      <c r="B44" t="s">
        <v>2364</v>
      </c>
      <c r="C44" t="s">
        <v>204</v>
      </c>
      <c r="D44" t="s">
        <v>2807</v>
      </c>
      <c r="E44" t="s">
        <v>2008</v>
      </c>
    </row>
    <row r="45" spans="1:5" x14ac:dyDescent="0.25">
      <c r="A45" t="s">
        <v>1403</v>
      </c>
      <c r="B45" t="s">
        <v>2418</v>
      </c>
      <c r="C45" t="s">
        <v>1977</v>
      </c>
      <c r="D45" t="s">
        <v>2156</v>
      </c>
      <c r="E45" t="s">
        <v>285</v>
      </c>
    </row>
    <row r="47" spans="1:5" x14ac:dyDescent="0.25">
      <c r="A47" t="s">
        <v>460</v>
      </c>
    </row>
    <row r="48" spans="1:5" x14ac:dyDescent="0.25">
      <c r="A48" t="s">
        <v>2610</v>
      </c>
    </row>
  </sheetData>
  <pageMargins left="0.7" right="0.7" top="0.75" bottom="0.75" header="0.3" footer="0.3"/>
  <pageSetup paperSize="9" orientation="portrait" horizontalDpi="300" verticalDpi="300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F90"/>
  <sheetViews>
    <sheetView workbookViewId="0"/>
  </sheetViews>
  <sheetFormatPr defaultColWidth="11.42578125" defaultRowHeight="15" x14ac:dyDescent="0.25"/>
  <cols>
    <col min="1" max="1" width="54.7109375" customWidth="1"/>
    <col min="2" max="5" width="22.7109375" customWidth="1"/>
  </cols>
  <sheetData>
    <row r="1" spans="1:6" x14ac:dyDescent="0.25">
      <c r="A1" s="4" t="s">
        <v>133</v>
      </c>
      <c r="B1" s="6"/>
      <c r="C1" s="6"/>
      <c r="D1" s="6"/>
      <c r="E1" s="6"/>
      <c r="F1" s="1" t="str">
        <f>HYPERLINK("#'INDEX'!A1", "Back to INDEX")</f>
        <v>Back to INDEX</v>
      </c>
    </row>
    <row r="2" spans="1:6" x14ac:dyDescent="0.25">
      <c r="A2" s="3" t="s">
        <v>204</v>
      </c>
      <c r="B2" s="5" t="s">
        <v>2774</v>
      </c>
      <c r="C2" s="5" t="s">
        <v>2775</v>
      </c>
      <c r="D2" s="5" t="s">
        <v>2776</v>
      </c>
      <c r="E2" s="5" t="s">
        <v>975</v>
      </c>
    </row>
    <row r="3" spans="1:6" x14ac:dyDescent="0.25">
      <c r="A3" t="s">
        <v>1713</v>
      </c>
      <c r="B3" s="6" t="s">
        <v>2383</v>
      </c>
      <c r="C3" s="6" t="s">
        <v>2402</v>
      </c>
      <c r="D3" s="6" t="s">
        <v>349</v>
      </c>
      <c r="E3" s="6" t="s">
        <v>2460</v>
      </c>
    </row>
    <row r="4" spans="1:6" x14ac:dyDescent="0.25">
      <c r="A4" t="s">
        <v>1718</v>
      </c>
      <c r="B4" s="6" t="s">
        <v>2357</v>
      </c>
      <c r="C4" s="6" t="s">
        <v>2165</v>
      </c>
      <c r="D4" s="6" t="s">
        <v>2782</v>
      </c>
      <c r="E4" s="6" t="s">
        <v>2808</v>
      </c>
    </row>
    <row r="5" spans="1:6" x14ac:dyDescent="0.25">
      <c r="A5" t="s">
        <v>1722</v>
      </c>
      <c r="B5" s="6" t="s">
        <v>204</v>
      </c>
      <c r="C5" s="6" t="s">
        <v>204</v>
      </c>
      <c r="D5" s="6" t="s">
        <v>204</v>
      </c>
      <c r="E5" s="6" t="s">
        <v>204</v>
      </c>
    </row>
    <row r="6" spans="1:6" x14ac:dyDescent="0.25">
      <c r="A6" t="s">
        <v>1723</v>
      </c>
      <c r="B6" s="6" t="s">
        <v>204</v>
      </c>
      <c r="C6" s="6" t="s">
        <v>2782</v>
      </c>
      <c r="D6" s="6" t="s">
        <v>204</v>
      </c>
      <c r="E6" s="6" t="s">
        <v>2782</v>
      </c>
    </row>
    <row r="7" spans="1:6" x14ac:dyDescent="0.25">
      <c r="A7" t="s">
        <v>1724</v>
      </c>
      <c r="B7" s="6" t="s">
        <v>2115</v>
      </c>
      <c r="C7" s="6" t="s">
        <v>204</v>
      </c>
      <c r="D7" s="6" t="s">
        <v>2467</v>
      </c>
      <c r="E7" s="6" t="s">
        <v>2383</v>
      </c>
    </row>
    <row r="8" spans="1:6" x14ac:dyDescent="0.25">
      <c r="A8" t="s">
        <v>1728</v>
      </c>
      <c r="B8" s="6" t="s">
        <v>2805</v>
      </c>
      <c r="C8" s="6" t="s">
        <v>2339</v>
      </c>
      <c r="D8" s="6" t="s">
        <v>2395</v>
      </c>
      <c r="E8" s="6" t="s">
        <v>2149</v>
      </c>
    </row>
    <row r="9" spans="1:6" x14ac:dyDescent="0.25">
      <c r="A9" t="s">
        <v>1732</v>
      </c>
      <c r="B9" s="6" t="s">
        <v>204</v>
      </c>
      <c r="C9" s="6" t="s">
        <v>204</v>
      </c>
      <c r="D9" s="6" t="s">
        <v>204</v>
      </c>
      <c r="E9" s="6" t="s">
        <v>204</v>
      </c>
    </row>
    <row r="10" spans="1:6" x14ac:dyDescent="0.25">
      <c r="A10" t="s">
        <v>1733</v>
      </c>
      <c r="B10" s="6" t="s">
        <v>2085</v>
      </c>
      <c r="C10" s="6" t="s">
        <v>204</v>
      </c>
      <c r="D10" s="6" t="s">
        <v>204</v>
      </c>
      <c r="E10" s="6" t="s">
        <v>2085</v>
      </c>
    </row>
    <row r="11" spans="1:6" x14ac:dyDescent="0.25">
      <c r="A11" t="s">
        <v>1736</v>
      </c>
      <c r="B11" s="6" t="s">
        <v>2782</v>
      </c>
      <c r="C11" s="6" t="s">
        <v>204</v>
      </c>
      <c r="D11" s="6" t="s">
        <v>2782</v>
      </c>
      <c r="E11" s="6" t="s">
        <v>688</v>
      </c>
    </row>
    <row r="12" spans="1:6" x14ac:dyDescent="0.25">
      <c r="A12" t="s">
        <v>1737</v>
      </c>
      <c r="B12" s="6" t="s">
        <v>2407</v>
      </c>
      <c r="C12" s="6" t="s">
        <v>660</v>
      </c>
      <c r="D12" s="6" t="s">
        <v>204</v>
      </c>
      <c r="E12" s="6" t="s">
        <v>2099</v>
      </c>
    </row>
    <row r="13" spans="1:6" x14ac:dyDescent="0.25">
      <c r="A13" t="s">
        <v>1738</v>
      </c>
      <c r="B13" s="6" t="s">
        <v>2165</v>
      </c>
      <c r="C13" s="6" t="s">
        <v>2779</v>
      </c>
      <c r="D13" s="6" t="s">
        <v>2782</v>
      </c>
      <c r="E13" s="6" t="s">
        <v>2772</v>
      </c>
    </row>
    <row r="14" spans="1:6" x14ac:dyDescent="0.25">
      <c r="A14" t="s">
        <v>1739</v>
      </c>
      <c r="B14" s="6" t="s">
        <v>2315</v>
      </c>
      <c r="C14" s="6" t="s">
        <v>204</v>
      </c>
      <c r="D14" s="6" t="s">
        <v>790</v>
      </c>
      <c r="E14" s="6" t="s">
        <v>608</v>
      </c>
    </row>
    <row r="15" spans="1:6" x14ac:dyDescent="0.25">
      <c r="A15" t="s">
        <v>1740</v>
      </c>
      <c r="B15" s="6" t="s">
        <v>248</v>
      </c>
      <c r="C15" s="6" t="s">
        <v>2782</v>
      </c>
      <c r="D15" s="6" t="s">
        <v>2782</v>
      </c>
      <c r="E15" s="6" t="s">
        <v>2099</v>
      </c>
    </row>
    <row r="16" spans="1:6" x14ac:dyDescent="0.25">
      <c r="A16" t="s">
        <v>1741</v>
      </c>
      <c r="B16" s="6" t="s">
        <v>2408</v>
      </c>
      <c r="C16" s="6" t="s">
        <v>2787</v>
      </c>
      <c r="D16" s="6" t="s">
        <v>204</v>
      </c>
      <c r="E16" s="6" t="s">
        <v>2460</v>
      </c>
    </row>
    <row r="17" spans="1:5" x14ac:dyDescent="0.25">
      <c r="A17" t="s">
        <v>1746</v>
      </c>
      <c r="B17" s="6" t="s">
        <v>204</v>
      </c>
      <c r="C17" s="6" t="s">
        <v>204</v>
      </c>
      <c r="D17" s="6" t="s">
        <v>204</v>
      </c>
      <c r="E17" s="6" t="s">
        <v>204</v>
      </c>
    </row>
    <row r="18" spans="1:5" x14ac:dyDescent="0.25">
      <c r="A18" t="s">
        <v>1747</v>
      </c>
      <c r="B18" s="6" t="s">
        <v>204</v>
      </c>
      <c r="C18" s="6" t="s">
        <v>204</v>
      </c>
      <c r="D18" s="6" t="s">
        <v>204</v>
      </c>
      <c r="E18" s="6" t="s">
        <v>204</v>
      </c>
    </row>
    <row r="19" spans="1:5" x14ac:dyDescent="0.25">
      <c r="A19" t="s">
        <v>1748</v>
      </c>
      <c r="B19" s="6" t="s">
        <v>2782</v>
      </c>
      <c r="C19" s="6" t="s">
        <v>204</v>
      </c>
      <c r="D19" s="6" t="s">
        <v>204</v>
      </c>
      <c r="E19" s="6" t="s">
        <v>2782</v>
      </c>
    </row>
    <row r="20" spans="1:5" x14ac:dyDescent="0.25">
      <c r="A20" t="s">
        <v>1749</v>
      </c>
      <c r="B20" s="6" t="s">
        <v>2094</v>
      </c>
      <c r="C20" s="6" t="s">
        <v>204</v>
      </c>
      <c r="D20" s="6" t="s">
        <v>929</v>
      </c>
      <c r="E20" s="6" t="s">
        <v>754</v>
      </c>
    </row>
    <row r="21" spans="1:5" x14ac:dyDescent="0.25">
      <c r="A21" t="s">
        <v>1753</v>
      </c>
      <c r="B21" s="6" t="s">
        <v>204</v>
      </c>
      <c r="C21" s="6" t="s">
        <v>204</v>
      </c>
      <c r="D21" s="6" t="s">
        <v>204</v>
      </c>
      <c r="E21" s="6" t="s">
        <v>204</v>
      </c>
    </row>
    <row r="22" spans="1:5" x14ac:dyDescent="0.25">
      <c r="A22" t="s">
        <v>1754</v>
      </c>
      <c r="B22" s="6" t="s">
        <v>204</v>
      </c>
      <c r="C22" s="6" t="s">
        <v>204</v>
      </c>
      <c r="D22" s="6" t="s">
        <v>204</v>
      </c>
      <c r="E22" s="6" t="s">
        <v>204</v>
      </c>
    </row>
    <row r="23" spans="1:5" x14ac:dyDescent="0.25">
      <c r="A23" t="s">
        <v>1755</v>
      </c>
      <c r="B23" s="6" t="s">
        <v>2809</v>
      </c>
      <c r="C23" s="6" t="s">
        <v>2782</v>
      </c>
      <c r="D23" s="6" t="s">
        <v>736</v>
      </c>
      <c r="E23" s="6" t="s">
        <v>2342</v>
      </c>
    </row>
    <row r="24" spans="1:5" x14ac:dyDescent="0.25">
      <c r="A24" t="s">
        <v>1759</v>
      </c>
      <c r="B24" s="6" t="s">
        <v>2782</v>
      </c>
      <c r="C24" s="6" t="s">
        <v>204</v>
      </c>
      <c r="D24" s="6" t="s">
        <v>2782</v>
      </c>
      <c r="E24" s="6" t="s">
        <v>2782</v>
      </c>
    </row>
    <row r="25" spans="1:5" x14ac:dyDescent="0.25">
      <c r="A25" t="s">
        <v>1760</v>
      </c>
      <c r="B25" s="6" t="s">
        <v>2793</v>
      </c>
      <c r="C25" s="6" t="s">
        <v>2394</v>
      </c>
      <c r="D25" s="6" t="s">
        <v>2392</v>
      </c>
      <c r="E25" s="6" t="s">
        <v>2112</v>
      </c>
    </row>
    <row r="26" spans="1:5" x14ac:dyDescent="0.25">
      <c r="A26" t="s">
        <v>1764</v>
      </c>
      <c r="B26" s="6" t="s">
        <v>204</v>
      </c>
      <c r="C26" s="6" t="s">
        <v>204</v>
      </c>
      <c r="D26" s="6" t="s">
        <v>204</v>
      </c>
      <c r="E26" s="6" t="s">
        <v>204</v>
      </c>
    </row>
    <row r="27" spans="1:5" x14ac:dyDescent="0.25">
      <c r="A27" t="s">
        <v>1765</v>
      </c>
      <c r="B27" s="6" t="s">
        <v>204</v>
      </c>
      <c r="C27" s="6" t="s">
        <v>204</v>
      </c>
      <c r="D27" s="6" t="s">
        <v>608</v>
      </c>
      <c r="E27" s="6" t="s">
        <v>608</v>
      </c>
    </row>
    <row r="28" spans="1:5" x14ac:dyDescent="0.25">
      <c r="A28" t="s">
        <v>1769</v>
      </c>
      <c r="B28" s="6" t="s">
        <v>204</v>
      </c>
      <c r="C28" s="6" t="s">
        <v>204</v>
      </c>
      <c r="D28" s="6" t="s">
        <v>204</v>
      </c>
      <c r="E28" s="6" t="s">
        <v>204</v>
      </c>
    </row>
    <row r="29" spans="1:5" x14ac:dyDescent="0.25">
      <c r="A29" t="s">
        <v>1770</v>
      </c>
      <c r="B29" s="6" t="s">
        <v>204</v>
      </c>
      <c r="C29" s="6" t="s">
        <v>204</v>
      </c>
      <c r="D29" s="6" t="s">
        <v>2809</v>
      </c>
      <c r="E29" s="6" t="s">
        <v>2809</v>
      </c>
    </row>
    <row r="30" spans="1:5" x14ac:dyDescent="0.25">
      <c r="A30" t="s">
        <v>1771</v>
      </c>
      <c r="B30" s="6" t="s">
        <v>2085</v>
      </c>
      <c r="C30" s="6" t="s">
        <v>284</v>
      </c>
      <c r="D30" s="6" t="s">
        <v>2097</v>
      </c>
      <c r="E30" s="6" t="s">
        <v>2122</v>
      </c>
    </row>
    <row r="31" spans="1:5" x14ac:dyDescent="0.25">
      <c r="A31" t="s">
        <v>1772</v>
      </c>
      <c r="B31" s="6" t="s">
        <v>204</v>
      </c>
      <c r="C31" s="6" t="s">
        <v>204</v>
      </c>
      <c r="D31" s="6" t="s">
        <v>797</v>
      </c>
      <c r="E31" s="6" t="s">
        <v>797</v>
      </c>
    </row>
    <row r="32" spans="1:5" x14ac:dyDescent="0.25">
      <c r="A32" t="s">
        <v>1773</v>
      </c>
      <c r="B32" s="6" t="s">
        <v>2163</v>
      </c>
      <c r="C32" s="6" t="s">
        <v>2091</v>
      </c>
      <c r="D32" s="6" t="s">
        <v>2778</v>
      </c>
      <c r="E32" s="6" t="s">
        <v>2388</v>
      </c>
    </row>
    <row r="33" spans="1:5" x14ac:dyDescent="0.25">
      <c r="A33" t="s">
        <v>1777</v>
      </c>
      <c r="B33" s="6" t="s">
        <v>204</v>
      </c>
      <c r="C33" s="6" t="s">
        <v>204</v>
      </c>
      <c r="D33" s="6" t="s">
        <v>204</v>
      </c>
      <c r="E33" s="6" t="s">
        <v>204</v>
      </c>
    </row>
    <row r="34" spans="1:5" x14ac:dyDescent="0.25">
      <c r="A34" t="s">
        <v>1778</v>
      </c>
      <c r="B34" s="6" t="s">
        <v>204</v>
      </c>
      <c r="C34" s="6" t="s">
        <v>204</v>
      </c>
      <c r="D34" s="6" t="s">
        <v>204</v>
      </c>
      <c r="E34" s="6" t="s">
        <v>204</v>
      </c>
    </row>
    <row r="35" spans="1:5" x14ac:dyDescent="0.25">
      <c r="A35" t="s">
        <v>1779</v>
      </c>
      <c r="B35" s="6" t="s">
        <v>204</v>
      </c>
      <c r="C35" s="6" t="s">
        <v>204</v>
      </c>
      <c r="D35" s="6" t="s">
        <v>204</v>
      </c>
      <c r="E35" s="6" t="s">
        <v>204</v>
      </c>
    </row>
    <row r="36" spans="1:5" x14ac:dyDescent="0.25">
      <c r="A36" t="s">
        <v>1780</v>
      </c>
      <c r="B36" s="6" t="s">
        <v>2782</v>
      </c>
      <c r="C36" s="6" t="s">
        <v>204</v>
      </c>
      <c r="D36" s="6" t="s">
        <v>204</v>
      </c>
      <c r="E36" s="6" t="s">
        <v>2782</v>
      </c>
    </row>
    <row r="37" spans="1:5" x14ac:dyDescent="0.25">
      <c r="A37" t="s">
        <v>1781</v>
      </c>
      <c r="B37" s="6" t="s">
        <v>2773</v>
      </c>
      <c r="C37" s="6" t="s">
        <v>2782</v>
      </c>
      <c r="D37" s="6" t="s">
        <v>2350</v>
      </c>
      <c r="E37" s="6" t="s">
        <v>2718</v>
      </c>
    </row>
    <row r="38" spans="1:5" x14ac:dyDescent="0.25">
      <c r="A38" t="s">
        <v>1786</v>
      </c>
      <c r="B38" s="6" t="s">
        <v>280</v>
      </c>
      <c r="C38" s="6" t="s">
        <v>2782</v>
      </c>
      <c r="D38" s="6" t="s">
        <v>809</v>
      </c>
      <c r="E38" s="6" t="s">
        <v>2718</v>
      </c>
    </row>
    <row r="39" spans="1:5" x14ac:dyDescent="0.25">
      <c r="A39" t="s">
        <v>1791</v>
      </c>
      <c r="B39" s="6" t="s">
        <v>2276</v>
      </c>
      <c r="C39" s="6" t="s">
        <v>2782</v>
      </c>
      <c r="D39" s="6" t="s">
        <v>2165</v>
      </c>
      <c r="E39" s="6" t="s">
        <v>2160</v>
      </c>
    </row>
    <row r="40" spans="1:5" x14ac:dyDescent="0.25">
      <c r="A40" t="s">
        <v>1795</v>
      </c>
      <c r="B40" s="6" t="s">
        <v>2782</v>
      </c>
      <c r="C40" s="6" t="s">
        <v>2160</v>
      </c>
      <c r="D40" s="6" t="s">
        <v>2165</v>
      </c>
      <c r="E40" s="6" t="s">
        <v>2787</v>
      </c>
    </row>
    <row r="41" spans="1:5" x14ac:dyDescent="0.25">
      <c r="A41" t="s">
        <v>1796</v>
      </c>
      <c r="B41" s="6" t="s">
        <v>688</v>
      </c>
      <c r="C41" s="6" t="s">
        <v>327</v>
      </c>
      <c r="D41" s="6" t="s">
        <v>506</v>
      </c>
      <c r="E41" s="6" t="s">
        <v>609</v>
      </c>
    </row>
    <row r="42" spans="1:5" x14ac:dyDescent="0.25">
      <c r="A42" t="s">
        <v>1797</v>
      </c>
      <c r="B42" s="6" t="s">
        <v>2377</v>
      </c>
      <c r="C42" s="6" t="s">
        <v>2139</v>
      </c>
      <c r="D42" s="6" t="s">
        <v>766</v>
      </c>
      <c r="E42" s="6" t="s">
        <v>2179</v>
      </c>
    </row>
    <row r="43" spans="1:5" x14ac:dyDescent="0.25">
      <c r="A43" t="s">
        <v>1801</v>
      </c>
      <c r="B43" s="6" t="s">
        <v>204</v>
      </c>
      <c r="C43" s="6" t="s">
        <v>204</v>
      </c>
      <c r="D43" s="6" t="s">
        <v>204</v>
      </c>
      <c r="E43" s="6" t="s">
        <v>204</v>
      </c>
    </row>
    <row r="44" spans="1:5" x14ac:dyDescent="0.25">
      <c r="A44" t="s">
        <v>1802</v>
      </c>
      <c r="B44" s="6" t="s">
        <v>204</v>
      </c>
      <c r="C44" s="6" t="s">
        <v>204</v>
      </c>
      <c r="D44" s="6" t="s">
        <v>204</v>
      </c>
      <c r="E44" s="6" t="s">
        <v>204</v>
      </c>
    </row>
    <row r="45" spans="1:5" x14ac:dyDescent="0.25">
      <c r="A45" t="s">
        <v>1803</v>
      </c>
      <c r="B45" s="6" t="s">
        <v>2720</v>
      </c>
      <c r="C45" s="6" t="s">
        <v>2773</v>
      </c>
      <c r="D45" s="6" t="s">
        <v>2792</v>
      </c>
      <c r="E45" s="6" t="s">
        <v>972</v>
      </c>
    </row>
    <row r="46" spans="1:5" x14ac:dyDescent="0.25">
      <c r="A46" t="s">
        <v>1808</v>
      </c>
      <c r="B46" s="6" t="s">
        <v>2782</v>
      </c>
      <c r="C46" s="6" t="s">
        <v>2782</v>
      </c>
      <c r="D46" s="6" t="s">
        <v>2810</v>
      </c>
      <c r="E46" s="6" t="s">
        <v>2092</v>
      </c>
    </row>
    <row r="47" spans="1:5" x14ac:dyDescent="0.25">
      <c r="A47" t="s">
        <v>1809</v>
      </c>
      <c r="B47" s="6" t="s">
        <v>2786</v>
      </c>
      <c r="C47" s="6" t="s">
        <v>2782</v>
      </c>
      <c r="D47" s="6" t="s">
        <v>2802</v>
      </c>
      <c r="E47" s="6" t="s">
        <v>2803</v>
      </c>
    </row>
    <row r="48" spans="1:5" x14ac:dyDescent="0.25">
      <c r="A48" t="s">
        <v>1814</v>
      </c>
      <c r="B48" s="6" t="s">
        <v>2664</v>
      </c>
      <c r="C48" s="6" t="s">
        <v>2328</v>
      </c>
      <c r="D48" s="6" t="s">
        <v>204</v>
      </c>
      <c r="E48" s="6" t="s">
        <v>2350</v>
      </c>
    </row>
    <row r="49" spans="1:5" x14ac:dyDescent="0.25">
      <c r="A49" t="s">
        <v>1819</v>
      </c>
      <c r="B49" s="6" t="s">
        <v>204</v>
      </c>
      <c r="C49" s="6" t="s">
        <v>204</v>
      </c>
      <c r="D49" s="6" t="s">
        <v>204</v>
      </c>
      <c r="E49" s="6" t="s">
        <v>204</v>
      </c>
    </row>
    <row r="50" spans="1:5" x14ac:dyDescent="0.25">
      <c r="A50" t="s">
        <v>1820</v>
      </c>
      <c r="B50" s="6" t="s">
        <v>287</v>
      </c>
      <c r="C50" s="6" t="s">
        <v>2127</v>
      </c>
      <c r="D50" s="6" t="s">
        <v>2811</v>
      </c>
      <c r="E50" s="6" t="s">
        <v>2333</v>
      </c>
    </row>
    <row r="51" spans="1:5" x14ac:dyDescent="0.25">
      <c r="A51" t="s">
        <v>1823</v>
      </c>
      <c r="B51" s="6" t="s">
        <v>626</v>
      </c>
      <c r="C51" s="6" t="s">
        <v>204</v>
      </c>
      <c r="D51" s="6" t="s">
        <v>204</v>
      </c>
      <c r="E51" s="6" t="s">
        <v>626</v>
      </c>
    </row>
    <row r="52" spans="1:5" x14ac:dyDescent="0.25">
      <c r="A52" t="s">
        <v>1824</v>
      </c>
      <c r="B52" s="6" t="s">
        <v>204</v>
      </c>
      <c r="C52" s="6" t="s">
        <v>1584</v>
      </c>
      <c r="D52" s="6" t="s">
        <v>204</v>
      </c>
      <c r="E52" s="6" t="s">
        <v>1584</v>
      </c>
    </row>
    <row r="53" spans="1:5" x14ac:dyDescent="0.25">
      <c r="A53" t="s">
        <v>1825</v>
      </c>
      <c r="B53" s="6" t="s">
        <v>204</v>
      </c>
      <c r="C53" s="6" t="s">
        <v>204</v>
      </c>
      <c r="D53" s="6" t="s">
        <v>2782</v>
      </c>
      <c r="E53" s="6" t="s">
        <v>2782</v>
      </c>
    </row>
    <row r="54" spans="1:5" x14ac:dyDescent="0.25">
      <c r="A54" t="s">
        <v>1826</v>
      </c>
      <c r="B54" s="6" t="s">
        <v>2079</v>
      </c>
      <c r="C54" s="6" t="s">
        <v>204</v>
      </c>
      <c r="D54" s="6" t="s">
        <v>2254</v>
      </c>
      <c r="E54" s="6" t="s">
        <v>2079</v>
      </c>
    </row>
    <row r="55" spans="1:5" x14ac:dyDescent="0.25">
      <c r="A55" t="s">
        <v>1831</v>
      </c>
      <c r="B55" s="6" t="s">
        <v>2202</v>
      </c>
      <c r="C55" s="6" t="s">
        <v>204</v>
      </c>
      <c r="D55" s="6" t="s">
        <v>2273</v>
      </c>
      <c r="E55" s="6" t="s">
        <v>2720</v>
      </c>
    </row>
    <row r="56" spans="1:5" x14ac:dyDescent="0.25">
      <c r="A56" t="s">
        <v>1836</v>
      </c>
      <c r="B56" s="6" t="s">
        <v>204</v>
      </c>
      <c r="C56" s="6" t="s">
        <v>204</v>
      </c>
      <c r="D56" s="6" t="s">
        <v>204</v>
      </c>
      <c r="E56" s="6" t="s">
        <v>204</v>
      </c>
    </row>
    <row r="57" spans="1:5" x14ac:dyDescent="0.25">
      <c r="A57" t="s">
        <v>1837</v>
      </c>
      <c r="B57" s="6" t="s">
        <v>204</v>
      </c>
      <c r="C57" s="6" t="s">
        <v>204</v>
      </c>
      <c r="D57" s="6" t="s">
        <v>2782</v>
      </c>
      <c r="E57" s="6" t="s">
        <v>2782</v>
      </c>
    </row>
    <row r="58" spans="1:5" x14ac:dyDescent="0.25">
      <c r="A58" t="s">
        <v>1838</v>
      </c>
      <c r="B58" s="6" t="s">
        <v>2782</v>
      </c>
      <c r="C58" s="6" t="s">
        <v>204</v>
      </c>
      <c r="D58" s="6" t="s">
        <v>204</v>
      </c>
      <c r="E58" s="6" t="s">
        <v>2782</v>
      </c>
    </row>
    <row r="59" spans="1:5" x14ac:dyDescent="0.25">
      <c r="A59" t="s">
        <v>1839</v>
      </c>
      <c r="B59" s="6" t="s">
        <v>204</v>
      </c>
      <c r="C59" s="6" t="s">
        <v>204</v>
      </c>
      <c r="D59" s="6" t="s">
        <v>204</v>
      </c>
      <c r="E59" s="6" t="s">
        <v>204</v>
      </c>
    </row>
    <row r="60" spans="1:5" x14ac:dyDescent="0.25">
      <c r="A60" t="s">
        <v>1840</v>
      </c>
      <c r="B60" s="6" t="s">
        <v>204</v>
      </c>
      <c r="C60" s="6" t="s">
        <v>204</v>
      </c>
      <c r="D60" s="6" t="s">
        <v>204</v>
      </c>
      <c r="E60" s="6" t="s">
        <v>204</v>
      </c>
    </row>
    <row r="61" spans="1:5" x14ac:dyDescent="0.25">
      <c r="A61" t="s">
        <v>1841</v>
      </c>
      <c r="B61" s="6" t="s">
        <v>204</v>
      </c>
      <c r="C61" s="6" t="s">
        <v>204</v>
      </c>
      <c r="D61" s="6" t="s">
        <v>204</v>
      </c>
      <c r="E61" s="6" t="s">
        <v>204</v>
      </c>
    </row>
    <row r="62" spans="1:5" x14ac:dyDescent="0.25">
      <c r="A62" t="s">
        <v>1842</v>
      </c>
      <c r="B62" s="6" t="s">
        <v>204</v>
      </c>
      <c r="C62" s="6" t="s">
        <v>204</v>
      </c>
      <c r="D62" s="6" t="s">
        <v>609</v>
      </c>
      <c r="E62" s="6" t="s">
        <v>609</v>
      </c>
    </row>
    <row r="63" spans="1:5" x14ac:dyDescent="0.25">
      <c r="A63" t="s">
        <v>1843</v>
      </c>
      <c r="B63" s="6" t="s">
        <v>2325</v>
      </c>
      <c r="C63" s="6" t="s">
        <v>2273</v>
      </c>
      <c r="D63" s="6" t="s">
        <v>204</v>
      </c>
      <c r="E63" s="6" t="s">
        <v>2246</v>
      </c>
    </row>
    <row r="64" spans="1:5" x14ac:dyDescent="0.25">
      <c r="A64" t="s">
        <v>1847</v>
      </c>
      <c r="B64" s="6" t="s">
        <v>2773</v>
      </c>
      <c r="C64" s="6" t="s">
        <v>802</v>
      </c>
      <c r="D64" s="6" t="s">
        <v>500</v>
      </c>
      <c r="E64" s="6" t="s">
        <v>2165</v>
      </c>
    </row>
    <row r="65" spans="1:5" x14ac:dyDescent="0.25">
      <c r="A65" t="s">
        <v>1851</v>
      </c>
      <c r="B65" s="6" t="s">
        <v>2782</v>
      </c>
      <c r="C65" s="6" t="s">
        <v>204</v>
      </c>
      <c r="D65" s="6" t="s">
        <v>469</v>
      </c>
      <c r="E65" s="6" t="s">
        <v>877</v>
      </c>
    </row>
    <row r="66" spans="1:5" x14ac:dyDescent="0.25">
      <c r="A66" t="s">
        <v>1852</v>
      </c>
      <c r="B66" s="6" t="s">
        <v>861</v>
      </c>
      <c r="C66" s="6" t="s">
        <v>204</v>
      </c>
      <c r="D66" s="6" t="s">
        <v>204</v>
      </c>
      <c r="E66" s="6" t="s">
        <v>861</v>
      </c>
    </row>
    <row r="67" spans="1:5" x14ac:dyDescent="0.25">
      <c r="A67" t="s">
        <v>1857</v>
      </c>
      <c r="B67" s="6" t="s">
        <v>204</v>
      </c>
      <c r="C67" s="6" t="s">
        <v>2782</v>
      </c>
      <c r="D67" s="6" t="s">
        <v>609</v>
      </c>
      <c r="E67" s="6" t="s">
        <v>215</v>
      </c>
    </row>
    <row r="68" spans="1:5" x14ac:dyDescent="0.25">
      <c r="A68" t="s">
        <v>1858</v>
      </c>
      <c r="B68" s="6" t="s">
        <v>972</v>
      </c>
      <c r="C68" s="6" t="s">
        <v>275</v>
      </c>
      <c r="D68" s="6" t="s">
        <v>204</v>
      </c>
      <c r="E68" s="6" t="s">
        <v>2113</v>
      </c>
    </row>
    <row r="69" spans="1:5" x14ac:dyDescent="0.25">
      <c r="A69" t="s">
        <v>1863</v>
      </c>
      <c r="B69" s="6" t="s">
        <v>204</v>
      </c>
      <c r="C69" s="6" t="s">
        <v>2158</v>
      </c>
      <c r="D69" s="6" t="s">
        <v>2782</v>
      </c>
      <c r="E69" s="6" t="s">
        <v>2157</v>
      </c>
    </row>
    <row r="70" spans="1:5" x14ac:dyDescent="0.25">
      <c r="A70" t="s">
        <v>1864</v>
      </c>
      <c r="B70" s="6" t="s">
        <v>204</v>
      </c>
      <c r="C70" s="6" t="s">
        <v>204</v>
      </c>
      <c r="D70" s="6" t="s">
        <v>204</v>
      </c>
      <c r="E70" s="6" t="s">
        <v>204</v>
      </c>
    </row>
    <row r="71" spans="1:5" x14ac:dyDescent="0.25">
      <c r="A71" t="s">
        <v>1865</v>
      </c>
      <c r="B71" s="6" t="s">
        <v>2468</v>
      </c>
      <c r="C71" s="6" t="s">
        <v>204</v>
      </c>
      <c r="D71" s="6" t="s">
        <v>2812</v>
      </c>
      <c r="E71" s="6" t="s">
        <v>2402</v>
      </c>
    </row>
    <row r="72" spans="1:5" x14ac:dyDescent="0.25">
      <c r="A72" t="s">
        <v>1870</v>
      </c>
      <c r="B72" s="6" t="s">
        <v>2085</v>
      </c>
      <c r="C72" s="6" t="s">
        <v>204</v>
      </c>
      <c r="D72" s="6" t="s">
        <v>766</v>
      </c>
      <c r="E72" s="6" t="s">
        <v>2171</v>
      </c>
    </row>
    <row r="73" spans="1:5" x14ac:dyDescent="0.25">
      <c r="A73" t="s">
        <v>1875</v>
      </c>
      <c r="B73" s="6" t="s">
        <v>2151</v>
      </c>
      <c r="C73" s="6" t="s">
        <v>388</v>
      </c>
      <c r="D73" s="6" t="s">
        <v>2282</v>
      </c>
      <c r="E73" s="6" t="s">
        <v>2401</v>
      </c>
    </row>
    <row r="74" spans="1:5" x14ac:dyDescent="0.25">
      <c r="A74" t="s">
        <v>1880</v>
      </c>
      <c r="B74" s="6" t="s">
        <v>204</v>
      </c>
      <c r="C74" s="6" t="s">
        <v>204</v>
      </c>
      <c r="D74" s="6" t="s">
        <v>204</v>
      </c>
      <c r="E74" s="6" t="s">
        <v>204</v>
      </c>
    </row>
    <row r="75" spans="1:5" x14ac:dyDescent="0.25">
      <c r="A75" t="s">
        <v>1881</v>
      </c>
      <c r="B75" s="6" t="s">
        <v>688</v>
      </c>
      <c r="C75" s="6" t="s">
        <v>2099</v>
      </c>
      <c r="D75" s="6" t="s">
        <v>2450</v>
      </c>
      <c r="E75" s="6" t="s">
        <v>2345</v>
      </c>
    </row>
    <row r="76" spans="1:5" x14ac:dyDescent="0.25">
      <c r="A76" t="s">
        <v>1883</v>
      </c>
      <c r="B76" s="6" t="s">
        <v>2782</v>
      </c>
      <c r="C76" s="6" t="s">
        <v>204</v>
      </c>
      <c r="D76" s="6" t="s">
        <v>2085</v>
      </c>
      <c r="E76" s="6" t="s">
        <v>2352</v>
      </c>
    </row>
    <row r="77" spans="1:5" x14ac:dyDescent="0.25">
      <c r="A77" t="s">
        <v>1884</v>
      </c>
      <c r="B77" s="6" t="s">
        <v>2320</v>
      </c>
      <c r="C77" s="6" t="s">
        <v>2445</v>
      </c>
      <c r="D77" s="6" t="s">
        <v>2079</v>
      </c>
      <c r="E77" s="6" t="s">
        <v>2804</v>
      </c>
    </row>
    <row r="78" spans="1:5" x14ac:dyDescent="0.25">
      <c r="A78" t="s">
        <v>1885</v>
      </c>
      <c r="B78" s="6" t="s">
        <v>204</v>
      </c>
      <c r="C78" s="6" t="s">
        <v>204</v>
      </c>
      <c r="D78" s="6" t="s">
        <v>204</v>
      </c>
      <c r="E78" s="6" t="s">
        <v>204</v>
      </c>
    </row>
    <row r="79" spans="1:5" x14ac:dyDescent="0.25">
      <c r="A79" t="s">
        <v>1886</v>
      </c>
      <c r="B79" s="6" t="s">
        <v>204</v>
      </c>
      <c r="C79" s="6" t="s">
        <v>204</v>
      </c>
      <c r="D79" s="6" t="s">
        <v>204</v>
      </c>
      <c r="E79" s="6" t="s">
        <v>204</v>
      </c>
    </row>
    <row r="80" spans="1:5" x14ac:dyDescent="0.25">
      <c r="A80" t="s">
        <v>1887</v>
      </c>
      <c r="B80" s="6" t="s">
        <v>2782</v>
      </c>
      <c r="C80" s="6" t="s">
        <v>204</v>
      </c>
      <c r="D80" s="6" t="s">
        <v>204</v>
      </c>
      <c r="E80" s="6" t="s">
        <v>2782</v>
      </c>
    </row>
    <row r="81" spans="1:5" x14ac:dyDescent="0.25">
      <c r="A81" t="s">
        <v>1890</v>
      </c>
      <c r="B81" s="6" t="s">
        <v>688</v>
      </c>
      <c r="C81" s="6" t="s">
        <v>204</v>
      </c>
      <c r="D81" s="6" t="s">
        <v>2445</v>
      </c>
      <c r="E81" s="6" t="s">
        <v>2452</v>
      </c>
    </row>
    <row r="82" spans="1:5" x14ac:dyDescent="0.25">
      <c r="A82" t="s">
        <v>1893</v>
      </c>
      <c r="B82" s="6" t="s">
        <v>2105</v>
      </c>
      <c r="C82" s="6" t="s">
        <v>2410</v>
      </c>
      <c r="D82" s="6" t="s">
        <v>2180</v>
      </c>
      <c r="E82" s="6" t="s">
        <v>2150</v>
      </c>
    </row>
    <row r="83" spans="1:5" x14ac:dyDescent="0.25">
      <c r="A83" t="s">
        <v>1897</v>
      </c>
      <c r="B83" s="6" t="s">
        <v>608</v>
      </c>
      <c r="C83" s="6" t="s">
        <v>204</v>
      </c>
      <c r="D83" s="6" t="s">
        <v>349</v>
      </c>
      <c r="E83" s="6" t="s">
        <v>2813</v>
      </c>
    </row>
    <row r="84" spans="1:5" x14ac:dyDescent="0.25">
      <c r="A84" t="s">
        <v>1902</v>
      </c>
      <c r="B84" s="6" t="s">
        <v>2396</v>
      </c>
      <c r="C84" s="6" t="s">
        <v>204</v>
      </c>
      <c r="D84" s="6" t="s">
        <v>2458</v>
      </c>
      <c r="E84" s="6" t="s">
        <v>2160</v>
      </c>
    </row>
    <row r="85" spans="1:5" x14ac:dyDescent="0.25">
      <c r="A85" t="s">
        <v>1906</v>
      </c>
      <c r="B85" s="6" t="s">
        <v>204</v>
      </c>
      <c r="C85" s="6" t="s">
        <v>204</v>
      </c>
      <c r="D85" s="6" t="s">
        <v>2782</v>
      </c>
      <c r="E85" s="6" t="s">
        <v>2782</v>
      </c>
    </row>
    <row r="86" spans="1:5" x14ac:dyDescent="0.25">
      <c r="A86" t="s">
        <v>1907</v>
      </c>
      <c r="B86" t="s">
        <v>2422</v>
      </c>
      <c r="C86" t="s">
        <v>204</v>
      </c>
      <c r="D86" t="s">
        <v>2814</v>
      </c>
      <c r="E86" t="s">
        <v>2389</v>
      </c>
    </row>
    <row r="87" spans="1:5" x14ac:dyDescent="0.25">
      <c r="A87" t="s">
        <v>1912</v>
      </c>
      <c r="B87" t="s">
        <v>316</v>
      </c>
      <c r="C87" t="s">
        <v>805</v>
      </c>
      <c r="D87" t="s">
        <v>308</v>
      </c>
      <c r="E87" t="s">
        <v>2407</v>
      </c>
    </row>
    <row r="89" spans="1:5" x14ac:dyDescent="0.25">
      <c r="A89" t="s">
        <v>460</v>
      </c>
    </row>
    <row r="90" spans="1:5" x14ac:dyDescent="0.25">
      <c r="A90" t="s">
        <v>2610</v>
      </c>
    </row>
  </sheetData>
  <pageMargins left="0.7" right="0.7" top="0.75" bottom="0.75" header="0.3" footer="0.3"/>
  <pageSetup paperSize="9" orientation="portrait" horizontalDpi="300" verticalDpi="300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F8"/>
  <sheetViews>
    <sheetView workbookViewId="0"/>
  </sheetViews>
  <sheetFormatPr defaultColWidth="11.42578125" defaultRowHeight="15" x14ac:dyDescent="0.25"/>
  <cols>
    <col min="1" max="1" width="16.7109375" customWidth="1"/>
    <col min="2" max="5" width="22.7109375" customWidth="1"/>
  </cols>
  <sheetData>
    <row r="1" spans="1:6" x14ac:dyDescent="0.25">
      <c r="A1" s="4" t="s">
        <v>135</v>
      </c>
      <c r="B1" s="6"/>
      <c r="C1" s="6"/>
      <c r="D1" s="6"/>
      <c r="E1" s="6"/>
      <c r="F1" s="1" t="str">
        <f>HYPERLINK("#'INDEX'!A1", "Back to INDEX")</f>
        <v>Back to INDEX</v>
      </c>
    </row>
    <row r="2" spans="1:6" x14ac:dyDescent="0.25">
      <c r="A2" s="3" t="s">
        <v>204</v>
      </c>
      <c r="B2" s="5" t="s">
        <v>2774</v>
      </c>
      <c r="C2" s="5" t="s">
        <v>2775</v>
      </c>
      <c r="D2" s="5" t="s">
        <v>2776</v>
      </c>
      <c r="E2" s="5" t="s">
        <v>975</v>
      </c>
    </row>
    <row r="3" spans="1:6" x14ac:dyDescent="0.25">
      <c r="A3" t="s">
        <v>1403</v>
      </c>
      <c r="B3" s="6" t="s">
        <v>2084</v>
      </c>
      <c r="C3" s="6" t="s">
        <v>2178</v>
      </c>
      <c r="D3" s="6" t="s">
        <v>316</v>
      </c>
      <c r="E3" s="6" t="s">
        <v>2071</v>
      </c>
    </row>
    <row r="4" spans="1:6" x14ac:dyDescent="0.25">
      <c r="A4" t="s">
        <v>1912</v>
      </c>
      <c r="B4" t="s">
        <v>2391</v>
      </c>
      <c r="C4" t="s">
        <v>2184</v>
      </c>
      <c r="D4" t="s">
        <v>2077</v>
      </c>
      <c r="E4" t="s">
        <v>2815</v>
      </c>
    </row>
    <row r="5" spans="1:6" x14ac:dyDescent="0.25">
      <c r="A5" s="4" t="s">
        <v>975</v>
      </c>
      <c r="B5" s="4" t="s">
        <v>2346</v>
      </c>
      <c r="C5" s="4" t="s">
        <v>2816</v>
      </c>
      <c r="D5" s="4" t="s">
        <v>2817</v>
      </c>
      <c r="E5" s="4" t="s">
        <v>2080</v>
      </c>
    </row>
    <row r="7" spans="1:6" x14ac:dyDescent="0.25">
      <c r="A7" t="s">
        <v>460</v>
      </c>
    </row>
    <row r="8" spans="1:6" x14ac:dyDescent="0.25">
      <c r="A8" t="s">
        <v>2610</v>
      </c>
    </row>
  </sheetData>
  <pageMargins left="0.7" right="0.7" top="0.75" bottom="0.75" header="0.3" footer="0.3"/>
  <pageSetup paperSize="9" orientation="portrait" horizontalDpi="300" verticalDpi="300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F8"/>
  <sheetViews>
    <sheetView workbookViewId="0"/>
  </sheetViews>
  <sheetFormatPr defaultColWidth="11.42578125" defaultRowHeight="15" x14ac:dyDescent="0.25"/>
  <cols>
    <col min="1" max="1" width="16.7109375" customWidth="1"/>
    <col min="2" max="5" width="22.7109375" customWidth="1"/>
  </cols>
  <sheetData>
    <row r="1" spans="1:6" x14ac:dyDescent="0.25">
      <c r="A1" s="4" t="s">
        <v>136</v>
      </c>
      <c r="B1" s="6"/>
      <c r="C1" s="6"/>
      <c r="D1" s="6"/>
      <c r="E1" s="6"/>
      <c r="F1" s="1" t="str">
        <f>HYPERLINK("#'INDEX'!A1", "Back to INDEX")</f>
        <v>Back to INDEX</v>
      </c>
    </row>
    <row r="2" spans="1:6" x14ac:dyDescent="0.25">
      <c r="A2" s="3" t="s">
        <v>204</v>
      </c>
      <c r="B2" s="5" t="s">
        <v>2774</v>
      </c>
      <c r="C2" s="5" t="s">
        <v>2775</v>
      </c>
      <c r="D2" s="5" t="s">
        <v>2776</v>
      </c>
      <c r="E2" s="5" t="s">
        <v>975</v>
      </c>
    </row>
    <row r="3" spans="1:6" x14ac:dyDescent="0.25">
      <c r="A3" t="s">
        <v>1403</v>
      </c>
      <c r="B3" s="6" t="s">
        <v>2818</v>
      </c>
      <c r="C3" s="6" t="s">
        <v>2482</v>
      </c>
      <c r="D3" s="6" t="s">
        <v>2468</v>
      </c>
      <c r="E3" s="6" t="s">
        <v>2079</v>
      </c>
    </row>
    <row r="4" spans="1:6" x14ac:dyDescent="0.25">
      <c r="A4" t="s">
        <v>1912</v>
      </c>
      <c r="B4" t="s">
        <v>2819</v>
      </c>
      <c r="C4" t="s">
        <v>2820</v>
      </c>
      <c r="D4" t="s">
        <v>2780</v>
      </c>
      <c r="E4" t="s">
        <v>2395</v>
      </c>
    </row>
    <row r="5" spans="1:6" x14ac:dyDescent="0.25">
      <c r="A5" s="4" t="s">
        <v>975</v>
      </c>
      <c r="B5" s="4" t="s">
        <v>2783</v>
      </c>
      <c r="C5" s="4" t="s">
        <v>2821</v>
      </c>
      <c r="D5" s="4" t="s">
        <v>2408</v>
      </c>
      <c r="E5" s="4" t="s">
        <v>2168</v>
      </c>
    </row>
    <row r="7" spans="1:6" x14ac:dyDescent="0.25">
      <c r="A7" t="s">
        <v>460</v>
      </c>
    </row>
    <row r="8" spans="1:6" x14ac:dyDescent="0.25">
      <c r="A8" t="s">
        <v>2610</v>
      </c>
    </row>
  </sheetData>
  <pageMargins left="0.7" right="0.7" top="0.75" bottom="0.75" header="0.3" footer="0.3"/>
  <pageSetup paperSize="9" orientation="portrait" horizontalDpi="300" verticalDpi="300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F8"/>
  <sheetViews>
    <sheetView workbookViewId="0"/>
  </sheetViews>
  <sheetFormatPr defaultColWidth="11.42578125" defaultRowHeight="15" x14ac:dyDescent="0.25"/>
  <cols>
    <col min="1" max="1" width="16.7109375" customWidth="1"/>
    <col min="2" max="5" width="22.7109375" customWidth="1"/>
  </cols>
  <sheetData>
    <row r="1" spans="1:6" x14ac:dyDescent="0.25">
      <c r="A1" s="4" t="s">
        <v>137</v>
      </c>
      <c r="B1" s="6"/>
      <c r="C1" s="6"/>
      <c r="D1" s="6"/>
      <c r="E1" s="6"/>
      <c r="F1" s="1" t="str">
        <f>HYPERLINK("#'INDEX'!A1", "Back to INDEX")</f>
        <v>Back to INDEX</v>
      </c>
    </row>
    <row r="2" spans="1:6" x14ac:dyDescent="0.25">
      <c r="A2" s="3" t="s">
        <v>204</v>
      </c>
      <c r="B2" s="5" t="s">
        <v>2774</v>
      </c>
      <c r="C2" s="5" t="s">
        <v>2775</v>
      </c>
      <c r="D2" s="5" t="s">
        <v>2776</v>
      </c>
      <c r="E2" s="5" t="s">
        <v>975</v>
      </c>
    </row>
    <row r="3" spans="1:6" x14ac:dyDescent="0.25">
      <c r="A3" t="s">
        <v>1403</v>
      </c>
      <c r="B3" s="6" t="s">
        <v>412</v>
      </c>
      <c r="C3" s="6" t="s">
        <v>903</v>
      </c>
      <c r="D3" s="6" t="s">
        <v>352</v>
      </c>
      <c r="E3" s="6" t="s">
        <v>919</v>
      </c>
    </row>
    <row r="4" spans="1:6" x14ac:dyDescent="0.25">
      <c r="A4" t="s">
        <v>1912</v>
      </c>
      <c r="B4" t="s">
        <v>318</v>
      </c>
      <c r="C4" t="s">
        <v>2772</v>
      </c>
      <c r="D4" t="s">
        <v>2394</v>
      </c>
      <c r="E4" t="s">
        <v>2122</v>
      </c>
    </row>
    <row r="5" spans="1:6" x14ac:dyDescent="0.25">
      <c r="A5" s="4" t="s">
        <v>975</v>
      </c>
      <c r="B5" s="4" t="s">
        <v>424</v>
      </c>
      <c r="C5" s="4" t="s">
        <v>530</v>
      </c>
      <c r="D5" s="4" t="s">
        <v>466</v>
      </c>
      <c r="E5" s="4" t="s">
        <v>562</v>
      </c>
    </row>
    <row r="7" spans="1:6" x14ac:dyDescent="0.25">
      <c r="A7" t="s">
        <v>460</v>
      </c>
    </row>
    <row r="8" spans="1:6" x14ac:dyDescent="0.25">
      <c r="A8" t="s">
        <v>2610</v>
      </c>
    </row>
  </sheetData>
  <pageMargins left="0.7" right="0.7" top="0.75" bottom="0.75" header="0.3" footer="0.3"/>
  <pageSetup paperSize="9" orientation="portrait" horizontalDpi="300" verticalDpi="300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F41"/>
  <sheetViews>
    <sheetView workbookViewId="0"/>
  </sheetViews>
  <sheetFormatPr defaultColWidth="11.42578125" defaultRowHeight="15" x14ac:dyDescent="0.25"/>
  <cols>
    <col min="1" max="1" width="37.7109375" customWidth="1"/>
    <col min="2" max="5" width="22.7109375" customWidth="1"/>
  </cols>
  <sheetData>
    <row r="1" spans="1:6" x14ac:dyDescent="0.25">
      <c r="A1" s="4" t="s">
        <v>139</v>
      </c>
      <c r="B1" s="6"/>
      <c r="C1" s="6"/>
      <c r="D1" s="6"/>
      <c r="E1" s="6"/>
      <c r="F1" s="1" t="str">
        <f>HYPERLINK("#'INDEX'!A1", "Back to INDEX")</f>
        <v>Back to INDEX</v>
      </c>
    </row>
    <row r="2" spans="1:6" x14ac:dyDescent="0.25">
      <c r="A2" s="3" t="s">
        <v>204</v>
      </c>
      <c r="B2" s="5" t="s">
        <v>2822</v>
      </c>
      <c r="C2" s="5" t="s">
        <v>2823</v>
      </c>
      <c r="D2" s="5" t="s">
        <v>2824</v>
      </c>
      <c r="E2" s="5" t="s">
        <v>2825</v>
      </c>
    </row>
    <row r="3" spans="1:6" x14ac:dyDescent="0.25">
      <c r="A3" t="s">
        <v>2826</v>
      </c>
      <c r="B3" s="6" t="s">
        <v>2594</v>
      </c>
      <c r="C3" s="6" t="s">
        <v>854</v>
      </c>
      <c r="D3" s="6" t="s">
        <v>2607</v>
      </c>
      <c r="E3" s="6" t="s">
        <v>854</v>
      </c>
    </row>
    <row r="4" spans="1:6" x14ac:dyDescent="0.25">
      <c r="A4" t="s">
        <v>2827</v>
      </c>
      <c r="B4" s="6" t="s">
        <v>204</v>
      </c>
      <c r="C4" s="6" t="s">
        <v>204</v>
      </c>
      <c r="D4" s="6" t="s">
        <v>204</v>
      </c>
      <c r="E4" s="6" t="s">
        <v>204</v>
      </c>
    </row>
    <row r="5" spans="1:6" x14ac:dyDescent="0.25">
      <c r="A5" t="s">
        <v>2828</v>
      </c>
      <c r="B5" s="6" t="s">
        <v>2829</v>
      </c>
      <c r="C5" s="6" t="s">
        <v>422</v>
      </c>
      <c r="D5" s="6" t="s">
        <v>2830</v>
      </c>
      <c r="E5" s="6" t="s">
        <v>2456</v>
      </c>
    </row>
    <row r="6" spans="1:6" x14ac:dyDescent="0.25">
      <c r="A6" t="s">
        <v>590</v>
      </c>
      <c r="B6" s="6" t="s">
        <v>2831</v>
      </c>
      <c r="C6" s="6" t="s">
        <v>730</v>
      </c>
      <c r="D6" s="6" t="s">
        <v>2832</v>
      </c>
      <c r="E6" s="6" t="s">
        <v>2295</v>
      </c>
    </row>
    <row r="7" spans="1:6" x14ac:dyDescent="0.25">
      <c r="A7" t="s">
        <v>595</v>
      </c>
      <c r="B7" s="6" t="s">
        <v>2833</v>
      </c>
      <c r="C7" s="6" t="s">
        <v>2321</v>
      </c>
      <c r="D7" s="6" t="s">
        <v>2834</v>
      </c>
      <c r="E7" s="6" t="s">
        <v>2164</v>
      </c>
    </row>
    <row r="8" spans="1:6" x14ac:dyDescent="0.25">
      <c r="A8" t="s">
        <v>2835</v>
      </c>
      <c r="B8" s="6" t="s">
        <v>204</v>
      </c>
      <c r="C8" s="6" t="s">
        <v>204</v>
      </c>
      <c r="D8" s="6" t="s">
        <v>204</v>
      </c>
      <c r="E8" s="6" t="s">
        <v>204</v>
      </c>
    </row>
    <row r="9" spans="1:6" x14ac:dyDescent="0.25">
      <c r="A9" t="s">
        <v>598</v>
      </c>
      <c r="B9" s="6" t="s">
        <v>2836</v>
      </c>
      <c r="C9" s="6" t="s">
        <v>865</v>
      </c>
      <c r="D9" s="6" t="s">
        <v>2837</v>
      </c>
      <c r="E9" s="6" t="s">
        <v>422</v>
      </c>
    </row>
    <row r="10" spans="1:6" x14ac:dyDescent="0.25">
      <c r="A10" t="s">
        <v>599</v>
      </c>
      <c r="B10" s="6" t="s">
        <v>2838</v>
      </c>
      <c r="C10" s="6" t="s">
        <v>2162</v>
      </c>
      <c r="D10" s="6" t="s">
        <v>2839</v>
      </c>
      <c r="E10" s="6" t="s">
        <v>691</v>
      </c>
    </row>
    <row r="11" spans="1:6" x14ac:dyDescent="0.25">
      <c r="A11" t="s">
        <v>2840</v>
      </c>
      <c r="B11" s="6" t="s">
        <v>204</v>
      </c>
      <c r="C11" s="6" t="s">
        <v>204</v>
      </c>
      <c r="D11" s="6" t="s">
        <v>204</v>
      </c>
      <c r="E11" s="6" t="s">
        <v>204</v>
      </c>
    </row>
    <row r="12" spans="1:6" x14ac:dyDescent="0.25">
      <c r="A12" t="s">
        <v>2841</v>
      </c>
      <c r="B12" s="6" t="s">
        <v>2842</v>
      </c>
      <c r="C12" s="6" t="s">
        <v>2194</v>
      </c>
      <c r="D12" s="6" t="s">
        <v>2843</v>
      </c>
      <c r="E12" s="6" t="s">
        <v>2227</v>
      </c>
    </row>
    <row r="13" spans="1:6" x14ac:dyDescent="0.25">
      <c r="A13" t="s">
        <v>2844</v>
      </c>
      <c r="B13" s="6" t="s">
        <v>2845</v>
      </c>
      <c r="C13" s="6" t="s">
        <v>853</v>
      </c>
      <c r="D13" s="6" t="s">
        <v>2846</v>
      </c>
      <c r="E13" s="6" t="s">
        <v>777</v>
      </c>
    </row>
    <row r="14" spans="1:6" x14ac:dyDescent="0.25">
      <c r="A14" t="s">
        <v>2847</v>
      </c>
      <c r="B14" s="6" t="s">
        <v>204</v>
      </c>
      <c r="C14" s="6" t="s">
        <v>204</v>
      </c>
      <c r="D14" s="6" t="s">
        <v>204</v>
      </c>
      <c r="E14" s="6" t="s">
        <v>204</v>
      </c>
    </row>
    <row r="15" spans="1:6" x14ac:dyDescent="0.25">
      <c r="A15" t="s">
        <v>605</v>
      </c>
      <c r="B15" s="6" t="s">
        <v>2848</v>
      </c>
      <c r="C15" s="6" t="s">
        <v>2097</v>
      </c>
      <c r="D15" s="6" t="s">
        <v>2849</v>
      </c>
      <c r="E15" s="6" t="s">
        <v>2097</v>
      </c>
    </row>
    <row r="16" spans="1:6" x14ac:dyDescent="0.25">
      <c r="A16" t="s">
        <v>2850</v>
      </c>
      <c r="B16" s="6" t="s">
        <v>2851</v>
      </c>
      <c r="C16" s="6" t="s">
        <v>854</v>
      </c>
      <c r="D16" s="6" t="s">
        <v>2852</v>
      </c>
      <c r="E16" s="6" t="s">
        <v>854</v>
      </c>
    </row>
    <row r="17" spans="1:5" x14ac:dyDescent="0.25">
      <c r="A17" t="s">
        <v>2853</v>
      </c>
      <c r="B17" s="6" t="s">
        <v>204</v>
      </c>
      <c r="C17" s="6" t="s">
        <v>204</v>
      </c>
      <c r="D17" s="6" t="s">
        <v>204</v>
      </c>
      <c r="E17" s="6" t="s">
        <v>204</v>
      </c>
    </row>
    <row r="18" spans="1:5" x14ac:dyDescent="0.25">
      <c r="A18" t="s">
        <v>2854</v>
      </c>
      <c r="B18" s="6" t="s">
        <v>2855</v>
      </c>
      <c r="C18" s="6" t="s">
        <v>236</v>
      </c>
      <c r="D18" s="6" t="s">
        <v>2856</v>
      </c>
      <c r="E18" s="6" t="s">
        <v>490</v>
      </c>
    </row>
    <row r="19" spans="1:5" x14ac:dyDescent="0.25">
      <c r="A19" t="s">
        <v>2857</v>
      </c>
      <c r="B19" s="6" t="s">
        <v>2858</v>
      </c>
      <c r="C19" s="6" t="s">
        <v>2107</v>
      </c>
      <c r="D19" s="6" t="s">
        <v>2859</v>
      </c>
      <c r="E19" s="6" t="s">
        <v>2860</v>
      </c>
    </row>
    <row r="20" spans="1:5" x14ac:dyDescent="0.25">
      <c r="A20" t="s">
        <v>2861</v>
      </c>
      <c r="B20" s="6" t="s">
        <v>204</v>
      </c>
      <c r="C20" s="6" t="s">
        <v>204</v>
      </c>
      <c r="D20" s="6" t="s">
        <v>204</v>
      </c>
      <c r="E20" s="6" t="s">
        <v>204</v>
      </c>
    </row>
    <row r="21" spans="1:5" x14ac:dyDescent="0.25">
      <c r="A21" t="s">
        <v>2862</v>
      </c>
      <c r="B21" s="6" t="s">
        <v>2863</v>
      </c>
      <c r="C21" s="6" t="s">
        <v>920</v>
      </c>
      <c r="D21" s="6" t="s">
        <v>2864</v>
      </c>
      <c r="E21" s="6" t="s">
        <v>920</v>
      </c>
    </row>
    <row r="22" spans="1:5" x14ac:dyDescent="0.25">
      <c r="A22" t="s">
        <v>2865</v>
      </c>
      <c r="B22" s="6" t="s">
        <v>2866</v>
      </c>
      <c r="C22" s="6" t="s">
        <v>2867</v>
      </c>
      <c r="D22" s="6" t="s">
        <v>2868</v>
      </c>
      <c r="E22" s="6" t="s">
        <v>2867</v>
      </c>
    </row>
    <row r="23" spans="1:5" x14ac:dyDescent="0.25">
      <c r="A23" t="s">
        <v>2869</v>
      </c>
      <c r="B23" s="6" t="s">
        <v>204</v>
      </c>
      <c r="C23" s="6" t="s">
        <v>204</v>
      </c>
      <c r="D23" s="6" t="s">
        <v>204</v>
      </c>
      <c r="E23" s="6" t="s">
        <v>204</v>
      </c>
    </row>
    <row r="24" spans="1:5" x14ac:dyDescent="0.25">
      <c r="A24" t="s">
        <v>607</v>
      </c>
      <c r="B24" s="6" t="s">
        <v>2870</v>
      </c>
      <c r="C24" s="6" t="s">
        <v>2375</v>
      </c>
      <c r="D24" s="6" t="s">
        <v>2871</v>
      </c>
      <c r="E24" s="6" t="s">
        <v>2004</v>
      </c>
    </row>
    <row r="25" spans="1:5" x14ac:dyDescent="0.25">
      <c r="A25" t="s">
        <v>614</v>
      </c>
      <c r="B25" s="6" t="s">
        <v>2872</v>
      </c>
      <c r="C25" s="6" t="s">
        <v>739</v>
      </c>
      <c r="D25" s="6" t="s">
        <v>2873</v>
      </c>
      <c r="E25" s="6" t="s">
        <v>660</v>
      </c>
    </row>
    <row r="26" spans="1:5" x14ac:dyDescent="0.25">
      <c r="A26" t="s">
        <v>2874</v>
      </c>
      <c r="B26" s="6" t="s">
        <v>204</v>
      </c>
      <c r="C26" s="6" t="s">
        <v>204</v>
      </c>
      <c r="D26" s="6" t="s">
        <v>204</v>
      </c>
      <c r="E26" s="6" t="s">
        <v>204</v>
      </c>
    </row>
    <row r="27" spans="1:5" x14ac:dyDescent="0.25">
      <c r="A27" t="s">
        <v>2001</v>
      </c>
      <c r="B27" s="6" t="s">
        <v>2875</v>
      </c>
      <c r="C27" s="6" t="s">
        <v>2097</v>
      </c>
      <c r="D27" s="6" t="s">
        <v>2875</v>
      </c>
      <c r="E27" s="6" t="s">
        <v>2097</v>
      </c>
    </row>
    <row r="28" spans="1:5" x14ac:dyDescent="0.25">
      <c r="A28" t="s">
        <v>2002</v>
      </c>
      <c r="B28" s="6" t="s">
        <v>2594</v>
      </c>
      <c r="C28" s="6" t="s">
        <v>854</v>
      </c>
      <c r="D28" s="6" t="s">
        <v>2607</v>
      </c>
      <c r="E28" s="6" t="s">
        <v>854</v>
      </c>
    </row>
    <row r="29" spans="1:5" x14ac:dyDescent="0.25">
      <c r="A29" t="s">
        <v>2876</v>
      </c>
      <c r="B29" s="6" t="s">
        <v>204</v>
      </c>
      <c r="C29" s="6" t="s">
        <v>204</v>
      </c>
      <c r="D29" s="6" t="s">
        <v>204</v>
      </c>
      <c r="E29" s="6" t="s">
        <v>204</v>
      </c>
    </row>
    <row r="30" spans="1:5" x14ac:dyDescent="0.25">
      <c r="A30" t="s">
        <v>630</v>
      </c>
      <c r="B30" s="6" t="s">
        <v>2877</v>
      </c>
      <c r="C30" s="6" t="s">
        <v>2359</v>
      </c>
      <c r="D30" s="6" t="s">
        <v>2878</v>
      </c>
      <c r="E30" s="6" t="s">
        <v>2718</v>
      </c>
    </row>
    <row r="31" spans="1:5" x14ac:dyDescent="0.25">
      <c r="A31" t="s">
        <v>633</v>
      </c>
      <c r="B31" s="6" t="s">
        <v>2879</v>
      </c>
      <c r="C31" s="6" t="s">
        <v>406</v>
      </c>
      <c r="D31" s="6" t="s">
        <v>2880</v>
      </c>
      <c r="E31" s="6" t="s">
        <v>2881</v>
      </c>
    </row>
    <row r="32" spans="1:5" x14ac:dyDescent="0.25">
      <c r="A32" t="s">
        <v>2882</v>
      </c>
      <c r="B32" s="6" t="s">
        <v>204</v>
      </c>
      <c r="C32" s="6" t="s">
        <v>204</v>
      </c>
      <c r="D32" s="6" t="s">
        <v>204</v>
      </c>
      <c r="E32" s="6" t="s">
        <v>204</v>
      </c>
    </row>
    <row r="33" spans="1:5" x14ac:dyDescent="0.25">
      <c r="A33" t="s">
        <v>635</v>
      </c>
      <c r="B33" s="6" t="s">
        <v>2883</v>
      </c>
      <c r="C33" s="6" t="s">
        <v>736</v>
      </c>
      <c r="D33" s="6" t="s">
        <v>2884</v>
      </c>
      <c r="E33" s="6" t="s">
        <v>2165</v>
      </c>
    </row>
    <row r="34" spans="1:5" x14ac:dyDescent="0.25">
      <c r="A34" t="s">
        <v>636</v>
      </c>
      <c r="B34" s="6" t="s">
        <v>2884</v>
      </c>
      <c r="C34" s="6" t="s">
        <v>2085</v>
      </c>
      <c r="D34" s="6" t="s">
        <v>2884</v>
      </c>
      <c r="E34" s="6" t="s">
        <v>2165</v>
      </c>
    </row>
    <row r="35" spans="1:5" x14ac:dyDescent="0.25">
      <c r="A35" t="s">
        <v>637</v>
      </c>
      <c r="B35" s="6" t="s">
        <v>2875</v>
      </c>
      <c r="C35" s="6" t="s">
        <v>2097</v>
      </c>
      <c r="D35" s="6" t="s">
        <v>2875</v>
      </c>
      <c r="E35" s="6" t="s">
        <v>2097</v>
      </c>
    </row>
    <row r="36" spans="1:5" x14ac:dyDescent="0.25">
      <c r="A36" t="s">
        <v>2885</v>
      </c>
      <c r="B36" s="6" t="s">
        <v>204</v>
      </c>
      <c r="C36" s="6" t="s">
        <v>204</v>
      </c>
      <c r="D36" s="6" t="s">
        <v>204</v>
      </c>
      <c r="E36" s="6" t="s">
        <v>204</v>
      </c>
    </row>
    <row r="37" spans="1:5" x14ac:dyDescent="0.25">
      <c r="A37" t="s">
        <v>2886</v>
      </c>
      <c r="B37" t="s">
        <v>2883</v>
      </c>
      <c r="C37" t="s">
        <v>736</v>
      </c>
      <c r="D37" t="s">
        <v>2884</v>
      </c>
      <c r="E37" t="s">
        <v>2165</v>
      </c>
    </row>
    <row r="38" spans="1:5" x14ac:dyDescent="0.25">
      <c r="A38" t="s">
        <v>639</v>
      </c>
      <c r="B38" t="s">
        <v>2884</v>
      </c>
      <c r="C38" t="s">
        <v>2085</v>
      </c>
      <c r="D38" t="s">
        <v>2884</v>
      </c>
      <c r="E38" t="s">
        <v>2165</v>
      </c>
    </row>
    <row r="40" spans="1:5" x14ac:dyDescent="0.25">
      <c r="A40" t="s">
        <v>460</v>
      </c>
    </row>
    <row r="41" spans="1:5" x14ac:dyDescent="0.25">
      <c r="A41" t="s">
        <v>2610</v>
      </c>
    </row>
  </sheetData>
  <pageMargins left="0.7" right="0.7" top="0.75" bottom="0.75" header="0.3" footer="0.3"/>
  <pageSetup paperSize="9" orientation="portrait" horizontalDpi="300" verticalDpi="300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F37"/>
  <sheetViews>
    <sheetView workbookViewId="0">
      <selection activeCell="A21" sqref="A21"/>
    </sheetView>
  </sheetViews>
  <sheetFormatPr defaultColWidth="11.42578125" defaultRowHeight="15" x14ac:dyDescent="0.25"/>
  <cols>
    <col min="1" max="1" width="28.7109375" customWidth="1"/>
    <col min="2" max="5" width="22.7109375" customWidth="1"/>
  </cols>
  <sheetData>
    <row r="1" spans="1:6" x14ac:dyDescent="0.25">
      <c r="A1" s="4" t="s">
        <v>140</v>
      </c>
      <c r="B1" s="6"/>
      <c r="C1" s="6"/>
      <c r="D1" s="6"/>
      <c r="E1" s="6"/>
      <c r="F1" s="1" t="str">
        <f>HYPERLINK("#'INDEX'!A1", "Back to INDEX")</f>
        <v>Back to INDEX</v>
      </c>
    </row>
    <row r="2" spans="1:6" x14ac:dyDescent="0.25">
      <c r="A2" s="3" t="s">
        <v>204</v>
      </c>
      <c r="B2" s="5" t="s">
        <v>2887</v>
      </c>
      <c r="C2" s="5" t="s">
        <v>2888</v>
      </c>
      <c r="D2" s="5" t="s">
        <v>2824</v>
      </c>
      <c r="E2" s="5" t="s">
        <v>2825</v>
      </c>
    </row>
    <row r="3" spans="1:6" x14ac:dyDescent="0.25">
      <c r="A3" t="s">
        <v>2826</v>
      </c>
      <c r="B3" s="6" t="s">
        <v>2594</v>
      </c>
      <c r="C3" s="6" t="s">
        <v>854</v>
      </c>
      <c r="D3" s="6" t="s">
        <v>2607</v>
      </c>
      <c r="E3" s="6" t="s">
        <v>854</v>
      </c>
    </row>
    <row r="4" spans="1:6" x14ac:dyDescent="0.25">
      <c r="A4" t="s">
        <v>2827</v>
      </c>
      <c r="B4" s="6" t="s">
        <v>204</v>
      </c>
      <c r="C4" s="6" t="s">
        <v>204</v>
      </c>
      <c r="D4" s="6" t="s">
        <v>204</v>
      </c>
      <c r="E4" s="6" t="s">
        <v>204</v>
      </c>
    </row>
    <row r="5" spans="1:6" x14ac:dyDescent="0.25">
      <c r="A5" t="s">
        <v>2828</v>
      </c>
      <c r="B5" s="6" t="s">
        <v>2829</v>
      </c>
      <c r="C5" s="6" t="s">
        <v>422</v>
      </c>
      <c r="D5" s="6" t="s">
        <v>2830</v>
      </c>
      <c r="E5" s="6" t="s">
        <v>2456</v>
      </c>
    </row>
    <row r="6" spans="1:6" x14ac:dyDescent="0.25">
      <c r="A6" t="s">
        <v>590</v>
      </c>
      <c r="B6" s="6" t="s">
        <v>2831</v>
      </c>
      <c r="C6" s="6" t="s">
        <v>730</v>
      </c>
      <c r="D6" s="6" t="s">
        <v>2832</v>
      </c>
      <c r="E6" s="6" t="s">
        <v>2295</v>
      </c>
    </row>
    <row r="7" spans="1:6" x14ac:dyDescent="0.25">
      <c r="A7" t="s">
        <v>595</v>
      </c>
      <c r="B7" s="6" t="s">
        <v>2833</v>
      </c>
      <c r="C7" s="6" t="s">
        <v>2321</v>
      </c>
      <c r="D7" s="6" t="s">
        <v>2834</v>
      </c>
      <c r="E7" s="6" t="s">
        <v>2164</v>
      </c>
    </row>
    <row r="8" spans="1:6" x14ac:dyDescent="0.25">
      <c r="A8" t="s">
        <v>2835</v>
      </c>
      <c r="B8" s="6" t="s">
        <v>204</v>
      </c>
      <c r="C8" s="6" t="s">
        <v>204</v>
      </c>
      <c r="D8" s="6" t="s">
        <v>204</v>
      </c>
      <c r="E8" s="6" t="s">
        <v>204</v>
      </c>
    </row>
    <row r="9" spans="1:6" x14ac:dyDescent="0.25">
      <c r="A9" t="s">
        <v>598</v>
      </c>
      <c r="B9" s="6" t="s">
        <v>2836</v>
      </c>
      <c r="C9" s="6" t="s">
        <v>865</v>
      </c>
      <c r="D9" s="6" t="s">
        <v>2837</v>
      </c>
      <c r="E9" s="6" t="s">
        <v>422</v>
      </c>
    </row>
    <row r="10" spans="1:6" x14ac:dyDescent="0.25">
      <c r="A10" t="s">
        <v>599</v>
      </c>
      <c r="B10" s="6" t="s">
        <v>2838</v>
      </c>
      <c r="C10" s="6" t="s">
        <v>2162</v>
      </c>
      <c r="D10" s="6" t="s">
        <v>2839</v>
      </c>
      <c r="E10" s="6" t="s">
        <v>691</v>
      </c>
    </row>
    <row r="11" spans="1:6" x14ac:dyDescent="0.25">
      <c r="A11" t="s">
        <v>2889</v>
      </c>
      <c r="B11" s="6" t="s">
        <v>204</v>
      </c>
      <c r="C11" s="6" t="s">
        <v>204</v>
      </c>
      <c r="D11" s="6" t="s">
        <v>204</v>
      </c>
      <c r="E11" s="6" t="s">
        <v>204</v>
      </c>
    </row>
    <row r="12" spans="1:6" x14ac:dyDescent="0.25">
      <c r="A12" t="s">
        <v>600</v>
      </c>
      <c r="B12" s="6" t="s">
        <v>2890</v>
      </c>
      <c r="C12" s="6" t="s">
        <v>851</v>
      </c>
      <c r="D12" s="6" t="s">
        <v>2891</v>
      </c>
      <c r="E12" s="6" t="s">
        <v>355</v>
      </c>
    </row>
    <row r="13" spans="1:6" x14ac:dyDescent="0.25">
      <c r="A13" t="s">
        <v>602</v>
      </c>
      <c r="B13" s="6" t="s">
        <v>2892</v>
      </c>
      <c r="C13" s="6" t="s">
        <v>2422</v>
      </c>
      <c r="D13" s="6" t="s">
        <v>2893</v>
      </c>
      <c r="E13" s="6" t="s">
        <v>2491</v>
      </c>
    </row>
    <row r="14" spans="1:6" x14ac:dyDescent="0.25">
      <c r="A14" t="s">
        <v>2894</v>
      </c>
      <c r="B14" s="6" t="s">
        <v>204</v>
      </c>
      <c r="C14" s="6" t="s">
        <v>204</v>
      </c>
      <c r="D14" s="6" t="s">
        <v>204</v>
      </c>
      <c r="E14" s="6" t="s">
        <v>204</v>
      </c>
    </row>
    <row r="15" spans="1:6" x14ac:dyDescent="0.25">
      <c r="A15" t="s">
        <v>3319</v>
      </c>
      <c r="B15" s="6" t="s">
        <v>2895</v>
      </c>
      <c r="C15" s="6" t="s">
        <v>2792</v>
      </c>
      <c r="D15" s="6" t="s">
        <v>2896</v>
      </c>
      <c r="E15" s="6" t="s">
        <v>2779</v>
      </c>
    </row>
    <row r="16" spans="1:6" x14ac:dyDescent="0.25">
      <c r="A16" t="s">
        <v>922</v>
      </c>
      <c r="B16" s="6" t="s">
        <v>2897</v>
      </c>
      <c r="C16" s="6" t="s">
        <v>2274</v>
      </c>
      <c r="D16" s="6" t="s">
        <v>2898</v>
      </c>
      <c r="E16" s="6" t="s">
        <v>2259</v>
      </c>
    </row>
    <row r="17" spans="1:5" x14ac:dyDescent="0.25">
      <c r="A17" t="s">
        <v>918</v>
      </c>
      <c r="B17" s="6" t="s">
        <v>2899</v>
      </c>
      <c r="C17" s="6" t="s">
        <v>2263</v>
      </c>
      <c r="D17" s="6" t="s">
        <v>2900</v>
      </c>
      <c r="E17" s="6" t="s">
        <v>2102</v>
      </c>
    </row>
    <row r="18" spans="1:5" x14ac:dyDescent="0.25">
      <c r="A18" t="s">
        <v>924</v>
      </c>
      <c r="B18" s="6" t="s">
        <v>2901</v>
      </c>
      <c r="C18" s="6" t="s">
        <v>2056</v>
      </c>
      <c r="D18" s="6" t="s">
        <v>2902</v>
      </c>
      <c r="E18" s="6" t="s">
        <v>2247</v>
      </c>
    </row>
    <row r="19" spans="1:5" x14ac:dyDescent="0.25">
      <c r="A19" t="s">
        <v>928</v>
      </c>
      <c r="B19" s="6" t="s">
        <v>2903</v>
      </c>
      <c r="C19" s="6" t="s">
        <v>2196</v>
      </c>
      <c r="D19" s="6" t="s">
        <v>2904</v>
      </c>
      <c r="E19" s="6" t="s">
        <v>2050</v>
      </c>
    </row>
    <row r="20" spans="1:5" x14ac:dyDescent="0.25">
      <c r="A20" t="s">
        <v>926</v>
      </c>
      <c r="B20" s="6" t="s">
        <v>2905</v>
      </c>
      <c r="C20" s="6" t="s">
        <v>569</v>
      </c>
      <c r="D20" s="6" t="s">
        <v>2708</v>
      </c>
      <c r="E20" s="6" t="s">
        <v>2196</v>
      </c>
    </row>
    <row r="21" spans="1:5" x14ac:dyDescent="0.25">
      <c r="A21" t="s">
        <v>3320</v>
      </c>
      <c r="B21" s="6" t="s">
        <v>2906</v>
      </c>
      <c r="C21" s="6" t="s">
        <v>2193</v>
      </c>
      <c r="D21" s="6" t="s">
        <v>2907</v>
      </c>
      <c r="E21" s="6" t="s">
        <v>2196</v>
      </c>
    </row>
    <row r="22" spans="1:5" x14ac:dyDescent="0.25">
      <c r="A22" t="s">
        <v>935</v>
      </c>
      <c r="B22" s="6" t="s">
        <v>2908</v>
      </c>
      <c r="C22" s="6" t="s">
        <v>2215</v>
      </c>
      <c r="D22" s="6" t="s">
        <v>2909</v>
      </c>
      <c r="E22" s="6" t="s">
        <v>2233</v>
      </c>
    </row>
    <row r="23" spans="1:5" x14ac:dyDescent="0.25">
      <c r="A23" t="s">
        <v>932</v>
      </c>
      <c r="B23" s="6" t="s">
        <v>2910</v>
      </c>
      <c r="C23" s="6" t="s">
        <v>2215</v>
      </c>
      <c r="D23" s="6" t="s">
        <v>2600</v>
      </c>
      <c r="E23" s="6" t="s">
        <v>2269</v>
      </c>
    </row>
    <row r="24" spans="1:5" x14ac:dyDescent="0.25">
      <c r="A24" t="s">
        <v>944</v>
      </c>
      <c r="B24" s="6" t="s">
        <v>2761</v>
      </c>
      <c r="C24" s="6" t="s">
        <v>2194</v>
      </c>
      <c r="D24" s="6" t="s">
        <v>2911</v>
      </c>
      <c r="E24" s="6" t="s">
        <v>2215</v>
      </c>
    </row>
    <row r="25" spans="1:5" x14ac:dyDescent="0.25">
      <c r="A25" t="s">
        <v>946</v>
      </c>
      <c r="B25" s="6" t="s">
        <v>2912</v>
      </c>
      <c r="C25" s="6" t="s">
        <v>2265</v>
      </c>
      <c r="D25" s="6" t="s">
        <v>2913</v>
      </c>
      <c r="E25" s="6" t="s">
        <v>2227</v>
      </c>
    </row>
    <row r="26" spans="1:5" x14ac:dyDescent="0.25">
      <c r="A26" t="s">
        <v>2869</v>
      </c>
      <c r="B26" s="6" t="s">
        <v>204</v>
      </c>
      <c r="C26" s="6" t="s">
        <v>204</v>
      </c>
      <c r="D26" s="6" t="s">
        <v>204</v>
      </c>
      <c r="E26" s="6" t="s">
        <v>204</v>
      </c>
    </row>
    <row r="27" spans="1:5" x14ac:dyDescent="0.25">
      <c r="A27" t="s">
        <v>607</v>
      </c>
      <c r="B27" s="6" t="s">
        <v>2870</v>
      </c>
      <c r="C27" s="6" t="s">
        <v>2375</v>
      </c>
      <c r="D27" s="6" t="s">
        <v>2871</v>
      </c>
      <c r="E27" s="6" t="s">
        <v>2004</v>
      </c>
    </row>
    <row r="28" spans="1:5" x14ac:dyDescent="0.25">
      <c r="A28" t="s">
        <v>614</v>
      </c>
      <c r="B28" s="6" t="s">
        <v>2872</v>
      </c>
      <c r="C28" s="6" t="s">
        <v>739</v>
      </c>
      <c r="D28" s="6" t="s">
        <v>2873</v>
      </c>
      <c r="E28" s="6" t="s">
        <v>660</v>
      </c>
    </row>
    <row r="29" spans="1:5" x14ac:dyDescent="0.25">
      <c r="A29" t="s">
        <v>892</v>
      </c>
      <c r="B29" s="6" t="s">
        <v>204</v>
      </c>
      <c r="C29" s="6" t="s">
        <v>204</v>
      </c>
      <c r="D29" s="6" t="s">
        <v>204</v>
      </c>
      <c r="E29" s="6" t="s">
        <v>204</v>
      </c>
    </row>
    <row r="30" spans="1:5" x14ac:dyDescent="0.25">
      <c r="A30" t="s">
        <v>2914</v>
      </c>
      <c r="B30" s="6" t="s">
        <v>2915</v>
      </c>
      <c r="C30" s="6" t="s">
        <v>2215</v>
      </c>
      <c r="D30" s="6" t="s">
        <v>2916</v>
      </c>
      <c r="E30" s="6" t="s">
        <v>2269</v>
      </c>
    </row>
    <row r="31" spans="1:5" x14ac:dyDescent="0.25">
      <c r="A31" t="s">
        <v>2917</v>
      </c>
      <c r="B31" s="6" t="s">
        <v>2918</v>
      </c>
      <c r="C31" s="6" t="s">
        <v>2919</v>
      </c>
      <c r="D31" s="6" t="s">
        <v>2920</v>
      </c>
      <c r="E31" s="6" t="s">
        <v>399</v>
      </c>
    </row>
    <row r="32" spans="1:5" x14ac:dyDescent="0.25">
      <c r="A32" t="s">
        <v>2853</v>
      </c>
      <c r="B32" s="6" t="s">
        <v>204</v>
      </c>
      <c r="C32" s="6" t="s">
        <v>204</v>
      </c>
      <c r="D32" s="6" t="s">
        <v>204</v>
      </c>
      <c r="E32" s="6" t="s">
        <v>204</v>
      </c>
    </row>
    <row r="33" spans="1:5" x14ac:dyDescent="0.25">
      <c r="A33" t="s">
        <v>2854</v>
      </c>
      <c r="B33" t="s">
        <v>2855</v>
      </c>
      <c r="C33" t="s">
        <v>236</v>
      </c>
      <c r="D33" t="s">
        <v>2856</v>
      </c>
      <c r="E33" t="s">
        <v>490</v>
      </c>
    </row>
    <row r="34" spans="1:5" x14ac:dyDescent="0.25">
      <c r="A34" t="s">
        <v>2857</v>
      </c>
      <c r="B34" t="s">
        <v>2858</v>
      </c>
      <c r="C34" t="s">
        <v>2107</v>
      </c>
      <c r="D34" t="s">
        <v>2859</v>
      </c>
      <c r="E34" t="s">
        <v>2860</v>
      </c>
    </row>
    <row r="36" spans="1:5" x14ac:dyDescent="0.25">
      <c r="A36" t="s">
        <v>460</v>
      </c>
    </row>
    <row r="37" spans="1:5" x14ac:dyDescent="0.25">
      <c r="A37" t="s">
        <v>2610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4"/>
  <sheetViews>
    <sheetView workbookViewId="0"/>
  </sheetViews>
  <sheetFormatPr defaultColWidth="11.42578125" defaultRowHeight="15" x14ac:dyDescent="0.25"/>
  <cols>
    <col min="1" max="1" width="27.7109375" customWidth="1"/>
    <col min="2" max="7" width="30.7109375" customWidth="1"/>
  </cols>
  <sheetData>
    <row r="1" spans="1:8" x14ac:dyDescent="0.25">
      <c r="A1" s="4" t="s">
        <v>19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ht="25.5" x14ac:dyDescent="0.25">
      <c r="A2" s="3" t="s">
        <v>204</v>
      </c>
      <c r="B2" s="5" t="s">
        <v>320</v>
      </c>
      <c r="C2" s="5" t="s">
        <v>321</v>
      </c>
      <c r="D2" s="5" t="s">
        <v>322</v>
      </c>
      <c r="E2" s="5" t="s">
        <v>323</v>
      </c>
      <c r="F2" s="5" t="s">
        <v>324</v>
      </c>
      <c r="G2" s="5" t="s">
        <v>325</v>
      </c>
    </row>
    <row r="3" spans="1:8" x14ac:dyDescent="0.25">
      <c r="A3" t="s">
        <v>598</v>
      </c>
      <c r="B3" s="6" t="s">
        <v>550</v>
      </c>
      <c r="C3" s="6" t="s">
        <v>436</v>
      </c>
      <c r="D3" s="6" t="s">
        <v>246</v>
      </c>
      <c r="E3" s="6" t="s">
        <v>507</v>
      </c>
      <c r="F3" s="6" t="s">
        <v>496</v>
      </c>
      <c r="G3" s="6" t="s">
        <v>491</v>
      </c>
    </row>
    <row r="4" spans="1:8" x14ac:dyDescent="0.25">
      <c r="A4" t="s">
        <v>599</v>
      </c>
      <c r="B4" s="6" t="s">
        <v>596</v>
      </c>
      <c r="C4" s="6" t="s">
        <v>503</v>
      </c>
      <c r="D4" s="6" t="s">
        <v>597</v>
      </c>
      <c r="E4" s="6" t="s">
        <v>343</v>
      </c>
      <c r="F4" s="6" t="s">
        <v>474</v>
      </c>
      <c r="G4" s="6" t="s">
        <v>543</v>
      </c>
    </row>
    <row r="5" spans="1:8" x14ac:dyDescent="0.25">
      <c r="A5" t="s">
        <v>600</v>
      </c>
      <c r="B5" s="6" t="s">
        <v>510</v>
      </c>
      <c r="C5" s="6" t="s">
        <v>419</v>
      </c>
      <c r="D5" s="6" t="s">
        <v>245</v>
      </c>
      <c r="E5" s="6" t="s">
        <v>528</v>
      </c>
      <c r="F5" s="6" t="s">
        <v>666</v>
      </c>
      <c r="G5" s="6" t="s">
        <v>512</v>
      </c>
    </row>
    <row r="6" spans="1:8" x14ac:dyDescent="0.25">
      <c r="A6" t="s">
        <v>602</v>
      </c>
      <c r="B6" s="6" t="s">
        <v>471</v>
      </c>
      <c r="C6" s="6" t="s">
        <v>348</v>
      </c>
      <c r="D6" s="6" t="s">
        <v>500</v>
      </c>
      <c r="E6" s="6" t="s">
        <v>667</v>
      </c>
      <c r="F6" s="6" t="s">
        <v>668</v>
      </c>
      <c r="G6" s="6" t="s">
        <v>542</v>
      </c>
    </row>
    <row r="7" spans="1:8" x14ac:dyDescent="0.25">
      <c r="A7" t="s">
        <v>605</v>
      </c>
      <c r="B7" s="6" t="s">
        <v>204</v>
      </c>
      <c r="C7" s="6" t="s">
        <v>204</v>
      </c>
      <c r="D7" s="6" t="s">
        <v>204</v>
      </c>
      <c r="E7" s="6" t="s">
        <v>204</v>
      </c>
      <c r="F7" s="6" t="s">
        <v>204</v>
      </c>
      <c r="G7" s="6" t="s">
        <v>204</v>
      </c>
    </row>
    <row r="8" spans="1:8" x14ac:dyDescent="0.25">
      <c r="A8" t="s">
        <v>606</v>
      </c>
      <c r="B8" s="6" t="s">
        <v>230</v>
      </c>
      <c r="C8" s="6" t="s">
        <v>218</v>
      </c>
      <c r="D8" s="6" t="s">
        <v>245</v>
      </c>
      <c r="E8" s="6" t="s">
        <v>246</v>
      </c>
      <c r="F8" s="6" t="s">
        <v>252</v>
      </c>
      <c r="G8" s="6" t="s">
        <v>253</v>
      </c>
    </row>
    <row r="9" spans="1:8" x14ac:dyDescent="0.25">
      <c r="A9" t="s">
        <v>607</v>
      </c>
      <c r="B9" s="6" t="s">
        <v>655</v>
      </c>
      <c r="C9" s="6" t="s">
        <v>659</v>
      </c>
      <c r="D9" s="6" t="s">
        <v>559</v>
      </c>
      <c r="E9" s="6" t="s">
        <v>363</v>
      </c>
      <c r="F9" s="6" t="s">
        <v>669</v>
      </c>
      <c r="G9" s="6" t="s">
        <v>253</v>
      </c>
    </row>
    <row r="10" spans="1:8" x14ac:dyDescent="0.25">
      <c r="A10" t="s">
        <v>614</v>
      </c>
      <c r="B10" s="6" t="s">
        <v>670</v>
      </c>
      <c r="C10" s="6" t="s">
        <v>240</v>
      </c>
      <c r="D10" s="6" t="s">
        <v>516</v>
      </c>
      <c r="E10" s="6" t="s">
        <v>374</v>
      </c>
      <c r="F10" s="6" t="s">
        <v>375</v>
      </c>
      <c r="G10" s="6" t="s">
        <v>253</v>
      </c>
    </row>
    <row r="11" spans="1:8" x14ac:dyDescent="0.25">
      <c r="A11" t="s">
        <v>618</v>
      </c>
      <c r="B11" s="6" t="s">
        <v>671</v>
      </c>
      <c r="C11" s="6" t="s">
        <v>347</v>
      </c>
      <c r="D11" s="6" t="s">
        <v>672</v>
      </c>
      <c r="E11" s="6" t="s">
        <v>336</v>
      </c>
      <c r="F11" s="6" t="s">
        <v>402</v>
      </c>
      <c r="G11" s="6" t="s">
        <v>673</v>
      </c>
    </row>
    <row r="12" spans="1:8" x14ac:dyDescent="0.25">
      <c r="A12" t="s">
        <v>622</v>
      </c>
      <c r="B12" s="6" t="s">
        <v>237</v>
      </c>
      <c r="C12" s="6" t="s">
        <v>674</v>
      </c>
      <c r="D12" s="6" t="s">
        <v>235</v>
      </c>
      <c r="E12" s="6" t="s">
        <v>246</v>
      </c>
      <c r="F12" s="6" t="s">
        <v>252</v>
      </c>
      <c r="G12" s="6" t="s">
        <v>668</v>
      </c>
    </row>
    <row r="13" spans="1:8" x14ac:dyDescent="0.25">
      <c r="A13" t="s">
        <v>624</v>
      </c>
      <c r="B13" s="6" t="s">
        <v>592</v>
      </c>
      <c r="C13" s="6" t="s">
        <v>237</v>
      </c>
      <c r="D13" s="6" t="s">
        <v>245</v>
      </c>
      <c r="E13" s="6" t="s">
        <v>363</v>
      </c>
      <c r="F13" s="6" t="s">
        <v>252</v>
      </c>
      <c r="G13" s="6" t="s">
        <v>668</v>
      </c>
    </row>
    <row r="14" spans="1:8" x14ac:dyDescent="0.25">
      <c r="A14" t="s">
        <v>627</v>
      </c>
      <c r="B14" s="6" t="s">
        <v>675</v>
      </c>
      <c r="C14" s="6" t="s">
        <v>336</v>
      </c>
      <c r="D14" s="6" t="s">
        <v>449</v>
      </c>
      <c r="E14" s="6" t="s">
        <v>366</v>
      </c>
      <c r="F14" s="6" t="s">
        <v>366</v>
      </c>
      <c r="G14" s="6" t="s">
        <v>676</v>
      </c>
    </row>
    <row r="15" spans="1:8" x14ac:dyDescent="0.25">
      <c r="A15" t="s">
        <v>630</v>
      </c>
      <c r="B15" s="6" t="s">
        <v>243</v>
      </c>
      <c r="C15" s="6" t="s">
        <v>335</v>
      </c>
      <c r="D15" s="6" t="s">
        <v>369</v>
      </c>
      <c r="E15" s="6" t="s">
        <v>516</v>
      </c>
      <c r="F15" s="6" t="s">
        <v>545</v>
      </c>
      <c r="G15" s="6" t="s">
        <v>677</v>
      </c>
    </row>
    <row r="16" spans="1:8" x14ac:dyDescent="0.25">
      <c r="A16" t="s">
        <v>633</v>
      </c>
      <c r="B16" s="6" t="s">
        <v>678</v>
      </c>
      <c r="C16" s="6" t="s">
        <v>515</v>
      </c>
      <c r="D16" s="6" t="s">
        <v>245</v>
      </c>
      <c r="E16" s="6" t="s">
        <v>488</v>
      </c>
      <c r="F16" s="6" t="s">
        <v>493</v>
      </c>
      <c r="G16" s="6" t="s">
        <v>382</v>
      </c>
    </row>
    <row r="17" spans="1:7" x14ac:dyDescent="0.25">
      <c r="A17" t="s">
        <v>635</v>
      </c>
      <c r="B17" s="6" t="s">
        <v>204</v>
      </c>
      <c r="C17" s="6" t="s">
        <v>204</v>
      </c>
      <c r="D17" s="6" t="s">
        <v>204</v>
      </c>
      <c r="E17" s="6" t="s">
        <v>204</v>
      </c>
      <c r="F17" s="6" t="s">
        <v>204</v>
      </c>
      <c r="G17" s="6" t="s">
        <v>224</v>
      </c>
    </row>
    <row r="18" spans="1:7" x14ac:dyDescent="0.25">
      <c r="A18" t="s">
        <v>636</v>
      </c>
      <c r="B18" s="6" t="s">
        <v>204</v>
      </c>
      <c r="C18" s="6" t="s">
        <v>204</v>
      </c>
      <c r="D18" s="6" t="s">
        <v>204</v>
      </c>
      <c r="E18" s="6" t="s">
        <v>204</v>
      </c>
      <c r="F18" s="6" t="s">
        <v>204</v>
      </c>
      <c r="G18" s="6" t="s">
        <v>204</v>
      </c>
    </row>
    <row r="19" spans="1:7" x14ac:dyDescent="0.25">
      <c r="A19" t="s">
        <v>637</v>
      </c>
      <c r="B19" s="6" t="s">
        <v>204</v>
      </c>
      <c r="C19" s="6" t="s">
        <v>204</v>
      </c>
      <c r="D19" s="6" t="s">
        <v>204</v>
      </c>
      <c r="E19" s="6" t="s">
        <v>204</v>
      </c>
      <c r="F19" s="6" t="s">
        <v>204</v>
      </c>
      <c r="G19" s="6" t="s">
        <v>204</v>
      </c>
    </row>
    <row r="20" spans="1:7" x14ac:dyDescent="0.25">
      <c r="A20" t="s">
        <v>638</v>
      </c>
      <c r="B20" s="6" t="s">
        <v>224</v>
      </c>
      <c r="C20" s="6" t="s">
        <v>224</v>
      </c>
      <c r="D20" s="6" t="s">
        <v>224</v>
      </c>
      <c r="E20" s="6" t="s">
        <v>224</v>
      </c>
      <c r="F20" s="6" t="s">
        <v>224</v>
      </c>
      <c r="G20" s="6" t="s">
        <v>204</v>
      </c>
    </row>
    <row r="21" spans="1:7" x14ac:dyDescent="0.25">
      <c r="A21" t="s">
        <v>639</v>
      </c>
      <c r="B21" t="s">
        <v>224</v>
      </c>
      <c r="C21" t="s">
        <v>224</v>
      </c>
      <c r="D21" t="s">
        <v>224</v>
      </c>
      <c r="E21" t="s">
        <v>224</v>
      </c>
      <c r="F21" t="s">
        <v>224</v>
      </c>
      <c r="G21" t="s">
        <v>224</v>
      </c>
    </row>
    <row r="22" spans="1:7" x14ac:dyDescent="0.25">
      <c r="A22" s="4" t="s">
        <v>450</v>
      </c>
      <c r="B22" s="4" t="s">
        <v>230</v>
      </c>
      <c r="C22" s="4" t="s">
        <v>218</v>
      </c>
      <c r="D22" s="4" t="s">
        <v>245</v>
      </c>
      <c r="E22" s="4" t="s">
        <v>246</v>
      </c>
      <c r="F22" s="4" t="s">
        <v>252</v>
      </c>
      <c r="G22" s="4" t="s">
        <v>253</v>
      </c>
    </row>
    <row r="24" spans="1:7" x14ac:dyDescent="0.25">
      <c r="A24" t="s">
        <v>289</v>
      </c>
    </row>
    <row r="25" spans="1:7" x14ac:dyDescent="0.25">
      <c r="A25" t="s">
        <v>679</v>
      </c>
    </row>
    <row r="26" spans="1:7" x14ac:dyDescent="0.25">
      <c r="A26" t="s">
        <v>457</v>
      </c>
    </row>
    <row r="27" spans="1:7" x14ac:dyDescent="0.25">
      <c r="A27" t="s">
        <v>640</v>
      </c>
    </row>
    <row r="29" spans="1:7" x14ac:dyDescent="0.25">
      <c r="A29" t="s">
        <v>297</v>
      </c>
    </row>
    <row r="30" spans="1:7" x14ac:dyDescent="0.25">
      <c r="A30" t="s">
        <v>298</v>
      </c>
    </row>
    <row r="31" spans="1:7" x14ac:dyDescent="0.25">
      <c r="A31" t="s">
        <v>299</v>
      </c>
    </row>
    <row r="32" spans="1:7" x14ac:dyDescent="0.25">
      <c r="A32" t="s">
        <v>300</v>
      </c>
    </row>
    <row r="33" spans="1:1" x14ac:dyDescent="0.25">
      <c r="A33" t="s">
        <v>641</v>
      </c>
    </row>
    <row r="34" spans="1:1" x14ac:dyDescent="0.25">
      <c r="A34" t="s">
        <v>642</v>
      </c>
    </row>
    <row r="35" spans="1:1" x14ac:dyDescent="0.25">
      <c r="A35" t="s">
        <v>643</v>
      </c>
    </row>
    <row r="36" spans="1:1" x14ac:dyDescent="0.25">
      <c r="A36" t="s">
        <v>644</v>
      </c>
    </row>
    <row r="37" spans="1:1" x14ac:dyDescent="0.25">
      <c r="A37" t="s">
        <v>645</v>
      </c>
    </row>
    <row r="38" spans="1:1" x14ac:dyDescent="0.25">
      <c r="A38" t="s">
        <v>646</v>
      </c>
    </row>
    <row r="39" spans="1:1" x14ac:dyDescent="0.25">
      <c r="A39" t="s">
        <v>647</v>
      </c>
    </row>
    <row r="40" spans="1:1" x14ac:dyDescent="0.25">
      <c r="A40" t="s">
        <v>648</v>
      </c>
    </row>
    <row r="41" spans="1:1" x14ac:dyDescent="0.25">
      <c r="A41" t="s">
        <v>649</v>
      </c>
    </row>
    <row r="43" spans="1:1" x14ac:dyDescent="0.25">
      <c r="A43" t="s">
        <v>460</v>
      </c>
    </row>
    <row r="44" spans="1:1" x14ac:dyDescent="0.25">
      <c r="A44" t="s">
        <v>650</v>
      </c>
    </row>
  </sheetData>
  <pageMargins left="0.7" right="0.7" top="0.75" bottom="0.75" header="0.3" footer="0.3"/>
  <pageSetup paperSize="9" orientation="portrait" horizontalDpi="300" verticalDpi="300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F32"/>
  <sheetViews>
    <sheetView workbookViewId="0">
      <selection activeCell="A17" sqref="A17"/>
    </sheetView>
  </sheetViews>
  <sheetFormatPr defaultColWidth="11.42578125" defaultRowHeight="15" x14ac:dyDescent="0.25"/>
  <cols>
    <col min="1" max="1" width="28.7109375" customWidth="1"/>
    <col min="2" max="5" width="22.7109375" customWidth="1"/>
  </cols>
  <sheetData>
    <row r="1" spans="1:6" x14ac:dyDescent="0.25">
      <c r="A1" s="4" t="s">
        <v>141</v>
      </c>
      <c r="B1" s="6"/>
      <c r="C1" s="6"/>
      <c r="D1" s="6"/>
      <c r="E1" s="6"/>
      <c r="F1" s="1" t="str">
        <f>HYPERLINK("#'INDEX'!A1", "Back to INDEX")</f>
        <v>Back to INDEX</v>
      </c>
    </row>
    <row r="2" spans="1:6" x14ac:dyDescent="0.25">
      <c r="A2" s="3" t="s">
        <v>204</v>
      </c>
      <c r="B2" s="5" t="s">
        <v>2887</v>
      </c>
      <c r="C2" s="5" t="s">
        <v>2888</v>
      </c>
      <c r="D2" s="5" t="s">
        <v>2824</v>
      </c>
      <c r="E2" s="5" t="s">
        <v>2825</v>
      </c>
    </row>
    <row r="3" spans="1:6" x14ac:dyDescent="0.25">
      <c r="A3" t="s">
        <v>2826</v>
      </c>
      <c r="B3" s="6" t="s">
        <v>2921</v>
      </c>
      <c r="C3" s="6" t="s">
        <v>854</v>
      </c>
      <c r="D3" s="6" t="s">
        <v>2922</v>
      </c>
      <c r="E3" s="6" t="s">
        <v>854</v>
      </c>
    </row>
    <row r="4" spans="1:6" x14ac:dyDescent="0.25">
      <c r="A4" t="s">
        <v>2835</v>
      </c>
      <c r="B4" s="6" t="s">
        <v>204</v>
      </c>
      <c r="C4" s="6" t="s">
        <v>204</v>
      </c>
      <c r="D4" s="6" t="s">
        <v>204</v>
      </c>
      <c r="E4" s="6" t="s">
        <v>204</v>
      </c>
    </row>
    <row r="5" spans="1:6" x14ac:dyDescent="0.25">
      <c r="A5" t="s">
        <v>598</v>
      </c>
      <c r="B5" s="6" t="s">
        <v>2923</v>
      </c>
      <c r="C5" s="6" t="s">
        <v>2791</v>
      </c>
      <c r="D5" s="6" t="s">
        <v>2924</v>
      </c>
      <c r="E5" s="6" t="s">
        <v>423</v>
      </c>
    </row>
    <row r="6" spans="1:6" x14ac:dyDescent="0.25">
      <c r="A6" t="s">
        <v>599</v>
      </c>
      <c r="B6" s="6" t="s">
        <v>2925</v>
      </c>
      <c r="C6" s="6" t="s">
        <v>733</v>
      </c>
      <c r="D6" s="6" t="s">
        <v>2926</v>
      </c>
      <c r="E6" s="6" t="s">
        <v>2449</v>
      </c>
    </row>
    <row r="7" spans="1:6" x14ac:dyDescent="0.25">
      <c r="A7" t="s">
        <v>2889</v>
      </c>
      <c r="B7" s="6" t="s">
        <v>204</v>
      </c>
      <c r="C7" s="6" t="s">
        <v>204</v>
      </c>
      <c r="D7" s="6" t="s">
        <v>204</v>
      </c>
      <c r="E7" s="6" t="s">
        <v>204</v>
      </c>
    </row>
    <row r="8" spans="1:6" x14ac:dyDescent="0.25">
      <c r="A8" t="s">
        <v>600</v>
      </c>
      <c r="B8" s="6" t="s">
        <v>2927</v>
      </c>
      <c r="C8" s="6" t="s">
        <v>491</v>
      </c>
      <c r="D8" s="6" t="s">
        <v>2928</v>
      </c>
      <c r="E8" s="6" t="s">
        <v>847</v>
      </c>
    </row>
    <row r="9" spans="1:6" x14ac:dyDescent="0.25">
      <c r="A9" t="s">
        <v>602</v>
      </c>
      <c r="B9" s="6" t="s">
        <v>2929</v>
      </c>
      <c r="C9" s="6" t="s">
        <v>2058</v>
      </c>
      <c r="D9" s="6" t="s">
        <v>2930</v>
      </c>
      <c r="E9" s="6" t="s">
        <v>2051</v>
      </c>
    </row>
    <row r="10" spans="1:6" x14ac:dyDescent="0.25">
      <c r="A10" t="s">
        <v>2894</v>
      </c>
      <c r="B10" s="6" t="s">
        <v>204</v>
      </c>
      <c r="C10" s="6" t="s">
        <v>204</v>
      </c>
      <c r="D10" s="6" t="s">
        <v>204</v>
      </c>
      <c r="E10" s="6" t="s">
        <v>204</v>
      </c>
    </row>
    <row r="11" spans="1:6" x14ac:dyDescent="0.25">
      <c r="A11" t="s">
        <v>3319</v>
      </c>
      <c r="B11" s="6" t="s">
        <v>2931</v>
      </c>
      <c r="C11" s="6" t="s">
        <v>2450</v>
      </c>
      <c r="D11" s="6" t="s">
        <v>2932</v>
      </c>
      <c r="E11" s="6" t="s">
        <v>2178</v>
      </c>
    </row>
    <row r="12" spans="1:6" x14ac:dyDescent="0.25">
      <c r="A12" t="s">
        <v>918</v>
      </c>
      <c r="B12" s="6" t="s">
        <v>2933</v>
      </c>
      <c r="C12" s="6" t="s">
        <v>2042</v>
      </c>
      <c r="D12" s="6" t="s">
        <v>2934</v>
      </c>
      <c r="E12" s="6" t="s">
        <v>318</v>
      </c>
    </row>
    <row r="13" spans="1:6" x14ac:dyDescent="0.25">
      <c r="A13" t="s">
        <v>922</v>
      </c>
      <c r="B13" s="6" t="s">
        <v>2935</v>
      </c>
      <c r="C13" s="6" t="s">
        <v>2094</v>
      </c>
      <c r="D13" s="6" t="s">
        <v>2936</v>
      </c>
      <c r="E13" s="6" t="s">
        <v>2270</v>
      </c>
    </row>
    <row r="14" spans="1:6" x14ac:dyDescent="0.25">
      <c r="A14" t="s">
        <v>924</v>
      </c>
      <c r="B14" s="6" t="s">
        <v>2937</v>
      </c>
      <c r="C14" s="6" t="s">
        <v>2283</v>
      </c>
      <c r="D14" s="6" t="s">
        <v>2938</v>
      </c>
      <c r="E14" s="6" t="s">
        <v>2255</v>
      </c>
    </row>
    <row r="15" spans="1:6" x14ac:dyDescent="0.25">
      <c r="A15" t="s">
        <v>926</v>
      </c>
      <c r="B15" s="6" t="s">
        <v>2939</v>
      </c>
      <c r="C15" s="6" t="s">
        <v>2089</v>
      </c>
      <c r="D15" s="6" t="s">
        <v>2940</v>
      </c>
      <c r="E15" s="6" t="s">
        <v>2283</v>
      </c>
    </row>
    <row r="16" spans="1:6" x14ac:dyDescent="0.25">
      <c r="A16" t="s">
        <v>928</v>
      </c>
      <c r="B16" s="6" t="s">
        <v>2941</v>
      </c>
      <c r="C16" s="6" t="s">
        <v>2089</v>
      </c>
      <c r="D16" s="6" t="s">
        <v>2942</v>
      </c>
      <c r="E16" s="6" t="s">
        <v>2082</v>
      </c>
    </row>
    <row r="17" spans="1:5" x14ac:dyDescent="0.25">
      <c r="A17" t="s">
        <v>3320</v>
      </c>
      <c r="B17" s="6" t="s">
        <v>2943</v>
      </c>
      <c r="C17" s="6" t="s">
        <v>2056</v>
      </c>
      <c r="D17" s="6" t="s">
        <v>2944</v>
      </c>
      <c r="E17" s="6" t="s">
        <v>2247</v>
      </c>
    </row>
    <row r="18" spans="1:5" x14ac:dyDescent="0.25">
      <c r="A18" t="s">
        <v>932</v>
      </c>
      <c r="B18" s="6" t="s">
        <v>2945</v>
      </c>
      <c r="C18" s="6" t="s">
        <v>2946</v>
      </c>
      <c r="D18" s="6" t="s">
        <v>2947</v>
      </c>
      <c r="E18" s="6" t="s">
        <v>2121</v>
      </c>
    </row>
    <row r="19" spans="1:5" x14ac:dyDescent="0.25">
      <c r="A19" t="s">
        <v>935</v>
      </c>
      <c r="B19" s="6" t="s">
        <v>2948</v>
      </c>
      <c r="C19" s="6" t="s">
        <v>2120</v>
      </c>
      <c r="D19" s="6" t="s">
        <v>2949</v>
      </c>
      <c r="E19" s="6" t="s">
        <v>2214</v>
      </c>
    </row>
    <row r="20" spans="1:5" x14ac:dyDescent="0.25">
      <c r="A20" t="s">
        <v>937</v>
      </c>
      <c r="B20" s="6" t="s">
        <v>2950</v>
      </c>
      <c r="C20" s="6" t="s">
        <v>2215</v>
      </c>
      <c r="D20" s="6" t="s">
        <v>2951</v>
      </c>
      <c r="E20" s="6" t="s">
        <v>2215</v>
      </c>
    </row>
    <row r="21" spans="1:5" x14ac:dyDescent="0.25">
      <c r="A21" t="s">
        <v>2869</v>
      </c>
      <c r="B21" s="6" t="s">
        <v>204</v>
      </c>
      <c r="C21" s="6" t="s">
        <v>204</v>
      </c>
      <c r="D21" s="6" t="s">
        <v>204</v>
      </c>
      <c r="E21" s="6" t="s">
        <v>204</v>
      </c>
    </row>
    <row r="22" spans="1:5" x14ac:dyDescent="0.25">
      <c r="A22" t="s">
        <v>607</v>
      </c>
      <c r="B22" s="6" t="s">
        <v>2952</v>
      </c>
      <c r="C22" s="6" t="s">
        <v>2790</v>
      </c>
      <c r="D22" s="6" t="s">
        <v>2953</v>
      </c>
      <c r="E22" s="6" t="s">
        <v>983</v>
      </c>
    </row>
    <row r="23" spans="1:5" x14ac:dyDescent="0.25">
      <c r="A23" t="s">
        <v>614</v>
      </c>
      <c r="B23" s="6" t="s">
        <v>2954</v>
      </c>
      <c r="C23" s="6" t="s">
        <v>223</v>
      </c>
      <c r="D23" s="6" t="s">
        <v>2955</v>
      </c>
      <c r="E23" s="6" t="s">
        <v>417</v>
      </c>
    </row>
    <row r="24" spans="1:5" x14ac:dyDescent="0.25">
      <c r="A24" t="s">
        <v>892</v>
      </c>
      <c r="B24" s="6" t="s">
        <v>204</v>
      </c>
      <c r="C24" s="6" t="s">
        <v>204</v>
      </c>
      <c r="D24" s="6" t="s">
        <v>204</v>
      </c>
      <c r="E24" s="6" t="s">
        <v>204</v>
      </c>
    </row>
    <row r="25" spans="1:5" x14ac:dyDescent="0.25">
      <c r="A25" t="s">
        <v>2914</v>
      </c>
      <c r="B25" s="6" t="s">
        <v>2956</v>
      </c>
      <c r="C25" s="6" t="s">
        <v>2230</v>
      </c>
      <c r="D25" s="6" t="s">
        <v>2957</v>
      </c>
      <c r="E25" s="6" t="s">
        <v>2111</v>
      </c>
    </row>
    <row r="26" spans="1:5" x14ac:dyDescent="0.25">
      <c r="A26" t="s">
        <v>2917</v>
      </c>
      <c r="B26" s="6" t="s">
        <v>2958</v>
      </c>
      <c r="C26" s="6" t="s">
        <v>715</v>
      </c>
      <c r="D26" s="6" t="s">
        <v>2959</v>
      </c>
      <c r="E26" s="6" t="s">
        <v>959</v>
      </c>
    </row>
    <row r="27" spans="1:5" x14ac:dyDescent="0.25">
      <c r="A27" t="s">
        <v>2853</v>
      </c>
      <c r="B27" s="6" t="s">
        <v>204</v>
      </c>
      <c r="C27" s="6" t="s">
        <v>204</v>
      </c>
      <c r="D27" s="6" t="s">
        <v>204</v>
      </c>
      <c r="E27" s="6" t="s">
        <v>204</v>
      </c>
    </row>
    <row r="28" spans="1:5" x14ac:dyDescent="0.25">
      <c r="A28" t="s">
        <v>2854</v>
      </c>
      <c r="B28" t="s">
        <v>2960</v>
      </c>
      <c r="C28" t="s">
        <v>554</v>
      </c>
      <c r="D28" t="s">
        <v>2961</v>
      </c>
      <c r="E28" t="s">
        <v>260</v>
      </c>
    </row>
    <row r="29" spans="1:5" x14ac:dyDescent="0.25">
      <c r="A29" t="s">
        <v>2857</v>
      </c>
      <c r="B29" t="s">
        <v>2962</v>
      </c>
      <c r="C29" t="s">
        <v>2119</v>
      </c>
      <c r="D29" t="s">
        <v>2963</v>
      </c>
      <c r="E29" t="s">
        <v>2270</v>
      </c>
    </row>
    <row r="31" spans="1:5" x14ac:dyDescent="0.25">
      <c r="A31" t="s">
        <v>460</v>
      </c>
    </row>
    <row r="32" spans="1:5" x14ac:dyDescent="0.25">
      <c r="A32" t="s">
        <v>2610</v>
      </c>
    </row>
  </sheetData>
  <pageMargins left="0.7" right="0.7" top="0.75" bottom="0.75" header="0.3" footer="0.3"/>
  <pageSetup paperSize="9" orientation="portrait" horizontalDpi="300" verticalDpi="300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F32"/>
  <sheetViews>
    <sheetView workbookViewId="0">
      <selection activeCell="A15" sqref="A15"/>
    </sheetView>
  </sheetViews>
  <sheetFormatPr defaultColWidth="11.42578125" defaultRowHeight="15" x14ac:dyDescent="0.25"/>
  <cols>
    <col min="1" max="1" width="28.7109375" customWidth="1"/>
    <col min="2" max="5" width="22.7109375" customWidth="1"/>
  </cols>
  <sheetData>
    <row r="1" spans="1:6" x14ac:dyDescent="0.25">
      <c r="A1" s="4" t="s">
        <v>142</v>
      </c>
      <c r="B1" s="6"/>
      <c r="C1" s="6"/>
      <c r="D1" s="6"/>
      <c r="E1" s="6"/>
      <c r="F1" s="1" t="str">
        <f>HYPERLINK("#'INDEX'!A1", "Back to INDEX")</f>
        <v>Back to INDEX</v>
      </c>
    </row>
    <row r="2" spans="1:6" x14ac:dyDescent="0.25">
      <c r="A2" s="3" t="s">
        <v>204</v>
      </c>
      <c r="B2" s="5" t="s">
        <v>2887</v>
      </c>
      <c r="C2" s="5" t="s">
        <v>2888</v>
      </c>
      <c r="D2" s="5" t="s">
        <v>2824</v>
      </c>
      <c r="E2" s="5" t="s">
        <v>2825</v>
      </c>
    </row>
    <row r="3" spans="1:6" x14ac:dyDescent="0.25">
      <c r="A3" t="s">
        <v>2826</v>
      </c>
      <c r="B3" s="6" t="s">
        <v>2831</v>
      </c>
      <c r="C3" s="6" t="s">
        <v>854</v>
      </c>
      <c r="D3" s="6" t="s">
        <v>2832</v>
      </c>
      <c r="E3" s="6" t="s">
        <v>854</v>
      </c>
    </row>
    <row r="4" spans="1:6" x14ac:dyDescent="0.25">
      <c r="A4" t="s">
        <v>2835</v>
      </c>
      <c r="B4" s="6" t="s">
        <v>204</v>
      </c>
      <c r="C4" s="6" t="s">
        <v>204</v>
      </c>
      <c r="D4" s="6" t="s">
        <v>204</v>
      </c>
      <c r="E4" s="6" t="s">
        <v>204</v>
      </c>
    </row>
    <row r="5" spans="1:6" x14ac:dyDescent="0.25">
      <c r="A5" t="s">
        <v>598</v>
      </c>
      <c r="B5" s="6" t="s">
        <v>2964</v>
      </c>
      <c r="C5" s="6" t="s">
        <v>2322</v>
      </c>
      <c r="D5" s="6" t="s">
        <v>2965</v>
      </c>
      <c r="E5" s="6" t="s">
        <v>2792</v>
      </c>
    </row>
    <row r="6" spans="1:6" x14ac:dyDescent="0.25">
      <c r="A6" t="s">
        <v>599</v>
      </c>
      <c r="B6" s="6" t="s">
        <v>2966</v>
      </c>
      <c r="C6" s="6" t="s">
        <v>2221</v>
      </c>
      <c r="D6" s="6" t="s">
        <v>2967</v>
      </c>
      <c r="E6" s="6" t="s">
        <v>2968</v>
      </c>
    </row>
    <row r="7" spans="1:6" x14ac:dyDescent="0.25">
      <c r="A7" t="s">
        <v>2889</v>
      </c>
      <c r="B7" s="6" t="s">
        <v>204</v>
      </c>
      <c r="C7" s="6" t="s">
        <v>204</v>
      </c>
      <c r="D7" s="6" t="s">
        <v>204</v>
      </c>
      <c r="E7" s="6" t="s">
        <v>204</v>
      </c>
    </row>
    <row r="8" spans="1:6" x14ac:dyDescent="0.25">
      <c r="A8" t="s">
        <v>600</v>
      </c>
      <c r="B8" s="6" t="s">
        <v>2969</v>
      </c>
      <c r="C8" s="6" t="s">
        <v>559</v>
      </c>
      <c r="D8" s="6" t="s">
        <v>2970</v>
      </c>
      <c r="E8" s="6" t="s">
        <v>827</v>
      </c>
    </row>
    <row r="9" spans="1:6" x14ac:dyDescent="0.25">
      <c r="A9" t="s">
        <v>602</v>
      </c>
      <c r="B9" s="6" t="s">
        <v>2971</v>
      </c>
      <c r="C9" s="6" t="s">
        <v>2366</v>
      </c>
      <c r="D9" s="6" t="s">
        <v>2972</v>
      </c>
      <c r="E9" s="6" t="s">
        <v>2331</v>
      </c>
    </row>
    <row r="10" spans="1:6" x14ac:dyDescent="0.25">
      <c r="A10" t="s">
        <v>2894</v>
      </c>
      <c r="B10" s="6" t="s">
        <v>204</v>
      </c>
      <c r="C10" s="6" t="s">
        <v>204</v>
      </c>
      <c r="D10" s="6" t="s">
        <v>204</v>
      </c>
      <c r="E10" s="6" t="s">
        <v>204</v>
      </c>
    </row>
    <row r="11" spans="1:6" x14ac:dyDescent="0.25">
      <c r="A11" t="s">
        <v>3319</v>
      </c>
      <c r="B11" s="6" t="s">
        <v>2973</v>
      </c>
      <c r="C11" s="6" t="s">
        <v>838</v>
      </c>
      <c r="D11" s="6" t="s">
        <v>2974</v>
      </c>
      <c r="E11" s="6" t="s">
        <v>2793</v>
      </c>
    </row>
    <row r="12" spans="1:6" x14ac:dyDescent="0.25">
      <c r="A12" t="s">
        <v>922</v>
      </c>
      <c r="B12" s="6" t="s">
        <v>2975</v>
      </c>
      <c r="C12" s="6" t="s">
        <v>2106</v>
      </c>
      <c r="D12" s="6" t="s">
        <v>2976</v>
      </c>
      <c r="E12" s="6" t="s">
        <v>2354</v>
      </c>
    </row>
    <row r="13" spans="1:6" x14ac:dyDescent="0.25">
      <c r="A13" t="s">
        <v>918</v>
      </c>
      <c r="B13" s="6" t="s">
        <v>2977</v>
      </c>
      <c r="C13" s="6" t="s">
        <v>535</v>
      </c>
      <c r="D13" s="6" t="s">
        <v>2978</v>
      </c>
      <c r="E13" s="6" t="s">
        <v>2083</v>
      </c>
    </row>
    <row r="14" spans="1:6" x14ac:dyDescent="0.25">
      <c r="A14" t="s">
        <v>928</v>
      </c>
      <c r="B14" s="6" t="s">
        <v>2979</v>
      </c>
      <c r="C14" s="6" t="s">
        <v>2227</v>
      </c>
      <c r="D14" s="6" t="s">
        <v>2980</v>
      </c>
      <c r="E14" s="6" t="s">
        <v>2196</v>
      </c>
    </row>
    <row r="15" spans="1:6" x14ac:dyDescent="0.25">
      <c r="A15" t="s">
        <v>3320</v>
      </c>
      <c r="B15" s="6" t="s">
        <v>2909</v>
      </c>
      <c r="C15" s="6" t="s">
        <v>2189</v>
      </c>
      <c r="D15" s="6" t="s">
        <v>2981</v>
      </c>
      <c r="E15" s="6" t="s">
        <v>2111</v>
      </c>
    </row>
    <row r="16" spans="1:6" x14ac:dyDescent="0.25">
      <c r="A16" t="s">
        <v>924</v>
      </c>
      <c r="B16" s="6" t="s">
        <v>2982</v>
      </c>
      <c r="C16" s="6" t="s">
        <v>2189</v>
      </c>
      <c r="D16" s="6" t="s">
        <v>2983</v>
      </c>
      <c r="E16" s="6" t="s">
        <v>2111</v>
      </c>
    </row>
    <row r="17" spans="1:5" x14ac:dyDescent="0.25">
      <c r="A17" t="s">
        <v>944</v>
      </c>
      <c r="B17" s="6" t="s">
        <v>2982</v>
      </c>
      <c r="C17" s="6" t="s">
        <v>2189</v>
      </c>
      <c r="D17" s="6" t="s">
        <v>2984</v>
      </c>
      <c r="E17" s="6" t="s">
        <v>2230</v>
      </c>
    </row>
    <row r="18" spans="1:5" x14ac:dyDescent="0.25">
      <c r="A18" t="s">
        <v>946</v>
      </c>
      <c r="B18" s="6" t="s">
        <v>2985</v>
      </c>
      <c r="C18" s="6" t="s">
        <v>2231</v>
      </c>
      <c r="D18" s="6" t="s">
        <v>2951</v>
      </c>
      <c r="E18" s="6" t="s">
        <v>2215</v>
      </c>
    </row>
    <row r="19" spans="1:5" x14ac:dyDescent="0.25">
      <c r="A19" t="s">
        <v>935</v>
      </c>
      <c r="B19" s="6" t="s">
        <v>2986</v>
      </c>
      <c r="C19" s="6" t="s">
        <v>2268</v>
      </c>
      <c r="D19" s="6" t="s">
        <v>2987</v>
      </c>
      <c r="E19" s="6" t="s">
        <v>2215</v>
      </c>
    </row>
    <row r="20" spans="1:5" x14ac:dyDescent="0.25">
      <c r="A20" t="s">
        <v>949</v>
      </c>
      <c r="B20" s="6" t="s">
        <v>2988</v>
      </c>
      <c r="C20" s="6" t="s">
        <v>2268</v>
      </c>
      <c r="D20" s="6" t="s">
        <v>2989</v>
      </c>
      <c r="E20" s="6" t="s">
        <v>2194</v>
      </c>
    </row>
    <row r="21" spans="1:5" x14ac:dyDescent="0.25">
      <c r="A21" t="s">
        <v>2869</v>
      </c>
      <c r="B21" s="6" t="s">
        <v>204</v>
      </c>
      <c r="C21" s="6" t="s">
        <v>204</v>
      </c>
      <c r="D21" s="6" t="s">
        <v>204</v>
      </c>
      <c r="E21" s="6" t="s">
        <v>204</v>
      </c>
    </row>
    <row r="22" spans="1:5" x14ac:dyDescent="0.25">
      <c r="A22" t="s">
        <v>607</v>
      </c>
      <c r="B22" s="6" t="s">
        <v>2990</v>
      </c>
      <c r="C22" s="6" t="s">
        <v>2991</v>
      </c>
      <c r="D22" s="6" t="s">
        <v>2992</v>
      </c>
      <c r="E22" s="6" t="s">
        <v>2451</v>
      </c>
    </row>
    <row r="23" spans="1:5" x14ac:dyDescent="0.25">
      <c r="A23" t="s">
        <v>614</v>
      </c>
      <c r="B23" s="6" t="s">
        <v>2993</v>
      </c>
      <c r="C23" s="6" t="s">
        <v>2994</v>
      </c>
      <c r="D23" s="6" t="s">
        <v>2995</v>
      </c>
      <c r="E23" s="6" t="s">
        <v>858</v>
      </c>
    </row>
    <row r="24" spans="1:5" x14ac:dyDescent="0.25">
      <c r="A24" t="s">
        <v>892</v>
      </c>
      <c r="B24" s="6" t="s">
        <v>204</v>
      </c>
      <c r="C24" s="6" t="s">
        <v>204</v>
      </c>
      <c r="D24" s="6" t="s">
        <v>204</v>
      </c>
      <c r="E24" s="6" t="s">
        <v>204</v>
      </c>
    </row>
    <row r="25" spans="1:5" x14ac:dyDescent="0.25">
      <c r="A25" t="s">
        <v>2914</v>
      </c>
      <c r="B25" s="6" t="s">
        <v>2996</v>
      </c>
      <c r="C25" s="6" t="s">
        <v>2194</v>
      </c>
      <c r="D25" s="6" t="s">
        <v>2997</v>
      </c>
      <c r="E25" s="6" t="s">
        <v>2215</v>
      </c>
    </row>
    <row r="26" spans="1:5" x14ac:dyDescent="0.25">
      <c r="A26" t="s">
        <v>2917</v>
      </c>
      <c r="B26" s="6" t="s">
        <v>2998</v>
      </c>
      <c r="C26" s="6" t="s">
        <v>853</v>
      </c>
      <c r="D26" s="6" t="s">
        <v>2999</v>
      </c>
      <c r="E26" s="6" t="s">
        <v>2919</v>
      </c>
    </row>
    <row r="27" spans="1:5" x14ac:dyDescent="0.25">
      <c r="A27" t="s">
        <v>2853</v>
      </c>
      <c r="B27" s="6" t="s">
        <v>204</v>
      </c>
      <c r="C27" s="6" t="s">
        <v>204</v>
      </c>
      <c r="D27" s="6" t="s">
        <v>204</v>
      </c>
      <c r="E27" s="6" t="s">
        <v>204</v>
      </c>
    </row>
    <row r="28" spans="1:5" x14ac:dyDescent="0.25">
      <c r="A28" t="s">
        <v>2854</v>
      </c>
      <c r="B28" t="s">
        <v>3000</v>
      </c>
      <c r="C28" t="s">
        <v>742</v>
      </c>
      <c r="D28" t="s">
        <v>3001</v>
      </c>
      <c r="E28" t="s">
        <v>560</v>
      </c>
    </row>
    <row r="29" spans="1:5" x14ac:dyDescent="0.25">
      <c r="A29" t="s">
        <v>2857</v>
      </c>
      <c r="B29" t="s">
        <v>3002</v>
      </c>
      <c r="C29" t="s">
        <v>3003</v>
      </c>
      <c r="D29" t="s">
        <v>3004</v>
      </c>
      <c r="E29" t="s">
        <v>2123</v>
      </c>
    </row>
    <row r="31" spans="1:5" x14ac:dyDescent="0.25">
      <c r="A31" t="s">
        <v>460</v>
      </c>
    </row>
    <row r="32" spans="1:5" x14ac:dyDescent="0.25">
      <c r="A32" t="s">
        <v>2610</v>
      </c>
    </row>
  </sheetData>
  <pageMargins left="0.7" right="0.7" top="0.75" bottom="0.75" header="0.3" footer="0.3"/>
  <pageSetup paperSize="9" orientation="portrait" horizontalDpi="300" verticalDpi="300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F32"/>
  <sheetViews>
    <sheetView workbookViewId="0">
      <selection activeCell="A11" sqref="A11"/>
    </sheetView>
  </sheetViews>
  <sheetFormatPr defaultColWidth="11.42578125" defaultRowHeight="15" x14ac:dyDescent="0.25"/>
  <cols>
    <col min="1" max="1" width="28.7109375" customWidth="1"/>
    <col min="2" max="5" width="22.7109375" customWidth="1"/>
  </cols>
  <sheetData>
    <row r="1" spans="1:6" x14ac:dyDescent="0.25">
      <c r="A1" s="4" t="s">
        <v>143</v>
      </c>
      <c r="B1" s="6"/>
      <c r="C1" s="6"/>
      <c r="D1" s="6"/>
      <c r="E1" s="6"/>
      <c r="F1" s="1" t="str">
        <f>HYPERLINK("#'INDEX'!A1", "Back to INDEX")</f>
        <v>Back to INDEX</v>
      </c>
    </row>
    <row r="2" spans="1:6" x14ac:dyDescent="0.25">
      <c r="A2" s="3" t="s">
        <v>204</v>
      </c>
      <c r="B2" s="5" t="s">
        <v>2887</v>
      </c>
      <c r="C2" s="5" t="s">
        <v>2888</v>
      </c>
      <c r="D2" s="5" t="s">
        <v>2824</v>
      </c>
      <c r="E2" s="5" t="s">
        <v>2825</v>
      </c>
    </row>
    <row r="3" spans="1:6" x14ac:dyDescent="0.25">
      <c r="A3" t="s">
        <v>2826</v>
      </c>
      <c r="B3" s="6" t="s">
        <v>2833</v>
      </c>
      <c r="C3" s="6" t="s">
        <v>854</v>
      </c>
      <c r="D3" s="6" t="s">
        <v>2834</v>
      </c>
      <c r="E3" s="6" t="s">
        <v>854</v>
      </c>
    </row>
    <row r="4" spans="1:6" x14ac:dyDescent="0.25">
      <c r="A4" t="s">
        <v>2835</v>
      </c>
      <c r="B4" s="6" t="s">
        <v>204</v>
      </c>
      <c r="C4" s="6" t="s">
        <v>204</v>
      </c>
      <c r="D4" s="6" t="s">
        <v>204</v>
      </c>
      <c r="E4" s="6" t="s">
        <v>204</v>
      </c>
    </row>
    <row r="5" spans="1:6" x14ac:dyDescent="0.25">
      <c r="A5" t="s">
        <v>598</v>
      </c>
      <c r="B5" s="6" t="s">
        <v>3005</v>
      </c>
      <c r="C5" s="6" t="s">
        <v>615</v>
      </c>
      <c r="D5" s="6" t="s">
        <v>3006</v>
      </c>
      <c r="E5" s="6" t="s">
        <v>757</v>
      </c>
    </row>
    <row r="6" spans="1:6" x14ac:dyDescent="0.25">
      <c r="A6" t="s">
        <v>599</v>
      </c>
      <c r="B6" s="6" t="s">
        <v>3007</v>
      </c>
      <c r="C6" s="6" t="s">
        <v>2785</v>
      </c>
      <c r="D6" s="6" t="s">
        <v>3008</v>
      </c>
      <c r="E6" s="6" t="s">
        <v>2355</v>
      </c>
    </row>
    <row r="7" spans="1:6" x14ac:dyDescent="0.25">
      <c r="A7" t="s">
        <v>2889</v>
      </c>
      <c r="B7" s="6" t="s">
        <v>204</v>
      </c>
      <c r="C7" s="6" t="s">
        <v>204</v>
      </c>
      <c r="D7" s="6" t="s">
        <v>204</v>
      </c>
      <c r="E7" s="6" t="s">
        <v>204</v>
      </c>
    </row>
    <row r="8" spans="1:6" x14ac:dyDescent="0.25">
      <c r="A8" t="s">
        <v>600</v>
      </c>
      <c r="B8" s="6" t="s">
        <v>3009</v>
      </c>
      <c r="C8" s="6" t="s">
        <v>2007</v>
      </c>
      <c r="D8" s="6" t="s">
        <v>3010</v>
      </c>
      <c r="E8" s="6" t="s">
        <v>2819</v>
      </c>
    </row>
    <row r="9" spans="1:6" x14ac:dyDescent="0.25">
      <c r="A9" t="s">
        <v>602</v>
      </c>
      <c r="B9" s="6" t="s">
        <v>3011</v>
      </c>
      <c r="C9" s="6" t="s">
        <v>705</v>
      </c>
      <c r="D9" s="6" t="s">
        <v>3012</v>
      </c>
      <c r="E9" s="6" t="s">
        <v>860</v>
      </c>
    </row>
    <row r="10" spans="1:6" x14ac:dyDescent="0.25">
      <c r="A10" t="s">
        <v>2894</v>
      </c>
      <c r="B10" s="6" t="s">
        <v>204</v>
      </c>
      <c r="C10" s="6" t="s">
        <v>204</v>
      </c>
      <c r="D10" s="6" t="s">
        <v>204</v>
      </c>
      <c r="E10" s="6" t="s">
        <v>204</v>
      </c>
    </row>
    <row r="11" spans="1:6" x14ac:dyDescent="0.25">
      <c r="A11" t="s">
        <v>3319</v>
      </c>
      <c r="B11" s="6" t="s">
        <v>3013</v>
      </c>
      <c r="C11" s="6" t="s">
        <v>2303</v>
      </c>
      <c r="D11" s="6" t="s">
        <v>3014</v>
      </c>
      <c r="E11" s="6" t="s">
        <v>2400</v>
      </c>
    </row>
    <row r="12" spans="1:6" x14ac:dyDescent="0.25">
      <c r="A12" t="s">
        <v>922</v>
      </c>
      <c r="B12" s="6" t="s">
        <v>2981</v>
      </c>
      <c r="C12" s="6" t="s">
        <v>2117</v>
      </c>
      <c r="D12" s="6" t="s">
        <v>3015</v>
      </c>
      <c r="E12" s="6" t="s">
        <v>2103</v>
      </c>
    </row>
    <row r="13" spans="1:6" x14ac:dyDescent="0.25">
      <c r="A13" t="s">
        <v>924</v>
      </c>
      <c r="B13" s="6" t="s">
        <v>3015</v>
      </c>
      <c r="C13" s="6" t="s">
        <v>2142</v>
      </c>
      <c r="D13" s="6" t="s">
        <v>3016</v>
      </c>
      <c r="E13" s="6" t="s">
        <v>2154</v>
      </c>
    </row>
    <row r="14" spans="1:6" x14ac:dyDescent="0.25">
      <c r="A14" t="s">
        <v>935</v>
      </c>
      <c r="B14" s="6" t="s">
        <v>3017</v>
      </c>
      <c r="C14" s="6" t="s">
        <v>2082</v>
      </c>
      <c r="D14" s="6" t="s">
        <v>3018</v>
      </c>
      <c r="E14" s="6" t="s">
        <v>2142</v>
      </c>
    </row>
    <row r="15" spans="1:6" x14ac:dyDescent="0.25">
      <c r="A15" t="s">
        <v>956</v>
      </c>
      <c r="B15" s="6" t="s">
        <v>3019</v>
      </c>
      <c r="C15" s="6" t="s">
        <v>2058</v>
      </c>
      <c r="D15" s="6" t="s">
        <v>3020</v>
      </c>
      <c r="E15" s="6" t="s">
        <v>2083</v>
      </c>
    </row>
    <row r="16" spans="1:6" x14ac:dyDescent="0.25">
      <c r="A16" t="s">
        <v>958</v>
      </c>
      <c r="B16" s="6" t="s">
        <v>3021</v>
      </c>
      <c r="C16" s="6" t="s">
        <v>2277</v>
      </c>
      <c r="D16" s="6" t="s">
        <v>3022</v>
      </c>
      <c r="E16" s="6" t="s">
        <v>2255</v>
      </c>
    </row>
    <row r="17" spans="1:5" x14ac:dyDescent="0.25">
      <c r="A17" t="s">
        <v>944</v>
      </c>
      <c r="B17" s="6" t="s">
        <v>3020</v>
      </c>
      <c r="C17" s="6" t="s">
        <v>2121</v>
      </c>
      <c r="D17" s="6" t="s">
        <v>3023</v>
      </c>
      <c r="E17" s="6" t="s">
        <v>2247</v>
      </c>
    </row>
    <row r="18" spans="1:5" x14ac:dyDescent="0.25">
      <c r="A18" t="s">
        <v>928</v>
      </c>
      <c r="B18" s="6" t="s">
        <v>3024</v>
      </c>
      <c r="C18" s="6" t="s">
        <v>2256</v>
      </c>
      <c r="D18" s="6" t="s">
        <v>3025</v>
      </c>
      <c r="E18" s="6" t="s">
        <v>536</v>
      </c>
    </row>
    <row r="19" spans="1:5" x14ac:dyDescent="0.25">
      <c r="A19" t="s">
        <v>962</v>
      </c>
      <c r="B19" s="6" t="s">
        <v>3026</v>
      </c>
      <c r="C19" s="6" t="s">
        <v>2120</v>
      </c>
      <c r="D19" s="6" t="s">
        <v>2679</v>
      </c>
      <c r="E19" s="6" t="s">
        <v>2233</v>
      </c>
    </row>
    <row r="20" spans="1:5" x14ac:dyDescent="0.25">
      <c r="A20" t="s">
        <v>964</v>
      </c>
      <c r="B20" s="6" t="s">
        <v>3024</v>
      </c>
      <c r="C20" s="6" t="s">
        <v>2256</v>
      </c>
      <c r="D20" s="6" t="s">
        <v>2678</v>
      </c>
      <c r="E20" s="6" t="s">
        <v>2269</v>
      </c>
    </row>
    <row r="21" spans="1:5" x14ac:dyDescent="0.25">
      <c r="A21" t="s">
        <v>2869</v>
      </c>
      <c r="B21" s="6" t="s">
        <v>204</v>
      </c>
      <c r="C21" s="6" t="s">
        <v>204</v>
      </c>
      <c r="D21" s="6" t="s">
        <v>204</v>
      </c>
      <c r="E21" s="6" t="s">
        <v>204</v>
      </c>
    </row>
    <row r="22" spans="1:5" x14ac:dyDescent="0.25">
      <c r="A22" t="s">
        <v>607</v>
      </c>
      <c r="B22" s="6" t="s">
        <v>3027</v>
      </c>
      <c r="C22" s="6" t="s">
        <v>2006</v>
      </c>
      <c r="D22" s="6" t="s">
        <v>3028</v>
      </c>
      <c r="E22" s="6" t="s">
        <v>751</v>
      </c>
    </row>
    <row r="23" spans="1:5" x14ac:dyDescent="0.25">
      <c r="A23" t="s">
        <v>614</v>
      </c>
      <c r="B23" s="6" t="s">
        <v>3029</v>
      </c>
      <c r="C23" s="6" t="s">
        <v>404</v>
      </c>
      <c r="D23" s="6" t="s">
        <v>3030</v>
      </c>
      <c r="E23" s="6" t="s">
        <v>656</v>
      </c>
    </row>
    <row r="24" spans="1:5" x14ac:dyDescent="0.25">
      <c r="A24" t="s">
        <v>892</v>
      </c>
      <c r="B24" s="6" t="s">
        <v>204</v>
      </c>
      <c r="C24" s="6" t="s">
        <v>204</v>
      </c>
      <c r="D24" s="6" t="s">
        <v>204</v>
      </c>
      <c r="E24" s="6" t="s">
        <v>204</v>
      </c>
    </row>
    <row r="25" spans="1:5" x14ac:dyDescent="0.25">
      <c r="A25" t="s">
        <v>2914</v>
      </c>
      <c r="B25" s="6" t="s">
        <v>3031</v>
      </c>
      <c r="C25" s="6" t="s">
        <v>2205</v>
      </c>
      <c r="D25" s="6" t="s">
        <v>3032</v>
      </c>
      <c r="E25" s="6" t="s">
        <v>2269</v>
      </c>
    </row>
    <row r="26" spans="1:5" x14ac:dyDescent="0.25">
      <c r="A26" t="s">
        <v>2917</v>
      </c>
      <c r="B26" s="6" t="s">
        <v>3033</v>
      </c>
      <c r="C26" s="6" t="s">
        <v>673</v>
      </c>
      <c r="D26" s="6" t="s">
        <v>3034</v>
      </c>
      <c r="E26" s="6" t="s">
        <v>399</v>
      </c>
    </row>
    <row r="27" spans="1:5" x14ac:dyDescent="0.25">
      <c r="A27" t="s">
        <v>2853</v>
      </c>
      <c r="B27" s="6" t="s">
        <v>204</v>
      </c>
      <c r="C27" s="6" t="s">
        <v>204</v>
      </c>
      <c r="D27" s="6" t="s">
        <v>204</v>
      </c>
      <c r="E27" s="6" t="s">
        <v>204</v>
      </c>
    </row>
    <row r="28" spans="1:5" x14ac:dyDescent="0.25">
      <c r="A28" t="s">
        <v>2854</v>
      </c>
      <c r="B28" t="s">
        <v>3035</v>
      </c>
      <c r="C28" t="s">
        <v>399</v>
      </c>
      <c r="D28" t="s">
        <v>3036</v>
      </c>
      <c r="E28" t="s">
        <v>852</v>
      </c>
    </row>
    <row r="29" spans="1:5" x14ac:dyDescent="0.25">
      <c r="A29" t="s">
        <v>2857</v>
      </c>
      <c r="B29" t="s">
        <v>3037</v>
      </c>
      <c r="C29" t="s">
        <v>2269</v>
      </c>
      <c r="D29" t="s">
        <v>2730</v>
      </c>
      <c r="E29" t="s">
        <v>2189</v>
      </c>
    </row>
    <row r="31" spans="1:5" x14ac:dyDescent="0.25">
      <c r="A31" t="s">
        <v>460</v>
      </c>
    </row>
    <row r="32" spans="1:5" x14ac:dyDescent="0.25">
      <c r="A32" t="s">
        <v>2610</v>
      </c>
    </row>
  </sheetData>
  <pageMargins left="0.7" right="0.7" top="0.75" bottom="0.75" header="0.3" footer="0.3"/>
  <pageSetup paperSize="9" orientation="portrait" horizontalDpi="300" verticalDpi="300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F27"/>
  <sheetViews>
    <sheetView workbookViewId="0"/>
  </sheetViews>
  <sheetFormatPr defaultColWidth="11.42578125" defaultRowHeight="15" x14ac:dyDescent="0.25"/>
  <cols>
    <col min="1" max="1" width="54.7109375" customWidth="1"/>
    <col min="2" max="5" width="22.7109375" customWidth="1"/>
  </cols>
  <sheetData>
    <row r="1" spans="1:6" x14ac:dyDescent="0.25">
      <c r="A1" s="4" t="s">
        <v>145</v>
      </c>
      <c r="B1" s="6"/>
      <c r="C1" s="6"/>
      <c r="D1" s="6"/>
      <c r="E1" s="6"/>
      <c r="F1" s="1" t="str">
        <f>HYPERLINK("#'INDEX'!A1", "Back to INDEX")</f>
        <v>Back to INDEX</v>
      </c>
    </row>
    <row r="2" spans="1:6" x14ac:dyDescent="0.25">
      <c r="A2" s="3" t="s">
        <v>204</v>
      </c>
      <c r="B2" s="5" t="s">
        <v>2822</v>
      </c>
      <c r="C2" s="5" t="s">
        <v>2823</v>
      </c>
      <c r="D2" s="5" t="s">
        <v>2824</v>
      </c>
      <c r="E2" s="5" t="s">
        <v>2825</v>
      </c>
    </row>
    <row r="3" spans="1:6" x14ac:dyDescent="0.25">
      <c r="A3" t="s">
        <v>326</v>
      </c>
      <c r="B3" s="6" t="s">
        <v>3038</v>
      </c>
      <c r="C3" s="6" t="s">
        <v>1585</v>
      </c>
      <c r="D3" s="6" t="s">
        <v>3039</v>
      </c>
      <c r="E3" s="6" t="s">
        <v>2042</v>
      </c>
    </row>
    <row r="4" spans="1:6" x14ac:dyDescent="0.25">
      <c r="A4" t="s">
        <v>331</v>
      </c>
      <c r="B4" s="6" t="s">
        <v>3040</v>
      </c>
      <c r="C4" s="6" t="s">
        <v>2129</v>
      </c>
      <c r="D4" s="6" t="s">
        <v>3041</v>
      </c>
      <c r="E4" s="6" t="s">
        <v>2398</v>
      </c>
    </row>
    <row r="5" spans="1:6" x14ac:dyDescent="0.25">
      <c r="A5" t="s">
        <v>337</v>
      </c>
      <c r="B5" s="6" t="s">
        <v>3042</v>
      </c>
      <c r="C5" s="6" t="s">
        <v>2103</v>
      </c>
      <c r="D5" s="6" t="s">
        <v>3043</v>
      </c>
      <c r="E5" s="6" t="s">
        <v>2136</v>
      </c>
    </row>
    <row r="6" spans="1:6" x14ac:dyDescent="0.25">
      <c r="A6" t="s">
        <v>344</v>
      </c>
      <c r="B6" s="6" t="s">
        <v>3044</v>
      </c>
      <c r="C6" s="6" t="s">
        <v>2264</v>
      </c>
      <c r="D6" s="6" t="s">
        <v>3045</v>
      </c>
      <c r="E6" s="6" t="s">
        <v>2256</v>
      </c>
    </row>
    <row r="7" spans="1:6" x14ac:dyDescent="0.25">
      <c r="A7" t="s">
        <v>350</v>
      </c>
      <c r="B7" s="6" t="s">
        <v>3046</v>
      </c>
      <c r="C7" s="6" t="s">
        <v>2231</v>
      </c>
      <c r="D7" s="6" t="s">
        <v>3047</v>
      </c>
      <c r="E7" s="6" t="s">
        <v>2268</v>
      </c>
    </row>
    <row r="8" spans="1:6" x14ac:dyDescent="0.25">
      <c r="A8" t="s">
        <v>357</v>
      </c>
      <c r="B8" s="6" t="s">
        <v>3048</v>
      </c>
      <c r="C8" s="6" t="s">
        <v>2120</v>
      </c>
      <c r="D8" s="6" t="s">
        <v>3049</v>
      </c>
      <c r="E8" s="6" t="s">
        <v>3050</v>
      </c>
    </row>
    <row r="9" spans="1:6" x14ac:dyDescent="0.25">
      <c r="A9" t="s">
        <v>364</v>
      </c>
      <c r="B9" s="6" t="s">
        <v>3051</v>
      </c>
      <c r="C9" s="6" t="s">
        <v>2231</v>
      </c>
      <c r="D9" s="6" t="s">
        <v>3052</v>
      </c>
      <c r="E9" s="6" t="s">
        <v>2268</v>
      </c>
    </row>
    <row r="10" spans="1:6" x14ac:dyDescent="0.25">
      <c r="A10" t="s">
        <v>371</v>
      </c>
      <c r="B10" s="6" t="s">
        <v>3053</v>
      </c>
      <c r="C10" s="6" t="s">
        <v>2041</v>
      </c>
      <c r="D10" s="6" t="s">
        <v>3054</v>
      </c>
      <c r="E10" s="6" t="s">
        <v>533</v>
      </c>
    </row>
    <row r="11" spans="1:6" x14ac:dyDescent="0.25">
      <c r="A11" t="s">
        <v>377</v>
      </c>
      <c r="B11" s="6" t="s">
        <v>3055</v>
      </c>
      <c r="C11" s="6" t="s">
        <v>2192</v>
      </c>
      <c r="D11" s="6" t="s">
        <v>3056</v>
      </c>
      <c r="E11" s="6" t="s">
        <v>2195</v>
      </c>
    </row>
    <row r="12" spans="1:6" x14ac:dyDescent="0.25">
      <c r="A12" t="s">
        <v>384</v>
      </c>
      <c r="B12" s="6" t="s">
        <v>3057</v>
      </c>
      <c r="C12" s="6" t="s">
        <v>2198</v>
      </c>
      <c r="D12" s="6" t="s">
        <v>2560</v>
      </c>
      <c r="E12" s="6" t="s">
        <v>2198</v>
      </c>
    </row>
    <row r="13" spans="1:6" x14ac:dyDescent="0.25">
      <c r="A13" t="s">
        <v>389</v>
      </c>
      <c r="B13" s="6" t="s">
        <v>3058</v>
      </c>
      <c r="C13" s="6" t="s">
        <v>2198</v>
      </c>
      <c r="D13" s="6" t="s">
        <v>2568</v>
      </c>
      <c r="E13" s="6" t="s">
        <v>2192</v>
      </c>
    </row>
    <row r="14" spans="1:6" x14ac:dyDescent="0.25">
      <c r="A14" t="s">
        <v>394</v>
      </c>
      <c r="B14" s="6" t="s">
        <v>2911</v>
      </c>
      <c r="C14" s="6" t="s">
        <v>2237</v>
      </c>
      <c r="D14" s="6" t="s">
        <v>3059</v>
      </c>
      <c r="E14" s="6" t="s">
        <v>2234</v>
      </c>
    </row>
    <row r="15" spans="1:6" x14ac:dyDescent="0.25">
      <c r="A15" t="s">
        <v>400</v>
      </c>
      <c r="B15" s="6" t="s">
        <v>3060</v>
      </c>
      <c r="C15" s="6" t="s">
        <v>2256</v>
      </c>
      <c r="D15" s="6" t="s">
        <v>3061</v>
      </c>
      <c r="E15" s="6" t="s">
        <v>2058</v>
      </c>
    </row>
    <row r="16" spans="1:6" x14ac:dyDescent="0.25">
      <c r="A16" t="s">
        <v>403</v>
      </c>
      <c r="B16" s="6" t="s">
        <v>3062</v>
      </c>
      <c r="C16" s="6" t="s">
        <v>2806</v>
      </c>
      <c r="D16" s="6" t="s">
        <v>3063</v>
      </c>
      <c r="E16" s="6" t="s">
        <v>2396</v>
      </c>
    </row>
    <row r="17" spans="1:5" x14ac:dyDescent="0.25">
      <c r="A17" t="s">
        <v>409</v>
      </c>
      <c r="B17" s="6" t="s">
        <v>3064</v>
      </c>
      <c r="C17" s="6" t="s">
        <v>2277</v>
      </c>
      <c r="D17" s="6" t="s">
        <v>3065</v>
      </c>
      <c r="E17" s="6" t="s">
        <v>2041</v>
      </c>
    </row>
    <row r="18" spans="1:5" x14ac:dyDescent="0.25">
      <c r="A18" t="s">
        <v>415</v>
      </c>
      <c r="B18" s="6" t="s">
        <v>3066</v>
      </c>
      <c r="C18" s="6" t="s">
        <v>2132</v>
      </c>
      <c r="D18" s="6" t="s">
        <v>3067</v>
      </c>
      <c r="E18" s="6" t="s">
        <v>2269</v>
      </c>
    </row>
    <row r="19" spans="1:5" x14ac:dyDescent="0.25">
      <c r="A19" t="s">
        <v>421</v>
      </c>
      <c r="B19" s="6" t="s">
        <v>3068</v>
      </c>
      <c r="C19" s="6" t="s">
        <v>2210</v>
      </c>
      <c r="D19" s="6" t="s">
        <v>3069</v>
      </c>
      <c r="E19" s="6" t="s">
        <v>2265</v>
      </c>
    </row>
    <row r="20" spans="1:5" x14ac:dyDescent="0.25">
      <c r="A20" t="s">
        <v>428</v>
      </c>
      <c r="B20" s="6" t="s">
        <v>3070</v>
      </c>
      <c r="C20" s="6" t="s">
        <v>2194</v>
      </c>
      <c r="D20" s="6" t="s">
        <v>3071</v>
      </c>
      <c r="E20" s="6" t="s">
        <v>2189</v>
      </c>
    </row>
    <row r="21" spans="1:5" x14ac:dyDescent="0.25">
      <c r="A21" t="s">
        <v>432</v>
      </c>
      <c r="B21" s="6" t="s">
        <v>3072</v>
      </c>
      <c r="C21" s="6" t="s">
        <v>2111</v>
      </c>
      <c r="D21" s="6" t="s">
        <v>3073</v>
      </c>
      <c r="E21" s="6" t="s">
        <v>2120</v>
      </c>
    </row>
    <row r="22" spans="1:5" x14ac:dyDescent="0.25">
      <c r="A22" t="s">
        <v>437</v>
      </c>
      <c r="B22" s="6" t="s">
        <v>3074</v>
      </c>
      <c r="C22" s="6" t="s">
        <v>2111</v>
      </c>
      <c r="D22" s="6" t="s">
        <v>3075</v>
      </c>
      <c r="E22" s="6" t="s">
        <v>2205</v>
      </c>
    </row>
    <row r="23" spans="1:5" x14ac:dyDescent="0.25">
      <c r="A23" t="s">
        <v>3076</v>
      </c>
      <c r="B23" t="s">
        <v>3077</v>
      </c>
      <c r="C23" t="s">
        <v>2192</v>
      </c>
      <c r="D23" t="s">
        <v>3078</v>
      </c>
      <c r="E23" t="s">
        <v>2198</v>
      </c>
    </row>
    <row r="24" spans="1:5" x14ac:dyDescent="0.25">
      <c r="A24" s="4" t="s">
        <v>975</v>
      </c>
      <c r="B24" s="4" t="s">
        <v>2594</v>
      </c>
      <c r="C24" s="4" t="s">
        <v>854</v>
      </c>
      <c r="D24" s="4" t="s">
        <v>2607</v>
      </c>
      <c r="E24" s="4" t="s">
        <v>854</v>
      </c>
    </row>
    <row r="26" spans="1:5" x14ac:dyDescent="0.25">
      <c r="A26" t="s">
        <v>460</v>
      </c>
    </row>
    <row r="27" spans="1:5" x14ac:dyDescent="0.25">
      <c r="A27" t="s">
        <v>2610</v>
      </c>
    </row>
  </sheetData>
  <pageMargins left="0.7" right="0.7" top="0.75" bottom="0.75" header="0.3" footer="0.3"/>
  <pageSetup paperSize="9" orientation="portrait" horizontalDpi="300" verticalDpi="300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F27"/>
  <sheetViews>
    <sheetView workbookViewId="0"/>
  </sheetViews>
  <sheetFormatPr defaultColWidth="11.42578125" defaultRowHeight="15" x14ac:dyDescent="0.25"/>
  <cols>
    <col min="1" max="1" width="54.7109375" customWidth="1"/>
    <col min="2" max="5" width="22.7109375" customWidth="1"/>
  </cols>
  <sheetData>
    <row r="1" spans="1:6" x14ac:dyDescent="0.25">
      <c r="A1" s="4" t="s">
        <v>146</v>
      </c>
      <c r="B1" s="6"/>
      <c r="C1" s="6"/>
      <c r="D1" s="6"/>
      <c r="E1" s="6"/>
      <c r="F1" s="1" t="str">
        <f>HYPERLINK("#'INDEX'!A1", "Back to INDEX")</f>
        <v>Back to INDEX</v>
      </c>
    </row>
    <row r="2" spans="1:6" x14ac:dyDescent="0.25">
      <c r="A2" s="3" t="s">
        <v>204</v>
      </c>
      <c r="B2" s="5" t="s">
        <v>2822</v>
      </c>
      <c r="C2" s="5" t="s">
        <v>2823</v>
      </c>
      <c r="D2" s="5" t="s">
        <v>2824</v>
      </c>
      <c r="E2" s="5" t="s">
        <v>2825</v>
      </c>
    </row>
    <row r="3" spans="1:6" x14ac:dyDescent="0.25">
      <c r="A3" t="s">
        <v>326</v>
      </c>
      <c r="B3" s="6" t="s">
        <v>3079</v>
      </c>
      <c r="C3" s="6" t="s">
        <v>2117</v>
      </c>
      <c r="D3" s="6" t="s">
        <v>3080</v>
      </c>
      <c r="E3" s="6" t="s">
        <v>2436</v>
      </c>
    </row>
    <row r="4" spans="1:6" x14ac:dyDescent="0.25">
      <c r="A4" t="s">
        <v>331</v>
      </c>
      <c r="B4" s="6" t="s">
        <v>3081</v>
      </c>
      <c r="C4" s="6" t="s">
        <v>2867</v>
      </c>
      <c r="D4" s="6" t="s">
        <v>3082</v>
      </c>
      <c r="E4" s="6" t="s">
        <v>2428</v>
      </c>
    </row>
    <row r="5" spans="1:6" x14ac:dyDescent="0.25">
      <c r="A5" t="s">
        <v>337</v>
      </c>
      <c r="B5" s="6" t="s">
        <v>3083</v>
      </c>
      <c r="C5" s="6" t="s">
        <v>455</v>
      </c>
      <c r="D5" s="6" t="s">
        <v>3084</v>
      </c>
      <c r="E5" s="6" t="s">
        <v>2117</v>
      </c>
    </row>
    <row r="6" spans="1:6" x14ac:dyDescent="0.25">
      <c r="A6" t="s">
        <v>344</v>
      </c>
      <c r="B6" s="6" t="s">
        <v>3085</v>
      </c>
      <c r="C6" s="6" t="s">
        <v>2256</v>
      </c>
      <c r="D6" s="6" t="s">
        <v>3086</v>
      </c>
      <c r="E6" s="6" t="s">
        <v>2121</v>
      </c>
    </row>
    <row r="7" spans="1:6" x14ac:dyDescent="0.25">
      <c r="A7" t="s">
        <v>350</v>
      </c>
      <c r="B7" s="6" t="s">
        <v>3087</v>
      </c>
      <c r="C7" s="6" t="s">
        <v>2192</v>
      </c>
      <c r="D7" s="6" t="s">
        <v>3088</v>
      </c>
      <c r="E7" s="6" t="s">
        <v>2195</v>
      </c>
    </row>
    <row r="8" spans="1:6" x14ac:dyDescent="0.25">
      <c r="A8" t="s">
        <v>357</v>
      </c>
      <c r="B8" s="6" t="s">
        <v>3089</v>
      </c>
      <c r="C8" s="6" t="s">
        <v>2227</v>
      </c>
      <c r="D8" s="6" t="s">
        <v>3090</v>
      </c>
      <c r="E8" s="6" t="s">
        <v>2120</v>
      </c>
    </row>
    <row r="9" spans="1:6" x14ac:dyDescent="0.25">
      <c r="A9" t="s">
        <v>364</v>
      </c>
      <c r="B9" s="6" t="s">
        <v>3091</v>
      </c>
      <c r="C9" s="6" t="s">
        <v>2234</v>
      </c>
      <c r="D9" s="6" t="s">
        <v>3037</v>
      </c>
      <c r="E9" s="6" t="s">
        <v>2237</v>
      </c>
    </row>
    <row r="10" spans="1:6" x14ac:dyDescent="0.25">
      <c r="A10" t="s">
        <v>371</v>
      </c>
      <c r="B10" s="6" t="s">
        <v>3092</v>
      </c>
      <c r="C10" s="6" t="s">
        <v>2330</v>
      </c>
      <c r="D10" s="6" t="s">
        <v>3093</v>
      </c>
      <c r="E10" s="6" t="s">
        <v>2123</v>
      </c>
    </row>
    <row r="11" spans="1:6" x14ac:dyDescent="0.25">
      <c r="A11" t="s">
        <v>377</v>
      </c>
      <c r="B11" s="6" t="s">
        <v>3094</v>
      </c>
      <c r="C11" s="6" t="s">
        <v>2237</v>
      </c>
      <c r="D11" s="6" t="s">
        <v>3095</v>
      </c>
      <c r="E11" s="6" t="s">
        <v>2234</v>
      </c>
    </row>
    <row r="12" spans="1:6" x14ac:dyDescent="0.25">
      <c r="A12" t="s">
        <v>384</v>
      </c>
      <c r="B12" s="6" t="s">
        <v>3096</v>
      </c>
      <c r="C12" s="6" t="s">
        <v>2198</v>
      </c>
      <c r="D12" s="6" t="s">
        <v>2565</v>
      </c>
      <c r="E12" s="6" t="s">
        <v>2192</v>
      </c>
    </row>
    <row r="13" spans="1:6" x14ac:dyDescent="0.25">
      <c r="A13" t="s">
        <v>389</v>
      </c>
      <c r="B13" s="6" t="s">
        <v>3097</v>
      </c>
      <c r="C13" s="6" t="s">
        <v>2198</v>
      </c>
      <c r="D13" s="6" t="s">
        <v>2679</v>
      </c>
      <c r="E13" s="6" t="s">
        <v>2195</v>
      </c>
    </row>
    <row r="14" spans="1:6" x14ac:dyDescent="0.25">
      <c r="A14" t="s">
        <v>394</v>
      </c>
      <c r="B14" s="6" t="s">
        <v>3098</v>
      </c>
      <c r="C14" s="6" t="s">
        <v>2237</v>
      </c>
      <c r="D14" s="6" t="s">
        <v>2622</v>
      </c>
      <c r="E14" s="6" t="s">
        <v>2234</v>
      </c>
    </row>
    <row r="15" spans="1:6" x14ac:dyDescent="0.25">
      <c r="A15" t="s">
        <v>400</v>
      </c>
      <c r="B15" s="6" t="s">
        <v>3099</v>
      </c>
      <c r="C15" s="6" t="s">
        <v>2190</v>
      </c>
      <c r="D15" s="6" t="s">
        <v>3100</v>
      </c>
      <c r="E15" s="6" t="s">
        <v>2215</v>
      </c>
    </row>
    <row r="16" spans="1:6" x14ac:dyDescent="0.25">
      <c r="A16" t="s">
        <v>403</v>
      </c>
      <c r="B16" s="6" t="s">
        <v>3101</v>
      </c>
      <c r="C16" s="6" t="s">
        <v>2452</v>
      </c>
      <c r="D16" s="6" t="s">
        <v>3102</v>
      </c>
      <c r="E16" s="6" t="s">
        <v>3103</v>
      </c>
    </row>
    <row r="17" spans="1:5" x14ac:dyDescent="0.25">
      <c r="A17" t="s">
        <v>409</v>
      </c>
      <c r="B17" s="6" t="s">
        <v>3104</v>
      </c>
      <c r="C17" s="6" t="s">
        <v>2041</v>
      </c>
      <c r="D17" s="6" t="s">
        <v>3105</v>
      </c>
      <c r="E17" s="6" t="s">
        <v>2349</v>
      </c>
    </row>
    <row r="18" spans="1:5" x14ac:dyDescent="0.25">
      <c r="A18" t="s">
        <v>415</v>
      </c>
      <c r="B18" s="6" t="s">
        <v>3106</v>
      </c>
      <c r="C18" s="6" t="s">
        <v>2210</v>
      </c>
      <c r="D18" s="6" t="s">
        <v>3107</v>
      </c>
      <c r="E18" s="6" t="s">
        <v>2268</v>
      </c>
    </row>
    <row r="19" spans="1:5" x14ac:dyDescent="0.25">
      <c r="A19" t="s">
        <v>421</v>
      </c>
      <c r="B19" s="6" t="s">
        <v>3108</v>
      </c>
      <c r="C19" s="6" t="s">
        <v>2228</v>
      </c>
      <c r="D19" s="6" t="s">
        <v>2989</v>
      </c>
      <c r="E19" s="6" t="s">
        <v>2190</v>
      </c>
    </row>
    <row r="20" spans="1:5" x14ac:dyDescent="0.25">
      <c r="A20" t="s">
        <v>428</v>
      </c>
      <c r="B20" s="6" t="s">
        <v>3109</v>
      </c>
      <c r="C20" s="6" t="s">
        <v>2195</v>
      </c>
      <c r="D20" s="6" t="s">
        <v>3110</v>
      </c>
      <c r="E20" s="6" t="s">
        <v>2237</v>
      </c>
    </row>
    <row r="21" spans="1:5" x14ac:dyDescent="0.25">
      <c r="A21" t="s">
        <v>432</v>
      </c>
      <c r="B21" s="6" t="s">
        <v>3111</v>
      </c>
      <c r="C21" s="6" t="s">
        <v>2264</v>
      </c>
      <c r="D21" s="6" t="s">
        <v>3112</v>
      </c>
      <c r="E21" s="6" t="s">
        <v>2196</v>
      </c>
    </row>
    <row r="22" spans="1:5" x14ac:dyDescent="0.25">
      <c r="A22" t="s">
        <v>437</v>
      </c>
      <c r="B22" s="6" t="s">
        <v>3113</v>
      </c>
      <c r="C22" s="6" t="s">
        <v>2196</v>
      </c>
      <c r="D22" s="6" t="s">
        <v>3114</v>
      </c>
      <c r="E22" s="6" t="s">
        <v>2120</v>
      </c>
    </row>
    <row r="23" spans="1:5" x14ac:dyDescent="0.25">
      <c r="A23" t="s">
        <v>3076</v>
      </c>
      <c r="B23" t="s">
        <v>3115</v>
      </c>
      <c r="C23" t="s">
        <v>2192</v>
      </c>
      <c r="D23" t="s">
        <v>3116</v>
      </c>
      <c r="E23" t="s">
        <v>2195</v>
      </c>
    </row>
    <row r="24" spans="1:5" x14ac:dyDescent="0.25">
      <c r="A24" s="4" t="s">
        <v>975</v>
      </c>
      <c r="B24" s="4" t="s">
        <v>2921</v>
      </c>
      <c r="C24" s="4" t="s">
        <v>854</v>
      </c>
      <c r="D24" s="4" t="s">
        <v>2922</v>
      </c>
      <c r="E24" s="4" t="s">
        <v>854</v>
      </c>
    </row>
    <row r="26" spans="1:5" x14ac:dyDescent="0.25">
      <c r="A26" t="s">
        <v>460</v>
      </c>
    </row>
    <row r="27" spans="1:5" x14ac:dyDescent="0.25">
      <c r="A27" t="s">
        <v>2610</v>
      </c>
    </row>
  </sheetData>
  <pageMargins left="0.7" right="0.7" top="0.75" bottom="0.75" header="0.3" footer="0.3"/>
  <pageSetup paperSize="9" orientation="portrait" horizontalDpi="300" verticalDpi="300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F27"/>
  <sheetViews>
    <sheetView workbookViewId="0"/>
  </sheetViews>
  <sheetFormatPr defaultColWidth="11.42578125" defaultRowHeight="15" x14ac:dyDescent="0.25"/>
  <cols>
    <col min="1" max="1" width="54.7109375" customWidth="1"/>
    <col min="2" max="5" width="22.7109375" customWidth="1"/>
  </cols>
  <sheetData>
    <row r="1" spans="1:6" x14ac:dyDescent="0.25">
      <c r="A1" s="4" t="s">
        <v>147</v>
      </c>
      <c r="B1" s="6"/>
      <c r="C1" s="6"/>
      <c r="D1" s="6"/>
      <c r="E1" s="6"/>
      <c r="F1" s="1" t="str">
        <f>HYPERLINK("#'INDEX'!A1", "Back to INDEX")</f>
        <v>Back to INDEX</v>
      </c>
    </row>
    <row r="2" spans="1:6" x14ac:dyDescent="0.25">
      <c r="A2" s="3" t="s">
        <v>204</v>
      </c>
      <c r="B2" s="5" t="s">
        <v>2822</v>
      </c>
      <c r="C2" s="5" t="s">
        <v>2823</v>
      </c>
      <c r="D2" s="5" t="s">
        <v>2824</v>
      </c>
      <c r="E2" s="5" t="s">
        <v>2825</v>
      </c>
    </row>
    <row r="3" spans="1:6" x14ac:dyDescent="0.25">
      <c r="A3" t="s">
        <v>326</v>
      </c>
      <c r="B3" s="6" t="s">
        <v>3117</v>
      </c>
      <c r="C3" s="6" t="s">
        <v>3050</v>
      </c>
      <c r="D3" s="6" t="s">
        <v>2944</v>
      </c>
      <c r="E3" s="6" t="s">
        <v>2247</v>
      </c>
    </row>
    <row r="4" spans="1:6" x14ac:dyDescent="0.25">
      <c r="A4" t="s">
        <v>331</v>
      </c>
      <c r="B4" s="6" t="s">
        <v>3118</v>
      </c>
      <c r="C4" s="6" t="s">
        <v>3119</v>
      </c>
      <c r="D4" s="6" t="s">
        <v>3120</v>
      </c>
      <c r="E4" s="6" t="s">
        <v>2413</v>
      </c>
    </row>
    <row r="5" spans="1:6" x14ac:dyDescent="0.25">
      <c r="A5" t="s">
        <v>337</v>
      </c>
      <c r="B5" s="6" t="s">
        <v>3121</v>
      </c>
      <c r="C5" s="6" t="s">
        <v>2102</v>
      </c>
      <c r="D5" s="6" t="s">
        <v>3122</v>
      </c>
      <c r="E5" s="6" t="s">
        <v>2102</v>
      </c>
    </row>
    <row r="6" spans="1:6" x14ac:dyDescent="0.25">
      <c r="A6" t="s">
        <v>344</v>
      </c>
      <c r="B6" s="6" t="s">
        <v>3070</v>
      </c>
      <c r="C6" s="6" t="s">
        <v>3050</v>
      </c>
      <c r="D6" s="6" t="s">
        <v>3123</v>
      </c>
      <c r="E6" s="6" t="s">
        <v>2289</v>
      </c>
    </row>
    <row r="7" spans="1:6" x14ac:dyDescent="0.25">
      <c r="A7" t="s">
        <v>350</v>
      </c>
      <c r="B7" s="6" t="s">
        <v>2985</v>
      </c>
      <c r="C7" s="6" t="s">
        <v>2231</v>
      </c>
      <c r="D7" s="6" t="s">
        <v>3124</v>
      </c>
      <c r="E7" s="6" t="s">
        <v>2228</v>
      </c>
    </row>
    <row r="8" spans="1:6" x14ac:dyDescent="0.25">
      <c r="A8" t="s">
        <v>357</v>
      </c>
      <c r="B8" s="6" t="s">
        <v>3125</v>
      </c>
      <c r="C8" s="6" t="s">
        <v>2111</v>
      </c>
      <c r="D8" s="6" t="s">
        <v>3126</v>
      </c>
      <c r="E8" s="6" t="s">
        <v>536</v>
      </c>
    </row>
    <row r="9" spans="1:6" x14ac:dyDescent="0.25">
      <c r="A9" t="s">
        <v>364</v>
      </c>
      <c r="B9" s="6" t="s">
        <v>3127</v>
      </c>
      <c r="C9" s="6" t="s">
        <v>2231</v>
      </c>
      <c r="D9" s="6" t="s">
        <v>3020</v>
      </c>
      <c r="E9" s="6" t="s">
        <v>2265</v>
      </c>
    </row>
    <row r="10" spans="1:6" x14ac:dyDescent="0.25">
      <c r="A10" t="s">
        <v>371</v>
      </c>
      <c r="B10" s="6" t="s">
        <v>3128</v>
      </c>
      <c r="C10" s="6" t="s">
        <v>2190</v>
      </c>
      <c r="D10" s="6" t="s">
        <v>3129</v>
      </c>
      <c r="E10" s="6" t="s">
        <v>2120</v>
      </c>
    </row>
    <row r="11" spans="1:6" x14ac:dyDescent="0.25">
      <c r="A11" t="s">
        <v>377</v>
      </c>
      <c r="B11" s="6" t="s">
        <v>2730</v>
      </c>
      <c r="C11" s="6" t="s">
        <v>2187</v>
      </c>
      <c r="D11" s="6" t="s">
        <v>3130</v>
      </c>
      <c r="E11" s="6" t="s">
        <v>2186</v>
      </c>
    </row>
    <row r="12" spans="1:6" x14ac:dyDescent="0.25">
      <c r="A12" t="s">
        <v>384</v>
      </c>
      <c r="B12" s="6" t="s">
        <v>3131</v>
      </c>
      <c r="C12" s="6" t="s">
        <v>2186</v>
      </c>
      <c r="D12" s="6" t="s">
        <v>2609</v>
      </c>
      <c r="E12" s="6" t="s">
        <v>2198</v>
      </c>
    </row>
    <row r="13" spans="1:6" x14ac:dyDescent="0.25">
      <c r="A13" t="s">
        <v>389</v>
      </c>
      <c r="B13" s="6" t="s">
        <v>3132</v>
      </c>
      <c r="C13" s="6" t="s">
        <v>2186</v>
      </c>
      <c r="D13" s="6" t="s">
        <v>3133</v>
      </c>
      <c r="E13" s="6" t="s">
        <v>2186</v>
      </c>
    </row>
    <row r="14" spans="1:6" x14ac:dyDescent="0.25">
      <c r="A14" t="s">
        <v>394</v>
      </c>
      <c r="B14" s="6" t="s">
        <v>3134</v>
      </c>
      <c r="C14" s="6" t="s">
        <v>2195</v>
      </c>
      <c r="D14" s="6" t="s">
        <v>3023</v>
      </c>
      <c r="E14" s="6" t="s">
        <v>2210</v>
      </c>
    </row>
    <row r="15" spans="1:6" x14ac:dyDescent="0.25">
      <c r="A15" t="s">
        <v>400</v>
      </c>
      <c r="B15" s="6" t="s">
        <v>3135</v>
      </c>
      <c r="C15" s="6" t="s">
        <v>2057</v>
      </c>
      <c r="D15" s="6" t="s">
        <v>2708</v>
      </c>
      <c r="E15" s="6" t="s">
        <v>3136</v>
      </c>
    </row>
    <row r="16" spans="1:6" x14ac:dyDescent="0.25">
      <c r="A16" t="s">
        <v>403</v>
      </c>
      <c r="B16" s="6" t="s">
        <v>3137</v>
      </c>
      <c r="C16" s="6" t="s">
        <v>2342</v>
      </c>
      <c r="D16" s="6" t="s">
        <v>3138</v>
      </c>
      <c r="E16" s="6" t="s">
        <v>2820</v>
      </c>
    </row>
    <row r="17" spans="1:5" x14ac:dyDescent="0.25">
      <c r="A17" t="s">
        <v>409</v>
      </c>
      <c r="B17" s="6" t="s">
        <v>3139</v>
      </c>
      <c r="C17" s="6" t="s">
        <v>2121</v>
      </c>
      <c r="D17" s="6" t="s">
        <v>3140</v>
      </c>
      <c r="E17" s="6" t="s">
        <v>2283</v>
      </c>
    </row>
    <row r="18" spans="1:5" x14ac:dyDescent="0.25">
      <c r="A18" t="s">
        <v>415</v>
      </c>
      <c r="B18" s="6" t="s">
        <v>3141</v>
      </c>
      <c r="C18" s="6" t="s">
        <v>2230</v>
      </c>
      <c r="D18" s="6" t="s">
        <v>3142</v>
      </c>
      <c r="E18" s="6" t="s">
        <v>2121</v>
      </c>
    </row>
    <row r="19" spans="1:5" x14ac:dyDescent="0.25">
      <c r="A19" t="s">
        <v>421</v>
      </c>
      <c r="B19" s="6" t="s">
        <v>3143</v>
      </c>
      <c r="C19" s="6" t="s">
        <v>2192</v>
      </c>
      <c r="D19" s="6" t="s">
        <v>2563</v>
      </c>
      <c r="E19" s="6" t="s">
        <v>2195</v>
      </c>
    </row>
    <row r="20" spans="1:5" x14ac:dyDescent="0.25">
      <c r="A20" t="s">
        <v>428</v>
      </c>
      <c r="B20" s="6" t="s">
        <v>3144</v>
      </c>
      <c r="C20" s="6" t="s">
        <v>2233</v>
      </c>
      <c r="D20" s="6" t="s">
        <v>3112</v>
      </c>
      <c r="E20" s="6" t="s">
        <v>2196</v>
      </c>
    </row>
    <row r="21" spans="1:5" x14ac:dyDescent="0.25">
      <c r="A21" t="s">
        <v>432</v>
      </c>
      <c r="B21" s="6" t="s">
        <v>3145</v>
      </c>
      <c r="C21" s="6" t="s">
        <v>2215</v>
      </c>
      <c r="D21" s="6" t="s">
        <v>3146</v>
      </c>
      <c r="E21" s="6" t="s">
        <v>2227</v>
      </c>
    </row>
    <row r="22" spans="1:5" x14ac:dyDescent="0.25">
      <c r="A22" t="s">
        <v>437</v>
      </c>
      <c r="B22" s="6" t="s">
        <v>3147</v>
      </c>
      <c r="C22" s="6" t="s">
        <v>2269</v>
      </c>
      <c r="D22" s="6" t="s">
        <v>3148</v>
      </c>
      <c r="E22" s="6" t="s">
        <v>2215</v>
      </c>
    </row>
    <row r="23" spans="1:5" x14ac:dyDescent="0.25">
      <c r="A23" t="s">
        <v>3076</v>
      </c>
      <c r="B23" t="s">
        <v>3149</v>
      </c>
      <c r="C23" t="s">
        <v>2192</v>
      </c>
      <c r="D23" t="s">
        <v>3150</v>
      </c>
      <c r="E23" t="s">
        <v>2198</v>
      </c>
    </row>
    <row r="24" spans="1:5" x14ac:dyDescent="0.25">
      <c r="A24" s="4" t="s">
        <v>975</v>
      </c>
      <c r="B24" s="4" t="s">
        <v>2831</v>
      </c>
      <c r="C24" s="4" t="s">
        <v>854</v>
      </c>
      <c r="D24" s="4" t="s">
        <v>2832</v>
      </c>
      <c r="E24" s="4" t="s">
        <v>854</v>
      </c>
    </row>
    <row r="26" spans="1:5" x14ac:dyDescent="0.25">
      <c r="A26" t="s">
        <v>460</v>
      </c>
    </row>
    <row r="27" spans="1:5" x14ac:dyDescent="0.25">
      <c r="A27" t="s">
        <v>2610</v>
      </c>
    </row>
  </sheetData>
  <pageMargins left="0.7" right="0.7" top="0.75" bottom="0.75" header="0.3" footer="0.3"/>
  <pageSetup paperSize="9" orientation="portrait" horizontalDpi="300" verticalDpi="300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F27"/>
  <sheetViews>
    <sheetView workbookViewId="0"/>
  </sheetViews>
  <sheetFormatPr defaultColWidth="11.42578125" defaultRowHeight="15" x14ac:dyDescent="0.25"/>
  <cols>
    <col min="1" max="1" width="54.7109375" customWidth="1"/>
    <col min="2" max="5" width="22.7109375" customWidth="1"/>
  </cols>
  <sheetData>
    <row r="1" spans="1:6" x14ac:dyDescent="0.25">
      <c r="A1" s="4" t="s">
        <v>148</v>
      </c>
      <c r="B1" s="6"/>
      <c r="C1" s="6"/>
      <c r="D1" s="6"/>
      <c r="E1" s="6"/>
      <c r="F1" s="1" t="str">
        <f>HYPERLINK("#'INDEX'!A1", "Back to INDEX")</f>
        <v>Back to INDEX</v>
      </c>
    </row>
    <row r="2" spans="1:6" x14ac:dyDescent="0.25">
      <c r="A2" s="3" t="s">
        <v>204</v>
      </c>
      <c r="B2" s="5" t="s">
        <v>2822</v>
      </c>
      <c r="C2" s="5" t="s">
        <v>2823</v>
      </c>
      <c r="D2" s="5" t="s">
        <v>2824</v>
      </c>
      <c r="E2" s="5" t="s">
        <v>2825</v>
      </c>
    </row>
    <row r="3" spans="1:6" x14ac:dyDescent="0.25">
      <c r="A3" t="s">
        <v>326</v>
      </c>
      <c r="B3" s="6" t="s">
        <v>3151</v>
      </c>
      <c r="C3" s="6" t="s">
        <v>2086</v>
      </c>
      <c r="D3" s="6" t="s">
        <v>3152</v>
      </c>
      <c r="E3" s="6" t="s">
        <v>2218</v>
      </c>
    </row>
    <row r="4" spans="1:6" x14ac:dyDescent="0.25">
      <c r="A4" t="s">
        <v>331</v>
      </c>
      <c r="B4" s="6" t="s">
        <v>3098</v>
      </c>
      <c r="C4" s="6" t="s">
        <v>2225</v>
      </c>
      <c r="D4" s="6" t="s">
        <v>3153</v>
      </c>
      <c r="E4" s="6" t="s">
        <v>2263</v>
      </c>
    </row>
    <row r="5" spans="1:6" x14ac:dyDescent="0.25">
      <c r="A5" t="s">
        <v>337</v>
      </c>
      <c r="B5" s="6" t="s">
        <v>3154</v>
      </c>
      <c r="C5" s="6" t="s">
        <v>2282</v>
      </c>
      <c r="D5" s="6" t="s">
        <v>3155</v>
      </c>
      <c r="E5" s="6" t="s">
        <v>2038</v>
      </c>
    </row>
    <row r="6" spans="1:6" x14ac:dyDescent="0.25">
      <c r="A6" t="s">
        <v>344</v>
      </c>
      <c r="B6" s="6" t="s">
        <v>2559</v>
      </c>
      <c r="C6" s="6" t="s">
        <v>2132</v>
      </c>
      <c r="D6" s="6" t="s">
        <v>3156</v>
      </c>
      <c r="E6" s="6" t="s">
        <v>2194</v>
      </c>
    </row>
    <row r="7" spans="1:6" x14ac:dyDescent="0.25">
      <c r="A7" t="s">
        <v>350</v>
      </c>
      <c r="B7" s="6" t="s">
        <v>3157</v>
      </c>
      <c r="C7" s="6" t="s">
        <v>2052</v>
      </c>
      <c r="D7" s="6" t="s">
        <v>3158</v>
      </c>
      <c r="E7" s="6" t="s">
        <v>2153</v>
      </c>
    </row>
    <row r="8" spans="1:6" x14ac:dyDescent="0.25">
      <c r="A8" t="s">
        <v>357</v>
      </c>
      <c r="B8" s="6" t="s">
        <v>3159</v>
      </c>
      <c r="C8" s="6" t="s">
        <v>2110</v>
      </c>
      <c r="D8" s="6" t="s">
        <v>3160</v>
      </c>
      <c r="E8" s="6" t="s">
        <v>2058</v>
      </c>
    </row>
    <row r="9" spans="1:6" x14ac:dyDescent="0.25">
      <c r="A9" t="s">
        <v>364</v>
      </c>
      <c r="B9" s="6" t="s">
        <v>3161</v>
      </c>
      <c r="C9" s="6" t="s">
        <v>2089</v>
      </c>
      <c r="D9" s="6" t="s">
        <v>3162</v>
      </c>
      <c r="E9" s="6" t="s">
        <v>2291</v>
      </c>
    </row>
    <row r="10" spans="1:6" x14ac:dyDescent="0.25">
      <c r="A10" t="s">
        <v>371</v>
      </c>
      <c r="B10" s="6" t="s">
        <v>3163</v>
      </c>
      <c r="C10" s="6" t="s">
        <v>2195</v>
      </c>
      <c r="D10" s="6" t="s">
        <v>2733</v>
      </c>
      <c r="E10" s="6" t="s">
        <v>2237</v>
      </c>
    </row>
    <row r="11" spans="1:6" x14ac:dyDescent="0.25">
      <c r="A11" t="s">
        <v>377</v>
      </c>
      <c r="B11" s="6" t="s">
        <v>3164</v>
      </c>
      <c r="C11" s="6" t="s">
        <v>2231</v>
      </c>
      <c r="D11" s="6" t="s">
        <v>3163</v>
      </c>
      <c r="E11" s="6" t="s">
        <v>2210</v>
      </c>
    </row>
    <row r="12" spans="1:6" x14ac:dyDescent="0.25">
      <c r="A12" t="s">
        <v>384</v>
      </c>
      <c r="B12" s="6" t="s">
        <v>3165</v>
      </c>
      <c r="C12" s="6" t="s">
        <v>2186</v>
      </c>
      <c r="D12" s="6" t="s">
        <v>3165</v>
      </c>
      <c r="E12" s="6" t="s">
        <v>2198</v>
      </c>
    </row>
    <row r="13" spans="1:6" x14ac:dyDescent="0.25">
      <c r="A13" t="s">
        <v>389</v>
      </c>
      <c r="B13" s="6" t="s">
        <v>3166</v>
      </c>
      <c r="C13" s="6" t="s">
        <v>2195</v>
      </c>
      <c r="D13" s="6" t="s">
        <v>3167</v>
      </c>
      <c r="E13" s="6" t="s">
        <v>2195</v>
      </c>
    </row>
    <row r="14" spans="1:6" x14ac:dyDescent="0.25">
      <c r="A14" t="s">
        <v>394</v>
      </c>
      <c r="B14" s="6" t="s">
        <v>3168</v>
      </c>
      <c r="C14" s="6" t="s">
        <v>2187</v>
      </c>
      <c r="D14" s="6" t="s">
        <v>3168</v>
      </c>
      <c r="E14" s="6" t="s">
        <v>2186</v>
      </c>
    </row>
    <row r="15" spans="1:6" x14ac:dyDescent="0.25">
      <c r="A15" t="s">
        <v>400</v>
      </c>
      <c r="B15" s="6" t="s">
        <v>2626</v>
      </c>
      <c r="C15" s="6" t="s">
        <v>2196</v>
      </c>
      <c r="D15" s="6" t="s">
        <v>3169</v>
      </c>
      <c r="E15" s="6" t="s">
        <v>2264</v>
      </c>
    </row>
    <row r="16" spans="1:6" x14ac:dyDescent="0.25">
      <c r="A16" t="s">
        <v>403</v>
      </c>
      <c r="B16" s="6" t="s">
        <v>3170</v>
      </c>
      <c r="C16" s="6" t="s">
        <v>2104</v>
      </c>
      <c r="D16" s="6" t="s">
        <v>3171</v>
      </c>
      <c r="E16" s="6" t="s">
        <v>2102</v>
      </c>
    </row>
    <row r="17" spans="1:5" x14ac:dyDescent="0.25">
      <c r="A17" t="s">
        <v>409</v>
      </c>
      <c r="B17" s="6" t="s">
        <v>3172</v>
      </c>
      <c r="C17" s="6" t="s">
        <v>2279</v>
      </c>
      <c r="D17" s="6" t="s">
        <v>3173</v>
      </c>
      <c r="E17" s="6" t="s">
        <v>2073</v>
      </c>
    </row>
    <row r="18" spans="1:5" x14ac:dyDescent="0.25">
      <c r="A18" t="s">
        <v>415</v>
      </c>
      <c r="B18" s="6" t="s">
        <v>3174</v>
      </c>
      <c r="C18" s="6" t="s">
        <v>2187</v>
      </c>
      <c r="D18" s="6" t="s">
        <v>2883</v>
      </c>
      <c r="E18" s="6" t="s">
        <v>2187</v>
      </c>
    </row>
    <row r="19" spans="1:5" x14ac:dyDescent="0.25">
      <c r="A19" t="s">
        <v>421</v>
      </c>
      <c r="B19" s="6" t="s">
        <v>2564</v>
      </c>
      <c r="C19" s="6" t="s">
        <v>2228</v>
      </c>
      <c r="D19" s="6" t="s">
        <v>3133</v>
      </c>
      <c r="E19" s="6" t="s">
        <v>2228</v>
      </c>
    </row>
    <row r="20" spans="1:5" x14ac:dyDescent="0.25">
      <c r="A20" t="s">
        <v>428</v>
      </c>
      <c r="B20" s="6" t="s">
        <v>3175</v>
      </c>
      <c r="C20" s="6" t="s">
        <v>2234</v>
      </c>
      <c r="D20" s="6" t="s">
        <v>3176</v>
      </c>
      <c r="E20" s="6" t="s">
        <v>2237</v>
      </c>
    </row>
    <row r="21" spans="1:5" x14ac:dyDescent="0.25">
      <c r="A21" t="s">
        <v>432</v>
      </c>
      <c r="B21" s="6" t="s">
        <v>2674</v>
      </c>
      <c r="C21" s="6" t="s">
        <v>2132</v>
      </c>
      <c r="D21" s="6" t="s">
        <v>2734</v>
      </c>
      <c r="E21" s="6" t="s">
        <v>2194</v>
      </c>
    </row>
    <row r="22" spans="1:5" x14ac:dyDescent="0.25">
      <c r="A22" t="s">
        <v>437</v>
      </c>
      <c r="B22" s="6" t="s">
        <v>3177</v>
      </c>
      <c r="C22" s="6" t="s">
        <v>2237</v>
      </c>
      <c r="D22" s="6" t="s">
        <v>3166</v>
      </c>
      <c r="E22" s="6" t="s">
        <v>2234</v>
      </c>
    </row>
    <row r="23" spans="1:5" x14ac:dyDescent="0.25">
      <c r="A23" t="s">
        <v>3076</v>
      </c>
      <c r="B23" t="s">
        <v>2849</v>
      </c>
      <c r="C23" t="s">
        <v>2187</v>
      </c>
      <c r="D23" t="s">
        <v>2884</v>
      </c>
      <c r="E23" t="s">
        <v>2097</v>
      </c>
    </row>
    <row r="24" spans="1:5" x14ac:dyDescent="0.25">
      <c r="A24" s="4" t="s">
        <v>975</v>
      </c>
      <c r="B24" s="4" t="s">
        <v>2833</v>
      </c>
      <c r="C24" s="4" t="s">
        <v>854</v>
      </c>
      <c r="D24" s="4" t="s">
        <v>2834</v>
      </c>
      <c r="E24" s="4" t="s">
        <v>854</v>
      </c>
    </row>
    <row r="26" spans="1:5" x14ac:dyDescent="0.25">
      <c r="A26" t="s">
        <v>460</v>
      </c>
    </row>
    <row r="27" spans="1:5" x14ac:dyDescent="0.25">
      <c r="A27" t="s">
        <v>2610</v>
      </c>
    </row>
  </sheetData>
  <pageMargins left="0.7" right="0.7" top="0.75" bottom="0.75" header="0.3" footer="0.3"/>
  <pageSetup paperSize="9" orientation="portrait" horizontalDpi="300" verticalDpi="300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F16"/>
  <sheetViews>
    <sheetView workbookViewId="0">
      <selection activeCell="A9" sqref="A9"/>
    </sheetView>
  </sheetViews>
  <sheetFormatPr defaultColWidth="11.42578125" defaultRowHeight="15" x14ac:dyDescent="0.25"/>
  <cols>
    <col min="1" max="1" width="19.7109375" customWidth="1"/>
    <col min="2" max="5" width="22.7109375" customWidth="1"/>
  </cols>
  <sheetData>
    <row r="1" spans="1:6" x14ac:dyDescent="0.25">
      <c r="A1" s="4" t="s">
        <v>149</v>
      </c>
      <c r="B1" s="6"/>
      <c r="C1" s="6"/>
      <c r="D1" s="6"/>
      <c r="E1" s="6"/>
      <c r="F1" s="1" t="str">
        <f>HYPERLINK("#'INDEX'!A1", "Back to INDEX")</f>
        <v>Back to INDEX</v>
      </c>
    </row>
    <row r="2" spans="1:6" x14ac:dyDescent="0.25">
      <c r="A2" s="3" t="s">
        <v>204</v>
      </c>
      <c r="B2" s="5" t="s">
        <v>2822</v>
      </c>
      <c r="C2" s="5" t="s">
        <v>2823</v>
      </c>
      <c r="D2" s="5" t="s">
        <v>2824</v>
      </c>
      <c r="E2" s="5" t="s">
        <v>2825</v>
      </c>
    </row>
    <row r="3" spans="1:6" x14ac:dyDescent="0.25">
      <c r="A3" t="s">
        <v>3319</v>
      </c>
      <c r="B3" s="6" t="s">
        <v>2931</v>
      </c>
      <c r="C3" s="6" t="s">
        <v>2450</v>
      </c>
      <c r="D3" s="6" t="s">
        <v>2932</v>
      </c>
      <c r="E3" s="6" t="s">
        <v>2178</v>
      </c>
    </row>
    <row r="4" spans="1:6" x14ac:dyDescent="0.25">
      <c r="A4" t="s">
        <v>918</v>
      </c>
      <c r="B4" s="6" t="s">
        <v>2933</v>
      </c>
      <c r="C4" s="6" t="s">
        <v>2042</v>
      </c>
      <c r="D4" s="6" t="s">
        <v>2934</v>
      </c>
      <c r="E4" s="6" t="s">
        <v>318</v>
      </c>
    </row>
    <row r="5" spans="1:6" x14ac:dyDescent="0.25">
      <c r="A5" t="s">
        <v>922</v>
      </c>
      <c r="B5" s="6" t="s">
        <v>2935</v>
      </c>
      <c r="C5" s="6" t="s">
        <v>2094</v>
      </c>
      <c r="D5" s="6" t="s">
        <v>2936</v>
      </c>
      <c r="E5" s="6" t="s">
        <v>2270</v>
      </c>
    </row>
    <row r="6" spans="1:6" x14ac:dyDescent="0.25">
      <c r="A6" t="s">
        <v>924</v>
      </c>
      <c r="B6" s="6" t="s">
        <v>2937</v>
      </c>
      <c r="C6" s="6" t="s">
        <v>2283</v>
      </c>
      <c r="D6" s="6" t="s">
        <v>2938</v>
      </c>
      <c r="E6" s="6" t="s">
        <v>2255</v>
      </c>
    </row>
    <row r="7" spans="1:6" x14ac:dyDescent="0.25">
      <c r="A7" t="s">
        <v>926</v>
      </c>
      <c r="B7" s="6" t="s">
        <v>2939</v>
      </c>
      <c r="C7" s="6" t="s">
        <v>2089</v>
      </c>
      <c r="D7" s="6" t="s">
        <v>2940</v>
      </c>
      <c r="E7" s="6" t="s">
        <v>2283</v>
      </c>
    </row>
    <row r="8" spans="1:6" x14ac:dyDescent="0.25">
      <c r="A8" t="s">
        <v>928</v>
      </c>
      <c r="B8" s="6" t="s">
        <v>2941</v>
      </c>
      <c r="C8" s="6" t="s">
        <v>2089</v>
      </c>
      <c r="D8" s="6" t="s">
        <v>2942</v>
      </c>
      <c r="E8" s="6" t="s">
        <v>2082</v>
      </c>
    </row>
    <row r="9" spans="1:6" x14ac:dyDescent="0.25">
      <c r="A9" t="s">
        <v>3320</v>
      </c>
      <c r="B9" s="6" t="s">
        <v>2943</v>
      </c>
      <c r="C9" s="6" t="s">
        <v>2056</v>
      </c>
      <c r="D9" s="6" t="s">
        <v>2944</v>
      </c>
      <c r="E9" s="6" t="s">
        <v>2247</v>
      </c>
    </row>
    <row r="10" spans="1:6" x14ac:dyDescent="0.25">
      <c r="A10" t="s">
        <v>932</v>
      </c>
      <c r="B10" s="6" t="s">
        <v>2945</v>
      </c>
      <c r="C10" s="6" t="s">
        <v>2946</v>
      </c>
      <c r="D10" s="6" t="s">
        <v>2947</v>
      </c>
      <c r="E10" s="6" t="s">
        <v>2121</v>
      </c>
    </row>
    <row r="11" spans="1:6" x14ac:dyDescent="0.25">
      <c r="A11" t="s">
        <v>935</v>
      </c>
      <c r="B11" s="6" t="s">
        <v>2948</v>
      </c>
      <c r="C11" s="6" t="s">
        <v>2120</v>
      </c>
      <c r="D11" s="6" t="s">
        <v>2949</v>
      </c>
      <c r="E11" s="6" t="s">
        <v>2214</v>
      </c>
    </row>
    <row r="12" spans="1:6" x14ac:dyDescent="0.25">
      <c r="A12" t="s">
        <v>937</v>
      </c>
      <c r="B12" t="s">
        <v>2950</v>
      </c>
      <c r="C12" t="s">
        <v>2215</v>
      </c>
      <c r="D12" t="s">
        <v>2951</v>
      </c>
      <c r="E12" t="s">
        <v>2215</v>
      </c>
    </row>
    <row r="13" spans="1:6" x14ac:dyDescent="0.25">
      <c r="A13" t="s">
        <v>3178</v>
      </c>
      <c r="B13" t="s">
        <v>2921</v>
      </c>
      <c r="C13" t="s">
        <v>854</v>
      </c>
      <c r="D13" t="s">
        <v>2922</v>
      </c>
      <c r="E13" t="s">
        <v>854</v>
      </c>
    </row>
    <row r="15" spans="1:6" x14ac:dyDescent="0.25">
      <c r="A15" t="s">
        <v>460</v>
      </c>
    </row>
    <row r="16" spans="1:6" x14ac:dyDescent="0.25">
      <c r="A16" t="s">
        <v>2610</v>
      </c>
    </row>
  </sheetData>
  <pageMargins left="0.7" right="0.7" top="0.75" bottom="0.75" header="0.3" footer="0.3"/>
  <pageSetup paperSize="9" orientation="portrait" horizontalDpi="300" verticalDpi="300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F16"/>
  <sheetViews>
    <sheetView workbookViewId="0">
      <selection activeCell="A7" sqref="A7"/>
    </sheetView>
  </sheetViews>
  <sheetFormatPr defaultColWidth="11.42578125" defaultRowHeight="15" x14ac:dyDescent="0.25"/>
  <cols>
    <col min="1" max="1" width="29.7109375" customWidth="1"/>
    <col min="2" max="5" width="22.7109375" customWidth="1"/>
  </cols>
  <sheetData>
    <row r="1" spans="1:6" x14ac:dyDescent="0.25">
      <c r="A1" s="4" t="s">
        <v>150</v>
      </c>
      <c r="B1" s="6"/>
      <c r="C1" s="6"/>
      <c r="D1" s="6"/>
      <c r="E1" s="6"/>
      <c r="F1" s="1" t="str">
        <f>HYPERLINK("#'INDEX'!A1", "Back to INDEX")</f>
        <v>Back to INDEX</v>
      </c>
    </row>
    <row r="2" spans="1:6" x14ac:dyDescent="0.25">
      <c r="A2" s="3" t="s">
        <v>204</v>
      </c>
      <c r="B2" s="5" t="s">
        <v>2822</v>
      </c>
      <c r="C2" s="5" t="s">
        <v>2823</v>
      </c>
      <c r="D2" s="5" t="s">
        <v>2824</v>
      </c>
      <c r="E2" s="5" t="s">
        <v>2825</v>
      </c>
    </row>
    <row r="3" spans="1:6" x14ac:dyDescent="0.25">
      <c r="A3" t="s">
        <v>3319</v>
      </c>
      <c r="B3" s="6" t="s">
        <v>2973</v>
      </c>
      <c r="C3" s="6" t="s">
        <v>838</v>
      </c>
      <c r="D3" s="6" t="s">
        <v>2974</v>
      </c>
      <c r="E3" s="6" t="s">
        <v>2793</v>
      </c>
    </row>
    <row r="4" spans="1:6" x14ac:dyDescent="0.25">
      <c r="A4" t="s">
        <v>922</v>
      </c>
      <c r="B4" s="6" t="s">
        <v>2975</v>
      </c>
      <c r="C4" s="6" t="s">
        <v>2106</v>
      </c>
      <c r="D4" s="6" t="s">
        <v>2976</v>
      </c>
      <c r="E4" s="6" t="s">
        <v>2354</v>
      </c>
    </row>
    <row r="5" spans="1:6" x14ac:dyDescent="0.25">
      <c r="A5" t="s">
        <v>918</v>
      </c>
      <c r="B5" s="6" t="s">
        <v>2977</v>
      </c>
      <c r="C5" s="6" t="s">
        <v>535</v>
      </c>
      <c r="D5" s="6" t="s">
        <v>2978</v>
      </c>
      <c r="E5" s="6" t="s">
        <v>2083</v>
      </c>
    </row>
    <row r="6" spans="1:6" x14ac:dyDescent="0.25">
      <c r="A6" t="s">
        <v>928</v>
      </c>
      <c r="B6" s="6" t="s">
        <v>2979</v>
      </c>
      <c r="C6" s="6" t="s">
        <v>2227</v>
      </c>
      <c r="D6" s="6" t="s">
        <v>2980</v>
      </c>
      <c r="E6" s="6" t="s">
        <v>2196</v>
      </c>
    </row>
    <row r="7" spans="1:6" x14ac:dyDescent="0.25">
      <c r="A7" t="s">
        <v>3320</v>
      </c>
      <c r="B7" s="6" t="s">
        <v>2909</v>
      </c>
      <c r="C7" s="6" t="s">
        <v>2189</v>
      </c>
      <c r="D7" s="6" t="s">
        <v>2981</v>
      </c>
      <c r="E7" s="6" t="s">
        <v>2111</v>
      </c>
    </row>
    <row r="8" spans="1:6" x14ac:dyDescent="0.25">
      <c r="A8" t="s">
        <v>924</v>
      </c>
      <c r="B8" s="6" t="s">
        <v>2982</v>
      </c>
      <c r="C8" s="6" t="s">
        <v>2189</v>
      </c>
      <c r="D8" s="6" t="s">
        <v>2983</v>
      </c>
      <c r="E8" s="6" t="s">
        <v>2111</v>
      </c>
    </row>
    <row r="9" spans="1:6" x14ac:dyDescent="0.25">
      <c r="A9" t="s">
        <v>944</v>
      </c>
      <c r="B9" s="6" t="s">
        <v>2982</v>
      </c>
      <c r="C9" s="6" t="s">
        <v>2189</v>
      </c>
      <c r="D9" s="6" t="s">
        <v>2984</v>
      </c>
      <c r="E9" s="6" t="s">
        <v>2230</v>
      </c>
    </row>
    <row r="10" spans="1:6" x14ac:dyDescent="0.25">
      <c r="A10" t="s">
        <v>946</v>
      </c>
      <c r="B10" s="6" t="s">
        <v>2985</v>
      </c>
      <c r="C10" s="6" t="s">
        <v>2231</v>
      </c>
      <c r="D10" s="6" t="s">
        <v>2951</v>
      </c>
      <c r="E10" s="6" t="s">
        <v>2215</v>
      </c>
    </row>
    <row r="11" spans="1:6" x14ac:dyDescent="0.25">
      <c r="A11" t="s">
        <v>935</v>
      </c>
      <c r="B11" s="6" t="s">
        <v>2986</v>
      </c>
      <c r="C11" s="6" t="s">
        <v>2268</v>
      </c>
      <c r="D11" s="6" t="s">
        <v>2987</v>
      </c>
      <c r="E11" s="6" t="s">
        <v>2215</v>
      </c>
    </row>
    <row r="12" spans="1:6" x14ac:dyDescent="0.25">
      <c r="A12" t="s">
        <v>949</v>
      </c>
      <c r="B12" t="s">
        <v>2988</v>
      </c>
      <c r="C12" t="s">
        <v>2268</v>
      </c>
      <c r="D12" t="s">
        <v>2989</v>
      </c>
      <c r="E12" t="s">
        <v>2194</v>
      </c>
    </row>
    <row r="13" spans="1:6" x14ac:dyDescent="0.25">
      <c r="A13" t="s">
        <v>3179</v>
      </c>
      <c r="B13" t="s">
        <v>2831</v>
      </c>
      <c r="C13" t="s">
        <v>854</v>
      </c>
      <c r="D13" t="s">
        <v>2832</v>
      </c>
      <c r="E13" t="s">
        <v>854</v>
      </c>
    </row>
    <row r="15" spans="1:6" x14ac:dyDescent="0.25">
      <c r="A15" t="s">
        <v>460</v>
      </c>
    </row>
    <row r="16" spans="1:6" x14ac:dyDescent="0.25">
      <c r="A16" t="s">
        <v>2610</v>
      </c>
    </row>
  </sheetData>
  <pageMargins left="0.7" right="0.7" top="0.75" bottom="0.75" header="0.3" footer="0.3"/>
  <pageSetup paperSize="9" orientation="portrait" horizontalDpi="300" verticalDpi="300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F16"/>
  <sheetViews>
    <sheetView workbookViewId="0">
      <selection activeCell="F1" sqref="F1"/>
    </sheetView>
  </sheetViews>
  <sheetFormatPr defaultColWidth="11.42578125" defaultRowHeight="15" x14ac:dyDescent="0.25"/>
  <cols>
    <col min="1" max="1" width="27.7109375" customWidth="1"/>
    <col min="2" max="5" width="22.7109375" customWidth="1"/>
  </cols>
  <sheetData>
    <row r="1" spans="1:6" x14ac:dyDescent="0.25">
      <c r="A1" s="4" t="s">
        <v>151</v>
      </c>
      <c r="B1" s="6"/>
      <c r="C1" s="6"/>
      <c r="D1" s="6"/>
      <c r="E1" s="6"/>
      <c r="F1" s="1" t="str">
        <f>HYPERLINK("#'INDEX'!A1", "Back to INDEX")</f>
        <v>Back to INDEX</v>
      </c>
    </row>
    <row r="2" spans="1:6" x14ac:dyDescent="0.25">
      <c r="A2" s="3" t="s">
        <v>204</v>
      </c>
      <c r="B2" s="5" t="s">
        <v>2822</v>
      </c>
      <c r="C2" s="5" t="s">
        <v>2823</v>
      </c>
      <c r="D2" s="5" t="s">
        <v>2824</v>
      </c>
      <c r="E2" s="5" t="s">
        <v>2825</v>
      </c>
    </row>
    <row r="3" spans="1:6" x14ac:dyDescent="0.25">
      <c r="A3" t="s">
        <v>3319</v>
      </c>
      <c r="B3" s="6" t="s">
        <v>3013</v>
      </c>
      <c r="C3" s="6" t="s">
        <v>2303</v>
      </c>
      <c r="D3" s="6" t="s">
        <v>3014</v>
      </c>
      <c r="E3" s="6" t="s">
        <v>2400</v>
      </c>
    </row>
    <row r="4" spans="1:6" x14ac:dyDescent="0.25">
      <c r="A4" t="s">
        <v>922</v>
      </c>
      <c r="B4" s="6" t="s">
        <v>2981</v>
      </c>
      <c r="C4" s="6" t="s">
        <v>2117</v>
      </c>
      <c r="D4" s="6" t="s">
        <v>3015</v>
      </c>
      <c r="E4" s="6" t="s">
        <v>2103</v>
      </c>
    </row>
    <row r="5" spans="1:6" x14ac:dyDescent="0.25">
      <c r="A5" t="s">
        <v>924</v>
      </c>
      <c r="B5" s="6" t="s">
        <v>3015</v>
      </c>
      <c r="C5" s="6" t="s">
        <v>2142</v>
      </c>
      <c r="D5" s="6" t="s">
        <v>3016</v>
      </c>
      <c r="E5" s="6" t="s">
        <v>2154</v>
      </c>
    </row>
    <row r="6" spans="1:6" x14ac:dyDescent="0.25">
      <c r="A6" t="s">
        <v>935</v>
      </c>
      <c r="B6" s="6" t="s">
        <v>3017</v>
      </c>
      <c r="C6" s="6" t="s">
        <v>2082</v>
      </c>
      <c r="D6" s="6" t="s">
        <v>3018</v>
      </c>
      <c r="E6" s="6" t="s">
        <v>2142</v>
      </c>
    </row>
    <row r="7" spans="1:6" x14ac:dyDescent="0.25">
      <c r="A7" t="s">
        <v>956</v>
      </c>
      <c r="B7" s="6" t="s">
        <v>3019</v>
      </c>
      <c r="C7" s="6" t="s">
        <v>2058</v>
      </c>
      <c r="D7" s="6" t="s">
        <v>3020</v>
      </c>
      <c r="E7" s="6" t="s">
        <v>2083</v>
      </c>
    </row>
    <row r="8" spans="1:6" x14ac:dyDescent="0.25">
      <c r="A8" t="s">
        <v>958</v>
      </c>
      <c r="B8" s="6" t="s">
        <v>3021</v>
      </c>
      <c r="C8" s="6" t="s">
        <v>2277</v>
      </c>
      <c r="D8" s="6" t="s">
        <v>3022</v>
      </c>
      <c r="E8" s="6" t="s">
        <v>2255</v>
      </c>
    </row>
    <row r="9" spans="1:6" x14ac:dyDescent="0.25">
      <c r="A9" t="s">
        <v>944</v>
      </c>
      <c r="B9" s="6" t="s">
        <v>3020</v>
      </c>
      <c r="C9" s="6" t="s">
        <v>2121</v>
      </c>
      <c r="D9" s="6" t="s">
        <v>3023</v>
      </c>
      <c r="E9" s="6" t="s">
        <v>2247</v>
      </c>
    </row>
    <row r="10" spans="1:6" x14ac:dyDescent="0.25">
      <c r="A10" t="s">
        <v>928</v>
      </c>
      <c r="B10" s="6" t="s">
        <v>3024</v>
      </c>
      <c r="C10" s="6" t="s">
        <v>2256</v>
      </c>
      <c r="D10" s="6" t="s">
        <v>3025</v>
      </c>
      <c r="E10" s="6" t="s">
        <v>536</v>
      </c>
    </row>
    <row r="11" spans="1:6" x14ac:dyDescent="0.25">
      <c r="A11" t="s">
        <v>962</v>
      </c>
      <c r="B11" s="6" t="s">
        <v>3026</v>
      </c>
      <c r="C11" s="6" t="s">
        <v>2120</v>
      </c>
      <c r="D11" s="6" t="s">
        <v>2679</v>
      </c>
      <c r="E11" s="6" t="s">
        <v>2233</v>
      </c>
    </row>
    <row r="12" spans="1:6" x14ac:dyDescent="0.25">
      <c r="A12" t="s">
        <v>964</v>
      </c>
      <c r="B12" t="s">
        <v>3024</v>
      </c>
      <c r="C12" t="s">
        <v>2256</v>
      </c>
      <c r="D12" t="s">
        <v>2678</v>
      </c>
      <c r="E12" t="s">
        <v>2269</v>
      </c>
    </row>
    <row r="13" spans="1:6" x14ac:dyDescent="0.25">
      <c r="A13" t="s">
        <v>3180</v>
      </c>
      <c r="B13" t="s">
        <v>2833</v>
      </c>
      <c r="C13" t="s">
        <v>854</v>
      </c>
      <c r="D13" t="s">
        <v>2834</v>
      </c>
      <c r="E13" t="s">
        <v>854</v>
      </c>
    </row>
    <row r="15" spans="1:6" x14ac:dyDescent="0.25">
      <c r="A15" t="s">
        <v>460</v>
      </c>
    </row>
    <row r="16" spans="1:6" x14ac:dyDescent="0.25">
      <c r="A16" t="s">
        <v>2610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2"/>
  <sheetViews>
    <sheetView workbookViewId="0"/>
  </sheetViews>
  <sheetFormatPr defaultColWidth="11.42578125" defaultRowHeight="15" x14ac:dyDescent="0.25"/>
  <cols>
    <col min="1" max="1" width="54.7109375" customWidth="1"/>
    <col min="2" max="7" width="30.7109375" customWidth="1"/>
  </cols>
  <sheetData>
    <row r="1" spans="1:8" x14ac:dyDescent="0.25">
      <c r="A1" s="4" t="s">
        <v>20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x14ac:dyDescent="0.25">
      <c r="A2" s="3" t="s">
        <v>204</v>
      </c>
      <c r="B2" s="5" t="s">
        <v>680</v>
      </c>
      <c r="C2" s="5" t="s">
        <v>681</v>
      </c>
      <c r="D2" s="5" t="s">
        <v>682</v>
      </c>
      <c r="E2" s="5" t="s">
        <v>683</v>
      </c>
      <c r="F2" s="5" t="s">
        <v>684</v>
      </c>
      <c r="G2" s="5" t="s">
        <v>685</v>
      </c>
    </row>
    <row r="3" spans="1:8" x14ac:dyDescent="0.25">
      <c r="A3" t="s">
        <v>211</v>
      </c>
      <c r="B3" s="6" t="s">
        <v>686</v>
      </c>
      <c r="C3" s="6" t="s">
        <v>687</v>
      </c>
      <c r="D3" s="6" t="s">
        <v>688</v>
      </c>
      <c r="E3" s="6" t="s">
        <v>441</v>
      </c>
      <c r="F3" s="6" t="s">
        <v>440</v>
      </c>
      <c r="G3" s="6" t="s">
        <v>689</v>
      </c>
    </row>
    <row r="4" spans="1:8" x14ac:dyDescent="0.25">
      <c r="A4" t="s">
        <v>690</v>
      </c>
      <c r="B4" s="6" t="s">
        <v>619</v>
      </c>
      <c r="C4" s="6" t="s">
        <v>691</v>
      </c>
      <c r="D4" s="6" t="s">
        <v>692</v>
      </c>
      <c r="E4" s="6" t="s">
        <v>462</v>
      </c>
      <c r="F4" s="6" t="s">
        <v>693</v>
      </c>
      <c r="G4" s="6" t="s">
        <v>694</v>
      </c>
    </row>
    <row r="5" spans="1:8" x14ac:dyDescent="0.25">
      <c r="A5" t="s">
        <v>247</v>
      </c>
      <c r="B5" t="s">
        <v>215</v>
      </c>
      <c r="C5" t="s">
        <v>695</v>
      </c>
      <c r="D5" t="s">
        <v>663</v>
      </c>
      <c r="E5" t="s">
        <v>368</v>
      </c>
      <c r="F5" t="s">
        <v>696</v>
      </c>
      <c r="G5" t="s">
        <v>256</v>
      </c>
    </row>
    <row r="6" spans="1:8" x14ac:dyDescent="0.25">
      <c r="A6" t="s">
        <v>261</v>
      </c>
      <c r="B6" t="s">
        <v>697</v>
      </c>
      <c r="C6" t="s">
        <v>698</v>
      </c>
      <c r="D6" t="s">
        <v>699</v>
      </c>
      <c r="E6" t="s">
        <v>700</v>
      </c>
      <c r="F6" t="s">
        <v>263</v>
      </c>
      <c r="G6" t="s">
        <v>272</v>
      </c>
    </row>
    <row r="8" spans="1:8" x14ac:dyDescent="0.25">
      <c r="A8" t="s">
        <v>289</v>
      </c>
    </row>
    <row r="9" spans="1:8" x14ac:dyDescent="0.25">
      <c r="A9" t="s">
        <v>586</v>
      </c>
    </row>
    <row r="10" spans="1:8" x14ac:dyDescent="0.25">
      <c r="A10" t="s">
        <v>701</v>
      </c>
    </row>
    <row r="11" spans="1:8" x14ac:dyDescent="0.25">
      <c r="A11" t="s">
        <v>702</v>
      </c>
    </row>
    <row r="12" spans="1:8" x14ac:dyDescent="0.25">
      <c r="A12" t="s">
        <v>587</v>
      </c>
    </row>
    <row r="13" spans="1:8" x14ac:dyDescent="0.25">
      <c r="A13" t="s">
        <v>588</v>
      </c>
    </row>
    <row r="14" spans="1:8" x14ac:dyDescent="0.25">
      <c r="A14" t="s">
        <v>457</v>
      </c>
    </row>
    <row r="15" spans="1:8" x14ac:dyDescent="0.25">
      <c r="A15" t="s">
        <v>703</v>
      </c>
    </row>
    <row r="16" spans="1:8" x14ac:dyDescent="0.25">
      <c r="A16" t="s">
        <v>704</v>
      </c>
    </row>
    <row r="18" spans="1:1" x14ac:dyDescent="0.25">
      <c r="A18" t="s">
        <v>297</v>
      </c>
    </row>
    <row r="19" spans="1:1" x14ac:dyDescent="0.25">
      <c r="A19" t="s">
        <v>298</v>
      </c>
    </row>
    <row r="20" spans="1:1" x14ac:dyDescent="0.25">
      <c r="A20" t="s">
        <v>299</v>
      </c>
    </row>
    <row r="21" spans="1:1" x14ac:dyDescent="0.25">
      <c r="A21" t="s">
        <v>300</v>
      </c>
    </row>
    <row r="22" spans="1:1" x14ac:dyDescent="0.25">
      <c r="A22" t="s">
        <v>301</v>
      </c>
    </row>
  </sheetData>
  <pageMargins left="0.7" right="0.7" top="0.75" bottom="0.75" header="0.3" footer="0.3"/>
  <pageSetup paperSize="9" orientation="portrait" horizontalDpi="300" verticalDpi="300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F24"/>
  <sheetViews>
    <sheetView workbookViewId="0"/>
  </sheetViews>
  <sheetFormatPr defaultColWidth="11.42578125" defaultRowHeight="15" x14ac:dyDescent="0.25"/>
  <cols>
    <col min="1" max="1" width="32.7109375" customWidth="1"/>
    <col min="2" max="5" width="22.7109375" customWidth="1"/>
  </cols>
  <sheetData>
    <row r="1" spans="1:6" x14ac:dyDescent="0.25">
      <c r="A1" s="4" t="s">
        <v>152</v>
      </c>
      <c r="B1" s="6"/>
      <c r="C1" s="6"/>
      <c r="D1" s="6"/>
      <c r="E1" s="6"/>
      <c r="F1" s="1" t="str">
        <f>HYPERLINK("#'INDEX'!A1", "Back to INDEX")</f>
        <v>Back to INDEX</v>
      </c>
    </row>
    <row r="2" spans="1:6" x14ac:dyDescent="0.25">
      <c r="A2" s="3" t="s">
        <v>204</v>
      </c>
      <c r="B2" s="5" t="s">
        <v>2822</v>
      </c>
      <c r="C2" s="5" t="s">
        <v>2823</v>
      </c>
      <c r="D2" s="5" t="s">
        <v>2824</v>
      </c>
      <c r="E2" s="5" t="s">
        <v>2825</v>
      </c>
    </row>
    <row r="3" spans="1:6" x14ac:dyDescent="0.25">
      <c r="A3" t="s">
        <v>2874</v>
      </c>
      <c r="B3" s="6" t="s">
        <v>204</v>
      </c>
      <c r="C3" s="6" t="s">
        <v>204</v>
      </c>
      <c r="D3" s="6" t="s">
        <v>204</v>
      </c>
      <c r="E3" s="6" t="s">
        <v>204</v>
      </c>
    </row>
    <row r="4" spans="1:6" x14ac:dyDescent="0.25">
      <c r="A4" t="s">
        <v>2001</v>
      </c>
      <c r="B4" s="6" t="s">
        <v>3181</v>
      </c>
      <c r="C4" s="6" t="s">
        <v>857</v>
      </c>
      <c r="D4" s="6" t="s">
        <v>3182</v>
      </c>
      <c r="E4" s="6" t="s">
        <v>659</v>
      </c>
    </row>
    <row r="5" spans="1:6" x14ac:dyDescent="0.25">
      <c r="A5" t="s">
        <v>2002</v>
      </c>
      <c r="B5" s="6" t="s">
        <v>2594</v>
      </c>
      <c r="C5" s="6" t="s">
        <v>2816</v>
      </c>
      <c r="D5" s="6" t="s">
        <v>2607</v>
      </c>
      <c r="E5" s="6" t="s">
        <v>2801</v>
      </c>
    </row>
    <row r="6" spans="1:6" x14ac:dyDescent="0.25">
      <c r="A6" t="s">
        <v>3183</v>
      </c>
      <c r="B6" s="6" t="s">
        <v>204</v>
      </c>
      <c r="C6" s="6" t="s">
        <v>204</v>
      </c>
      <c r="D6" s="6" t="s">
        <v>204</v>
      </c>
      <c r="E6" s="6" t="s">
        <v>204</v>
      </c>
    </row>
    <row r="7" spans="1:6" x14ac:dyDescent="0.25">
      <c r="A7" t="s">
        <v>2828</v>
      </c>
      <c r="B7" s="6" t="s">
        <v>2829</v>
      </c>
      <c r="C7" s="6" t="s">
        <v>422</v>
      </c>
      <c r="D7" s="6" t="s">
        <v>2830</v>
      </c>
      <c r="E7" s="6" t="s">
        <v>2456</v>
      </c>
    </row>
    <row r="8" spans="1:6" x14ac:dyDescent="0.25">
      <c r="A8" t="s">
        <v>590</v>
      </c>
      <c r="B8" s="6" t="s">
        <v>2831</v>
      </c>
      <c r="C8" s="6" t="s">
        <v>730</v>
      </c>
      <c r="D8" s="6" t="s">
        <v>2832</v>
      </c>
      <c r="E8" s="6" t="s">
        <v>2295</v>
      </c>
    </row>
    <row r="9" spans="1:6" x14ac:dyDescent="0.25">
      <c r="A9" t="s">
        <v>595</v>
      </c>
      <c r="B9" s="6" t="s">
        <v>2833</v>
      </c>
      <c r="C9" s="6" t="s">
        <v>2321</v>
      </c>
      <c r="D9" s="6" t="s">
        <v>2834</v>
      </c>
      <c r="E9" s="6" t="s">
        <v>2164</v>
      </c>
    </row>
    <row r="10" spans="1:6" x14ac:dyDescent="0.25">
      <c r="A10" t="s">
        <v>3184</v>
      </c>
      <c r="B10" s="6" t="s">
        <v>204</v>
      </c>
      <c r="C10" s="6" t="s">
        <v>204</v>
      </c>
      <c r="D10" s="6" t="s">
        <v>204</v>
      </c>
      <c r="E10" s="6" t="s">
        <v>204</v>
      </c>
    </row>
    <row r="11" spans="1:6" x14ac:dyDescent="0.25">
      <c r="A11" t="s">
        <v>598</v>
      </c>
      <c r="B11" t="s">
        <v>2836</v>
      </c>
      <c r="C11" t="s">
        <v>865</v>
      </c>
      <c r="D11" t="s">
        <v>2837</v>
      </c>
      <c r="E11" t="s">
        <v>422</v>
      </c>
    </row>
    <row r="12" spans="1:6" x14ac:dyDescent="0.25">
      <c r="A12" t="s">
        <v>599</v>
      </c>
      <c r="B12" t="s">
        <v>2838</v>
      </c>
      <c r="C12" t="s">
        <v>2162</v>
      </c>
      <c r="D12" t="s">
        <v>2839</v>
      </c>
      <c r="E12" t="s">
        <v>691</v>
      </c>
    </row>
    <row r="14" spans="1:6" x14ac:dyDescent="0.25">
      <c r="A14" t="s">
        <v>289</v>
      </c>
    </row>
    <row r="16" spans="1:6" x14ac:dyDescent="0.25">
      <c r="A16" t="s">
        <v>2012</v>
      </c>
    </row>
    <row r="17" spans="1:1" x14ac:dyDescent="0.25">
      <c r="A17" t="s">
        <v>2013</v>
      </c>
    </row>
    <row r="18" spans="1:1" x14ac:dyDescent="0.25">
      <c r="A18" t="s">
        <v>3185</v>
      </c>
    </row>
    <row r="19" spans="1:1" x14ac:dyDescent="0.25">
      <c r="A19" t="s">
        <v>3186</v>
      </c>
    </row>
    <row r="20" spans="1:1" x14ac:dyDescent="0.25">
      <c r="A20" t="s">
        <v>3187</v>
      </c>
    </row>
    <row r="21" spans="1:1" x14ac:dyDescent="0.25">
      <c r="A21" t="s">
        <v>587</v>
      </c>
    </row>
    <row r="22" spans="1:1" x14ac:dyDescent="0.25">
      <c r="A22" t="s">
        <v>588</v>
      </c>
    </row>
    <row r="23" spans="1:1" x14ac:dyDescent="0.25">
      <c r="A23" t="s">
        <v>460</v>
      </c>
    </row>
    <row r="24" spans="1:1" x14ac:dyDescent="0.25">
      <c r="A24" t="s">
        <v>2610</v>
      </c>
    </row>
  </sheetData>
  <pageMargins left="0.7" right="0.7" top="0.75" bottom="0.75" header="0.3" footer="0.3"/>
  <pageSetup paperSize="9" orientation="portrait" horizontalDpi="300" verticalDpi="300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H19"/>
  <sheetViews>
    <sheetView workbookViewId="0"/>
  </sheetViews>
  <sheetFormatPr defaultColWidth="11.42578125" defaultRowHeight="15" x14ac:dyDescent="0.25"/>
  <cols>
    <col min="1" max="1" width="38.7109375" customWidth="1"/>
    <col min="2" max="7" width="30.7109375" customWidth="1"/>
  </cols>
  <sheetData>
    <row r="1" spans="1:8" x14ac:dyDescent="0.25">
      <c r="A1" s="4" t="s">
        <v>154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x14ac:dyDescent="0.25">
      <c r="A2" s="3" t="s">
        <v>204</v>
      </c>
      <c r="B2" s="5" t="s">
        <v>3188</v>
      </c>
      <c r="C2" s="5" t="s">
        <v>3189</v>
      </c>
      <c r="D2" s="5" t="s">
        <v>3190</v>
      </c>
      <c r="E2" s="5" t="s">
        <v>3191</v>
      </c>
      <c r="F2" s="5" t="s">
        <v>3192</v>
      </c>
      <c r="G2" s="5" t="s">
        <v>3193</v>
      </c>
    </row>
    <row r="3" spans="1:8" x14ac:dyDescent="0.25">
      <c r="A3" t="s">
        <v>3194</v>
      </c>
      <c r="B3" s="6" t="s">
        <v>2094</v>
      </c>
      <c r="C3" s="6" t="s">
        <v>2261</v>
      </c>
      <c r="D3" s="6" t="s">
        <v>2263</v>
      </c>
      <c r="E3" s="6" t="s">
        <v>2213</v>
      </c>
      <c r="F3" s="6" t="s">
        <v>2277</v>
      </c>
      <c r="G3" s="6" t="s">
        <v>2057</v>
      </c>
    </row>
    <row r="4" spans="1:8" x14ac:dyDescent="0.25">
      <c r="A4" t="s">
        <v>3195</v>
      </c>
      <c r="B4" s="6" t="s">
        <v>837</v>
      </c>
      <c r="C4" s="6" t="s">
        <v>351</v>
      </c>
      <c r="D4" s="6" t="s">
        <v>2994</v>
      </c>
      <c r="E4" s="6" t="s">
        <v>2406</v>
      </c>
      <c r="F4" s="6" t="s">
        <v>3196</v>
      </c>
      <c r="G4" s="6" t="s">
        <v>887</v>
      </c>
    </row>
    <row r="5" spans="1:8" x14ac:dyDescent="0.25">
      <c r="A5" t="s">
        <v>3197</v>
      </c>
      <c r="B5" s="6" t="s">
        <v>2422</v>
      </c>
      <c r="C5" s="6" t="s">
        <v>2089</v>
      </c>
      <c r="D5" s="6" t="s">
        <v>2094</v>
      </c>
      <c r="E5" s="6" t="s">
        <v>2090</v>
      </c>
      <c r="F5" s="6" t="s">
        <v>536</v>
      </c>
      <c r="G5" s="6" t="s">
        <v>1585</v>
      </c>
    </row>
    <row r="6" spans="1:8" x14ac:dyDescent="0.25">
      <c r="A6" t="s">
        <v>3198</v>
      </c>
      <c r="B6" s="6" t="s">
        <v>2103</v>
      </c>
      <c r="C6" s="6" t="s">
        <v>2281</v>
      </c>
      <c r="D6" s="6" t="s">
        <v>279</v>
      </c>
      <c r="E6" s="6" t="s">
        <v>566</v>
      </c>
      <c r="F6" s="6" t="s">
        <v>2276</v>
      </c>
      <c r="G6" s="6" t="s">
        <v>2428</v>
      </c>
    </row>
    <row r="7" spans="1:8" x14ac:dyDescent="0.25">
      <c r="A7" t="s">
        <v>3199</v>
      </c>
      <c r="B7" s="6" t="s">
        <v>2043</v>
      </c>
      <c r="C7" s="6" t="s">
        <v>2436</v>
      </c>
      <c r="D7" s="6" t="s">
        <v>2042</v>
      </c>
      <c r="E7" s="6" t="s">
        <v>2340</v>
      </c>
      <c r="F7" s="6" t="s">
        <v>2108</v>
      </c>
      <c r="G7" s="6" t="s">
        <v>2117</v>
      </c>
    </row>
    <row r="8" spans="1:8" x14ac:dyDescent="0.25">
      <c r="A8" t="s">
        <v>3200</v>
      </c>
      <c r="B8" t="s">
        <v>3201</v>
      </c>
      <c r="C8" t="s">
        <v>3136</v>
      </c>
      <c r="D8" t="s">
        <v>279</v>
      </c>
      <c r="E8" t="s">
        <v>2114</v>
      </c>
      <c r="F8" t="s">
        <v>2135</v>
      </c>
      <c r="G8" t="s">
        <v>2304</v>
      </c>
    </row>
    <row r="9" spans="1:8" x14ac:dyDescent="0.25">
      <c r="A9" s="4" t="s">
        <v>450</v>
      </c>
      <c r="B9" s="4" t="s">
        <v>854</v>
      </c>
      <c r="C9" s="4" t="s">
        <v>854</v>
      </c>
      <c r="D9" s="4" t="s">
        <v>854</v>
      </c>
      <c r="E9" s="4" t="s">
        <v>854</v>
      </c>
      <c r="F9" s="4" t="s">
        <v>854</v>
      </c>
      <c r="G9" s="4" t="s">
        <v>854</v>
      </c>
    </row>
    <row r="11" spans="1:8" x14ac:dyDescent="0.25">
      <c r="A11" t="s">
        <v>289</v>
      </c>
    </row>
    <row r="12" spans="1:8" x14ac:dyDescent="0.25">
      <c r="A12" t="s">
        <v>586</v>
      </c>
    </row>
    <row r="13" spans="1:8" x14ac:dyDescent="0.25">
      <c r="A13" t="s">
        <v>2317</v>
      </c>
    </row>
    <row r="14" spans="1:8" x14ac:dyDescent="0.25">
      <c r="A14" t="s">
        <v>980</v>
      </c>
    </row>
    <row r="15" spans="1:8" x14ac:dyDescent="0.25">
      <c r="A15" t="s">
        <v>587</v>
      </c>
    </row>
    <row r="16" spans="1:8" x14ac:dyDescent="0.25">
      <c r="A16" t="s">
        <v>588</v>
      </c>
    </row>
    <row r="18" spans="1:1" x14ac:dyDescent="0.25">
      <c r="A18" t="s">
        <v>297</v>
      </c>
    </row>
    <row r="19" spans="1:1" x14ac:dyDescent="0.25">
      <c r="A19" t="s">
        <v>3202</v>
      </c>
    </row>
  </sheetData>
  <pageMargins left="0.7" right="0.7" top="0.75" bottom="0.75" header="0.3" footer="0.3"/>
  <pageSetup paperSize="9" orientation="portrait" horizontalDpi="300" verticalDpi="300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H28"/>
  <sheetViews>
    <sheetView workbookViewId="0"/>
  </sheetViews>
  <sheetFormatPr defaultColWidth="11.42578125" defaultRowHeight="15" x14ac:dyDescent="0.25"/>
  <cols>
    <col min="1" max="1" width="38.7109375" customWidth="1"/>
    <col min="2" max="7" width="30.7109375" customWidth="1"/>
  </cols>
  <sheetData>
    <row r="1" spans="1:8" x14ac:dyDescent="0.25">
      <c r="A1" s="4" t="s">
        <v>155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x14ac:dyDescent="0.25">
      <c r="A2" s="3" t="s">
        <v>204</v>
      </c>
      <c r="B2" s="5" t="s">
        <v>3188</v>
      </c>
      <c r="C2" s="5" t="s">
        <v>3189</v>
      </c>
      <c r="D2" s="5" t="s">
        <v>3190</v>
      </c>
      <c r="E2" s="5" t="s">
        <v>3191</v>
      </c>
      <c r="F2" s="5" t="s">
        <v>3192</v>
      </c>
      <c r="G2" s="5" t="s">
        <v>3193</v>
      </c>
    </row>
    <row r="3" spans="1:8" x14ac:dyDescent="0.25">
      <c r="A3" t="s">
        <v>590</v>
      </c>
      <c r="B3" s="6" t="s">
        <v>204</v>
      </c>
      <c r="C3" s="6" t="s">
        <v>204</v>
      </c>
      <c r="D3" s="6" t="s">
        <v>204</v>
      </c>
      <c r="E3" s="6" t="s">
        <v>204</v>
      </c>
      <c r="F3" s="6" t="s">
        <v>204</v>
      </c>
      <c r="G3" s="6" t="s">
        <v>204</v>
      </c>
    </row>
    <row r="4" spans="1:8" x14ac:dyDescent="0.25">
      <c r="A4" t="s">
        <v>3194</v>
      </c>
      <c r="B4" s="6" t="s">
        <v>2257</v>
      </c>
      <c r="C4" s="6" t="s">
        <v>2094</v>
      </c>
      <c r="D4" s="6" t="s">
        <v>2104</v>
      </c>
      <c r="E4" s="6" t="s">
        <v>2103</v>
      </c>
      <c r="F4" s="6" t="s">
        <v>1585</v>
      </c>
      <c r="G4" s="6" t="s">
        <v>533</v>
      </c>
    </row>
    <row r="5" spans="1:8" x14ac:dyDescent="0.25">
      <c r="A5" t="s">
        <v>3195</v>
      </c>
      <c r="B5" s="6" t="s">
        <v>985</v>
      </c>
      <c r="C5" s="6" t="s">
        <v>858</v>
      </c>
      <c r="D5" s="6" t="s">
        <v>722</v>
      </c>
      <c r="E5" s="6" t="s">
        <v>2388</v>
      </c>
      <c r="F5" s="6" t="s">
        <v>887</v>
      </c>
      <c r="G5" s="6" t="s">
        <v>2814</v>
      </c>
    </row>
    <row r="6" spans="1:8" x14ac:dyDescent="0.25">
      <c r="A6" t="s">
        <v>3197</v>
      </c>
      <c r="B6" s="6" t="s">
        <v>1584</v>
      </c>
      <c r="C6" s="6" t="s">
        <v>2121</v>
      </c>
      <c r="D6" s="6" t="s">
        <v>2255</v>
      </c>
      <c r="E6" s="6" t="s">
        <v>2109</v>
      </c>
      <c r="F6" s="6" t="s">
        <v>2056</v>
      </c>
      <c r="G6" s="6" t="s">
        <v>2291</v>
      </c>
    </row>
    <row r="7" spans="1:8" x14ac:dyDescent="0.25">
      <c r="A7" t="s">
        <v>3198</v>
      </c>
      <c r="B7" s="6" t="s">
        <v>2225</v>
      </c>
      <c r="C7" s="6" t="s">
        <v>2090</v>
      </c>
      <c r="D7" s="6" t="s">
        <v>2270</v>
      </c>
      <c r="E7" s="6" t="s">
        <v>2164</v>
      </c>
      <c r="F7" s="6" t="s">
        <v>3119</v>
      </c>
      <c r="G7" s="6" t="s">
        <v>2351</v>
      </c>
    </row>
    <row r="8" spans="1:8" x14ac:dyDescent="0.25">
      <c r="A8" t="s">
        <v>3199</v>
      </c>
      <c r="B8" s="6" t="s">
        <v>2164</v>
      </c>
      <c r="C8" s="6" t="s">
        <v>317</v>
      </c>
      <c r="D8" s="6" t="s">
        <v>2471</v>
      </c>
      <c r="E8" s="6" t="s">
        <v>2270</v>
      </c>
      <c r="F8" s="6" t="s">
        <v>2131</v>
      </c>
      <c r="G8" s="6" t="s">
        <v>278</v>
      </c>
    </row>
    <row r="9" spans="1:8" x14ac:dyDescent="0.25">
      <c r="A9" t="s">
        <v>3200</v>
      </c>
      <c r="B9" s="6" t="s">
        <v>2299</v>
      </c>
      <c r="C9" s="6" t="s">
        <v>2103</v>
      </c>
      <c r="D9" s="6" t="s">
        <v>276</v>
      </c>
      <c r="E9" s="6" t="s">
        <v>2157</v>
      </c>
      <c r="F9" s="6" t="s">
        <v>2366</v>
      </c>
      <c r="G9" s="6" t="s">
        <v>2128</v>
      </c>
    </row>
    <row r="10" spans="1:8" x14ac:dyDescent="0.25">
      <c r="A10" t="s">
        <v>3203</v>
      </c>
      <c r="B10" s="6" t="s">
        <v>854</v>
      </c>
      <c r="C10" s="6" t="s">
        <v>854</v>
      </c>
      <c r="D10" s="6" t="s">
        <v>854</v>
      </c>
      <c r="E10" s="6" t="s">
        <v>854</v>
      </c>
      <c r="F10" s="6" t="s">
        <v>854</v>
      </c>
      <c r="G10" s="6" t="s">
        <v>854</v>
      </c>
    </row>
    <row r="11" spans="1:8" x14ac:dyDescent="0.25">
      <c r="A11" t="s">
        <v>595</v>
      </c>
      <c r="B11" s="6" t="s">
        <v>204</v>
      </c>
      <c r="C11" s="6" t="s">
        <v>204</v>
      </c>
      <c r="D11" s="6" t="s">
        <v>204</v>
      </c>
      <c r="E11" s="6" t="s">
        <v>204</v>
      </c>
      <c r="F11" s="6" t="s">
        <v>204</v>
      </c>
      <c r="G11" s="6" t="s">
        <v>204</v>
      </c>
    </row>
    <row r="12" spans="1:8" x14ac:dyDescent="0.25">
      <c r="A12" t="s">
        <v>3194</v>
      </c>
      <c r="B12" s="6" t="s">
        <v>2214</v>
      </c>
      <c r="C12" s="6" t="s">
        <v>224</v>
      </c>
      <c r="D12" s="6" t="s">
        <v>2214</v>
      </c>
      <c r="E12" s="6" t="s">
        <v>569</v>
      </c>
      <c r="F12" s="6" t="s">
        <v>224</v>
      </c>
      <c r="G12" s="6" t="s">
        <v>569</v>
      </c>
    </row>
    <row r="13" spans="1:8" x14ac:dyDescent="0.25">
      <c r="A13" t="s">
        <v>3195</v>
      </c>
      <c r="B13" s="6" t="s">
        <v>365</v>
      </c>
      <c r="C13" s="6" t="s">
        <v>336</v>
      </c>
      <c r="D13" s="6" t="s">
        <v>370</v>
      </c>
      <c r="E13" s="6" t="s">
        <v>2420</v>
      </c>
      <c r="F13" s="6" t="s">
        <v>374</v>
      </c>
      <c r="G13" s="6" t="s">
        <v>381</v>
      </c>
    </row>
    <row r="14" spans="1:8" x14ac:dyDescent="0.25">
      <c r="A14" t="s">
        <v>3197</v>
      </c>
      <c r="B14" s="6" t="s">
        <v>224</v>
      </c>
      <c r="C14" s="6" t="s">
        <v>224</v>
      </c>
      <c r="D14" s="6" t="s">
        <v>2233</v>
      </c>
      <c r="E14" s="6" t="s">
        <v>2111</v>
      </c>
      <c r="F14" s="6" t="s">
        <v>224</v>
      </c>
      <c r="G14" s="6" t="s">
        <v>569</v>
      </c>
    </row>
    <row r="15" spans="1:8" x14ac:dyDescent="0.25">
      <c r="A15" t="s">
        <v>3198</v>
      </c>
      <c r="B15" s="6" t="s">
        <v>224</v>
      </c>
      <c r="C15" s="6" t="s">
        <v>224</v>
      </c>
      <c r="D15" s="6" t="s">
        <v>224</v>
      </c>
      <c r="E15" s="6" t="s">
        <v>2120</v>
      </c>
      <c r="F15" s="6" t="s">
        <v>224</v>
      </c>
      <c r="G15" s="6" t="s">
        <v>2269</v>
      </c>
    </row>
    <row r="16" spans="1:8" x14ac:dyDescent="0.25">
      <c r="A16" t="s">
        <v>3199</v>
      </c>
      <c r="B16" s="6" t="s">
        <v>224</v>
      </c>
      <c r="C16" s="6" t="s">
        <v>224</v>
      </c>
      <c r="D16" s="6" t="s">
        <v>2193</v>
      </c>
      <c r="E16" s="6" t="s">
        <v>224</v>
      </c>
      <c r="F16" s="6" t="s">
        <v>2256</v>
      </c>
      <c r="G16" s="6" t="s">
        <v>2111</v>
      </c>
    </row>
    <row r="17" spans="1:7" x14ac:dyDescent="0.25">
      <c r="A17" t="s">
        <v>3200</v>
      </c>
      <c r="B17" t="s">
        <v>2946</v>
      </c>
      <c r="C17" t="s">
        <v>224</v>
      </c>
      <c r="D17" t="s">
        <v>2120</v>
      </c>
      <c r="E17" t="s">
        <v>2050</v>
      </c>
      <c r="F17" t="s">
        <v>224</v>
      </c>
      <c r="G17" t="s">
        <v>3050</v>
      </c>
    </row>
    <row r="18" spans="1:7" x14ac:dyDescent="0.25">
      <c r="A18" t="s">
        <v>3204</v>
      </c>
      <c r="B18" t="s">
        <v>854</v>
      </c>
      <c r="C18" t="s">
        <v>854</v>
      </c>
      <c r="D18" t="s">
        <v>854</v>
      </c>
      <c r="E18" t="s">
        <v>854</v>
      </c>
      <c r="F18" t="s">
        <v>854</v>
      </c>
      <c r="G18" t="s">
        <v>854</v>
      </c>
    </row>
    <row r="20" spans="1:7" x14ac:dyDescent="0.25">
      <c r="A20" t="s">
        <v>289</v>
      </c>
    </row>
    <row r="21" spans="1:7" x14ac:dyDescent="0.25">
      <c r="A21" t="s">
        <v>290</v>
      </c>
    </row>
    <row r="22" spans="1:7" x14ac:dyDescent="0.25">
      <c r="A22" t="s">
        <v>2317</v>
      </c>
    </row>
    <row r="23" spans="1:7" x14ac:dyDescent="0.25">
      <c r="A23" t="s">
        <v>980</v>
      </c>
    </row>
    <row r="24" spans="1:7" x14ac:dyDescent="0.25">
      <c r="A24" t="s">
        <v>292</v>
      </c>
    </row>
    <row r="25" spans="1:7" x14ac:dyDescent="0.25">
      <c r="A25" t="s">
        <v>293</v>
      </c>
    </row>
    <row r="27" spans="1:7" x14ac:dyDescent="0.25">
      <c r="A27" t="s">
        <v>297</v>
      </c>
    </row>
    <row r="28" spans="1:7" x14ac:dyDescent="0.25">
      <c r="A28" t="s">
        <v>3202</v>
      </c>
    </row>
  </sheetData>
  <pageMargins left="0.7" right="0.7" top="0.75" bottom="0.75" header="0.3" footer="0.3"/>
  <pageSetup paperSize="9" orientation="portrait" horizontalDpi="300" verticalDpi="300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H58"/>
  <sheetViews>
    <sheetView workbookViewId="0"/>
  </sheetViews>
  <sheetFormatPr defaultColWidth="11.42578125" defaultRowHeight="15" x14ac:dyDescent="0.25"/>
  <cols>
    <col min="1" max="1" width="43.7109375" customWidth="1"/>
    <col min="2" max="7" width="30.7109375" customWidth="1"/>
  </cols>
  <sheetData>
    <row r="1" spans="1:8" x14ac:dyDescent="0.25">
      <c r="A1" s="4" t="s">
        <v>156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ht="25.5" x14ac:dyDescent="0.25">
      <c r="A2" s="3" t="s">
        <v>204</v>
      </c>
      <c r="B2" s="5" t="s">
        <v>3194</v>
      </c>
      <c r="C2" s="5" t="s">
        <v>3195</v>
      </c>
      <c r="D2" s="5" t="s">
        <v>3197</v>
      </c>
      <c r="E2" s="5" t="s">
        <v>3198</v>
      </c>
      <c r="F2" s="5" t="s">
        <v>3199</v>
      </c>
      <c r="G2" s="5" t="s">
        <v>3200</v>
      </c>
    </row>
    <row r="3" spans="1:8" x14ac:dyDescent="0.25">
      <c r="A3" t="s">
        <v>721</v>
      </c>
      <c r="B3" s="6" t="s">
        <v>224</v>
      </c>
      <c r="C3" s="6" t="s">
        <v>2808</v>
      </c>
      <c r="D3" s="6" t="s">
        <v>224</v>
      </c>
      <c r="E3" s="6" t="s">
        <v>224</v>
      </c>
      <c r="F3" s="6" t="s">
        <v>224</v>
      </c>
      <c r="G3" s="6" t="s">
        <v>2323</v>
      </c>
    </row>
    <row r="4" spans="1:8" x14ac:dyDescent="0.25">
      <c r="A4" t="s">
        <v>725</v>
      </c>
      <c r="B4" s="6" t="s">
        <v>224</v>
      </c>
      <c r="C4" s="6" t="s">
        <v>436</v>
      </c>
      <c r="D4" s="6" t="s">
        <v>224</v>
      </c>
      <c r="E4" s="6" t="s">
        <v>224</v>
      </c>
      <c r="F4" s="6" t="s">
        <v>224</v>
      </c>
      <c r="G4" s="6" t="s">
        <v>224</v>
      </c>
    </row>
    <row r="5" spans="1:8" x14ac:dyDescent="0.25">
      <c r="A5" t="s">
        <v>727</v>
      </c>
      <c r="B5" s="6" t="s">
        <v>224</v>
      </c>
      <c r="C5" s="6" t="s">
        <v>3205</v>
      </c>
      <c r="D5" s="6" t="s">
        <v>2161</v>
      </c>
      <c r="E5" s="6" t="s">
        <v>224</v>
      </c>
      <c r="F5" s="6" t="s">
        <v>224</v>
      </c>
      <c r="G5" s="6" t="s">
        <v>2487</v>
      </c>
    </row>
    <row r="6" spans="1:8" x14ac:dyDescent="0.25">
      <c r="A6" t="s">
        <v>729</v>
      </c>
      <c r="B6" s="6" t="s">
        <v>224</v>
      </c>
      <c r="C6" s="6" t="s">
        <v>2069</v>
      </c>
      <c r="D6" s="6" t="s">
        <v>224</v>
      </c>
      <c r="E6" s="6" t="s">
        <v>224</v>
      </c>
      <c r="F6" s="6" t="s">
        <v>224</v>
      </c>
      <c r="G6" s="6" t="s">
        <v>224</v>
      </c>
    </row>
    <row r="7" spans="1:8" x14ac:dyDescent="0.25">
      <c r="A7" t="s">
        <v>731</v>
      </c>
      <c r="B7" s="6" t="s">
        <v>2263</v>
      </c>
      <c r="C7" s="6" t="s">
        <v>1977</v>
      </c>
      <c r="D7" s="6" t="s">
        <v>276</v>
      </c>
      <c r="E7" s="6" t="s">
        <v>2074</v>
      </c>
      <c r="F7" s="6" t="s">
        <v>2291</v>
      </c>
      <c r="G7" s="6" t="s">
        <v>2798</v>
      </c>
    </row>
    <row r="8" spans="1:8" x14ac:dyDescent="0.25">
      <c r="A8" t="s">
        <v>735</v>
      </c>
      <c r="B8" s="6" t="s">
        <v>224</v>
      </c>
      <c r="C8" s="6" t="s">
        <v>706</v>
      </c>
      <c r="D8" s="6" t="s">
        <v>2207</v>
      </c>
      <c r="E8" s="6" t="s">
        <v>224</v>
      </c>
      <c r="F8" s="6" t="s">
        <v>224</v>
      </c>
      <c r="G8" s="6" t="s">
        <v>2260</v>
      </c>
    </row>
    <row r="9" spans="1:8" x14ac:dyDescent="0.25">
      <c r="A9" t="s">
        <v>738</v>
      </c>
      <c r="B9" s="6" t="s">
        <v>224</v>
      </c>
      <c r="C9" s="6" t="s">
        <v>224</v>
      </c>
      <c r="D9" s="6" t="s">
        <v>224</v>
      </c>
      <c r="E9" s="6" t="s">
        <v>224</v>
      </c>
      <c r="F9" s="6" t="s">
        <v>224</v>
      </c>
      <c r="G9" s="6" t="s">
        <v>224</v>
      </c>
    </row>
    <row r="10" spans="1:8" x14ac:dyDescent="0.25">
      <c r="A10" t="s">
        <v>740</v>
      </c>
      <c r="B10" s="6" t="s">
        <v>224</v>
      </c>
      <c r="C10" s="6" t="s">
        <v>2392</v>
      </c>
      <c r="D10" s="6" t="s">
        <v>224</v>
      </c>
      <c r="E10" s="6" t="s">
        <v>224</v>
      </c>
      <c r="F10" s="6" t="s">
        <v>224</v>
      </c>
      <c r="G10" s="6" t="s">
        <v>224</v>
      </c>
    </row>
    <row r="11" spans="1:8" x14ac:dyDescent="0.25">
      <c r="A11" t="s">
        <v>744</v>
      </c>
      <c r="B11" s="6" t="s">
        <v>204</v>
      </c>
      <c r="C11" s="6" t="s">
        <v>521</v>
      </c>
      <c r="D11" s="6" t="s">
        <v>224</v>
      </c>
      <c r="E11" s="6" t="s">
        <v>224</v>
      </c>
      <c r="F11" s="6" t="s">
        <v>224</v>
      </c>
      <c r="G11" s="6" t="s">
        <v>224</v>
      </c>
    </row>
    <row r="12" spans="1:8" x14ac:dyDescent="0.25">
      <c r="A12" t="s">
        <v>746</v>
      </c>
      <c r="B12" s="6" t="s">
        <v>224</v>
      </c>
      <c r="C12" s="6" t="s">
        <v>846</v>
      </c>
      <c r="D12" s="6" t="s">
        <v>224</v>
      </c>
      <c r="E12" s="6" t="s">
        <v>224</v>
      </c>
      <c r="F12" s="6" t="s">
        <v>224</v>
      </c>
      <c r="G12" s="6" t="s">
        <v>224</v>
      </c>
    </row>
    <row r="13" spans="1:8" x14ac:dyDescent="0.25">
      <c r="A13" t="s">
        <v>749</v>
      </c>
      <c r="B13" s="6" t="s">
        <v>224</v>
      </c>
      <c r="C13" s="6" t="s">
        <v>224</v>
      </c>
      <c r="D13" s="6" t="s">
        <v>224</v>
      </c>
      <c r="E13" s="6" t="s">
        <v>224</v>
      </c>
      <c r="F13" s="6" t="s">
        <v>224</v>
      </c>
      <c r="G13" s="6" t="s">
        <v>224</v>
      </c>
    </row>
    <row r="14" spans="1:8" x14ac:dyDescent="0.25">
      <c r="A14" t="s">
        <v>753</v>
      </c>
      <c r="B14" s="6" t="s">
        <v>224</v>
      </c>
      <c r="C14" s="6" t="s">
        <v>2385</v>
      </c>
      <c r="D14" s="6" t="s">
        <v>3206</v>
      </c>
      <c r="E14" s="6" t="s">
        <v>224</v>
      </c>
      <c r="F14" s="6" t="s">
        <v>224</v>
      </c>
      <c r="G14" s="6" t="s">
        <v>3206</v>
      </c>
    </row>
    <row r="15" spans="1:8" x14ac:dyDescent="0.25">
      <c r="A15" t="s">
        <v>756</v>
      </c>
      <c r="B15" s="6" t="s">
        <v>224</v>
      </c>
      <c r="C15" s="6" t="s">
        <v>224</v>
      </c>
      <c r="D15" s="6" t="s">
        <v>224</v>
      </c>
      <c r="E15" s="6" t="s">
        <v>224</v>
      </c>
      <c r="F15" s="6" t="s">
        <v>224</v>
      </c>
      <c r="G15" s="6" t="s">
        <v>224</v>
      </c>
    </row>
    <row r="16" spans="1:8" x14ac:dyDescent="0.25">
      <c r="A16" t="s">
        <v>760</v>
      </c>
      <c r="B16" s="6" t="s">
        <v>224</v>
      </c>
      <c r="C16" s="6" t="s">
        <v>224</v>
      </c>
      <c r="D16" s="6" t="s">
        <v>224</v>
      </c>
      <c r="E16" s="6" t="s">
        <v>224</v>
      </c>
      <c r="F16" s="6" t="s">
        <v>204</v>
      </c>
      <c r="G16" s="6" t="s">
        <v>224</v>
      </c>
    </row>
    <row r="17" spans="1:7" x14ac:dyDescent="0.25">
      <c r="A17" t="s">
        <v>761</v>
      </c>
      <c r="B17" s="6" t="s">
        <v>204</v>
      </c>
      <c r="C17" s="6" t="s">
        <v>224</v>
      </c>
      <c r="D17" s="6" t="s">
        <v>224</v>
      </c>
      <c r="E17" s="6" t="s">
        <v>224</v>
      </c>
      <c r="F17" s="6" t="s">
        <v>224</v>
      </c>
      <c r="G17" s="6" t="s">
        <v>224</v>
      </c>
    </row>
    <row r="18" spans="1:7" x14ac:dyDescent="0.25">
      <c r="A18" t="s">
        <v>762</v>
      </c>
      <c r="B18" s="6" t="s">
        <v>224</v>
      </c>
      <c r="C18" s="6" t="s">
        <v>2794</v>
      </c>
      <c r="D18" s="6" t="s">
        <v>224</v>
      </c>
      <c r="E18" s="6" t="s">
        <v>2245</v>
      </c>
      <c r="F18" s="6" t="s">
        <v>224</v>
      </c>
      <c r="G18" s="6" t="s">
        <v>2400</v>
      </c>
    </row>
    <row r="19" spans="1:7" x14ac:dyDescent="0.25">
      <c r="A19" t="s">
        <v>764</v>
      </c>
      <c r="B19" s="6" t="s">
        <v>224</v>
      </c>
      <c r="C19" s="6" t="s">
        <v>224</v>
      </c>
      <c r="D19" s="6" t="s">
        <v>204</v>
      </c>
      <c r="E19" s="6" t="s">
        <v>224</v>
      </c>
      <c r="F19" s="6" t="s">
        <v>224</v>
      </c>
      <c r="G19" s="6" t="s">
        <v>224</v>
      </c>
    </row>
    <row r="20" spans="1:7" x14ac:dyDescent="0.25">
      <c r="A20" t="s">
        <v>767</v>
      </c>
      <c r="B20" s="6" t="s">
        <v>224</v>
      </c>
      <c r="C20" s="6" t="s">
        <v>402</v>
      </c>
      <c r="D20" s="6" t="s">
        <v>224</v>
      </c>
      <c r="E20" s="6" t="s">
        <v>224</v>
      </c>
      <c r="F20" s="6" t="s">
        <v>204</v>
      </c>
      <c r="G20" s="6" t="s">
        <v>224</v>
      </c>
    </row>
    <row r="21" spans="1:7" x14ac:dyDescent="0.25">
      <c r="A21" t="s">
        <v>770</v>
      </c>
      <c r="B21" s="6" t="s">
        <v>224</v>
      </c>
      <c r="C21" s="6" t="s">
        <v>401</v>
      </c>
      <c r="D21" s="6" t="s">
        <v>224</v>
      </c>
      <c r="E21" s="6" t="s">
        <v>2341</v>
      </c>
      <c r="F21" s="6" t="s">
        <v>224</v>
      </c>
      <c r="G21" s="6" t="s">
        <v>224</v>
      </c>
    </row>
    <row r="22" spans="1:7" x14ac:dyDescent="0.25">
      <c r="A22" t="s">
        <v>771</v>
      </c>
      <c r="B22" s="6" t="s">
        <v>204</v>
      </c>
      <c r="C22" s="6" t="s">
        <v>564</v>
      </c>
      <c r="D22" s="6" t="s">
        <v>224</v>
      </c>
      <c r="E22" s="6" t="s">
        <v>224</v>
      </c>
      <c r="F22" s="6" t="s">
        <v>224</v>
      </c>
      <c r="G22" s="6" t="s">
        <v>224</v>
      </c>
    </row>
    <row r="23" spans="1:7" x14ac:dyDescent="0.25">
      <c r="A23" t="s">
        <v>772</v>
      </c>
      <c r="B23" s="6" t="s">
        <v>204</v>
      </c>
      <c r="C23" s="6" t="s">
        <v>251</v>
      </c>
      <c r="D23" s="6" t="s">
        <v>204</v>
      </c>
      <c r="E23" s="6" t="s">
        <v>224</v>
      </c>
      <c r="F23" s="6" t="s">
        <v>204</v>
      </c>
      <c r="G23" s="6" t="s">
        <v>204</v>
      </c>
    </row>
    <row r="24" spans="1:7" x14ac:dyDescent="0.25">
      <c r="A24" t="s">
        <v>773</v>
      </c>
      <c r="B24" s="6" t="s">
        <v>204</v>
      </c>
      <c r="C24" s="6" t="s">
        <v>248</v>
      </c>
      <c r="D24" s="6" t="s">
        <v>224</v>
      </c>
      <c r="E24" s="6" t="s">
        <v>224</v>
      </c>
      <c r="F24" s="6" t="s">
        <v>204</v>
      </c>
      <c r="G24" s="6" t="s">
        <v>224</v>
      </c>
    </row>
    <row r="25" spans="1:7" x14ac:dyDescent="0.25">
      <c r="A25" t="s">
        <v>775</v>
      </c>
      <c r="B25" s="6" t="s">
        <v>204</v>
      </c>
      <c r="C25" s="6" t="s">
        <v>524</v>
      </c>
      <c r="D25" s="6" t="s">
        <v>204</v>
      </c>
      <c r="E25" s="6" t="s">
        <v>224</v>
      </c>
      <c r="F25" s="6" t="s">
        <v>204</v>
      </c>
      <c r="G25" s="6" t="s">
        <v>204</v>
      </c>
    </row>
    <row r="26" spans="1:7" x14ac:dyDescent="0.25">
      <c r="A26" t="s">
        <v>778</v>
      </c>
      <c r="B26" s="6" t="s">
        <v>204</v>
      </c>
      <c r="C26" s="6" t="s">
        <v>866</v>
      </c>
      <c r="D26" s="6" t="s">
        <v>204</v>
      </c>
      <c r="E26" s="6" t="s">
        <v>224</v>
      </c>
      <c r="F26" s="6" t="s">
        <v>204</v>
      </c>
      <c r="G26" s="6" t="s">
        <v>204</v>
      </c>
    </row>
    <row r="27" spans="1:7" x14ac:dyDescent="0.25">
      <c r="A27" t="s">
        <v>779</v>
      </c>
      <c r="B27" s="6" t="s">
        <v>224</v>
      </c>
      <c r="C27" s="6" t="s">
        <v>557</v>
      </c>
      <c r="D27" s="6" t="s">
        <v>204</v>
      </c>
      <c r="E27" s="6" t="s">
        <v>224</v>
      </c>
      <c r="F27" s="6" t="s">
        <v>224</v>
      </c>
      <c r="G27" s="6" t="s">
        <v>204</v>
      </c>
    </row>
    <row r="28" spans="1:7" x14ac:dyDescent="0.25">
      <c r="A28" t="s">
        <v>781</v>
      </c>
      <c r="B28" s="6" t="s">
        <v>224</v>
      </c>
      <c r="C28" s="6" t="s">
        <v>601</v>
      </c>
      <c r="D28" s="6" t="s">
        <v>204</v>
      </c>
      <c r="E28" s="6" t="s">
        <v>2664</v>
      </c>
      <c r="F28" s="6" t="s">
        <v>224</v>
      </c>
      <c r="G28" s="6" t="s">
        <v>224</v>
      </c>
    </row>
    <row r="29" spans="1:7" x14ac:dyDescent="0.25">
      <c r="A29" t="s">
        <v>782</v>
      </c>
      <c r="B29" s="6" t="s">
        <v>204</v>
      </c>
      <c r="C29" s="6" t="s">
        <v>2020</v>
      </c>
      <c r="D29" s="6" t="s">
        <v>204</v>
      </c>
      <c r="E29" s="6" t="s">
        <v>224</v>
      </c>
      <c r="F29" s="6" t="s">
        <v>204</v>
      </c>
      <c r="G29" s="6" t="s">
        <v>224</v>
      </c>
    </row>
    <row r="30" spans="1:7" x14ac:dyDescent="0.25">
      <c r="A30" t="s">
        <v>784</v>
      </c>
      <c r="B30" s="6" t="s">
        <v>224</v>
      </c>
      <c r="C30" s="6" t="s">
        <v>2452</v>
      </c>
      <c r="D30" s="6" t="s">
        <v>224</v>
      </c>
      <c r="E30" s="6" t="s">
        <v>317</v>
      </c>
      <c r="F30" s="6" t="s">
        <v>2386</v>
      </c>
      <c r="G30" s="6" t="s">
        <v>3207</v>
      </c>
    </row>
    <row r="31" spans="1:7" x14ac:dyDescent="0.25">
      <c r="A31" t="s">
        <v>786</v>
      </c>
      <c r="B31" s="6" t="s">
        <v>2371</v>
      </c>
      <c r="C31" s="6" t="s">
        <v>2485</v>
      </c>
      <c r="D31" s="6" t="s">
        <v>2073</v>
      </c>
      <c r="E31" s="6" t="s">
        <v>2157</v>
      </c>
      <c r="F31" s="6" t="s">
        <v>2494</v>
      </c>
      <c r="G31" s="6" t="s">
        <v>2088</v>
      </c>
    </row>
    <row r="32" spans="1:7" x14ac:dyDescent="0.25">
      <c r="A32" t="s">
        <v>789</v>
      </c>
      <c r="B32" s="6" t="s">
        <v>224</v>
      </c>
      <c r="C32" s="6" t="s">
        <v>2808</v>
      </c>
      <c r="D32" s="6" t="s">
        <v>224</v>
      </c>
      <c r="E32" s="6" t="s">
        <v>224</v>
      </c>
      <c r="F32" s="6" t="s">
        <v>224</v>
      </c>
      <c r="G32" s="6" t="s">
        <v>224</v>
      </c>
    </row>
    <row r="33" spans="1:7" x14ac:dyDescent="0.25">
      <c r="A33" t="s">
        <v>792</v>
      </c>
      <c r="B33" s="6" t="s">
        <v>2436</v>
      </c>
      <c r="C33" s="6" t="s">
        <v>728</v>
      </c>
      <c r="D33" s="6" t="s">
        <v>224</v>
      </c>
      <c r="E33" s="6" t="s">
        <v>2164</v>
      </c>
      <c r="F33" s="6" t="s">
        <v>2324</v>
      </c>
      <c r="G33" s="6" t="s">
        <v>567</v>
      </c>
    </row>
    <row r="34" spans="1:7" x14ac:dyDescent="0.25">
      <c r="A34" t="s">
        <v>796</v>
      </c>
      <c r="B34" s="6" t="s">
        <v>224</v>
      </c>
      <c r="C34" s="6" t="s">
        <v>766</v>
      </c>
      <c r="D34" s="6" t="s">
        <v>224</v>
      </c>
      <c r="E34" s="6" t="s">
        <v>224</v>
      </c>
      <c r="F34" s="6" t="s">
        <v>2417</v>
      </c>
      <c r="G34" s="6" t="s">
        <v>224</v>
      </c>
    </row>
    <row r="35" spans="1:7" x14ac:dyDescent="0.25">
      <c r="A35" t="s">
        <v>798</v>
      </c>
      <c r="B35" s="6" t="s">
        <v>204</v>
      </c>
      <c r="C35" s="6" t="s">
        <v>224</v>
      </c>
      <c r="D35" s="6" t="s">
        <v>204</v>
      </c>
      <c r="E35" s="6" t="s">
        <v>224</v>
      </c>
      <c r="F35" s="6" t="s">
        <v>224</v>
      </c>
      <c r="G35" s="6" t="s">
        <v>224</v>
      </c>
    </row>
    <row r="36" spans="1:7" x14ac:dyDescent="0.25">
      <c r="A36" t="s">
        <v>800</v>
      </c>
      <c r="B36" s="6" t="s">
        <v>224</v>
      </c>
      <c r="C36" s="6" t="s">
        <v>2139</v>
      </c>
      <c r="D36" s="6" t="s">
        <v>224</v>
      </c>
      <c r="E36" s="6" t="s">
        <v>2048</v>
      </c>
      <c r="F36" s="6" t="s">
        <v>2252</v>
      </c>
      <c r="G36" s="6" t="s">
        <v>2258</v>
      </c>
    </row>
    <row r="37" spans="1:7" x14ac:dyDescent="0.25">
      <c r="A37" t="s">
        <v>804</v>
      </c>
      <c r="B37" s="6" t="s">
        <v>224</v>
      </c>
      <c r="C37" s="6" t="s">
        <v>224</v>
      </c>
      <c r="D37" s="6" t="s">
        <v>204</v>
      </c>
      <c r="E37" s="6" t="s">
        <v>224</v>
      </c>
      <c r="F37" s="6" t="s">
        <v>224</v>
      </c>
      <c r="G37" s="6" t="s">
        <v>204</v>
      </c>
    </row>
    <row r="38" spans="1:7" x14ac:dyDescent="0.25">
      <c r="A38" t="s">
        <v>807</v>
      </c>
      <c r="B38" s="6" t="s">
        <v>224</v>
      </c>
      <c r="C38" s="6" t="s">
        <v>3208</v>
      </c>
      <c r="D38" s="6" t="s">
        <v>224</v>
      </c>
      <c r="E38" s="6" t="s">
        <v>521</v>
      </c>
      <c r="F38" s="6" t="s">
        <v>224</v>
      </c>
      <c r="G38" s="6" t="s">
        <v>224</v>
      </c>
    </row>
    <row r="39" spans="1:7" x14ac:dyDescent="0.25">
      <c r="A39" t="s">
        <v>808</v>
      </c>
      <c r="B39" s="6" t="s">
        <v>224</v>
      </c>
      <c r="C39" s="6" t="s">
        <v>2800</v>
      </c>
      <c r="D39" s="6" t="s">
        <v>224</v>
      </c>
      <c r="E39" s="6" t="s">
        <v>2356</v>
      </c>
      <c r="F39" s="6" t="s">
        <v>2398</v>
      </c>
      <c r="G39" s="6" t="s">
        <v>224</v>
      </c>
    </row>
    <row r="40" spans="1:7" x14ac:dyDescent="0.25">
      <c r="A40" t="s">
        <v>812</v>
      </c>
      <c r="B40" s="6" t="s">
        <v>204</v>
      </c>
      <c r="C40" s="6" t="s">
        <v>224</v>
      </c>
      <c r="D40" s="6" t="s">
        <v>204</v>
      </c>
      <c r="E40" s="6" t="s">
        <v>204</v>
      </c>
      <c r="F40" s="6" t="s">
        <v>224</v>
      </c>
      <c r="G40" s="6" t="s">
        <v>224</v>
      </c>
    </row>
    <row r="41" spans="1:7" x14ac:dyDescent="0.25">
      <c r="A41" t="s">
        <v>816</v>
      </c>
      <c r="B41" s="6" t="s">
        <v>204</v>
      </c>
      <c r="C41" s="6" t="s">
        <v>224</v>
      </c>
      <c r="D41" s="6" t="s">
        <v>204</v>
      </c>
      <c r="E41" s="6" t="s">
        <v>224</v>
      </c>
      <c r="F41" s="6" t="s">
        <v>204</v>
      </c>
      <c r="G41" s="6" t="s">
        <v>204</v>
      </c>
    </row>
    <row r="42" spans="1:7" x14ac:dyDescent="0.25">
      <c r="A42" t="s">
        <v>817</v>
      </c>
      <c r="B42" s="6" t="s">
        <v>224</v>
      </c>
      <c r="C42" s="6" t="s">
        <v>809</v>
      </c>
      <c r="D42" s="6" t="s">
        <v>224</v>
      </c>
      <c r="E42" s="6" t="s">
        <v>224</v>
      </c>
      <c r="F42" s="6" t="s">
        <v>224</v>
      </c>
      <c r="G42" s="6" t="s">
        <v>224</v>
      </c>
    </row>
    <row r="43" spans="1:7" x14ac:dyDescent="0.25">
      <c r="A43" t="s">
        <v>821</v>
      </c>
      <c r="B43" s="6" t="s">
        <v>224</v>
      </c>
      <c r="C43" s="6" t="s">
        <v>224</v>
      </c>
      <c r="D43" s="6" t="s">
        <v>204</v>
      </c>
      <c r="E43" s="6" t="s">
        <v>224</v>
      </c>
      <c r="F43" s="6" t="s">
        <v>204</v>
      </c>
      <c r="G43" s="6" t="s">
        <v>224</v>
      </c>
    </row>
    <row r="44" spans="1:7" x14ac:dyDescent="0.25">
      <c r="A44" t="s">
        <v>822</v>
      </c>
      <c r="B44" s="6" t="s">
        <v>224</v>
      </c>
      <c r="C44" s="6" t="s">
        <v>751</v>
      </c>
      <c r="D44" s="6" t="s">
        <v>224</v>
      </c>
      <c r="E44" s="6" t="s">
        <v>2092</v>
      </c>
      <c r="F44" s="6" t="s">
        <v>224</v>
      </c>
      <c r="G44" s="6" t="s">
        <v>224</v>
      </c>
    </row>
    <row r="45" spans="1:7" x14ac:dyDescent="0.25">
      <c r="A45" t="s">
        <v>823</v>
      </c>
      <c r="B45" s="6" t="s">
        <v>224</v>
      </c>
      <c r="C45" s="6" t="s">
        <v>224</v>
      </c>
      <c r="D45" s="6" t="s">
        <v>204</v>
      </c>
      <c r="E45" s="6" t="s">
        <v>224</v>
      </c>
      <c r="F45" s="6" t="s">
        <v>224</v>
      </c>
      <c r="G45" s="6" t="s">
        <v>224</v>
      </c>
    </row>
    <row r="46" spans="1:7" x14ac:dyDescent="0.25">
      <c r="A46" t="s">
        <v>824</v>
      </c>
      <c r="B46" s="6" t="s">
        <v>224</v>
      </c>
      <c r="C46" s="6" t="s">
        <v>2375</v>
      </c>
      <c r="D46" s="6" t="s">
        <v>224</v>
      </c>
      <c r="E46" s="6" t="s">
        <v>224</v>
      </c>
      <c r="F46" s="6" t="s">
        <v>224</v>
      </c>
      <c r="G46" s="6" t="s">
        <v>2141</v>
      </c>
    </row>
    <row r="47" spans="1:7" x14ac:dyDescent="0.25">
      <c r="A47" t="s">
        <v>826</v>
      </c>
      <c r="B47" t="s">
        <v>224</v>
      </c>
      <c r="C47" t="s">
        <v>224</v>
      </c>
      <c r="D47" t="s">
        <v>224</v>
      </c>
      <c r="E47" t="s">
        <v>224</v>
      </c>
      <c r="F47" t="s">
        <v>224</v>
      </c>
      <c r="G47" t="s">
        <v>224</v>
      </c>
    </row>
    <row r="48" spans="1:7" x14ac:dyDescent="0.25">
      <c r="A48" s="4" t="s">
        <v>450</v>
      </c>
      <c r="B48" s="4" t="s">
        <v>2057</v>
      </c>
      <c r="C48" s="4" t="s">
        <v>887</v>
      </c>
      <c r="D48" s="4" t="s">
        <v>1585</v>
      </c>
      <c r="E48" s="4" t="s">
        <v>2428</v>
      </c>
      <c r="F48" s="4" t="s">
        <v>2117</v>
      </c>
      <c r="G48" s="4" t="s">
        <v>2304</v>
      </c>
    </row>
    <row r="50" spans="1:1" x14ac:dyDescent="0.25">
      <c r="A50" t="s">
        <v>289</v>
      </c>
    </row>
    <row r="51" spans="1:1" x14ac:dyDescent="0.25">
      <c r="A51" t="s">
        <v>3209</v>
      </c>
    </row>
    <row r="53" spans="1:1" x14ac:dyDescent="0.25">
      <c r="A53" t="s">
        <v>297</v>
      </c>
    </row>
    <row r="54" spans="1:1" x14ac:dyDescent="0.25">
      <c r="A54" t="s">
        <v>3202</v>
      </c>
    </row>
    <row r="55" spans="1:1" x14ac:dyDescent="0.25">
      <c r="A55" t="s">
        <v>829</v>
      </c>
    </row>
    <row r="57" spans="1:1" x14ac:dyDescent="0.25">
      <c r="A57" t="s">
        <v>460</v>
      </c>
    </row>
    <row r="58" spans="1:1" x14ac:dyDescent="0.25">
      <c r="A58" t="s">
        <v>461</v>
      </c>
    </row>
  </sheetData>
  <pageMargins left="0.7" right="0.7" top="0.75" bottom="0.75" header="0.3" footer="0.3"/>
  <pageSetup paperSize="9" orientation="portrait" horizontalDpi="300" verticalDpi="300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H19"/>
  <sheetViews>
    <sheetView workbookViewId="0"/>
  </sheetViews>
  <sheetFormatPr defaultColWidth="11.42578125" defaultRowHeight="15" x14ac:dyDescent="0.25"/>
  <cols>
    <col min="1" max="1" width="38.7109375" customWidth="1"/>
    <col min="2" max="7" width="30.7109375" customWidth="1"/>
  </cols>
  <sheetData>
    <row r="1" spans="1:8" x14ac:dyDescent="0.25">
      <c r="A1" s="4" t="s">
        <v>157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x14ac:dyDescent="0.25">
      <c r="A2" s="3" t="s">
        <v>204</v>
      </c>
      <c r="B2" s="5" t="s">
        <v>3188</v>
      </c>
      <c r="C2" s="5" t="s">
        <v>3189</v>
      </c>
      <c r="D2" s="5" t="s">
        <v>3190</v>
      </c>
      <c r="E2" s="5" t="s">
        <v>3191</v>
      </c>
      <c r="F2" s="5" t="s">
        <v>3192</v>
      </c>
      <c r="G2" s="5" t="s">
        <v>3193</v>
      </c>
    </row>
    <row r="3" spans="1:8" x14ac:dyDescent="0.25">
      <c r="A3" t="s">
        <v>3194</v>
      </c>
      <c r="B3" s="6" t="s">
        <v>3136</v>
      </c>
      <c r="C3" s="6" t="s">
        <v>2321</v>
      </c>
      <c r="D3" s="6" t="s">
        <v>2057</v>
      </c>
      <c r="E3" s="6" t="s">
        <v>2263</v>
      </c>
      <c r="F3" s="6" t="s">
        <v>2089</v>
      </c>
      <c r="G3" s="6" t="s">
        <v>2261</v>
      </c>
    </row>
    <row r="4" spans="1:8" x14ac:dyDescent="0.25">
      <c r="A4" t="s">
        <v>3195</v>
      </c>
      <c r="B4" s="6" t="s">
        <v>227</v>
      </c>
      <c r="C4" s="6" t="s">
        <v>806</v>
      </c>
      <c r="D4" s="6" t="s">
        <v>2017</v>
      </c>
      <c r="E4" s="6" t="s">
        <v>2003</v>
      </c>
      <c r="F4" s="6" t="s">
        <v>660</v>
      </c>
      <c r="G4" s="6" t="s">
        <v>722</v>
      </c>
    </row>
    <row r="5" spans="1:8" x14ac:dyDescent="0.25">
      <c r="A5" t="s">
        <v>3197</v>
      </c>
      <c r="B5" s="6" t="s">
        <v>2094</v>
      </c>
      <c r="C5" s="6" t="s">
        <v>2050</v>
      </c>
      <c r="D5" s="6" t="s">
        <v>2083</v>
      </c>
      <c r="E5" s="6" t="s">
        <v>2225</v>
      </c>
      <c r="F5" s="6" t="s">
        <v>2056</v>
      </c>
      <c r="G5" s="6" t="s">
        <v>2283</v>
      </c>
    </row>
    <row r="6" spans="1:8" x14ac:dyDescent="0.25">
      <c r="A6" t="s">
        <v>3198</v>
      </c>
      <c r="B6" s="6" t="s">
        <v>2102</v>
      </c>
      <c r="C6" s="6" t="s">
        <v>1410</v>
      </c>
      <c r="D6" s="6" t="s">
        <v>2118</v>
      </c>
      <c r="E6" s="6" t="s">
        <v>288</v>
      </c>
      <c r="F6" s="6" t="s">
        <v>2304</v>
      </c>
      <c r="G6" s="6" t="s">
        <v>2127</v>
      </c>
    </row>
    <row r="7" spans="1:8" x14ac:dyDescent="0.25">
      <c r="A7" t="s">
        <v>3199</v>
      </c>
      <c r="B7" s="6" t="s">
        <v>2117</v>
      </c>
      <c r="C7" s="6" t="s">
        <v>453</v>
      </c>
      <c r="D7" s="6" t="s">
        <v>2118</v>
      </c>
      <c r="E7" s="6" t="s">
        <v>2262</v>
      </c>
      <c r="F7" s="6" t="s">
        <v>2118</v>
      </c>
      <c r="G7" s="6" t="s">
        <v>454</v>
      </c>
    </row>
    <row r="8" spans="1:8" x14ac:dyDescent="0.25">
      <c r="A8" t="s">
        <v>3200</v>
      </c>
      <c r="B8" t="s">
        <v>278</v>
      </c>
      <c r="C8" t="s">
        <v>2052</v>
      </c>
      <c r="D8" t="s">
        <v>2267</v>
      </c>
      <c r="E8" t="s">
        <v>2491</v>
      </c>
      <c r="F8" t="s">
        <v>1410</v>
      </c>
      <c r="G8" t="s">
        <v>3210</v>
      </c>
    </row>
    <row r="9" spans="1:8" x14ac:dyDescent="0.25">
      <c r="A9" s="4" t="s">
        <v>450</v>
      </c>
      <c r="B9" s="4" t="s">
        <v>854</v>
      </c>
      <c r="C9" s="4" t="s">
        <v>854</v>
      </c>
      <c r="D9" s="4" t="s">
        <v>854</v>
      </c>
      <c r="E9" s="4" t="s">
        <v>854</v>
      </c>
      <c r="F9" s="4" t="s">
        <v>854</v>
      </c>
      <c r="G9" s="4" t="s">
        <v>854</v>
      </c>
    </row>
    <row r="11" spans="1:8" x14ac:dyDescent="0.25">
      <c r="A11" t="s">
        <v>289</v>
      </c>
    </row>
    <row r="12" spans="1:8" x14ac:dyDescent="0.25">
      <c r="A12" t="s">
        <v>898</v>
      </c>
    </row>
    <row r="13" spans="1:8" x14ac:dyDescent="0.25">
      <c r="A13" t="s">
        <v>2317</v>
      </c>
    </row>
    <row r="14" spans="1:8" x14ac:dyDescent="0.25">
      <c r="A14" t="s">
        <v>980</v>
      </c>
    </row>
    <row r="15" spans="1:8" x14ac:dyDescent="0.25">
      <c r="A15" t="s">
        <v>587</v>
      </c>
    </row>
    <row r="16" spans="1:8" x14ac:dyDescent="0.25">
      <c r="A16" t="s">
        <v>588</v>
      </c>
    </row>
    <row r="18" spans="1:1" x14ac:dyDescent="0.25">
      <c r="A18" t="s">
        <v>297</v>
      </c>
    </row>
    <row r="19" spans="1:1" x14ac:dyDescent="0.25">
      <c r="A19" t="s">
        <v>3202</v>
      </c>
    </row>
  </sheetData>
  <pageMargins left="0.7" right="0.7" top="0.75" bottom="0.75" header="0.3" footer="0.3"/>
  <pageSetup paperSize="9" orientation="portrait" horizontalDpi="300" verticalDpi="300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H19"/>
  <sheetViews>
    <sheetView workbookViewId="0"/>
  </sheetViews>
  <sheetFormatPr defaultColWidth="11.42578125" defaultRowHeight="15" x14ac:dyDescent="0.25"/>
  <cols>
    <col min="1" max="1" width="38.7109375" customWidth="1"/>
    <col min="2" max="7" width="30.7109375" customWidth="1"/>
  </cols>
  <sheetData>
    <row r="1" spans="1:8" x14ac:dyDescent="0.25">
      <c r="A1" s="4" t="s">
        <v>158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x14ac:dyDescent="0.25">
      <c r="A2" s="3" t="s">
        <v>204</v>
      </c>
      <c r="B2" s="5" t="s">
        <v>3188</v>
      </c>
      <c r="C2" s="5" t="s">
        <v>3189</v>
      </c>
      <c r="D2" s="5" t="s">
        <v>3190</v>
      </c>
      <c r="E2" s="5" t="s">
        <v>3191</v>
      </c>
      <c r="F2" s="5" t="s">
        <v>3192</v>
      </c>
      <c r="G2" s="5" t="s">
        <v>3193</v>
      </c>
    </row>
    <row r="3" spans="1:8" x14ac:dyDescent="0.25">
      <c r="A3" t="s">
        <v>3194</v>
      </c>
      <c r="B3" s="6" t="s">
        <v>2118</v>
      </c>
      <c r="C3" s="6" t="s">
        <v>2117</v>
      </c>
      <c r="D3" s="6" t="s">
        <v>2103</v>
      </c>
      <c r="E3" s="6" t="s">
        <v>533</v>
      </c>
      <c r="F3" s="6" t="s">
        <v>2094</v>
      </c>
      <c r="G3" s="6" t="s">
        <v>2043</v>
      </c>
    </row>
    <row r="4" spans="1:8" x14ac:dyDescent="0.25">
      <c r="A4" t="s">
        <v>3195</v>
      </c>
      <c r="B4" s="6" t="s">
        <v>2087</v>
      </c>
      <c r="C4" s="6" t="s">
        <v>2718</v>
      </c>
      <c r="D4" s="6" t="s">
        <v>2101</v>
      </c>
      <c r="E4" s="6" t="s">
        <v>2325</v>
      </c>
      <c r="F4" s="6" t="s">
        <v>2253</v>
      </c>
      <c r="G4" s="6" t="s">
        <v>2538</v>
      </c>
    </row>
    <row r="5" spans="1:8" x14ac:dyDescent="0.25">
      <c r="A5" t="s">
        <v>3197</v>
      </c>
      <c r="B5" s="6" t="s">
        <v>2486</v>
      </c>
      <c r="C5" s="6" t="s">
        <v>224</v>
      </c>
      <c r="D5" s="6" t="s">
        <v>2304</v>
      </c>
      <c r="E5" s="6" t="s">
        <v>565</v>
      </c>
      <c r="F5" s="6" t="s">
        <v>2213</v>
      </c>
      <c r="G5" s="6" t="s">
        <v>2252</v>
      </c>
    </row>
    <row r="6" spans="1:8" x14ac:dyDescent="0.25">
      <c r="A6" t="s">
        <v>3198</v>
      </c>
      <c r="B6" s="6" t="s">
        <v>2130</v>
      </c>
      <c r="C6" s="6" t="s">
        <v>2178</v>
      </c>
      <c r="D6" s="6" t="s">
        <v>1918</v>
      </c>
      <c r="E6" s="6" t="s">
        <v>2129</v>
      </c>
      <c r="F6" s="6" t="s">
        <v>2147</v>
      </c>
      <c r="G6" s="6" t="s">
        <v>2048</v>
      </c>
    </row>
    <row r="7" spans="1:8" x14ac:dyDescent="0.25">
      <c r="A7" t="s">
        <v>3199</v>
      </c>
      <c r="B7" s="6" t="s">
        <v>224</v>
      </c>
      <c r="C7" s="6" t="s">
        <v>2126</v>
      </c>
      <c r="D7" s="6" t="s">
        <v>533</v>
      </c>
      <c r="E7" s="6" t="s">
        <v>2058</v>
      </c>
      <c r="F7" s="6" t="s">
        <v>2104</v>
      </c>
      <c r="G7" s="6" t="s">
        <v>2263</v>
      </c>
    </row>
    <row r="8" spans="1:8" x14ac:dyDescent="0.25">
      <c r="A8" t="s">
        <v>3200</v>
      </c>
      <c r="B8" t="s">
        <v>2408</v>
      </c>
      <c r="C8" t="s">
        <v>2428</v>
      </c>
      <c r="D8" t="s">
        <v>2801</v>
      </c>
      <c r="E8" t="s">
        <v>2327</v>
      </c>
      <c r="F8" t="s">
        <v>2487</v>
      </c>
      <c r="G8" t="s">
        <v>2468</v>
      </c>
    </row>
    <row r="9" spans="1:8" x14ac:dyDescent="0.25">
      <c r="A9" s="4" t="s">
        <v>450</v>
      </c>
      <c r="B9" s="4" t="s">
        <v>854</v>
      </c>
      <c r="C9" s="4" t="s">
        <v>854</v>
      </c>
      <c r="D9" s="4" t="s">
        <v>854</v>
      </c>
      <c r="E9" s="4" t="s">
        <v>854</v>
      </c>
      <c r="F9" s="4" t="s">
        <v>854</v>
      </c>
      <c r="G9" s="4" t="s">
        <v>854</v>
      </c>
    </row>
    <row r="11" spans="1:8" x14ac:dyDescent="0.25">
      <c r="A11" t="s">
        <v>289</v>
      </c>
    </row>
    <row r="12" spans="1:8" x14ac:dyDescent="0.25">
      <c r="A12" t="s">
        <v>906</v>
      </c>
    </row>
    <row r="13" spans="1:8" x14ac:dyDescent="0.25">
      <c r="A13" t="s">
        <v>2317</v>
      </c>
    </row>
    <row r="14" spans="1:8" x14ac:dyDescent="0.25">
      <c r="A14" t="s">
        <v>980</v>
      </c>
    </row>
    <row r="15" spans="1:8" x14ac:dyDescent="0.25">
      <c r="A15" t="s">
        <v>587</v>
      </c>
    </row>
    <row r="16" spans="1:8" x14ac:dyDescent="0.25">
      <c r="A16" t="s">
        <v>588</v>
      </c>
    </row>
    <row r="18" spans="1:1" x14ac:dyDescent="0.25">
      <c r="A18" t="s">
        <v>297</v>
      </c>
    </row>
    <row r="19" spans="1:1" x14ac:dyDescent="0.25">
      <c r="A19" t="s">
        <v>3202</v>
      </c>
    </row>
  </sheetData>
  <pageMargins left="0.7" right="0.7" top="0.75" bottom="0.75" header="0.3" footer="0.3"/>
  <pageSetup paperSize="9" orientation="portrait" horizontalDpi="300" verticalDpi="300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H34"/>
  <sheetViews>
    <sheetView workbookViewId="0"/>
  </sheetViews>
  <sheetFormatPr defaultColWidth="11.42578125" defaultRowHeight="15" x14ac:dyDescent="0.25"/>
  <cols>
    <col min="1" max="1" width="54.7109375" customWidth="1"/>
    <col min="2" max="7" width="30.7109375" customWidth="1"/>
  </cols>
  <sheetData>
    <row r="1" spans="1:8" x14ac:dyDescent="0.25">
      <c r="A1" s="4" t="s">
        <v>159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ht="25.5" x14ac:dyDescent="0.25">
      <c r="A2" s="3" t="s">
        <v>204</v>
      </c>
      <c r="B2" s="5" t="s">
        <v>3194</v>
      </c>
      <c r="C2" s="5" t="s">
        <v>3195</v>
      </c>
      <c r="D2" s="5" t="s">
        <v>3197</v>
      </c>
      <c r="E2" s="5" t="s">
        <v>3198</v>
      </c>
      <c r="F2" s="5" t="s">
        <v>3199</v>
      </c>
      <c r="G2" s="5" t="s">
        <v>3200</v>
      </c>
    </row>
    <row r="3" spans="1:8" x14ac:dyDescent="0.25">
      <c r="A3" t="s">
        <v>326</v>
      </c>
      <c r="B3" s="6" t="s">
        <v>224</v>
      </c>
      <c r="C3" s="6" t="s">
        <v>2812</v>
      </c>
      <c r="D3" s="6" t="s">
        <v>2054</v>
      </c>
      <c r="E3" s="6" t="s">
        <v>2471</v>
      </c>
      <c r="F3" s="6" t="s">
        <v>2372</v>
      </c>
      <c r="G3" s="6" t="s">
        <v>3119</v>
      </c>
    </row>
    <row r="4" spans="1:8" x14ac:dyDescent="0.25">
      <c r="A4" t="s">
        <v>331</v>
      </c>
      <c r="B4" s="6" t="s">
        <v>2083</v>
      </c>
      <c r="C4" s="6" t="s">
        <v>2294</v>
      </c>
      <c r="D4" s="6" t="s">
        <v>2124</v>
      </c>
      <c r="E4" s="6" t="s">
        <v>2330</v>
      </c>
      <c r="F4" s="6" t="s">
        <v>2263</v>
      </c>
      <c r="G4" s="6" t="s">
        <v>2122</v>
      </c>
    </row>
    <row r="5" spans="1:8" x14ac:dyDescent="0.25">
      <c r="A5" t="s">
        <v>337</v>
      </c>
      <c r="B5" s="6" t="s">
        <v>224</v>
      </c>
      <c r="C5" s="6" t="s">
        <v>579</v>
      </c>
      <c r="D5" s="6" t="s">
        <v>2279</v>
      </c>
      <c r="E5" s="6" t="s">
        <v>533</v>
      </c>
      <c r="F5" s="6" t="s">
        <v>2051</v>
      </c>
      <c r="G5" s="6" t="s">
        <v>2413</v>
      </c>
    </row>
    <row r="6" spans="1:8" x14ac:dyDescent="0.25">
      <c r="A6" t="s">
        <v>344</v>
      </c>
      <c r="B6" s="6" t="s">
        <v>224</v>
      </c>
      <c r="C6" s="6" t="s">
        <v>2278</v>
      </c>
      <c r="D6" s="6" t="s">
        <v>283</v>
      </c>
      <c r="E6" s="6" t="s">
        <v>2428</v>
      </c>
      <c r="F6" s="6" t="s">
        <v>224</v>
      </c>
      <c r="G6" s="6" t="s">
        <v>2167</v>
      </c>
    </row>
    <row r="7" spans="1:8" x14ac:dyDescent="0.25">
      <c r="A7" t="s">
        <v>350</v>
      </c>
      <c r="B7" s="6" t="s">
        <v>224</v>
      </c>
      <c r="C7" s="6" t="s">
        <v>224</v>
      </c>
      <c r="D7" s="6" t="s">
        <v>224</v>
      </c>
      <c r="E7" s="6" t="s">
        <v>224</v>
      </c>
      <c r="F7" s="6" t="s">
        <v>224</v>
      </c>
      <c r="G7" s="6" t="s">
        <v>224</v>
      </c>
    </row>
    <row r="8" spans="1:8" x14ac:dyDescent="0.25">
      <c r="A8" t="s">
        <v>357</v>
      </c>
      <c r="B8" s="6" t="s">
        <v>224</v>
      </c>
      <c r="C8" s="6" t="s">
        <v>346</v>
      </c>
      <c r="D8" s="6" t="s">
        <v>224</v>
      </c>
      <c r="E8" s="6" t="s">
        <v>2384</v>
      </c>
      <c r="F8" s="6" t="s">
        <v>224</v>
      </c>
      <c r="G8" s="6" t="s">
        <v>2416</v>
      </c>
    </row>
    <row r="9" spans="1:8" x14ac:dyDescent="0.25">
      <c r="A9" t="s">
        <v>364</v>
      </c>
      <c r="B9" s="6" t="s">
        <v>224</v>
      </c>
      <c r="C9" s="6" t="s">
        <v>449</v>
      </c>
      <c r="D9" s="6" t="s">
        <v>224</v>
      </c>
      <c r="E9" s="6" t="s">
        <v>224</v>
      </c>
      <c r="F9" s="6" t="s">
        <v>224</v>
      </c>
      <c r="G9" s="6" t="s">
        <v>224</v>
      </c>
    </row>
    <row r="10" spans="1:8" x14ac:dyDescent="0.25">
      <c r="A10" t="s">
        <v>371</v>
      </c>
      <c r="B10" s="6" t="s">
        <v>224</v>
      </c>
      <c r="C10" s="6" t="s">
        <v>401</v>
      </c>
      <c r="D10" s="6" t="s">
        <v>224</v>
      </c>
      <c r="E10" s="6" t="s">
        <v>2341</v>
      </c>
      <c r="F10" s="6" t="s">
        <v>224</v>
      </c>
      <c r="G10" s="6" t="s">
        <v>224</v>
      </c>
    </row>
    <row r="11" spans="1:8" x14ac:dyDescent="0.25">
      <c r="A11" t="s">
        <v>377</v>
      </c>
      <c r="B11" s="6" t="s">
        <v>204</v>
      </c>
      <c r="C11" s="6" t="s">
        <v>564</v>
      </c>
      <c r="D11" s="6" t="s">
        <v>224</v>
      </c>
      <c r="E11" s="6" t="s">
        <v>224</v>
      </c>
      <c r="F11" s="6" t="s">
        <v>224</v>
      </c>
      <c r="G11" s="6" t="s">
        <v>224</v>
      </c>
    </row>
    <row r="12" spans="1:8" x14ac:dyDescent="0.25">
      <c r="A12" t="s">
        <v>384</v>
      </c>
      <c r="B12" s="6" t="s">
        <v>204</v>
      </c>
      <c r="C12" s="6" t="s">
        <v>251</v>
      </c>
      <c r="D12" s="6" t="s">
        <v>204</v>
      </c>
      <c r="E12" s="6" t="s">
        <v>224</v>
      </c>
      <c r="F12" s="6" t="s">
        <v>204</v>
      </c>
      <c r="G12" s="6" t="s">
        <v>204</v>
      </c>
    </row>
    <row r="13" spans="1:8" x14ac:dyDescent="0.25">
      <c r="A13" t="s">
        <v>389</v>
      </c>
      <c r="B13" s="6" t="s">
        <v>204</v>
      </c>
      <c r="C13" s="6" t="s">
        <v>248</v>
      </c>
      <c r="D13" s="6" t="s">
        <v>224</v>
      </c>
      <c r="E13" s="6" t="s">
        <v>224</v>
      </c>
      <c r="F13" s="6" t="s">
        <v>204</v>
      </c>
      <c r="G13" s="6" t="s">
        <v>224</v>
      </c>
    </row>
    <row r="14" spans="1:8" x14ac:dyDescent="0.25">
      <c r="A14" t="s">
        <v>394</v>
      </c>
      <c r="B14" s="6" t="s">
        <v>204</v>
      </c>
      <c r="C14" s="6" t="s">
        <v>368</v>
      </c>
      <c r="D14" s="6" t="s">
        <v>204</v>
      </c>
      <c r="E14" s="6" t="s">
        <v>224</v>
      </c>
      <c r="F14" s="6" t="s">
        <v>204</v>
      </c>
      <c r="G14" s="6" t="s">
        <v>204</v>
      </c>
    </row>
    <row r="15" spans="1:8" x14ac:dyDescent="0.25">
      <c r="A15" t="s">
        <v>400</v>
      </c>
      <c r="B15" s="6" t="s">
        <v>224</v>
      </c>
      <c r="C15" s="6" t="s">
        <v>748</v>
      </c>
      <c r="D15" s="6" t="s">
        <v>204</v>
      </c>
      <c r="E15" s="6" t="s">
        <v>2178</v>
      </c>
      <c r="F15" s="6" t="s">
        <v>224</v>
      </c>
      <c r="G15" s="6" t="s">
        <v>224</v>
      </c>
    </row>
    <row r="16" spans="1:8" x14ac:dyDescent="0.25">
      <c r="A16" t="s">
        <v>403</v>
      </c>
      <c r="B16" s="6" t="s">
        <v>2090</v>
      </c>
      <c r="C16" s="6" t="s">
        <v>2149</v>
      </c>
      <c r="D16" s="6" t="s">
        <v>2111</v>
      </c>
      <c r="E16" s="6" t="s">
        <v>2252</v>
      </c>
      <c r="F16" s="6" t="s">
        <v>2380</v>
      </c>
      <c r="G16" s="6" t="s">
        <v>2470</v>
      </c>
    </row>
    <row r="17" spans="1:7" x14ac:dyDescent="0.25">
      <c r="A17" t="s">
        <v>409</v>
      </c>
      <c r="B17" s="6" t="s">
        <v>224</v>
      </c>
      <c r="C17" s="6" t="s">
        <v>3211</v>
      </c>
      <c r="D17" s="6" t="s">
        <v>224</v>
      </c>
      <c r="E17" s="6" t="s">
        <v>2333</v>
      </c>
      <c r="F17" s="6" t="s">
        <v>2280</v>
      </c>
      <c r="G17" s="6" t="s">
        <v>2123</v>
      </c>
    </row>
    <row r="18" spans="1:7" x14ac:dyDescent="0.25">
      <c r="A18" t="s">
        <v>415</v>
      </c>
      <c r="B18" s="6" t="s">
        <v>204</v>
      </c>
      <c r="C18" s="6" t="s">
        <v>2348</v>
      </c>
      <c r="D18" s="6" t="s">
        <v>224</v>
      </c>
      <c r="E18" s="6" t="s">
        <v>651</v>
      </c>
      <c r="F18" s="6" t="s">
        <v>224</v>
      </c>
      <c r="G18" s="6" t="s">
        <v>224</v>
      </c>
    </row>
    <row r="19" spans="1:7" x14ac:dyDescent="0.25">
      <c r="A19" t="s">
        <v>421</v>
      </c>
      <c r="B19" s="6" t="s">
        <v>224</v>
      </c>
      <c r="C19" s="6" t="s">
        <v>2716</v>
      </c>
      <c r="D19" s="6" t="s">
        <v>224</v>
      </c>
      <c r="E19" s="6" t="s">
        <v>2096</v>
      </c>
      <c r="F19" s="6" t="s">
        <v>2398</v>
      </c>
      <c r="G19" s="6" t="s">
        <v>224</v>
      </c>
    </row>
    <row r="20" spans="1:7" x14ac:dyDescent="0.25">
      <c r="A20" t="s">
        <v>428</v>
      </c>
      <c r="B20" s="6" t="s">
        <v>224</v>
      </c>
      <c r="C20" s="6" t="s">
        <v>224</v>
      </c>
      <c r="D20" s="6" t="s">
        <v>204</v>
      </c>
      <c r="E20" s="6" t="s">
        <v>224</v>
      </c>
      <c r="F20" s="6" t="s">
        <v>224</v>
      </c>
      <c r="G20" s="6" t="s">
        <v>224</v>
      </c>
    </row>
    <row r="21" spans="1:7" x14ac:dyDescent="0.25">
      <c r="A21" t="s">
        <v>432</v>
      </c>
      <c r="B21" s="6" t="s">
        <v>224</v>
      </c>
      <c r="C21" s="6" t="s">
        <v>2144</v>
      </c>
      <c r="D21" s="6" t="s">
        <v>224</v>
      </c>
      <c r="E21" s="6" t="s">
        <v>224</v>
      </c>
      <c r="F21" s="6" t="s">
        <v>224</v>
      </c>
      <c r="G21" s="6" t="s">
        <v>224</v>
      </c>
    </row>
    <row r="22" spans="1:7" x14ac:dyDescent="0.25">
      <c r="A22" t="s">
        <v>437</v>
      </c>
      <c r="B22" s="6" t="s">
        <v>224</v>
      </c>
      <c r="C22" s="6" t="s">
        <v>2406</v>
      </c>
      <c r="D22" s="6" t="s">
        <v>224</v>
      </c>
      <c r="E22" s="6" t="s">
        <v>224</v>
      </c>
      <c r="F22" s="6" t="s">
        <v>224</v>
      </c>
      <c r="G22" s="6" t="s">
        <v>2271</v>
      </c>
    </row>
    <row r="23" spans="1:7" x14ac:dyDescent="0.25">
      <c r="A23" t="s">
        <v>444</v>
      </c>
      <c r="B23" t="s">
        <v>224</v>
      </c>
      <c r="C23" t="s">
        <v>224</v>
      </c>
      <c r="D23" t="s">
        <v>204</v>
      </c>
      <c r="E23" t="s">
        <v>224</v>
      </c>
      <c r="F23" t="s">
        <v>204</v>
      </c>
      <c r="G23" t="s">
        <v>224</v>
      </c>
    </row>
    <row r="24" spans="1:7" x14ac:dyDescent="0.25">
      <c r="A24" s="4" t="s">
        <v>450</v>
      </c>
      <c r="B24" s="4" t="s">
        <v>2261</v>
      </c>
      <c r="C24" s="4" t="s">
        <v>722</v>
      </c>
      <c r="D24" s="4" t="s">
        <v>2283</v>
      </c>
      <c r="E24" s="4" t="s">
        <v>2127</v>
      </c>
      <c r="F24" s="4" t="s">
        <v>454</v>
      </c>
      <c r="G24" s="4" t="s">
        <v>3210</v>
      </c>
    </row>
    <row r="26" spans="1:7" x14ac:dyDescent="0.25">
      <c r="A26" t="s">
        <v>289</v>
      </c>
    </row>
    <row r="27" spans="1:7" x14ac:dyDescent="0.25">
      <c r="A27" t="s">
        <v>3212</v>
      </c>
    </row>
    <row r="29" spans="1:7" x14ac:dyDescent="0.25">
      <c r="A29" t="s">
        <v>297</v>
      </c>
    </row>
    <row r="30" spans="1:7" x14ac:dyDescent="0.25">
      <c r="A30" t="s">
        <v>3202</v>
      </c>
    </row>
    <row r="31" spans="1:7" x14ac:dyDescent="0.25">
      <c r="A31" t="s">
        <v>459</v>
      </c>
    </row>
    <row r="33" spans="1:1" x14ac:dyDescent="0.25">
      <c r="A33" t="s">
        <v>460</v>
      </c>
    </row>
    <row r="34" spans="1:1" x14ac:dyDescent="0.25">
      <c r="A34" t="s">
        <v>461</v>
      </c>
    </row>
  </sheetData>
  <pageMargins left="0.7" right="0.7" top="0.75" bottom="0.75" header="0.3" footer="0.3"/>
  <pageSetup paperSize="9" orientation="portrait" horizontalDpi="300" verticalDpi="300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H39"/>
  <sheetViews>
    <sheetView workbookViewId="0"/>
  </sheetViews>
  <sheetFormatPr defaultColWidth="11.42578125" defaultRowHeight="15" x14ac:dyDescent="0.25"/>
  <cols>
    <col min="1" max="1" width="54.7109375" customWidth="1"/>
    <col min="2" max="7" width="30.7109375" customWidth="1"/>
  </cols>
  <sheetData>
    <row r="1" spans="1:8" x14ac:dyDescent="0.25">
      <c r="A1" s="4" t="s">
        <v>160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ht="25.5" x14ac:dyDescent="0.25">
      <c r="A2" s="3" t="s">
        <v>204</v>
      </c>
      <c r="B2" s="5" t="s">
        <v>3194</v>
      </c>
      <c r="C2" s="5" t="s">
        <v>3195</v>
      </c>
      <c r="D2" s="5" t="s">
        <v>3197</v>
      </c>
      <c r="E2" s="5" t="s">
        <v>3198</v>
      </c>
      <c r="F2" s="5" t="s">
        <v>3199</v>
      </c>
      <c r="G2" s="5" t="s">
        <v>3200</v>
      </c>
    </row>
    <row r="3" spans="1:8" x14ac:dyDescent="0.25">
      <c r="A3" t="s">
        <v>326</v>
      </c>
      <c r="B3" s="6" t="s">
        <v>224</v>
      </c>
      <c r="C3" s="6" t="s">
        <v>2004</v>
      </c>
      <c r="D3" s="6" t="s">
        <v>2054</v>
      </c>
      <c r="E3" s="6" t="s">
        <v>2471</v>
      </c>
      <c r="F3" s="6" t="s">
        <v>2130</v>
      </c>
      <c r="G3" s="6" t="s">
        <v>3201</v>
      </c>
    </row>
    <row r="4" spans="1:8" x14ac:dyDescent="0.25">
      <c r="A4" t="s">
        <v>331</v>
      </c>
      <c r="B4" s="6" t="s">
        <v>2263</v>
      </c>
      <c r="C4" s="6" t="s">
        <v>2096</v>
      </c>
      <c r="D4" s="6" t="s">
        <v>2105</v>
      </c>
      <c r="E4" s="6" t="s">
        <v>1919</v>
      </c>
      <c r="F4" s="6" t="s">
        <v>2283</v>
      </c>
      <c r="G4" s="6" t="s">
        <v>2717</v>
      </c>
    </row>
    <row r="5" spans="1:8" x14ac:dyDescent="0.25">
      <c r="A5" t="s">
        <v>337</v>
      </c>
      <c r="B5" s="6" t="s">
        <v>224</v>
      </c>
      <c r="C5" s="6" t="s">
        <v>2536</v>
      </c>
      <c r="D5" s="6" t="s">
        <v>2421</v>
      </c>
      <c r="E5" s="6" t="s">
        <v>534</v>
      </c>
      <c r="F5" s="6" t="s">
        <v>2051</v>
      </c>
      <c r="G5" s="6" t="s">
        <v>2381</v>
      </c>
    </row>
    <row r="6" spans="1:8" x14ac:dyDescent="0.25">
      <c r="A6" t="s">
        <v>344</v>
      </c>
      <c r="B6" s="6" t="s">
        <v>224</v>
      </c>
      <c r="C6" s="6" t="s">
        <v>2146</v>
      </c>
      <c r="D6" s="6" t="s">
        <v>2303</v>
      </c>
      <c r="E6" s="6" t="s">
        <v>224</v>
      </c>
      <c r="F6" s="6" t="s">
        <v>224</v>
      </c>
      <c r="G6" s="6" t="s">
        <v>2161</v>
      </c>
    </row>
    <row r="7" spans="1:8" x14ac:dyDescent="0.25">
      <c r="A7" t="s">
        <v>350</v>
      </c>
      <c r="B7" s="6" t="s">
        <v>224</v>
      </c>
      <c r="C7" s="6" t="s">
        <v>224</v>
      </c>
      <c r="D7" s="6" t="s">
        <v>224</v>
      </c>
      <c r="E7" s="6" t="s">
        <v>224</v>
      </c>
      <c r="F7" s="6" t="s">
        <v>224</v>
      </c>
      <c r="G7" s="6" t="s">
        <v>224</v>
      </c>
    </row>
    <row r="8" spans="1:8" x14ac:dyDescent="0.25">
      <c r="A8" t="s">
        <v>357</v>
      </c>
      <c r="B8" s="6" t="s">
        <v>224</v>
      </c>
      <c r="C8" s="6" t="s">
        <v>3213</v>
      </c>
      <c r="D8" s="6" t="s">
        <v>224</v>
      </c>
      <c r="E8" s="6" t="s">
        <v>2346</v>
      </c>
      <c r="F8" s="6" t="s">
        <v>224</v>
      </c>
      <c r="G8" s="6" t="s">
        <v>277</v>
      </c>
    </row>
    <row r="9" spans="1:8" x14ac:dyDescent="0.25">
      <c r="A9" t="s">
        <v>364</v>
      </c>
      <c r="B9" s="6" t="s">
        <v>224</v>
      </c>
      <c r="C9" s="6" t="s">
        <v>449</v>
      </c>
      <c r="D9" s="6" t="s">
        <v>224</v>
      </c>
      <c r="E9" s="6" t="s">
        <v>224</v>
      </c>
      <c r="F9" s="6" t="s">
        <v>224</v>
      </c>
      <c r="G9" s="6" t="s">
        <v>224</v>
      </c>
    </row>
    <row r="10" spans="1:8" x14ac:dyDescent="0.25">
      <c r="A10" t="s">
        <v>371</v>
      </c>
      <c r="B10" s="6" t="s">
        <v>224</v>
      </c>
      <c r="C10" s="6" t="s">
        <v>401</v>
      </c>
      <c r="D10" s="6" t="s">
        <v>224</v>
      </c>
      <c r="E10" s="6" t="s">
        <v>2341</v>
      </c>
      <c r="F10" s="6" t="s">
        <v>224</v>
      </c>
      <c r="G10" s="6" t="s">
        <v>224</v>
      </c>
    </row>
    <row r="11" spans="1:8" x14ac:dyDescent="0.25">
      <c r="A11" t="s">
        <v>377</v>
      </c>
      <c r="B11" s="6" t="s">
        <v>204</v>
      </c>
      <c r="C11" s="6" t="s">
        <v>564</v>
      </c>
      <c r="D11" s="6" t="s">
        <v>224</v>
      </c>
      <c r="E11" s="6" t="s">
        <v>224</v>
      </c>
      <c r="F11" s="6" t="s">
        <v>224</v>
      </c>
      <c r="G11" s="6" t="s">
        <v>224</v>
      </c>
    </row>
    <row r="12" spans="1:8" x14ac:dyDescent="0.25">
      <c r="A12" t="s">
        <v>384</v>
      </c>
      <c r="B12" s="6" t="s">
        <v>204</v>
      </c>
      <c r="C12" s="6" t="s">
        <v>251</v>
      </c>
      <c r="D12" s="6" t="s">
        <v>204</v>
      </c>
      <c r="E12" s="6" t="s">
        <v>224</v>
      </c>
      <c r="F12" s="6" t="s">
        <v>204</v>
      </c>
      <c r="G12" s="6" t="s">
        <v>204</v>
      </c>
    </row>
    <row r="13" spans="1:8" x14ac:dyDescent="0.25">
      <c r="A13" t="s">
        <v>389</v>
      </c>
      <c r="B13" s="6" t="s">
        <v>204</v>
      </c>
      <c r="C13" s="6" t="s">
        <v>248</v>
      </c>
      <c r="D13" s="6" t="s">
        <v>224</v>
      </c>
      <c r="E13" s="6" t="s">
        <v>224</v>
      </c>
      <c r="F13" s="6" t="s">
        <v>204</v>
      </c>
      <c r="G13" s="6" t="s">
        <v>224</v>
      </c>
    </row>
    <row r="14" spans="1:8" x14ac:dyDescent="0.25">
      <c r="A14" t="s">
        <v>394</v>
      </c>
      <c r="B14" s="6" t="s">
        <v>204</v>
      </c>
      <c r="C14" s="6" t="s">
        <v>368</v>
      </c>
      <c r="D14" s="6" t="s">
        <v>204</v>
      </c>
      <c r="E14" s="6" t="s">
        <v>224</v>
      </c>
      <c r="F14" s="6" t="s">
        <v>204</v>
      </c>
      <c r="G14" s="6" t="s">
        <v>204</v>
      </c>
    </row>
    <row r="15" spans="1:8" x14ac:dyDescent="0.25">
      <c r="A15" t="s">
        <v>400</v>
      </c>
      <c r="B15" s="6" t="s">
        <v>224</v>
      </c>
      <c r="C15" s="6" t="s">
        <v>562</v>
      </c>
      <c r="D15" s="6" t="s">
        <v>204</v>
      </c>
      <c r="E15" s="6" t="s">
        <v>2168</v>
      </c>
      <c r="F15" s="6" t="s">
        <v>224</v>
      </c>
      <c r="G15" s="6" t="s">
        <v>224</v>
      </c>
    </row>
    <row r="16" spans="1:8" x14ac:dyDescent="0.25">
      <c r="A16" t="s">
        <v>403</v>
      </c>
      <c r="B16" s="6" t="s">
        <v>2090</v>
      </c>
      <c r="C16" s="6" t="s">
        <v>275</v>
      </c>
      <c r="D16" s="6" t="s">
        <v>2261</v>
      </c>
      <c r="E16" s="6" t="s">
        <v>2304</v>
      </c>
      <c r="F16" s="6" t="s">
        <v>2298</v>
      </c>
      <c r="G16" s="6" t="s">
        <v>2484</v>
      </c>
    </row>
    <row r="17" spans="1:7" x14ac:dyDescent="0.25">
      <c r="A17" t="s">
        <v>409</v>
      </c>
      <c r="B17" s="6" t="s">
        <v>224</v>
      </c>
      <c r="C17" s="6" t="s">
        <v>2315</v>
      </c>
      <c r="D17" s="6" t="s">
        <v>224</v>
      </c>
      <c r="E17" s="6" t="s">
        <v>2487</v>
      </c>
      <c r="F17" s="6" t="s">
        <v>3003</v>
      </c>
      <c r="G17" s="6" t="s">
        <v>2106</v>
      </c>
    </row>
    <row r="18" spans="1:7" x14ac:dyDescent="0.25">
      <c r="A18" t="s">
        <v>415</v>
      </c>
      <c r="B18" s="6" t="s">
        <v>224</v>
      </c>
      <c r="C18" s="6" t="s">
        <v>2385</v>
      </c>
      <c r="D18" s="6" t="s">
        <v>224</v>
      </c>
      <c r="E18" s="6" t="s">
        <v>861</v>
      </c>
      <c r="F18" s="6" t="s">
        <v>224</v>
      </c>
      <c r="G18" s="6" t="s">
        <v>224</v>
      </c>
    </row>
    <row r="19" spans="1:7" x14ac:dyDescent="0.25">
      <c r="A19" t="s">
        <v>421</v>
      </c>
      <c r="B19" s="6" t="s">
        <v>224</v>
      </c>
      <c r="C19" s="6" t="s">
        <v>2452</v>
      </c>
      <c r="D19" s="6" t="s">
        <v>224</v>
      </c>
      <c r="E19" s="6" t="s">
        <v>2356</v>
      </c>
      <c r="F19" s="6" t="s">
        <v>2494</v>
      </c>
      <c r="G19" s="6" t="s">
        <v>224</v>
      </c>
    </row>
    <row r="20" spans="1:7" x14ac:dyDescent="0.25">
      <c r="A20" t="s">
        <v>428</v>
      </c>
      <c r="B20" s="6" t="s">
        <v>224</v>
      </c>
      <c r="C20" s="6" t="s">
        <v>224</v>
      </c>
      <c r="D20" s="6" t="s">
        <v>204</v>
      </c>
      <c r="E20" s="6" t="s">
        <v>224</v>
      </c>
      <c r="F20" s="6" t="s">
        <v>224</v>
      </c>
      <c r="G20" s="6" t="s">
        <v>224</v>
      </c>
    </row>
    <row r="21" spans="1:7" x14ac:dyDescent="0.25">
      <c r="A21" t="s">
        <v>432</v>
      </c>
      <c r="B21" s="6" t="s">
        <v>224</v>
      </c>
      <c r="C21" s="6" t="s">
        <v>2991</v>
      </c>
      <c r="D21" s="6" t="s">
        <v>224</v>
      </c>
      <c r="E21" s="6" t="s">
        <v>2331</v>
      </c>
      <c r="F21" s="6" t="s">
        <v>224</v>
      </c>
      <c r="G21" s="6" t="s">
        <v>2158</v>
      </c>
    </row>
    <row r="22" spans="1:7" x14ac:dyDescent="0.25">
      <c r="A22" t="s">
        <v>437</v>
      </c>
      <c r="B22" s="6" t="s">
        <v>224</v>
      </c>
      <c r="C22" s="6" t="s">
        <v>3211</v>
      </c>
      <c r="D22" s="6" t="s">
        <v>224</v>
      </c>
      <c r="E22" s="6" t="s">
        <v>224</v>
      </c>
      <c r="F22" s="6" t="s">
        <v>224</v>
      </c>
      <c r="G22" s="6" t="s">
        <v>3206</v>
      </c>
    </row>
    <row r="23" spans="1:7" x14ac:dyDescent="0.25">
      <c r="A23" t="s">
        <v>444</v>
      </c>
      <c r="B23" t="s">
        <v>224</v>
      </c>
      <c r="C23" t="s">
        <v>224</v>
      </c>
      <c r="D23" t="s">
        <v>224</v>
      </c>
      <c r="E23" t="s">
        <v>224</v>
      </c>
      <c r="F23" t="s">
        <v>224</v>
      </c>
      <c r="G23" t="s">
        <v>224</v>
      </c>
    </row>
    <row r="24" spans="1:7" x14ac:dyDescent="0.25">
      <c r="A24" s="4" t="s">
        <v>450</v>
      </c>
      <c r="B24" s="4" t="s">
        <v>2057</v>
      </c>
      <c r="C24" s="4" t="s">
        <v>887</v>
      </c>
      <c r="D24" s="4" t="s">
        <v>1585</v>
      </c>
      <c r="E24" s="4" t="s">
        <v>2428</v>
      </c>
      <c r="F24" s="4" t="s">
        <v>2117</v>
      </c>
      <c r="G24" s="4" t="s">
        <v>2304</v>
      </c>
    </row>
    <row r="26" spans="1:7" x14ac:dyDescent="0.25">
      <c r="A26" t="s">
        <v>289</v>
      </c>
    </row>
    <row r="27" spans="1:7" x14ac:dyDescent="0.25">
      <c r="A27" t="s">
        <v>2172</v>
      </c>
    </row>
    <row r="28" spans="1:7" x14ac:dyDescent="0.25">
      <c r="A28" t="s">
        <v>3214</v>
      </c>
    </row>
    <row r="29" spans="1:7" x14ac:dyDescent="0.25">
      <c r="A29" t="s">
        <v>3215</v>
      </c>
    </row>
    <row r="30" spans="1:7" x14ac:dyDescent="0.25">
      <c r="A30" t="s">
        <v>3216</v>
      </c>
    </row>
    <row r="31" spans="1:7" x14ac:dyDescent="0.25">
      <c r="A31" t="s">
        <v>3217</v>
      </c>
    </row>
    <row r="32" spans="1:7" x14ac:dyDescent="0.25">
      <c r="A32" t="s">
        <v>3218</v>
      </c>
    </row>
    <row r="33" spans="1:1" x14ac:dyDescent="0.25">
      <c r="A33" t="s">
        <v>3219</v>
      </c>
    </row>
    <row r="35" spans="1:1" x14ac:dyDescent="0.25">
      <c r="A35" t="s">
        <v>297</v>
      </c>
    </row>
    <row r="36" spans="1:1" x14ac:dyDescent="0.25">
      <c r="A36" t="s">
        <v>459</v>
      </c>
    </row>
    <row r="38" spans="1:1" x14ac:dyDescent="0.25">
      <c r="A38" t="s">
        <v>460</v>
      </c>
    </row>
    <row r="39" spans="1:1" x14ac:dyDescent="0.25">
      <c r="A39" t="s">
        <v>461</v>
      </c>
    </row>
  </sheetData>
  <pageMargins left="0.7" right="0.7" top="0.75" bottom="0.75" header="0.3" footer="0.3"/>
  <pageSetup paperSize="9" orientation="portrait" horizontalDpi="300" verticalDpi="300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D16"/>
  <sheetViews>
    <sheetView workbookViewId="0"/>
  </sheetViews>
  <sheetFormatPr defaultColWidth="11.42578125" defaultRowHeight="15" x14ac:dyDescent="0.25"/>
  <cols>
    <col min="1" max="1" width="20.7109375" customWidth="1"/>
    <col min="2" max="3" width="45.7109375" customWidth="1"/>
  </cols>
  <sheetData>
    <row r="1" spans="1:4" x14ac:dyDescent="0.25">
      <c r="A1" s="4" t="s">
        <v>161</v>
      </c>
      <c r="B1" s="6"/>
      <c r="C1" s="6"/>
      <c r="D1" s="1" t="str">
        <f>HYPERLINK("#'INDEX'!A1", "Back to INDEX")</f>
        <v>Back to INDEX</v>
      </c>
    </row>
    <row r="2" spans="1:4" x14ac:dyDescent="0.25">
      <c r="A2" s="3" t="s">
        <v>204</v>
      </c>
      <c r="B2" s="5" t="s">
        <v>2284</v>
      </c>
      <c r="C2" s="5" t="s">
        <v>581</v>
      </c>
    </row>
    <row r="3" spans="1:4" x14ac:dyDescent="0.25">
      <c r="A3" t="s">
        <v>3220</v>
      </c>
      <c r="B3" s="6" t="s">
        <v>2395</v>
      </c>
      <c r="C3" s="6" t="s">
        <v>2663</v>
      </c>
    </row>
    <row r="4" spans="1:4" x14ac:dyDescent="0.25">
      <c r="A4" t="s">
        <v>3221</v>
      </c>
      <c r="B4" s="6" t="s">
        <v>2182</v>
      </c>
      <c r="C4" s="6" t="s">
        <v>2222</v>
      </c>
    </row>
    <row r="5" spans="1:4" x14ac:dyDescent="0.25">
      <c r="A5" t="s">
        <v>3222</v>
      </c>
      <c r="B5" s="6" t="s">
        <v>2487</v>
      </c>
      <c r="C5" s="6" t="s">
        <v>2092</v>
      </c>
    </row>
    <row r="6" spans="1:4" x14ac:dyDescent="0.25">
      <c r="A6" t="s">
        <v>3223</v>
      </c>
      <c r="B6" s="6" t="s">
        <v>2423</v>
      </c>
      <c r="C6" s="6" t="s">
        <v>2341</v>
      </c>
    </row>
    <row r="7" spans="1:4" x14ac:dyDescent="0.25">
      <c r="A7" t="s">
        <v>3224</v>
      </c>
      <c r="B7" t="s">
        <v>2118</v>
      </c>
      <c r="C7" t="s">
        <v>2366</v>
      </c>
    </row>
    <row r="8" spans="1:4" x14ac:dyDescent="0.25">
      <c r="A8" s="4" t="s">
        <v>450</v>
      </c>
      <c r="B8" s="4" t="s">
        <v>854</v>
      </c>
      <c r="C8" s="4" t="s">
        <v>854</v>
      </c>
    </row>
    <row r="10" spans="1:4" x14ac:dyDescent="0.25">
      <c r="A10" t="s">
        <v>289</v>
      </c>
    </row>
    <row r="11" spans="1:4" x14ac:dyDescent="0.25">
      <c r="A11" t="s">
        <v>586</v>
      </c>
    </row>
    <row r="12" spans="1:4" x14ac:dyDescent="0.25">
      <c r="A12" t="s">
        <v>2317</v>
      </c>
    </row>
    <row r="13" spans="1:4" x14ac:dyDescent="0.25">
      <c r="A13" t="s">
        <v>2318</v>
      </c>
    </row>
    <row r="15" spans="1:4" x14ac:dyDescent="0.25">
      <c r="A15" t="s">
        <v>297</v>
      </c>
    </row>
    <row r="16" spans="1:4" x14ac:dyDescent="0.25">
      <c r="A16" t="s">
        <v>3225</v>
      </c>
    </row>
  </sheetData>
  <pageMargins left="0.7" right="0.7" top="0.75" bottom="0.75" header="0.3" footer="0.3"/>
  <pageSetup paperSize="9" orientation="portrait" horizontalDpi="300" verticalDpi="300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D26"/>
  <sheetViews>
    <sheetView workbookViewId="0"/>
  </sheetViews>
  <sheetFormatPr defaultColWidth="11.42578125" defaultRowHeight="15" x14ac:dyDescent="0.25"/>
  <cols>
    <col min="1" max="1" width="27.7109375" customWidth="1"/>
    <col min="2" max="3" width="45.7109375" customWidth="1"/>
  </cols>
  <sheetData>
    <row r="1" spans="1:4" x14ac:dyDescent="0.25">
      <c r="A1" s="4" t="s">
        <v>162</v>
      </c>
      <c r="B1" s="6"/>
      <c r="C1" s="6"/>
      <c r="D1" s="1" t="str">
        <f>HYPERLINK("#'INDEX'!A1", "Back to INDEX")</f>
        <v>Back to INDEX</v>
      </c>
    </row>
    <row r="2" spans="1:4" x14ac:dyDescent="0.25">
      <c r="A2" s="3" t="s">
        <v>204</v>
      </c>
      <c r="B2" s="5" t="s">
        <v>2284</v>
      </c>
      <c r="C2" s="5" t="s">
        <v>581</v>
      </c>
    </row>
    <row r="3" spans="1:4" x14ac:dyDescent="0.25">
      <c r="A3" t="s">
        <v>590</v>
      </c>
      <c r="B3" s="6" t="s">
        <v>204</v>
      </c>
      <c r="C3" s="6" t="s">
        <v>204</v>
      </c>
    </row>
    <row r="4" spans="1:4" x14ac:dyDescent="0.25">
      <c r="A4" t="s">
        <v>3220</v>
      </c>
      <c r="B4" s="6" t="s">
        <v>2141</v>
      </c>
      <c r="C4" s="6" t="s">
        <v>283</v>
      </c>
    </row>
    <row r="5" spans="1:4" x14ac:dyDescent="0.25">
      <c r="A5" t="s">
        <v>3221</v>
      </c>
      <c r="B5" s="6" t="s">
        <v>2804</v>
      </c>
      <c r="C5" s="6" t="s">
        <v>2134</v>
      </c>
    </row>
    <row r="6" spans="1:4" x14ac:dyDescent="0.25">
      <c r="A6" t="s">
        <v>3222</v>
      </c>
      <c r="B6" s="6" t="s">
        <v>2101</v>
      </c>
      <c r="C6" s="6" t="s">
        <v>2039</v>
      </c>
    </row>
    <row r="7" spans="1:4" x14ac:dyDescent="0.25">
      <c r="A7" t="s">
        <v>3223</v>
      </c>
      <c r="B7" s="6" t="s">
        <v>2106</v>
      </c>
      <c r="C7" s="6" t="s">
        <v>3119</v>
      </c>
    </row>
    <row r="8" spans="1:4" x14ac:dyDescent="0.25">
      <c r="A8" t="s">
        <v>3224</v>
      </c>
      <c r="B8" s="6" t="s">
        <v>2090</v>
      </c>
      <c r="C8" s="6" t="s">
        <v>2341</v>
      </c>
    </row>
    <row r="9" spans="1:4" x14ac:dyDescent="0.25">
      <c r="A9" t="s">
        <v>3203</v>
      </c>
      <c r="B9" s="6" t="s">
        <v>854</v>
      </c>
      <c r="C9" s="6" t="s">
        <v>854</v>
      </c>
    </row>
    <row r="10" spans="1:4" x14ac:dyDescent="0.25">
      <c r="A10" t="s">
        <v>595</v>
      </c>
      <c r="B10" s="6" t="s">
        <v>204</v>
      </c>
      <c r="C10" s="6" t="s">
        <v>204</v>
      </c>
    </row>
    <row r="11" spans="1:4" x14ac:dyDescent="0.25">
      <c r="A11" t="s">
        <v>3220</v>
      </c>
      <c r="B11" s="6" t="s">
        <v>884</v>
      </c>
      <c r="C11" s="6" t="s">
        <v>439</v>
      </c>
    </row>
    <row r="12" spans="1:4" x14ac:dyDescent="0.25">
      <c r="A12" t="s">
        <v>3221</v>
      </c>
      <c r="B12" s="6" t="s">
        <v>2049</v>
      </c>
      <c r="C12" s="6" t="s">
        <v>567</v>
      </c>
    </row>
    <row r="13" spans="1:4" x14ac:dyDescent="0.25">
      <c r="A13" t="s">
        <v>3222</v>
      </c>
      <c r="B13" s="6" t="s">
        <v>1919</v>
      </c>
      <c r="C13" s="6" t="s">
        <v>2360</v>
      </c>
    </row>
    <row r="14" spans="1:4" x14ac:dyDescent="0.25">
      <c r="A14" t="s">
        <v>3223</v>
      </c>
      <c r="B14" s="6" t="s">
        <v>2207</v>
      </c>
      <c r="C14" s="6" t="s">
        <v>2208</v>
      </c>
    </row>
    <row r="15" spans="1:4" x14ac:dyDescent="0.25">
      <c r="A15" t="s">
        <v>3224</v>
      </c>
      <c r="B15" t="s">
        <v>1585</v>
      </c>
      <c r="C15" t="s">
        <v>455</v>
      </c>
    </row>
    <row r="16" spans="1:4" x14ac:dyDescent="0.25">
      <c r="A16" t="s">
        <v>3204</v>
      </c>
      <c r="B16" t="s">
        <v>854</v>
      </c>
      <c r="C16" t="s">
        <v>854</v>
      </c>
    </row>
    <row r="18" spans="1:1" x14ac:dyDescent="0.25">
      <c r="A18" t="s">
        <v>289</v>
      </c>
    </row>
    <row r="19" spans="1:1" x14ac:dyDescent="0.25">
      <c r="A19" t="s">
        <v>290</v>
      </c>
    </row>
    <row r="20" spans="1:1" x14ac:dyDescent="0.25">
      <c r="A20" t="s">
        <v>2317</v>
      </c>
    </row>
    <row r="21" spans="1:1" x14ac:dyDescent="0.25">
      <c r="A21" t="s">
        <v>2318</v>
      </c>
    </row>
    <row r="22" spans="1:1" x14ac:dyDescent="0.25">
      <c r="A22" t="s">
        <v>292</v>
      </c>
    </row>
    <row r="23" spans="1:1" x14ac:dyDescent="0.25">
      <c r="A23" t="s">
        <v>293</v>
      </c>
    </row>
    <row r="25" spans="1:1" x14ac:dyDescent="0.25">
      <c r="A25" t="s">
        <v>297</v>
      </c>
    </row>
    <row r="26" spans="1:1" x14ac:dyDescent="0.25">
      <c r="A26" t="s">
        <v>3225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0"/>
  <sheetViews>
    <sheetView workbookViewId="0"/>
  </sheetViews>
  <sheetFormatPr defaultColWidth="11.42578125" defaultRowHeight="15" x14ac:dyDescent="0.25"/>
  <cols>
    <col min="1" max="1" width="54.7109375" customWidth="1"/>
    <col min="2" max="7" width="30.7109375" customWidth="1"/>
  </cols>
  <sheetData>
    <row r="1" spans="1:8" x14ac:dyDescent="0.25">
      <c r="A1" s="4" t="s">
        <v>21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x14ac:dyDescent="0.25">
      <c r="A2" s="3" t="s">
        <v>204</v>
      </c>
      <c r="B2" s="5" t="s">
        <v>680</v>
      </c>
      <c r="C2" s="5" t="s">
        <v>681</v>
      </c>
      <c r="D2" s="5" t="s">
        <v>682</v>
      </c>
      <c r="E2" s="5" t="s">
        <v>683</v>
      </c>
      <c r="F2" s="5" t="s">
        <v>684</v>
      </c>
      <c r="G2" s="5" t="s">
        <v>685</v>
      </c>
    </row>
    <row r="3" spans="1:8" x14ac:dyDescent="0.25">
      <c r="A3" t="s">
        <v>590</v>
      </c>
      <c r="B3" s="6" t="s">
        <v>204</v>
      </c>
      <c r="C3" s="6" t="s">
        <v>204</v>
      </c>
      <c r="D3" s="6" t="s">
        <v>204</v>
      </c>
      <c r="E3" s="6" t="s">
        <v>204</v>
      </c>
      <c r="F3" s="6" t="s">
        <v>204</v>
      </c>
      <c r="G3" s="6" t="s">
        <v>204</v>
      </c>
    </row>
    <row r="4" spans="1:8" x14ac:dyDescent="0.25">
      <c r="A4" t="s">
        <v>211</v>
      </c>
      <c r="B4" s="6" t="s">
        <v>411</v>
      </c>
      <c r="C4" s="6" t="s">
        <v>416</v>
      </c>
      <c r="D4" s="6" t="s">
        <v>411</v>
      </c>
      <c r="E4" s="6" t="s">
        <v>663</v>
      </c>
      <c r="F4" s="6" t="s">
        <v>705</v>
      </c>
      <c r="G4" s="6" t="s">
        <v>706</v>
      </c>
    </row>
    <row r="5" spans="1:8" x14ac:dyDescent="0.25">
      <c r="A5" t="s">
        <v>690</v>
      </c>
      <c r="B5" s="6" t="s">
        <v>582</v>
      </c>
      <c r="C5" s="6" t="s">
        <v>445</v>
      </c>
      <c r="D5" s="6" t="s">
        <v>707</v>
      </c>
      <c r="E5" s="6" t="s">
        <v>244</v>
      </c>
      <c r="F5" s="6" t="s">
        <v>708</v>
      </c>
      <c r="G5" s="6" t="s">
        <v>611</v>
      </c>
    </row>
    <row r="6" spans="1:8" x14ac:dyDescent="0.25">
      <c r="A6" t="s">
        <v>247</v>
      </c>
      <c r="B6" s="6" t="s">
        <v>694</v>
      </c>
      <c r="C6" s="6" t="s">
        <v>312</v>
      </c>
      <c r="D6" s="6" t="s">
        <v>419</v>
      </c>
      <c r="E6" s="6" t="s">
        <v>512</v>
      </c>
      <c r="F6" s="6" t="s">
        <v>527</v>
      </c>
      <c r="G6" s="6" t="s">
        <v>398</v>
      </c>
    </row>
    <row r="7" spans="1:8" x14ac:dyDescent="0.25">
      <c r="A7" t="s">
        <v>261</v>
      </c>
      <c r="B7" s="6" t="s">
        <v>709</v>
      </c>
      <c r="C7" s="6" t="s">
        <v>710</v>
      </c>
      <c r="D7" s="6" t="s">
        <v>271</v>
      </c>
      <c r="E7" s="6" t="s">
        <v>263</v>
      </c>
      <c r="F7" s="6" t="s">
        <v>711</v>
      </c>
      <c r="G7" s="6" t="s">
        <v>711</v>
      </c>
    </row>
    <row r="8" spans="1:8" x14ac:dyDescent="0.25">
      <c r="A8" t="s">
        <v>595</v>
      </c>
      <c r="B8" s="6" t="s">
        <v>204</v>
      </c>
      <c r="C8" s="6" t="s">
        <v>204</v>
      </c>
      <c r="D8" s="6" t="s">
        <v>204</v>
      </c>
      <c r="E8" s="6" t="s">
        <v>204</v>
      </c>
      <c r="F8" s="6" t="s">
        <v>204</v>
      </c>
      <c r="G8" s="6" t="s">
        <v>204</v>
      </c>
    </row>
    <row r="9" spans="1:8" x14ac:dyDescent="0.25">
      <c r="A9" t="s">
        <v>211</v>
      </c>
      <c r="B9" s="6" t="s">
        <v>712</v>
      </c>
      <c r="C9" s="6" t="s">
        <v>255</v>
      </c>
      <c r="D9" s="6" t="s">
        <v>260</v>
      </c>
      <c r="E9" s="6" t="s">
        <v>240</v>
      </c>
      <c r="F9" s="6" t="s">
        <v>596</v>
      </c>
      <c r="G9" s="6" t="s">
        <v>592</v>
      </c>
    </row>
    <row r="10" spans="1:8" x14ac:dyDescent="0.25">
      <c r="A10" t="s">
        <v>690</v>
      </c>
      <c r="B10" s="6" t="s">
        <v>467</v>
      </c>
      <c r="C10" s="6" t="s">
        <v>250</v>
      </c>
      <c r="D10" s="6" t="s">
        <v>467</v>
      </c>
      <c r="E10" s="6" t="s">
        <v>507</v>
      </c>
      <c r="F10" s="6" t="s">
        <v>516</v>
      </c>
      <c r="G10" s="6" t="s">
        <v>713</v>
      </c>
    </row>
    <row r="11" spans="1:8" x14ac:dyDescent="0.25">
      <c r="A11" t="s">
        <v>247</v>
      </c>
      <c r="B11" t="s">
        <v>714</v>
      </c>
      <c r="C11" t="s">
        <v>712</v>
      </c>
      <c r="D11" t="s">
        <v>559</v>
      </c>
      <c r="E11" t="s">
        <v>715</v>
      </c>
      <c r="F11" t="s">
        <v>716</v>
      </c>
      <c r="G11" t="s">
        <v>676</v>
      </c>
    </row>
    <row r="12" spans="1:8" x14ac:dyDescent="0.25">
      <c r="A12" t="s">
        <v>261</v>
      </c>
      <c r="B12" t="s">
        <v>717</v>
      </c>
      <c r="C12" t="s">
        <v>718</v>
      </c>
      <c r="D12" t="s">
        <v>717</v>
      </c>
      <c r="E12" t="s">
        <v>719</v>
      </c>
      <c r="F12" t="s">
        <v>720</v>
      </c>
      <c r="G12" t="s">
        <v>267</v>
      </c>
    </row>
    <row r="14" spans="1:8" x14ac:dyDescent="0.25">
      <c r="A14" t="s">
        <v>289</v>
      </c>
    </row>
    <row r="15" spans="1:8" x14ac:dyDescent="0.25">
      <c r="A15" t="s">
        <v>290</v>
      </c>
    </row>
    <row r="16" spans="1:8" x14ac:dyDescent="0.25">
      <c r="A16" t="s">
        <v>701</v>
      </c>
    </row>
    <row r="17" spans="1:1" x14ac:dyDescent="0.25">
      <c r="A17" t="s">
        <v>702</v>
      </c>
    </row>
    <row r="18" spans="1:1" x14ac:dyDescent="0.25">
      <c r="A18" t="s">
        <v>587</v>
      </c>
    </row>
    <row r="19" spans="1:1" x14ac:dyDescent="0.25">
      <c r="A19" t="s">
        <v>588</v>
      </c>
    </row>
    <row r="20" spans="1:1" x14ac:dyDescent="0.25">
      <c r="A20" t="s">
        <v>292</v>
      </c>
    </row>
    <row r="21" spans="1:1" x14ac:dyDescent="0.25">
      <c r="A21" t="s">
        <v>293</v>
      </c>
    </row>
    <row r="22" spans="1:1" x14ac:dyDescent="0.25">
      <c r="A22" t="s">
        <v>457</v>
      </c>
    </row>
    <row r="23" spans="1:1" x14ac:dyDescent="0.25">
      <c r="A23" t="s">
        <v>703</v>
      </c>
    </row>
    <row r="24" spans="1:1" x14ac:dyDescent="0.25">
      <c r="A24" t="s">
        <v>704</v>
      </c>
    </row>
    <row r="26" spans="1:1" x14ac:dyDescent="0.25">
      <c r="A26" t="s">
        <v>297</v>
      </c>
    </row>
    <row r="27" spans="1:1" x14ac:dyDescent="0.25">
      <c r="A27" t="s">
        <v>298</v>
      </c>
    </row>
    <row r="28" spans="1:1" x14ac:dyDescent="0.25">
      <c r="A28" t="s">
        <v>299</v>
      </c>
    </row>
    <row r="29" spans="1:1" x14ac:dyDescent="0.25">
      <c r="A29" t="s">
        <v>300</v>
      </c>
    </row>
    <row r="30" spans="1:1" x14ac:dyDescent="0.25">
      <c r="A30" t="s">
        <v>301</v>
      </c>
    </row>
  </sheetData>
  <pageMargins left="0.7" right="0.7" top="0.75" bottom="0.75" header="0.3" footer="0.3"/>
  <pageSetup paperSize="9" orientation="portrait" horizontalDpi="300" verticalDpi="300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D16"/>
  <sheetViews>
    <sheetView workbookViewId="0"/>
  </sheetViews>
  <sheetFormatPr defaultColWidth="11.42578125" defaultRowHeight="15" x14ac:dyDescent="0.25"/>
  <cols>
    <col min="1" max="1" width="10.7109375" customWidth="1"/>
    <col min="2" max="3" width="45.7109375" customWidth="1"/>
  </cols>
  <sheetData>
    <row r="1" spans="1:4" x14ac:dyDescent="0.25">
      <c r="A1" s="4" t="s">
        <v>164</v>
      </c>
      <c r="B1" s="6"/>
      <c r="C1" s="6"/>
      <c r="D1" s="1" t="str">
        <f>HYPERLINK("#'INDEX'!A1", "Back to INDEX")</f>
        <v>Back to INDEX</v>
      </c>
    </row>
    <row r="2" spans="1:4" x14ac:dyDescent="0.25">
      <c r="A2" s="3" t="s">
        <v>204</v>
      </c>
      <c r="B2" s="5" t="s">
        <v>2284</v>
      </c>
      <c r="C2" s="5" t="s">
        <v>581</v>
      </c>
    </row>
    <row r="3" spans="1:4" x14ac:dyDescent="0.25">
      <c r="A3" t="s">
        <v>3226</v>
      </c>
      <c r="B3" s="6" t="s">
        <v>2166</v>
      </c>
      <c r="C3" s="6" t="s">
        <v>2445</v>
      </c>
    </row>
    <row r="4" spans="1:4" x14ac:dyDescent="0.25">
      <c r="A4" t="s">
        <v>3227</v>
      </c>
      <c r="B4" s="6" t="s">
        <v>3213</v>
      </c>
      <c r="C4" s="6" t="s">
        <v>2099</v>
      </c>
    </row>
    <row r="5" spans="1:4" x14ac:dyDescent="0.25">
      <c r="A5" t="s">
        <v>3228</v>
      </c>
      <c r="B5" s="6" t="s">
        <v>2103</v>
      </c>
      <c r="C5" s="6" t="s">
        <v>2108</v>
      </c>
    </row>
    <row r="6" spans="1:4" x14ac:dyDescent="0.25">
      <c r="A6" t="s">
        <v>3229</v>
      </c>
      <c r="B6" s="6" t="s">
        <v>2277</v>
      </c>
      <c r="C6" s="6" t="s">
        <v>2109</v>
      </c>
    </row>
    <row r="7" spans="1:4" x14ac:dyDescent="0.25">
      <c r="A7" t="s">
        <v>3230</v>
      </c>
      <c r="B7" t="s">
        <v>1585</v>
      </c>
      <c r="C7" t="s">
        <v>2208</v>
      </c>
    </row>
    <row r="8" spans="1:4" x14ac:dyDescent="0.25">
      <c r="A8" s="4" t="s">
        <v>450</v>
      </c>
      <c r="B8" s="4" t="s">
        <v>854</v>
      </c>
      <c r="C8" s="4" t="s">
        <v>854</v>
      </c>
    </row>
    <row r="10" spans="1:4" x14ac:dyDescent="0.25">
      <c r="A10" t="s">
        <v>289</v>
      </c>
    </row>
    <row r="11" spans="1:4" x14ac:dyDescent="0.25">
      <c r="A11" t="s">
        <v>586</v>
      </c>
    </row>
    <row r="12" spans="1:4" x14ac:dyDescent="0.25">
      <c r="A12" t="s">
        <v>2317</v>
      </c>
    </row>
    <row r="13" spans="1:4" x14ac:dyDescent="0.25">
      <c r="A13" t="s">
        <v>2318</v>
      </c>
    </row>
    <row r="15" spans="1:4" x14ac:dyDescent="0.25">
      <c r="A15" t="s">
        <v>297</v>
      </c>
    </row>
    <row r="16" spans="1:4" x14ac:dyDescent="0.25">
      <c r="A16" t="s">
        <v>3231</v>
      </c>
    </row>
  </sheetData>
  <pageMargins left="0.7" right="0.7" top="0.75" bottom="0.75" header="0.3" footer="0.3"/>
  <pageSetup paperSize="9" orientation="portrait" horizontalDpi="300" verticalDpi="300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D26"/>
  <sheetViews>
    <sheetView workbookViewId="0"/>
  </sheetViews>
  <sheetFormatPr defaultColWidth="11.42578125" defaultRowHeight="15" x14ac:dyDescent="0.25"/>
  <cols>
    <col min="1" max="1" width="27.7109375" customWidth="1"/>
    <col min="2" max="3" width="45.7109375" customWidth="1"/>
  </cols>
  <sheetData>
    <row r="1" spans="1:4" x14ac:dyDescent="0.25">
      <c r="A1" s="4" t="s">
        <v>165</v>
      </c>
      <c r="B1" s="6"/>
      <c r="C1" s="6"/>
      <c r="D1" s="1" t="str">
        <f>HYPERLINK("#'INDEX'!A1", "Back to INDEX")</f>
        <v>Back to INDEX</v>
      </c>
    </row>
    <row r="2" spans="1:4" x14ac:dyDescent="0.25">
      <c r="A2" s="3" t="s">
        <v>204</v>
      </c>
      <c r="B2" s="5" t="s">
        <v>2284</v>
      </c>
      <c r="C2" s="5" t="s">
        <v>581</v>
      </c>
    </row>
    <row r="3" spans="1:4" x14ac:dyDescent="0.25">
      <c r="A3" t="s">
        <v>590</v>
      </c>
      <c r="B3" s="6" t="s">
        <v>204</v>
      </c>
      <c r="C3" s="6" t="s">
        <v>204</v>
      </c>
    </row>
    <row r="4" spans="1:4" x14ac:dyDescent="0.25">
      <c r="A4" t="s">
        <v>3226</v>
      </c>
      <c r="B4" s="6" t="s">
        <v>970</v>
      </c>
      <c r="C4" s="6" t="s">
        <v>2093</v>
      </c>
    </row>
    <row r="5" spans="1:4" x14ac:dyDescent="0.25">
      <c r="A5" t="s">
        <v>3227</v>
      </c>
      <c r="B5" s="6" t="s">
        <v>2808</v>
      </c>
      <c r="C5" s="6" t="s">
        <v>2006</v>
      </c>
    </row>
    <row r="6" spans="1:4" x14ac:dyDescent="0.25">
      <c r="A6" t="s">
        <v>3228</v>
      </c>
      <c r="B6" s="6" t="s">
        <v>2073</v>
      </c>
      <c r="C6" s="6" t="s">
        <v>454</v>
      </c>
    </row>
    <row r="7" spans="1:4" x14ac:dyDescent="0.25">
      <c r="A7" t="s">
        <v>3229</v>
      </c>
      <c r="B7" s="6" t="s">
        <v>2082</v>
      </c>
      <c r="C7" s="6" t="s">
        <v>2349</v>
      </c>
    </row>
    <row r="8" spans="1:4" x14ac:dyDescent="0.25">
      <c r="A8" t="s">
        <v>3230</v>
      </c>
      <c r="B8" s="6" t="s">
        <v>534</v>
      </c>
      <c r="C8" s="6" t="s">
        <v>2257</v>
      </c>
    </row>
    <row r="9" spans="1:4" x14ac:dyDescent="0.25">
      <c r="A9" t="s">
        <v>3203</v>
      </c>
      <c r="B9" s="6" t="s">
        <v>854</v>
      </c>
      <c r="C9" s="6" t="s">
        <v>854</v>
      </c>
    </row>
    <row r="10" spans="1:4" x14ac:dyDescent="0.25">
      <c r="A10" t="s">
        <v>595</v>
      </c>
      <c r="B10" s="6" t="s">
        <v>204</v>
      </c>
      <c r="C10" s="6" t="s">
        <v>204</v>
      </c>
    </row>
    <row r="11" spans="1:4" x14ac:dyDescent="0.25">
      <c r="A11" t="s">
        <v>3226</v>
      </c>
      <c r="B11" s="6" t="s">
        <v>628</v>
      </c>
      <c r="C11" s="6" t="s">
        <v>723</v>
      </c>
    </row>
    <row r="12" spans="1:4" x14ac:dyDescent="0.25">
      <c r="A12" t="s">
        <v>3227</v>
      </c>
      <c r="B12" s="6" t="s">
        <v>2352</v>
      </c>
      <c r="C12" s="6" t="s">
        <v>2080</v>
      </c>
    </row>
    <row r="13" spans="1:4" x14ac:dyDescent="0.25">
      <c r="A13" t="s">
        <v>3228</v>
      </c>
      <c r="B13" s="6" t="s">
        <v>536</v>
      </c>
      <c r="C13" s="6" t="s">
        <v>2050</v>
      </c>
    </row>
    <row r="14" spans="1:4" x14ac:dyDescent="0.25">
      <c r="A14" t="s">
        <v>3229</v>
      </c>
      <c r="B14" s="6" t="s">
        <v>2193</v>
      </c>
      <c r="C14" s="6" t="s">
        <v>2121</v>
      </c>
    </row>
    <row r="15" spans="1:4" x14ac:dyDescent="0.25">
      <c r="A15" t="s">
        <v>3230</v>
      </c>
      <c r="B15" t="s">
        <v>2121</v>
      </c>
      <c r="C15" t="s">
        <v>2247</v>
      </c>
    </row>
    <row r="16" spans="1:4" x14ac:dyDescent="0.25">
      <c r="A16" t="s">
        <v>3204</v>
      </c>
      <c r="B16" t="s">
        <v>854</v>
      </c>
      <c r="C16" t="s">
        <v>854</v>
      </c>
    </row>
    <row r="18" spans="1:1" x14ac:dyDescent="0.25">
      <c r="A18" t="s">
        <v>289</v>
      </c>
    </row>
    <row r="19" spans="1:1" x14ac:dyDescent="0.25">
      <c r="A19" t="s">
        <v>290</v>
      </c>
    </row>
    <row r="20" spans="1:1" x14ac:dyDescent="0.25">
      <c r="A20" t="s">
        <v>2317</v>
      </c>
    </row>
    <row r="21" spans="1:1" x14ac:dyDescent="0.25">
      <c r="A21" t="s">
        <v>2318</v>
      </c>
    </row>
    <row r="22" spans="1:1" x14ac:dyDescent="0.25">
      <c r="A22" t="s">
        <v>292</v>
      </c>
    </row>
    <row r="23" spans="1:1" x14ac:dyDescent="0.25">
      <c r="A23" t="s">
        <v>293</v>
      </c>
    </row>
    <row r="25" spans="1:1" x14ac:dyDescent="0.25">
      <c r="A25" t="s">
        <v>297</v>
      </c>
    </row>
    <row r="26" spans="1:1" x14ac:dyDescent="0.25">
      <c r="A26" t="s">
        <v>3231</v>
      </c>
    </row>
  </sheetData>
  <pageMargins left="0.7" right="0.7" top="0.75" bottom="0.75" header="0.3" footer="0.3"/>
  <pageSetup paperSize="9" orientation="portrait" horizontalDpi="300" verticalDpi="300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D12"/>
  <sheetViews>
    <sheetView workbookViewId="0"/>
  </sheetViews>
  <sheetFormatPr defaultColWidth="11.42578125" defaultRowHeight="15" x14ac:dyDescent="0.25"/>
  <cols>
    <col min="1" max="1" width="13.7109375" customWidth="1"/>
    <col min="2" max="3" width="45.7109375" customWidth="1"/>
  </cols>
  <sheetData>
    <row r="1" spans="1:4" x14ac:dyDescent="0.25">
      <c r="A1" s="4" t="s">
        <v>166</v>
      </c>
      <c r="B1" s="6"/>
      <c r="C1" s="6"/>
      <c r="D1" s="1" t="str">
        <f>HYPERLINK("#'INDEX'!A1", "Back to INDEX")</f>
        <v>Back to INDEX</v>
      </c>
    </row>
    <row r="2" spans="1:4" x14ac:dyDescent="0.25">
      <c r="A2" s="3" t="s">
        <v>204</v>
      </c>
      <c r="B2" s="3" t="s">
        <v>2284</v>
      </c>
      <c r="C2" s="3" t="s">
        <v>581</v>
      </c>
    </row>
    <row r="3" spans="1:4" x14ac:dyDescent="0.25">
      <c r="A3" t="s">
        <v>2828</v>
      </c>
      <c r="B3" t="s">
        <v>2314</v>
      </c>
      <c r="C3" t="s">
        <v>2315</v>
      </c>
    </row>
    <row r="5" spans="1:4" x14ac:dyDescent="0.25">
      <c r="A5" t="s">
        <v>289</v>
      </c>
    </row>
    <row r="6" spans="1:4" x14ac:dyDescent="0.25">
      <c r="A6" t="s">
        <v>586</v>
      </c>
    </row>
    <row r="7" spans="1:4" x14ac:dyDescent="0.25">
      <c r="A7" t="s">
        <v>2317</v>
      </c>
    </row>
    <row r="8" spans="1:4" x14ac:dyDescent="0.25">
      <c r="A8" t="s">
        <v>2318</v>
      </c>
    </row>
    <row r="9" spans="1:4" x14ac:dyDescent="0.25">
      <c r="A9" t="s">
        <v>291</v>
      </c>
    </row>
    <row r="11" spans="1:4" x14ac:dyDescent="0.25">
      <c r="A11" t="s">
        <v>297</v>
      </c>
    </row>
    <row r="12" spans="1:4" x14ac:dyDescent="0.25">
      <c r="A12" t="s">
        <v>2358</v>
      </c>
    </row>
  </sheetData>
  <pageMargins left="0.7" right="0.7" top="0.75" bottom="0.75" header="0.3" footer="0.3"/>
  <pageSetup paperSize="9" orientation="portrait" horizontalDpi="300" verticalDpi="300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D15"/>
  <sheetViews>
    <sheetView workbookViewId="0"/>
  </sheetViews>
  <sheetFormatPr defaultColWidth="11.42578125" defaultRowHeight="15" x14ac:dyDescent="0.25"/>
  <cols>
    <col min="1" max="1" width="23.7109375" customWidth="1"/>
    <col min="2" max="3" width="45.7109375" customWidth="1"/>
  </cols>
  <sheetData>
    <row r="1" spans="1:4" x14ac:dyDescent="0.25">
      <c r="A1" s="4" t="s">
        <v>167</v>
      </c>
      <c r="B1" s="6"/>
      <c r="C1" s="6"/>
      <c r="D1" s="1" t="str">
        <f>HYPERLINK("#'INDEX'!A1", "Back to INDEX")</f>
        <v>Back to INDEX</v>
      </c>
    </row>
    <row r="2" spans="1:4" x14ac:dyDescent="0.25">
      <c r="A2" s="3" t="s">
        <v>204</v>
      </c>
      <c r="B2" s="5" t="s">
        <v>2284</v>
      </c>
      <c r="C2" s="5" t="s">
        <v>581</v>
      </c>
    </row>
    <row r="3" spans="1:4" x14ac:dyDescent="0.25">
      <c r="A3" t="s">
        <v>590</v>
      </c>
      <c r="B3" s="6" t="s">
        <v>2327</v>
      </c>
      <c r="C3" s="6" t="s">
        <v>2328</v>
      </c>
    </row>
    <row r="4" spans="1:4" x14ac:dyDescent="0.25">
      <c r="A4" t="s">
        <v>595</v>
      </c>
      <c r="B4" t="s">
        <v>2333</v>
      </c>
      <c r="C4" t="s">
        <v>2245</v>
      </c>
    </row>
    <row r="5" spans="1:4" x14ac:dyDescent="0.25">
      <c r="A5" s="4" t="s">
        <v>450</v>
      </c>
      <c r="B5" s="4" t="s">
        <v>2137</v>
      </c>
      <c r="C5" s="4" t="s">
        <v>2171</v>
      </c>
    </row>
    <row r="7" spans="1:4" x14ac:dyDescent="0.25">
      <c r="A7" t="s">
        <v>289</v>
      </c>
    </row>
    <row r="8" spans="1:4" x14ac:dyDescent="0.25">
      <c r="A8" t="s">
        <v>290</v>
      </c>
    </row>
    <row r="9" spans="1:4" x14ac:dyDescent="0.25">
      <c r="A9" t="s">
        <v>2317</v>
      </c>
    </row>
    <row r="10" spans="1:4" x14ac:dyDescent="0.25">
      <c r="A10" t="s">
        <v>2318</v>
      </c>
    </row>
    <row r="11" spans="1:4" x14ac:dyDescent="0.25">
      <c r="A11" t="s">
        <v>292</v>
      </c>
    </row>
    <row r="12" spans="1:4" x14ac:dyDescent="0.25">
      <c r="A12" t="s">
        <v>293</v>
      </c>
    </row>
    <row r="14" spans="1:4" x14ac:dyDescent="0.25">
      <c r="A14" t="s">
        <v>297</v>
      </c>
    </row>
    <row r="15" spans="1:4" x14ac:dyDescent="0.25">
      <c r="A15" t="s">
        <v>2358</v>
      </c>
    </row>
  </sheetData>
  <pageMargins left="0.7" right="0.7" top="0.75" bottom="0.75" header="0.3" footer="0.3"/>
  <pageSetup paperSize="9" orientation="portrait" horizontalDpi="300" verticalDpi="300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E13"/>
  <sheetViews>
    <sheetView workbookViewId="0"/>
  </sheetViews>
  <sheetFormatPr defaultColWidth="11.42578125" defaultRowHeight="15" x14ac:dyDescent="0.25"/>
  <cols>
    <col min="1" max="1" width="8.7109375" customWidth="1"/>
    <col min="2" max="4" width="30.7109375" customWidth="1"/>
  </cols>
  <sheetData>
    <row r="1" spans="1:5" x14ac:dyDescent="0.25">
      <c r="A1" s="4" t="s">
        <v>168</v>
      </c>
      <c r="B1" s="6"/>
      <c r="C1" s="6"/>
      <c r="D1" s="6"/>
      <c r="E1" s="1" t="str">
        <f>HYPERLINK("#'INDEX'!A1", "Back to INDEX")</f>
        <v>Back to INDEX</v>
      </c>
    </row>
    <row r="2" spans="1:5" x14ac:dyDescent="0.25">
      <c r="A2" s="3" t="s">
        <v>204</v>
      </c>
      <c r="B2" s="5" t="s">
        <v>3232</v>
      </c>
      <c r="C2" s="5" t="s">
        <v>966</v>
      </c>
      <c r="D2" s="5" t="s">
        <v>967</v>
      </c>
    </row>
    <row r="3" spans="1:5" x14ac:dyDescent="0.25">
      <c r="A3" t="s">
        <v>968</v>
      </c>
      <c r="B3" s="6" t="s">
        <v>3233</v>
      </c>
      <c r="C3" s="6" t="s">
        <v>3234</v>
      </c>
      <c r="D3" s="6" t="s">
        <v>3235</v>
      </c>
    </row>
    <row r="4" spans="1:5" x14ac:dyDescent="0.25">
      <c r="A4" t="s">
        <v>976</v>
      </c>
      <c r="B4" s="6" t="s">
        <v>3236</v>
      </c>
      <c r="C4" s="6" t="s">
        <v>3237</v>
      </c>
      <c r="D4" s="6" t="s">
        <v>3238</v>
      </c>
    </row>
    <row r="5" spans="1:5" x14ac:dyDescent="0.25">
      <c r="A5" t="s">
        <v>977</v>
      </c>
      <c r="B5" t="s">
        <v>3239</v>
      </c>
      <c r="C5" t="s">
        <v>3240</v>
      </c>
      <c r="D5" t="s">
        <v>3241</v>
      </c>
    </row>
    <row r="6" spans="1:5" x14ac:dyDescent="0.25">
      <c r="A6" s="4" t="s">
        <v>975</v>
      </c>
      <c r="B6" s="4" t="s">
        <v>3242</v>
      </c>
      <c r="C6" s="4" t="s">
        <v>3243</v>
      </c>
      <c r="D6" s="4" t="s">
        <v>3244</v>
      </c>
    </row>
    <row r="8" spans="1:5" x14ac:dyDescent="0.25">
      <c r="A8" t="s">
        <v>289</v>
      </c>
    </row>
    <row r="9" spans="1:5" x14ac:dyDescent="0.25">
      <c r="A9" t="s">
        <v>586</v>
      </c>
    </row>
    <row r="10" spans="1:5" x14ac:dyDescent="0.25">
      <c r="A10" t="s">
        <v>3245</v>
      </c>
    </row>
    <row r="11" spans="1:5" x14ac:dyDescent="0.25">
      <c r="A11" t="s">
        <v>979</v>
      </c>
    </row>
    <row r="12" spans="1:5" x14ac:dyDescent="0.25">
      <c r="A12" t="s">
        <v>980</v>
      </c>
    </row>
    <row r="13" spans="1:5" x14ac:dyDescent="0.25">
      <c r="A13" t="s">
        <v>3246</v>
      </c>
    </row>
  </sheetData>
  <pageMargins left="0.7" right="0.7" top="0.75" bottom="0.75" header="0.3" footer="0.3"/>
  <pageSetup paperSize="9" orientation="portrait" horizontalDpi="300" verticalDpi="300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E13"/>
  <sheetViews>
    <sheetView workbookViewId="0"/>
  </sheetViews>
  <sheetFormatPr defaultColWidth="11.42578125" defaultRowHeight="15" x14ac:dyDescent="0.25"/>
  <cols>
    <col min="1" max="1" width="8.7109375" customWidth="1"/>
    <col min="2" max="4" width="30.7109375" customWidth="1"/>
  </cols>
  <sheetData>
    <row r="1" spans="1:5" x14ac:dyDescent="0.25">
      <c r="A1" s="4" t="s">
        <v>169</v>
      </c>
      <c r="B1" s="6"/>
      <c r="C1" s="6"/>
      <c r="D1" s="6"/>
      <c r="E1" s="1" t="str">
        <f>HYPERLINK("#'INDEX'!A1", "Back to INDEX")</f>
        <v>Back to INDEX</v>
      </c>
    </row>
    <row r="2" spans="1:5" x14ac:dyDescent="0.25">
      <c r="A2" s="3" t="s">
        <v>204</v>
      </c>
      <c r="B2" s="5" t="s">
        <v>3232</v>
      </c>
      <c r="C2" s="5" t="s">
        <v>966</v>
      </c>
      <c r="D2" s="5" t="s">
        <v>967</v>
      </c>
    </row>
    <row r="3" spans="1:5" x14ac:dyDescent="0.25">
      <c r="A3" t="s">
        <v>968</v>
      </c>
      <c r="B3" s="6" t="s">
        <v>2382</v>
      </c>
      <c r="C3" s="6" t="s">
        <v>2805</v>
      </c>
      <c r="D3" s="6" t="s">
        <v>2147</v>
      </c>
    </row>
    <row r="4" spans="1:5" x14ac:dyDescent="0.25">
      <c r="A4" t="s">
        <v>976</v>
      </c>
      <c r="B4" s="6" t="s">
        <v>2049</v>
      </c>
      <c r="C4" s="6" t="s">
        <v>3247</v>
      </c>
      <c r="D4" s="6" t="s">
        <v>2156</v>
      </c>
    </row>
    <row r="5" spans="1:5" x14ac:dyDescent="0.25">
      <c r="A5" t="s">
        <v>977</v>
      </c>
      <c r="B5" t="s">
        <v>2125</v>
      </c>
      <c r="C5" t="s">
        <v>2007</v>
      </c>
      <c r="D5" t="s">
        <v>2170</v>
      </c>
    </row>
    <row r="6" spans="1:5" x14ac:dyDescent="0.25">
      <c r="A6" s="4" t="s">
        <v>975</v>
      </c>
      <c r="B6" s="4" t="s">
        <v>282</v>
      </c>
      <c r="C6" s="4" t="s">
        <v>3248</v>
      </c>
      <c r="D6" s="4" t="s">
        <v>2773</v>
      </c>
    </row>
    <row r="8" spans="1:5" x14ac:dyDescent="0.25">
      <c r="A8" t="s">
        <v>289</v>
      </c>
    </row>
    <row r="9" spans="1:5" x14ac:dyDescent="0.25">
      <c r="A9" t="s">
        <v>665</v>
      </c>
    </row>
    <row r="10" spans="1:5" x14ac:dyDescent="0.25">
      <c r="A10" t="s">
        <v>3245</v>
      </c>
    </row>
    <row r="11" spans="1:5" x14ac:dyDescent="0.25">
      <c r="A11" t="s">
        <v>979</v>
      </c>
    </row>
    <row r="12" spans="1:5" x14ac:dyDescent="0.25">
      <c r="A12" t="s">
        <v>980</v>
      </c>
    </row>
    <row r="13" spans="1:5" x14ac:dyDescent="0.25">
      <c r="A13" t="s">
        <v>3246</v>
      </c>
    </row>
  </sheetData>
  <pageMargins left="0.7" right="0.7" top="0.75" bottom="0.75" header="0.3" footer="0.3"/>
  <pageSetup paperSize="9" orientation="portrait" horizontalDpi="300" verticalDpi="300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E13"/>
  <sheetViews>
    <sheetView workbookViewId="0"/>
  </sheetViews>
  <sheetFormatPr defaultColWidth="11.42578125" defaultRowHeight="15" x14ac:dyDescent="0.25"/>
  <cols>
    <col min="1" max="1" width="8.7109375" customWidth="1"/>
    <col min="2" max="4" width="30.7109375" customWidth="1"/>
  </cols>
  <sheetData>
    <row r="1" spans="1:5" x14ac:dyDescent="0.25">
      <c r="A1" s="4" t="s">
        <v>170</v>
      </c>
      <c r="B1" s="6"/>
      <c r="C1" s="6"/>
      <c r="D1" s="6"/>
      <c r="E1" s="1" t="str">
        <f>HYPERLINK("#'INDEX'!A1", "Back to INDEX")</f>
        <v>Back to INDEX</v>
      </c>
    </row>
    <row r="2" spans="1:5" x14ac:dyDescent="0.25">
      <c r="A2" s="3" t="s">
        <v>204</v>
      </c>
      <c r="B2" s="5" t="s">
        <v>3232</v>
      </c>
      <c r="C2" s="5" t="s">
        <v>966</v>
      </c>
      <c r="D2" s="5" t="s">
        <v>967</v>
      </c>
    </row>
    <row r="3" spans="1:5" x14ac:dyDescent="0.25">
      <c r="A3" t="s">
        <v>968</v>
      </c>
      <c r="B3" s="6" t="s">
        <v>2386</v>
      </c>
      <c r="C3" s="6" t="s">
        <v>2450</v>
      </c>
      <c r="D3" s="6" t="s">
        <v>2339</v>
      </c>
    </row>
    <row r="4" spans="1:5" x14ac:dyDescent="0.25">
      <c r="A4" t="s">
        <v>976</v>
      </c>
      <c r="B4" s="6" t="s">
        <v>2380</v>
      </c>
      <c r="C4" s="6" t="s">
        <v>2171</v>
      </c>
      <c r="D4" s="6" t="s">
        <v>2800</v>
      </c>
    </row>
    <row r="5" spans="1:5" x14ac:dyDescent="0.25">
      <c r="A5" t="s">
        <v>977</v>
      </c>
      <c r="B5" t="s">
        <v>2491</v>
      </c>
      <c r="C5" t="s">
        <v>2806</v>
      </c>
      <c r="D5" t="s">
        <v>2452</v>
      </c>
    </row>
    <row r="6" spans="1:5" x14ac:dyDescent="0.25">
      <c r="A6" s="4" t="s">
        <v>975</v>
      </c>
      <c r="B6" s="4" t="s">
        <v>1918</v>
      </c>
      <c r="C6" s="4" t="s">
        <v>2007</v>
      </c>
      <c r="D6" s="4" t="s">
        <v>2460</v>
      </c>
    </row>
    <row r="8" spans="1:5" x14ac:dyDescent="0.25">
      <c r="A8" t="s">
        <v>289</v>
      </c>
    </row>
    <row r="9" spans="1:5" x14ac:dyDescent="0.25">
      <c r="A9" t="s">
        <v>679</v>
      </c>
    </row>
    <row r="10" spans="1:5" x14ac:dyDescent="0.25">
      <c r="A10" t="s">
        <v>3245</v>
      </c>
    </row>
    <row r="11" spans="1:5" x14ac:dyDescent="0.25">
      <c r="A11" t="s">
        <v>979</v>
      </c>
    </row>
    <row r="12" spans="1:5" x14ac:dyDescent="0.25">
      <c r="A12" t="s">
        <v>980</v>
      </c>
    </row>
    <row r="13" spans="1:5" x14ac:dyDescent="0.25">
      <c r="A13" t="s">
        <v>3246</v>
      </c>
    </row>
  </sheetData>
  <pageMargins left="0.7" right="0.7" top="0.75" bottom="0.75" header="0.3" footer="0.3"/>
  <pageSetup paperSize="9" orientation="portrait" horizontalDpi="300" verticalDpi="300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E24"/>
  <sheetViews>
    <sheetView workbookViewId="0"/>
  </sheetViews>
  <sheetFormatPr defaultColWidth="11.42578125" defaultRowHeight="15" x14ac:dyDescent="0.25"/>
  <cols>
    <col min="1" max="1" width="8.7109375" customWidth="1"/>
    <col min="2" max="4" width="30.7109375" customWidth="1"/>
  </cols>
  <sheetData>
    <row r="1" spans="1:5" x14ac:dyDescent="0.25">
      <c r="A1" s="4" t="s">
        <v>171</v>
      </c>
      <c r="B1" s="6"/>
      <c r="C1" s="6"/>
      <c r="D1" s="6"/>
      <c r="E1" s="1" t="str">
        <f>HYPERLINK("#'INDEX'!A1", "Back to INDEX")</f>
        <v>Back to INDEX</v>
      </c>
    </row>
    <row r="2" spans="1:5" x14ac:dyDescent="0.25">
      <c r="A2" s="3" t="s">
        <v>204</v>
      </c>
      <c r="B2" s="5" t="s">
        <v>3232</v>
      </c>
      <c r="C2" s="5" t="s">
        <v>966</v>
      </c>
      <c r="D2" s="5" t="s">
        <v>967</v>
      </c>
    </row>
    <row r="3" spans="1:5" x14ac:dyDescent="0.25">
      <c r="A3" t="s">
        <v>968</v>
      </c>
      <c r="B3" s="6" t="s">
        <v>204</v>
      </c>
      <c r="C3" s="6" t="s">
        <v>204</v>
      </c>
      <c r="D3" s="6" t="s">
        <v>204</v>
      </c>
    </row>
    <row r="4" spans="1:5" x14ac:dyDescent="0.25">
      <c r="A4" t="s">
        <v>969</v>
      </c>
      <c r="B4" s="6" t="s">
        <v>3249</v>
      </c>
      <c r="C4" s="6" t="s">
        <v>3250</v>
      </c>
      <c r="D4" s="6" t="s">
        <v>3251</v>
      </c>
    </row>
    <row r="5" spans="1:5" x14ac:dyDescent="0.25">
      <c r="A5" t="s">
        <v>971</v>
      </c>
      <c r="B5" s="6" t="s">
        <v>3252</v>
      </c>
      <c r="C5" s="6" t="s">
        <v>3253</v>
      </c>
      <c r="D5" s="6" t="s">
        <v>3254</v>
      </c>
    </row>
    <row r="6" spans="1:5" x14ac:dyDescent="0.25">
      <c r="A6" t="s">
        <v>973</v>
      </c>
      <c r="B6" s="6" t="s">
        <v>3255</v>
      </c>
      <c r="C6" s="6" t="s">
        <v>3256</v>
      </c>
      <c r="D6" s="6" t="s">
        <v>3257</v>
      </c>
    </row>
    <row r="7" spans="1:5" x14ac:dyDescent="0.25">
      <c r="A7" s="4" t="s">
        <v>975</v>
      </c>
      <c r="B7" s="4" t="s">
        <v>3233</v>
      </c>
      <c r="C7" s="4" t="s">
        <v>3234</v>
      </c>
      <c r="D7" s="4" t="s">
        <v>3235</v>
      </c>
    </row>
    <row r="8" spans="1:5" x14ac:dyDescent="0.25">
      <c r="A8" t="s">
        <v>976</v>
      </c>
      <c r="B8" s="6" t="s">
        <v>204</v>
      </c>
      <c r="C8" s="6" t="s">
        <v>204</v>
      </c>
      <c r="D8" s="6" t="s">
        <v>204</v>
      </c>
    </row>
    <row r="9" spans="1:5" x14ac:dyDescent="0.25">
      <c r="A9" t="s">
        <v>969</v>
      </c>
      <c r="B9" s="6" t="s">
        <v>3258</v>
      </c>
      <c r="C9" s="6" t="s">
        <v>3259</v>
      </c>
      <c r="D9" s="6" t="s">
        <v>3260</v>
      </c>
    </row>
    <row r="10" spans="1:5" x14ac:dyDescent="0.25">
      <c r="A10" t="s">
        <v>971</v>
      </c>
      <c r="B10" s="6" t="s">
        <v>3261</v>
      </c>
      <c r="C10" s="6" t="s">
        <v>3262</v>
      </c>
      <c r="D10" s="6" t="s">
        <v>3263</v>
      </c>
    </row>
    <row r="11" spans="1:5" x14ac:dyDescent="0.25">
      <c r="A11" t="s">
        <v>973</v>
      </c>
      <c r="B11" s="6" t="s">
        <v>3264</v>
      </c>
      <c r="C11" s="6" t="s">
        <v>3265</v>
      </c>
      <c r="D11" s="6" t="s">
        <v>3266</v>
      </c>
    </row>
    <row r="12" spans="1:5" x14ac:dyDescent="0.25">
      <c r="A12" s="4" t="s">
        <v>975</v>
      </c>
      <c r="B12" s="4" t="s">
        <v>3236</v>
      </c>
      <c r="C12" s="4" t="s">
        <v>3237</v>
      </c>
      <c r="D12" s="4" t="s">
        <v>3238</v>
      </c>
    </row>
    <row r="13" spans="1:5" x14ac:dyDescent="0.25">
      <c r="A13" t="s">
        <v>977</v>
      </c>
      <c r="B13" s="6" t="s">
        <v>204</v>
      </c>
      <c r="C13" s="6" t="s">
        <v>204</v>
      </c>
      <c r="D13" s="6" t="s">
        <v>204</v>
      </c>
    </row>
    <row r="14" spans="1:5" x14ac:dyDescent="0.25">
      <c r="A14" t="s">
        <v>969</v>
      </c>
      <c r="B14" s="6" t="s">
        <v>3267</v>
      </c>
      <c r="C14" s="6" t="s">
        <v>3268</v>
      </c>
      <c r="D14" s="6" t="s">
        <v>3269</v>
      </c>
    </row>
    <row r="15" spans="1:5" x14ac:dyDescent="0.25">
      <c r="A15" t="s">
        <v>971</v>
      </c>
      <c r="B15" s="6" t="s">
        <v>3270</v>
      </c>
      <c r="C15" s="6" t="s">
        <v>3271</v>
      </c>
      <c r="D15" s="6" t="s">
        <v>3272</v>
      </c>
    </row>
    <row r="16" spans="1:5" x14ac:dyDescent="0.25">
      <c r="A16" t="s">
        <v>973</v>
      </c>
      <c r="B16" t="s">
        <v>3273</v>
      </c>
      <c r="C16" t="s">
        <v>3274</v>
      </c>
      <c r="D16" t="s">
        <v>3275</v>
      </c>
    </row>
    <row r="17" spans="1:4" x14ac:dyDescent="0.25">
      <c r="A17" s="4" t="s">
        <v>975</v>
      </c>
      <c r="B17" s="4" t="s">
        <v>3239</v>
      </c>
      <c r="C17" s="4" t="s">
        <v>3240</v>
      </c>
      <c r="D17" s="4" t="s">
        <v>3241</v>
      </c>
    </row>
    <row r="19" spans="1:4" x14ac:dyDescent="0.25">
      <c r="A19" t="s">
        <v>289</v>
      </c>
    </row>
    <row r="20" spans="1:4" x14ac:dyDescent="0.25">
      <c r="A20" t="s">
        <v>586</v>
      </c>
    </row>
    <row r="21" spans="1:4" x14ac:dyDescent="0.25">
      <c r="A21" t="s">
        <v>3245</v>
      </c>
    </row>
    <row r="22" spans="1:4" x14ac:dyDescent="0.25">
      <c r="A22" t="s">
        <v>979</v>
      </c>
    </row>
    <row r="23" spans="1:4" x14ac:dyDescent="0.25">
      <c r="A23" t="s">
        <v>980</v>
      </c>
    </row>
    <row r="24" spans="1:4" x14ac:dyDescent="0.25">
      <c r="A24" t="s">
        <v>3246</v>
      </c>
    </row>
  </sheetData>
  <pageMargins left="0.7" right="0.7" top="0.75" bottom="0.75" header="0.3" footer="0.3"/>
  <pageSetup paperSize="9" orientation="portrait" horizontalDpi="300" verticalDpi="300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E24"/>
  <sheetViews>
    <sheetView workbookViewId="0"/>
  </sheetViews>
  <sheetFormatPr defaultColWidth="11.42578125" defaultRowHeight="15" x14ac:dyDescent="0.25"/>
  <cols>
    <col min="1" max="1" width="8.7109375" customWidth="1"/>
    <col min="2" max="4" width="30.7109375" customWidth="1"/>
  </cols>
  <sheetData>
    <row r="1" spans="1:5" x14ac:dyDescent="0.25">
      <c r="A1" s="4" t="s">
        <v>172</v>
      </c>
      <c r="B1" s="6"/>
      <c r="C1" s="6"/>
      <c r="D1" s="6"/>
      <c r="E1" s="1" t="str">
        <f>HYPERLINK("#'INDEX'!A1", "Back to INDEX")</f>
        <v>Back to INDEX</v>
      </c>
    </row>
    <row r="2" spans="1:5" x14ac:dyDescent="0.25">
      <c r="A2" s="3" t="s">
        <v>204</v>
      </c>
      <c r="B2" s="5" t="s">
        <v>3232</v>
      </c>
      <c r="C2" s="5" t="s">
        <v>966</v>
      </c>
      <c r="D2" s="5" t="s">
        <v>967</v>
      </c>
    </row>
    <row r="3" spans="1:5" x14ac:dyDescent="0.25">
      <c r="A3" t="s">
        <v>968</v>
      </c>
      <c r="B3" s="6" t="s">
        <v>204</v>
      </c>
      <c r="C3" s="6" t="s">
        <v>204</v>
      </c>
      <c r="D3" s="6" t="s">
        <v>204</v>
      </c>
    </row>
    <row r="4" spans="1:5" x14ac:dyDescent="0.25">
      <c r="A4" t="s">
        <v>969</v>
      </c>
      <c r="B4" s="6" t="s">
        <v>2047</v>
      </c>
      <c r="C4" s="6" t="s">
        <v>2395</v>
      </c>
      <c r="D4" s="6" t="s">
        <v>2314</v>
      </c>
    </row>
    <row r="5" spans="1:5" x14ac:dyDescent="0.25">
      <c r="A5" t="s">
        <v>971</v>
      </c>
      <c r="B5" s="6" t="s">
        <v>2087</v>
      </c>
      <c r="C5" s="6" t="s">
        <v>2171</v>
      </c>
      <c r="D5" s="6" t="s">
        <v>2385</v>
      </c>
    </row>
    <row r="6" spans="1:5" x14ac:dyDescent="0.25">
      <c r="A6" t="s">
        <v>973</v>
      </c>
      <c r="B6" s="6" t="s">
        <v>2167</v>
      </c>
      <c r="C6" s="6" t="s">
        <v>2802</v>
      </c>
      <c r="D6" s="6" t="s">
        <v>2793</v>
      </c>
    </row>
    <row r="7" spans="1:5" x14ac:dyDescent="0.25">
      <c r="A7" s="4" t="s">
        <v>975</v>
      </c>
      <c r="B7" s="4" t="s">
        <v>2382</v>
      </c>
      <c r="C7" s="4" t="s">
        <v>2805</v>
      </c>
      <c r="D7" s="4" t="s">
        <v>2147</v>
      </c>
    </row>
    <row r="8" spans="1:5" x14ac:dyDescent="0.25">
      <c r="A8" t="s">
        <v>976</v>
      </c>
      <c r="B8" s="6" t="s">
        <v>204</v>
      </c>
      <c r="C8" s="6" t="s">
        <v>204</v>
      </c>
      <c r="D8" s="6" t="s">
        <v>204</v>
      </c>
    </row>
    <row r="9" spans="1:5" x14ac:dyDescent="0.25">
      <c r="A9" t="s">
        <v>969</v>
      </c>
      <c r="B9" s="6" t="s">
        <v>2484</v>
      </c>
      <c r="C9" s="6" t="s">
        <v>2069</v>
      </c>
      <c r="D9" s="6" t="s">
        <v>2793</v>
      </c>
    </row>
    <row r="10" spans="1:5" x14ac:dyDescent="0.25">
      <c r="A10" t="s">
        <v>971</v>
      </c>
      <c r="B10" s="6" t="s">
        <v>565</v>
      </c>
      <c r="C10" s="6" t="s">
        <v>2802</v>
      </c>
      <c r="D10" s="6" t="s">
        <v>970</v>
      </c>
    </row>
    <row r="11" spans="1:5" x14ac:dyDescent="0.25">
      <c r="A11" t="s">
        <v>973</v>
      </c>
      <c r="B11" s="6" t="s">
        <v>2538</v>
      </c>
      <c r="C11" s="6" t="s">
        <v>2183</v>
      </c>
      <c r="D11" s="6" t="s">
        <v>2717</v>
      </c>
    </row>
    <row r="12" spans="1:5" x14ac:dyDescent="0.25">
      <c r="A12" s="4" t="s">
        <v>975</v>
      </c>
      <c r="B12" s="4" t="s">
        <v>2049</v>
      </c>
      <c r="C12" s="4" t="s">
        <v>3247</v>
      </c>
      <c r="D12" s="4" t="s">
        <v>2156</v>
      </c>
    </row>
    <row r="13" spans="1:5" x14ac:dyDescent="0.25">
      <c r="A13" t="s">
        <v>977</v>
      </c>
      <c r="B13" s="6" t="s">
        <v>204</v>
      </c>
      <c r="C13" s="6" t="s">
        <v>204</v>
      </c>
      <c r="D13" s="6" t="s">
        <v>204</v>
      </c>
    </row>
    <row r="14" spans="1:5" x14ac:dyDescent="0.25">
      <c r="A14" t="s">
        <v>969</v>
      </c>
      <c r="B14" s="6" t="s">
        <v>2303</v>
      </c>
      <c r="C14" s="6" t="s">
        <v>2802</v>
      </c>
      <c r="D14" s="6" t="s">
        <v>2170</v>
      </c>
    </row>
    <row r="15" spans="1:5" x14ac:dyDescent="0.25">
      <c r="A15" t="s">
        <v>971</v>
      </c>
      <c r="B15" s="6" t="s">
        <v>2088</v>
      </c>
      <c r="C15" s="6" t="s">
        <v>2091</v>
      </c>
      <c r="D15" s="6" t="s">
        <v>2797</v>
      </c>
    </row>
    <row r="16" spans="1:5" x14ac:dyDescent="0.25">
      <c r="A16" t="s">
        <v>973</v>
      </c>
      <c r="B16" t="s">
        <v>567</v>
      </c>
      <c r="C16" t="s">
        <v>2007</v>
      </c>
      <c r="D16" t="s">
        <v>2170</v>
      </c>
    </row>
    <row r="17" spans="1:4" x14ac:dyDescent="0.25">
      <c r="A17" s="4" t="s">
        <v>975</v>
      </c>
      <c r="B17" s="4" t="s">
        <v>2125</v>
      </c>
      <c r="C17" s="4" t="s">
        <v>2007</v>
      </c>
      <c r="D17" s="4" t="s">
        <v>2170</v>
      </c>
    </row>
    <row r="19" spans="1:4" x14ac:dyDescent="0.25">
      <c r="A19" t="s">
        <v>289</v>
      </c>
    </row>
    <row r="20" spans="1:4" x14ac:dyDescent="0.25">
      <c r="A20" t="s">
        <v>665</v>
      </c>
    </row>
    <row r="21" spans="1:4" x14ac:dyDescent="0.25">
      <c r="A21" t="s">
        <v>3245</v>
      </c>
    </row>
    <row r="22" spans="1:4" x14ac:dyDescent="0.25">
      <c r="A22" t="s">
        <v>979</v>
      </c>
    </row>
    <row r="23" spans="1:4" x14ac:dyDescent="0.25">
      <c r="A23" t="s">
        <v>980</v>
      </c>
    </row>
    <row r="24" spans="1:4" x14ac:dyDescent="0.25">
      <c r="A24" t="s">
        <v>3246</v>
      </c>
    </row>
  </sheetData>
  <pageMargins left="0.7" right="0.7" top="0.75" bottom="0.75" header="0.3" footer="0.3"/>
  <pageSetup paperSize="9" orientation="portrait" horizontalDpi="300" verticalDpi="300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E24"/>
  <sheetViews>
    <sheetView workbookViewId="0"/>
  </sheetViews>
  <sheetFormatPr defaultColWidth="11.42578125" defaultRowHeight="15" x14ac:dyDescent="0.25"/>
  <cols>
    <col min="1" max="1" width="8.7109375" customWidth="1"/>
    <col min="2" max="4" width="30.7109375" customWidth="1"/>
  </cols>
  <sheetData>
    <row r="1" spans="1:5" x14ac:dyDescent="0.25">
      <c r="A1" s="4" t="s">
        <v>173</v>
      </c>
      <c r="B1" s="6"/>
      <c r="C1" s="6"/>
      <c r="D1" s="6"/>
      <c r="E1" s="1" t="str">
        <f>HYPERLINK("#'INDEX'!A1", "Back to INDEX")</f>
        <v>Back to INDEX</v>
      </c>
    </row>
    <row r="2" spans="1:5" x14ac:dyDescent="0.25">
      <c r="A2" s="3" t="s">
        <v>204</v>
      </c>
      <c r="B2" s="5" t="s">
        <v>3232</v>
      </c>
      <c r="C2" s="5" t="s">
        <v>966</v>
      </c>
      <c r="D2" s="5" t="s">
        <v>967</v>
      </c>
    </row>
    <row r="3" spans="1:5" x14ac:dyDescent="0.25">
      <c r="A3" t="s">
        <v>968</v>
      </c>
      <c r="B3" s="6" t="s">
        <v>204</v>
      </c>
      <c r="C3" s="6" t="s">
        <v>204</v>
      </c>
      <c r="D3" s="6" t="s">
        <v>204</v>
      </c>
    </row>
    <row r="4" spans="1:5" x14ac:dyDescent="0.25">
      <c r="A4" t="s">
        <v>969</v>
      </c>
      <c r="B4" s="6" t="s">
        <v>2280</v>
      </c>
      <c r="C4" s="6" t="s">
        <v>2069</v>
      </c>
      <c r="D4" s="6" t="s">
        <v>2156</v>
      </c>
    </row>
    <row r="5" spans="1:5" x14ac:dyDescent="0.25">
      <c r="A5" t="s">
        <v>971</v>
      </c>
      <c r="B5" s="6" t="s">
        <v>1918</v>
      </c>
      <c r="C5" s="6" t="s">
        <v>2364</v>
      </c>
      <c r="D5" s="6" t="s">
        <v>2717</v>
      </c>
    </row>
    <row r="6" spans="1:5" x14ac:dyDescent="0.25">
      <c r="A6" t="s">
        <v>973</v>
      </c>
      <c r="B6" s="6" t="s">
        <v>2381</v>
      </c>
      <c r="C6" s="6" t="s">
        <v>3248</v>
      </c>
      <c r="D6" s="6" t="s">
        <v>2797</v>
      </c>
    </row>
    <row r="7" spans="1:5" x14ac:dyDescent="0.25">
      <c r="A7" s="4" t="s">
        <v>975</v>
      </c>
      <c r="B7" s="4" t="s">
        <v>2386</v>
      </c>
      <c r="C7" s="4" t="s">
        <v>2450</v>
      </c>
      <c r="D7" s="4" t="s">
        <v>2339</v>
      </c>
    </row>
    <row r="8" spans="1:5" x14ac:dyDescent="0.25">
      <c r="A8" t="s">
        <v>976</v>
      </c>
      <c r="B8" s="6" t="s">
        <v>204</v>
      </c>
      <c r="C8" s="6" t="s">
        <v>204</v>
      </c>
      <c r="D8" s="6" t="s">
        <v>204</v>
      </c>
    </row>
    <row r="9" spans="1:5" x14ac:dyDescent="0.25">
      <c r="A9" t="s">
        <v>969</v>
      </c>
      <c r="B9" s="6" t="s">
        <v>2491</v>
      </c>
      <c r="C9" s="6" t="s">
        <v>2781</v>
      </c>
      <c r="D9" s="6" t="s">
        <v>2800</v>
      </c>
    </row>
    <row r="10" spans="1:5" x14ac:dyDescent="0.25">
      <c r="A10" t="s">
        <v>971</v>
      </c>
      <c r="B10" s="6" t="s">
        <v>2490</v>
      </c>
      <c r="C10" s="6" t="s">
        <v>3248</v>
      </c>
      <c r="D10" s="6" t="s">
        <v>2139</v>
      </c>
    </row>
    <row r="11" spans="1:5" x14ac:dyDescent="0.25">
      <c r="A11" t="s">
        <v>973</v>
      </c>
      <c r="B11" s="6" t="s">
        <v>2201</v>
      </c>
      <c r="C11" s="6" t="s">
        <v>2781</v>
      </c>
      <c r="D11" s="6" t="s">
        <v>2460</v>
      </c>
    </row>
    <row r="12" spans="1:5" x14ac:dyDescent="0.25">
      <c r="A12" s="4" t="s">
        <v>975</v>
      </c>
      <c r="B12" s="4" t="s">
        <v>2380</v>
      </c>
      <c r="C12" s="4" t="s">
        <v>2171</v>
      </c>
      <c r="D12" s="4" t="s">
        <v>2800</v>
      </c>
    </row>
    <row r="13" spans="1:5" x14ac:dyDescent="0.25">
      <c r="A13" t="s">
        <v>977</v>
      </c>
      <c r="B13" s="6" t="s">
        <v>204</v>
      </c>
      <c r="C13" s="6" t="s">
        <v>204</v>
      </c>
      <c r="D13" s="6" t="s">
        <v>204</v>
      </c>
    </row>
    <row r="14" spans="1:5" x14ac:dyDescent="0.25">
      <c r="A14" t="s">
        <v>969</v>
      </c>
      <c r="B14" s="6" t="s">
        <v>2222</v>
      </c>
      <c r="C14" s="6" t="s">
        <v>2091</v>
      </c>
      <c r="D14" s="6" t="s">
        <v>2716</v>
      </c>
    </row>
    <row r="15" spans="1:5" x14ac:dyDescent="0.25">
      <c r="A15" t="s">
        <v>971</v>
      </c>
      <c r="B15" s="6" t="s">
        <v>2380</v>
      </c>
      <c r="C15" s="6" t="s">
        <v>2171</v>
      </c>
      <c r="D15" s="6" t="s">
        <v>2664</v>
      </c>
    </row>
    <row r="16" spans="1:5" x14ac:dyDescent="0.25">
      <c r="A16" t="s">
        <v>973</v>
      </c>
      <c r="B16" t="s">
        <v>2417</v>
      </c>
      <c r="C16" t="s">
        <v>2806</v>
      </c>
      <c r="D16" t="s">
        <v>2800</v>
      </c>
    </row>
    <row r="17" spans="1:4" x14ac:dyDescent="0.25">
      <c r="A17" s="4" t="s">
        <v>975</v>
      </c>
      <c r="B17" s="4" t="s">
        <v>2491</v>
      </c>
      <c r="C17" s="4" t="s">
        <v>2806</v>
      </c>
      <c r="D17" s="4" t="s">
        <v>2452</v>
      </c>
    </row>
    <row r="19" spans="1:4" x14ac:dyDescent="0.25">
      <c r="A19" t="s">
        <v>289</v>
      </c>
    </row>
    <row r="20" spans="1:4" x14ac:dyDescent="0.25">
      <c r="A20" t="s">
        <v>679</v>
      </c>
    </row>
    <row r="21" spans="1:4" x14ac:dyDescent="0.25">
      <c r="A21" t="s">
        <v>3245</v>
      </c>
    </row>
    <row r="22" spans="1:4" x14ac:dyDescent="0.25">
      <c r="A22" t="s">
        <v>979</v>
      </c>
    </row>
    <row r="23" spans="1:4" x14ac:dyDescent="0.25">
      <c r="A23" t="s">
        <v>980</v>
      </c>
    </row>
    <row r="24" spans="1:4" x14ac:dyDescent="0.25">
      <c r="A24" t="s">
        <v>3246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62"/>
  <sheetViews>
    <sheetView workbookViewId="0"/>
  </sheetViews>
  <sheetFormatPr defaultColWidth="11.42578125" defaultRowHeight="15" x14ac:dyDescent="0.25"/>
  <cols>
    <col min="1" max="1" width="43.7109375" customWidth="1"/>
    <col min="2" max="7" width="30.7109375" customWidth="1"/>
  </cols>
  <sheetData>
    <row r="1" spans="1:8" x14ac:dyDescent="0.25">
      <c r="A1" s="4" t="s">
        <v>22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ht="25.5" x14ac:dyDescent="0.25">
      <c r="A2" s="3" t="s">
        <v>204</v>
      </c>
      <c r="B2" s="5" t="s">
        <v>320</v>
      </c>
      <c r="C2" s="5" t="s">
        <v>321</v>
      </c>
      <c r="D2" s="5" t="s">
        <v>322</v>
      </c>
      <c r="E2" s="5" t="s">
        <v>323</v>
      </c>
      <c r="F2" s="5" t="s">
        <v>324</v>
      </c>
      <c r="G2" s="5" t="s">
        <v>325</v>
      </c>
    </row>
    <row r="3" spans="1:8" x14ac:dyDescent="0.25">
      <c r="A3" t="s">
        <v>721</v>
      </c>
      <c r="B3" s="6" t="s">
        <v>722</v>
      </c>
      <c r="C3" s="6" t="s">
        <v>723</v>
      </c>
      <c r="D3" s="6" t="s">
        <v>232</v>
      </c>
      <c r="E3" s="6" t="s">
        <v>506</v>
      </c>
      <c r="F3" s="6" t="s">
        <v>445</v>
      </c>
      <c r="G3" s="6" t="s">
        <v>724</v>
      </c>
    </row>
    <row r="4" spans="1:8" x14ac:dyDescent="0.25">
      <c r="A4" t="s">
        <v>725</v>
      </c>
      <c r="B4" s="6" t="s">
        <v>629</v>
      </c>
      <c r="C4" s="6" t="s">
        <v>652</v>
      </c>
      <c r="D4" s="6" t="s">
        <v>726</v>
      </c>
      <c r="E4" s="6" t="s">
        <v>221</v>
      </c>
      <c r="F4" s="6" t="s">
        <v>580</v>
      </c>
      <c r="G4" s="6" t="s">
        <v>412</v>
      </c>
    </row>
    <row r="5" spans="1:8" x14ac:dyDescent="0.25">
      <c r="A5" t="s">
        <v>727</v>
      </c>
      <c r="B5" s="6" t="s">
        <v>728</v>
      </c>
      <c r="C5" s="6" t="s">
        <v>555</v>
      </c>
      <c r="D5" s="6" t="s">
        <v>660</v>
      </c>
      <c r="E5" s="6" t="s">
        <v>232</v>
      </c>
      <c r="F5" s="6" t="s">
        <v>407</v>
      </c>
      <c r="G5" s="6" t="s">
        <v>443</v>
      </c>
    </row>
    <row r="6" spans="1:8" x14ac:dyDescent="0.25">
      <c r="A6" t="s">
        <v>729</v>
      </c>
      <c r="B6" s="6" t="s">
        <v>347</v>
      </c>
      <c r="C6" s="6" t="s">
        <v>730</v>
      </c>
      <c r="D6" s="6" t="s">
        <v>463</v>
      </c>
      <c r="E6" s="6" t="s">
        <v>530</v>
      </c>
      <c r="F6" s="6" t="s">
        <v>243</v>
      </c>
      <c r="G6" s="6" t="s">
        <v>610</v>
      </c>
    </row>
    <row r="7" spans="1:8" x14ac:dyDescent="0.25">
      <c r="A7" t="s">
        <v>731</v>
      </c>
      <c r="B7" s="6" t="s">
        <v>732</v>
      </c>
      <c r="C7" s="6" t="s">
        <v>733</v>
      </c>
      <c r="D7" s="6" t="s">
        <v>463</v>
      </c>
      <c r="E7" s="6" t="s">
        <v>335</v>
      </c>
      <c r="F7" s="6" t="s">
        <v>246</v>
      </c>
      <c r="G7" s="6" t="s">
        <v>734</v>
      </c>
    </row>
    <row r="8" spans="1:8" x14ac:dyDescent="0.25">
      <c r="A8" t="s">
        <v>735</v>
      </c>
      <c r="B8" s="6" t="s">
        <v>359</v>
      </c>
      <c r="C8" s="6" t="s">
        <v>705</v>
      </c>
      <c r="D8" s="6" t="s">
        <v>736</v>
      </c>
      <c r="E8" s="6" t="s">
        <v>737</v>
      </c>
      <c r="F8" s="6" t="s">
        <v>477</v>
      </c>
      <c r="G8" s="6" t="s">
        <v>516</v>
      </c>
    </row>
    <row r="9" spans="1:8" x14ac:dyDescent="0.25">
      <c r="A9" t="s">
        <v>738</v>
      </c>
      <c r="B9" s="6" t="s">
        <v>723</v>
      </c>
      <c r="C9" s="6" t="s">
        <v>555</v>
      </c>
      <c r="D9" s="6" t="s">
        <v>339</v>
      </c>
      <c r="E9" s="6" t="s">
        <v>739</v>
      </c>
      <c r="F9" s="6" t="s">
        <v>258</v>
      </c>
      <c r="G9" s="6" t="s">
        <v>374</v>
      </c>
    </row>
    <row r="10" spans="1:8" x14ac:dyDescent="0.25">
      <c r="A10" t="s">
        <v>740</v>
      </c>
      <c r="B10" s="6" t="s">
        <v>608</v>
      </c>
      <c r="C10" s="6" t="s">
        <v>741</v>
      </c>
      <c r="D10" s="6" t="s">
        <v>509</v>
      </c>
      <c r="E10" s="6" t="s">
        <v>610</v>
      </c>
      <c r="F10" s="6" t="s">
        <v>742</v>
      </c>
      <c r="G10" s="6" t="s">
        <v>743</v>
      </c>
    </row>
    <row r="11" spans="1:8" x14ac:dyDescent="0.25">
      <c r="A11" t="s">
        <v>744</v>
      </c>
      <c r="B11" s="6" t="s">
        <v>745</v>
      </c>
      <c r="C11" s="6" t="s">
        <v>663</v>
      </c>
      <c r="D11" s="6" t="s">
        <v>492</v>
      </c>
      <c r="E11" s="6" t="s">
        <v>334</v>
      </c>
      <c r="F11" s="6" t="s">
        <v>249</v>
      </c>
      <c r="G11" s="6" t="s">
        <v>517</v>
      </c>
    </row>
    <row r="12" spans="1:8" x14ac:dyDescent="0.25">
      <c r="A12" t="s">
        <v>746</v>
      </c>
      <c r="B12" s="6" t="s">
        <v>747</v>
      </c>
      <c r="C12" s="6" t="s">
        <v>748</v>
      </c>
      <c r="D12" s="6" t="s">
        <v>445</v>
      </c>
      <c r="E12" s="6" t="s">
        <v>592</v>
      </c>
      <c r="F12" s="6" t="s">
        <v>550</v>
      </c>
      <c r="G12" s="6" t="s">
        <v>516</v>
      </c>
    </row>
    <row r="13" spans="1:8" x14ac:dyDescent="0.25">
      <c r="A13" t="s">
        <v>749</v>
      </c>
      <c r="B13" s="6" t="s">
        <v>750</v>
      </c>
      <c r="C13" s="6" t="s">
        <v>751</v>
      </c>
      <c r="D13" s="6" t="s">
        <v>724</v>
      </c>
      <c r="E13" s="6" t="s">
        <v>332</v>
      </c>
      <c r="F13" s="6" t="s">
        <v>408</v>
      </c>
      <c r="G13" s="6" t="s">
        <v>752</v>
      </c>
    </row>
    <row r="14" spans="1:8" x14ac:dyDescent="0.25">
      <c r="A14" t="s">
        <v>753</v>
      </c>
      <c r="B14" s="6" t="s">
        <v>438</v>
      </c>
      <c r="C14" s="6" t="s">
        <v>754</v>
      </c>
      <c r="D14" s="6" t="s">
        <v>609</v>
      </c>
      <c r="E14" s="6" t="s">
        <v>755</v>
      </c>
      <c r="F14" s="6" t="s">
        <v>631</v>
      </c>
      <c r="G14" s="6" t="s">
        <v>481</v>
      </c>
    </row>
    <row r="15" spans="1:8" x14ac:dyDescent="0.25">
      <c r="A15" t="s">
        <v>756</v>
      </c>
      <c r="B15" s="6" t="s">
        <v>757</v>
      </c>
      <c r="C15" s="6" t="s">
        <v>440</v>
      </c>
      <c r="D15" s="6" t="s">
        <v>758</v>
      </c>
      <c r="E15" s="6" t="s">
        <v>341</v>
      </c>
      <c r="F15" s="6" t="s">
        <v>759</v>
      </c>
      <c r="G15" s="6" t="s">
        <v>387</v>
      </c>
    </row>
    <row r="16" spans="1:8" x14ac:dyDescent="0.25">
      <c r="A16" t="s">
        <v>760</v>
      </c>
      <c r="B16" s="6" t="s">
        <v>736</v>
      </c>
      <c r="C16" s="6" t="s">
        <v>224</v>
      </c>
      <c r="D16" s="6" t="s">
        <v>758</v>
      </c>
      <c r="E16" s="6" t="s">
        <v>224</v>
      </c>
      <c r="F16" s="6" t="s">
        <v>379</v>
      </c>
      <c r="G16" s="6" t="s">
        <v>736</v>
      </c>
    </row>
    <row r="17" spans="1:7" x14ac:dyDescent="0.25">
      <c r="A17" t="s">
        <v>761</v>
      </c>
      <c r="B17" s="6" t="s">
        <v>224</v>
      </c>
      <c r="C17" s="6" t="s">
        <v>739</v>
      </c>
      <c r="D17" s="6" t="s">
        <v>232</v>
      </c>
      <c r="E17" s="6" t="s">
        <v>515</v>
      </c>
      <c r="F17" s="6" t="s">
        <v>693</v>
      </c>
      <c r="G17" s="6" t="s">
        <v>516</v>
      </c>
    </row>
    <row r="18" spans="1:7" x14ac:dyDescent="0.25">
      <c r="A18" t="s">
        <v>762</v>
      </c>
      <c r="B18" s="6" t="s">
        <v>653</v>
      </c>
      <c r="C18" s="6" t="s">
        <v>214</v>
      </c>
      <c r="D18" s="6" t="s">
        <v>239</v>
      </c>
      <c r="E18" s="6" t="s">
        <v>610</v>
      </c>
      <c r="F18" s="6" t="s">
        <v>763</v>
      </c>
      <c r="G18" s="6" t="s">
        <v>418</v>
      </c>
    </row>
    <row r="19" spans="1:7" x14ac:dyDescent="0.25">
      <c r="A19" t="s">
        <v>764</v>
      </c>
      <c r="B19" s="6" t="s">
        <v>765</v>
      </c>
      <c r="C19" s="6" t="s">
        <v>766</v>
      </c>
      <c r="D19" s="6" t="s">
        <v>356</v>
      </c>
      <c r="E19" s="6" t="s">
        <v>435</v>
      </c>
      <c r="F19" s="6" t="s">
        <v>482</v>
      </c>
      <c r="G19" s="6" t="s">
        <v>374</v>
      </c>
    </row>
    <row r="20" spans="1:7" x14ac:dyDescent="0.25">
      <c r="A20" t="s">
        <v>767</v>
      </c>
      <c r="B20" s="6" t="s">
        <v>768</v>
      </c>
      <c r="C20" s="6" t="s">
        <v>368</v>
      </c>
      <c r="D20" s="6" t="s">
        <v>769</v>
      </c>
      <c r="E20" s="6" t="s">
        <v>448</v>
      </c>
      <c r="F20" s="6" t="s">
        <v>559</v>
      </c>
      <c r="G20" s="6" t="s">
        <v>547</v>
      </c>
    </row>
    <row r="21" spans="1:7" x14ac:dyDescent="0.25">
      <c r="A21" t="s">
        <v>770</v>
      </c>
      <c r="B21" s="6" t="s">
        <v>372</v>
      </c>
      <c r="C21" s="6" t="s">
        <v>242</v>
      </c>
      <c r="D21" s="6" t="s">
        <v>373</v>
      </c>
      <c r="E21" s="6" t="s">
        <v>374</v>
      </c>
      <c r="F21" s="6" t="s">
        <v>375</v>
      </c>
      <c r="G21" s="6" t="s">
        <v>376</v>
      </c>
    </row>
    <row r="22" spans="1:7" x14ac:dyDescent="0.25">
      <c r="A22" t="s">
        <v>771</v>
      </c>
      <c r="B22" s="6" t="s">
        <v>378</v>
      </c>
      <c r="C22" s="6" t="s">
        <v>379</v>
      </c>
      <c r="D22" s="6" t="s">
        <v>380</v>
      </c>
      <c r="E22" s="6" t="s">
        <v>381</v>
      </c>
      <c r="F22" s="6" t="s">
        <v>382</v>
      </c>
      <c r="G22" s="6" t="s">
        <v>383</v>
      </c>
    </row>
    <row r="23" spans="1:7" x14ac:dyDescent="0.25">
      <c r="A23" t="s">
        <v>772</v>
      </c>
      <c r="B23" s="6" t="s">
        <v>224</v>
      </c>
      <c r="C23" s="6" t="s">
        <v>380</v>
      </c>
      <c r="D23" s="6" t="s">
        <v>385</v>
      </c>
      <c r="E23" s="6" t="s">
        <v>386</v>
      </c>
      <c r="F23" s="6" t="s">
        <v>387</v>
      </c>
      <c r="G23" s="6" t="s">
        <v>388</v>
      </c>
    </row>
    <row r="24" spans="1:7" x14ac:dyDescent="0.25">
      <c r="A24" t="s">
        <v>773</v>
      </c>
      <c r="B24" s="6" t="s">
        <v>390</v>
      </c>
      <c r="C24" s="6" t="s">
        <v>391</v>
      </c>
      <c r="D24" s="6" t="s">
        <v>774</v>
      </c>
      <c r="E24" s="6" t="s">
        <v>392</v>
      </c>
      <c r="F24" s="6" t="s">
        <v>501</v>
      </c>
      <c r="G24" s="6" t="s">
        <v>380</v>
      </c>
    </row>
    <row r="25" spans="1:7" x14ac:dyDescent="0.25">
      <c r="A25" t="s">
        <v>775</v>
      </c>
      <c r="B25" s="6" t="s">
        <v>366</v>
      </c>
      <c r="C25" s="6" t="s">
        <v>776</v>
      </c>
      <c r="D25" s="6" t="s">
        <v>696</v>
      </c>
      <c r="E25" s="6" t="s">
        <v>584</v>
      </c>
      <c r="F25" s="6" t="s">
        <v>543</v>
      </c>
      <c r="G25" s="6" t="s">
        <v>777</v>
      </c>
    </row>
    <row r="26" spans="1:7" x14ac:dyDescent="0.25">
      <c r="A26" t="s">
        <v>778</v>
      </c>
      <c r="B26" s="6" t="s">
        <v>713</v>
      </c>
      <c r="C26" s="6" t="s">
        <v>659</v>
      </c>
      <c r="D26" s="6" t="s">
        <v>381</v>
      </c>
      <c r="E26" s="6" t="s">
        <v>248</v>
      </c>
      <c r="F26" s="6" t="s">
        <v>495</v>
      </c>
      <c r="G26" s="6" t="s">
        <v>545</v>
      </c>
    </row>
    <row r="27" spans="1:7" x14ac:dyDescent="0.25">
      <c r="A27" t="s">
        <v>779</v>
      </c>
      <c r="B27" s="6" t="s">
        <v>224</v>
      </c>
      <c r="C27" s="6" t="s">
        <v>780</v>
      </c>
      <c r="D27" s="6" t="s">
        <v>486</v>
      </c>
      <c r="E27" s="6" t="s">
        <v>374</v>
      </c>
      <c r="F27" s="6" t="s">
        <v>436</v>
      </c>
      <c r="G27" s="6" t="s">
        <v>585</v>
      </c>
    </row>
    <row r="28" spans="1:7" x14ac:dyDescent="0.25">
      <c r="A28" t="s">
        <v>781</v>
      </c>
      <c r="B28" s="6" t="s">
        <v>380</v>
      </c>
      <c r="C28" s="6" t="s">
        <v>508</v>
      </c>
      <c r="D28" s="6" t="s">
        <v>363</v>
      </c>
      <c r="E28" s="6" t="s">
        <v>366</v>
      </c>
      <c r="F28" s="6" t="s">
        <v>547</v>
      </c>
      <c r="G28" s="6" t="s">
        <v>475</v>
      </c>
    </row>
    <row r="29" spans="1:7" x14ac:dyDescent="0.25">
      <c r="A29" t="s">
        <v>782</v>
      </c>
      <c r="B29" s="6" t="s">
        <v>224</v>
      </c>
      <c r="C29" s="6" t="s">
        <v>356</v>
      </c>
      <c r="D29" s="6" t="s">
        <v>386</v>
      </c>
      <c r="E29" s="6" t="s">
        <v>236</v>
      </c>
      <c r="F29" s="6" t="s">
        <v>666</v>
      </c>
      <c r="G29" s="6" t="s">
        <v>783</v>
      </c>
    </row>
    <row r="30" spans="1:7" x14ac:dyDescent="0.25">
      <c r="A30" t="s">
        <v>784</v>
      </c>
      <c r="B30" s="6" t="s">
        <v>691</v>
      </c>
      <c r="C30" s="6" t="s">
        <v>441</v>
      </c>
      <c r="D30" s="6" t="s">
        <v>785</v>
      </c>
      <c r="E30" s="6" t="s">
        <v>708</v>
      </c>
      <c r="F30" s="6" t="s">
        <v>312</v>
      </c>
      <c r="G30" s="6" t="s">
        <v>258</v>
      </c>
    </row>
    <row r="31" spans="1:7" x14ac:dyDescent="0.25">
      <c r="A31" t="s">
        <v>786</v>
      </c>
      <c r="B31" s="6" t="s">
        <v>656</v>
      </c>
      <c r="C31" s="6" t="s">
        <v>705</v>
      </c>
      <c r="D31" s="6" t="s">
        <v>724</v>
      </c>
      <c r="E31" s="6" t="s">
        <v>787</v>
      </c>
      <c r="F31" s="6" t="s">
        <v>788</v>
      </c>
      <c r="G31" s="6" t="s">
        <v>621</v>
      </c>
    </row>
    <row r="32" spans="1:7" x14ac:dyDescent="0.25">
      <c r="A32" t="s">
        <v>789</v>
      </c>
      <c r="B32" s="6" t="s">
        <v>663</v>
      </c>
      <c r="C32" s="6" t="s">
        <v>651</v>
      </c>
      <c r="D32" s="6" t="s">
        <v>790</v>
      </c>
      <c r="E32" s="6" t="s">
        <v>329</v>
      </c>
      <c r="F32" s="6" t="s">
        <v>791</v>
      </c>
      <c r="G32" s="6" t="s">
        <v>713</v>
      </c>
    </row>
    <row r="33" spans="1:7" x14ac:dyDescent="0.25">
      <c r="A33" t="s">
        <v>792</v>
      </c>
      <c r="B33" s="6" t="s">
        <v>793</v>
      </c>
      <c r="C33" s="6" t="s">
        <v>359</v>
      </c>
      <c r="D33" s="6" t="s">
        <v>794</v>
      </c>
      <c r="E33" s="6" t="s">
        <v>795</v>
      </c>
      <c r="F33" s="6" t="s">
        <v>232</v>
      </c>
      <c r="G33" s="6" t="s">
        <v>658</v>
      </c>
    </row>
    <row r="34" spans="1:7" x14ac:dyDescent="0.25">
      <c r="A34" t="s">
        <v>796</v>
      </c>
      <c r="B34" s="6" t="s">
        <v>741</v>
      </c>
      <c r="C34" s="6" t="s">
        <v>797</v>
      </c>
      <c r="D34" s="6" t="s">
        <v>476</v>
      </c>
      <c r="E34" s="6" t="s">
        <v>221</v>
      </c>
      <c r="F34" s="6" t="s">
        <v>352</v>
      </c>
      <c r="G34" s="6" t="s">
        <v>233</v>
      </c>
    </row>
    <row r="35" spans="1:7" x14ac:dyDescent="0.25">
      <c r="A35" t="s">
        <v>798</v>
      </c>
      <c r="B35" s="6" t="s">
        <v>441</v>
      </c>
      <c r="C35" s="6" t="s">
        <v>799</v>
      </c>
      <c r="D35" s="6" t="s">
        <v>611</v>
      </c>
      <c r="E35" s="6" t="s">
        <v>340</v>
      </c>
      <c r="F35" s="6" t="s">
        <v>481</v>
      </c>
      <c r="G35" s="6" t="s">
        <v>388</v>
      </c>
    </row>
    <row r="36" spans="1:7" x14ac:dyDescent="0.25">
      <c r="A36" t="s">
        <v>800</v>
      </c>
      <c r="B36" s="6" t="s">
        <v>801</v>
      </c>
      <c r="C36" s="6" t="s">
        <v>802</v>
      </c>
      <c r="D36" s="6" t="s">
        <v>216</v>
      </c>
      <c r="E36" s="6" t="s">
        <v>803</v>
      </c>
      <c r="F36" s="6" t="s">
        <v>413</v>
      </c>
      <c r="G36" s="6" t="s">
        <v>617</v>
      </c>
    </row>
    <row r="37" spans="1:7" x14ac:dyDescent="0.25">
      <c r="A37" t="s">
        <v>804</v>
      </c>
      <c r="B37" s="6" t="s">
        <v>805</v>
      </c>
      <c r="C37" s="6" t="s">
        <v>224</v>
      </c>
      <c r="D37" s="6" t="s">
        <v>755</v>
      </c>
      <c r="E37" s="6" t="s">
        <v>707</v>
      </c>
      <c r="F37" s="6" t="s">
        <v>385</v>
      </c>
      <c r="G37" s="6" t="s">
        <v>806</v>
      </c>
    </row>
    <row r="38" spans="1:7" x14ac:dyDescent="0.25">
      <c r="A38" t="s">
        <v>807</v>
      </c>
      <c r="B38" s="6" t="s">
        <v>416</v>
      </c>
      <c r="C38" s="6" t="s">
        <v>215</v>
      </c>
      <c r="D38" s="6" t="s">
        <v>418</v>
      </c>
      <c r="E38" s="6" t="s">
        <v>248</v>
      </c>
      <c r="F38" s="6" t="s">
        <v>398</v>
      </c>
      <c r="G38" s="6" t="s">
        <v>420</v>
      </c>
    </row>
    <row r="39" spans="1:7" x14ac:dyDescent="0.25">
      <c r="A39" t="s">
        <v>808</v>
      </c>
      <c r="B39" s="6" t="s">
        <v>809</v>
      </c>
      <c r="C39" s="6" t="s">
        <v>810</v>
      </c>
      <c r="D39" s="6" t="s">
        <v>794</v>
      </c>
      <c r="E39" s="6" t="s">
        <v>425</v>
      </c>
      <c r="F39" s="6" t="s">
        <v>445</v>
      </c>
      <c r="G39" s="6" t="s">
        <v>811</v>
      </c>
    </row>
    <row r="40" spans="1:7" x14ac:dyDescent="0.25">
      <c r="A40" t="s">
        <v>812</v>
      </c>
      <c r="B40" s="6" t="s">
        <v>813</v>
      </c>
      <c r="C40" s="6" t="s">
        <v>405</v>
      </c>
      <c r="D40" s="6" t="s">
        <v>758</v>
      </c>
      <c r="E40" s="6" t="s">
        <v>814</v>
      </c>
      <c r="F40" s="6" t="s">
        <v>815</v>
      </c>
      <c r="G40" s="6" t="s">
        <v>763</v>
      </c>
    </row>
    <row r="41" spans="1:7" x14ac:dyDescent="0.25">
      <c r="A41" t="s">
        <v>816</v>
      </c>
      <c r="B41" s="6" t="s">
        <v>224</v>
      </c>
      <c r="C41" s="6" t="s">
        <v>224</v>
      </c>
      <c r="D41" s="6" t="s">
        <v>224</v>
      </c>
      <c r="E41" s="6" t="s">
        <v>224</v>
      </c>
      <c r="F41" s="6" t="s">
        <v>224</v>
      </c>
      <c r="G41" s="6" t="s">
        <v>224</v>
      </c>
    </row>
    <row r="42" spans="1:7" x14ac:dyDescent="0.25">
      <c r="A42" t="s">
        <v>817</v>
      </c>
      <c r="B42" s="6" t="s">
        <v>818</v>
      </c>
      <c r="C42" s="6" t="s">
        <v>819</v>
      </c>
      <c r="D42" s="6" t="s">
        <v>820</v>
      </c>
      <c r="E42" s="6" t="s">
        <v>223</v>
      </c>
      <c r="F42" s="6" t="s">
        <v>330</v>
      </c>
      <c r="G42" s="6" t="s">
        <v>395</v>
      </c>
    </row>
    <row r="43" spans="1:7" x14ac:dyDescent="0.25">
      <c r="A43" t="s">
        <v>821</v>
      </c>
      <c r="B43" s="6" t="s">
        <v>224</v>
      </c>
      <c r="C43" s="6" t="s">
        <v>224</v>
      </c>
      <c r="D43" s="6" t="s">
        <v>224</v>
      </c>
      <c r="E43" s="6" t="s">
        <v>224</v>
      </c>
      <c r="F43" s="6" t="s">
        <v>224</v>
      </c>
      <c r="G43" s="6" t="s">
        <v>224</v>
      </c>
    </row>
    <row r="44" spans="1:7" x14ac:dyDescent="0.25">
      <c r="A44" t="s">
        <v>822</v>
      </c>
      <c r="B44" s="6" t="s">
        <v>422</v>
      </c>
      <c r="C44" s="6" t="s">
        <v>222</v>
      </c>
      <c r="D44" s="6" t="s">
        <v>416</v>
      </c>
      <c r="E44" s="6" t="s">
        <v>229</v>
      </c>
      <c r="F44" s="6" t="s">
        <v>483</v>
      </c>
      <c r="G44" s="6" t="s">
        <v>659</v>
      </c>
    </row>
    <row r="45" spans="1:7" x14ac:dyDescent="0.25">
      <c r="A45" t="s">
        <v>823</v>
      </c>
      <c r="B45" s="6" t="s">
        <v>224</v>
      </c>
      <c r="C45" s="6" t="s">
        <v>224</v>
      </c>
      <c r="D45" s="6" t="s">
        <v>335</v>
      </c>
      <c r="E45" s="6" t="s">
        <v>629</v>
      </c>
      <c r="F45" s="6" t="s">
        <v>759</v>
      </c>
      <c r="G45" s="6" t="s">
        <v>500</v>
      </c>
    </row>
    <row r="46" spans="1:7" x14ac:dyDescent="0.25">
      <c r="A46" t="s">
        <v>824</v>
      </c>
      <c r="B46" s="6" t="s">
        <v>801</v>
      </c>
      <c r="C46" s="6" t="s">
        <v>825</v>
      </c>
      <c r="D46" s="6" t="s">
        <v>518</v>
      </c>
      <c r="E46" s="6" t="s">
        <v>441</v>
      </c>
      <c r="F46" s="6" t="s">
        <v>348</v>
      </c>
      <c r="G46" s="6" t="s">
        <v>230</v>
      </c>
    </row>
    <row r="47" spans="1:7" x14ac:dyDescent="0.25">
      <c r="A47" t="s">
        <v>826</v>
      </c>
      <c r="B47" t="s">
        <v>707</v>
      </c>
      <c r="C47" t="s">
        <v>736</v>
      </c>
      <c r="D47" t="s">
        <v>379</v>
      </c>
      <c r="E47" t="s">
        <v>827</v>
      </c>
      <c r="F47" t="s">
        <v>669</v>
      </c>
      <c r="G47" t="s">
        <v>554</v>
      </c>
    </row>
    <row r="48" spans="1:7" x14ac:dyDescent="0.25">
      <c r="A48" s="4" t="s">
        <v>450</v>
      </c>
      <c r="B48" s="4" t="s">
        <v>226</v>
      </c>
      <c r="C48" s="4" t="s">
        <v>227</v>
      </c>
      <c r="D48" s="4" t="s">
        <v>241</v>
      </c>
      <c r="E48" s="4" t="s">
        <v>242</v>
      </c>
      <c r="F48" s="4" t="s">
        <v>257</v>
      </c>
      <c r="G48" s="4" t="s">
        <v>258</v>
      </c>
    </row>
    <row r="50" spans="1:1" x14ac:dyDescent="0.25">
      <c r="A50" t="s">
        <v>289</v>
      </c>
    </row>
    <row r="51" spans="1:1" x14ac:dyDescent="0.25">
      <c r="A51" t="s">
        <v>828</v>
      </c>
    </row>
    <row r="52" spans="1:1" x14ac:dyDescent="0.25">
      <c r="A52" t="s">
        <v>457</v>
      </c>
    </row>
    <row r="53" spans="1:1" x14ac:dyDescent="0.25">
      <c r="A53" t="s">
        <v>640</v>
      </c>
    </row>
    <row r="55" spans="1:1" x14ac:dyDescent="0.25">
      <c r="A55" t="s">
        <v>297</v>
      </c>
    </row>
    <row r="56" spans="1:1" x14ac:dyDescent="0.25">
      <c r="A56" t="s">
        <v>298</v>
      </c>
    </row>
    <row r="57" spans="1:1" x14ac:dyDescent="0.25">
      <c r="A57" t="s">
        <v>299</v>
      </c>
    </row>
    <row r="58" spans="1:1" x14ac:dyDescent="0.25">
      <c r="A58" t="s">
        <v>300</v>
      </c>
    </row>
    <row r="59" spans="1:1" x14ac:dyDescent="0.25">
      <c r="A59" t="s">
        <v>829</v>
      </c>
    </row>
    <row r="61" spans="1:1" x14ac:dyDescent="0.25">
      <c r="A61" t="s">
        <v>460</v>
      </c>
    </row>
    <row r="62" spans="1:1" x14ac:dyDescent="0.25">
      <c r="A62" t="s">
        <v>461</v>
      </c>
    </row>
  </sheetData>
  <pageMargins left="0.7" right="0.7" top="0.75" bottom="0.75" header="0.3" footer="0.3"/>
  <pageSetup paperSize="9" orientation="portrait" horizontalDpi="300" verticalDpi="300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E13"/>
  <sheetViews>
    <sheetView workbookViewId="0"/>
  </sheetViews>
  <sheetFormatPr defaultColWidth="11.42578125" defaultRowHeight="15" x14ac:dyDescent="0.25"/>
  <cols>
    <col min="1" max="1" width="8.7109375" customWidth="1"/>
    <col min="2" max="4" width="30.7109375" customWidth="1"/>
  </cols>
  <sheetData>
    <row r="1" spans="1:5" x14ac:dyDescent="0.25">
      <c r="A1" s="4" t="s">
        <v>174</v>
      </c>
      <c r="B1" s="6"/>
      <c r="C1" s="6"/>
      <c r="D1" s="6"/>
      <c r="E1" s="1" t="str">
        <f>HYPERLINK("#'INDEX'!A1", "Back to INDEX")</f>
        <v>Back to INDEX</v>
      </c>
    </row>
    <row r="2" spans="1:5" x14ac:dyDescent="0.25">
      <c r="A2" s="3" t="s">
        <v>204</v>
      </c>
      <c r="B2" s="5" t="s">
        <v>3276</v>
      </c>
      <c r="C2" s="5" t="s">
        <v>3277</v>
      </c>
      <c r="D2" s="5" t="s">
        <v>3278</v>
      </c>
    </row>
    <row r="3" spans="1:5" x14ac:dyDescent="0.25">
      <c r="A3" t="s">
        <v>968</v>
      </c>
      <c r="B3" s="6" t="s">
        <v>1919</v>
      </c>
      <c r="C3" s="6" t="s">
        <v>2121</v>
      </c>
      <c r="D3" s="6" t="s">
        <v>2103</v>
      </c>
    </row>
    <row r="4" spans="1:5" x14ac:dyDescent="0.25">
      <c r="A4" t="s">
        <v>976</v>
      </c>
      <c r="B4" s="6" t="s">
        <v>2130</v>
      </c>
      <c r="C4" s="6" t="s">
        <v>2121</v>
      </c>
      <c r="D4" s="6" t="s">
        <v>1584</v>
      </c>
    </row>
    <row r="5" spans="1:5" x14ac:dyDescent="0.25">
      <c r="A5" t="s">
        <v>977</v>
      </c>
      <c r="B5" t="s">
        <v>2436</v>
      </c>
      <c r="C5" t="s">
        <v>2121</v>
      </c>
      <c r="D5" t="s">
        <v>2154</v>
      </c>
    </row>
    <row r="6" spans="1:5" x14ac:dyDescent="0.25">
      <c r="A6" s="4" t="s">
        <v>975</v>
      </c>
      <c r="B6" s="4" t="s">
        <v>2130</v>
      </c>
      <c r="C6" s="4" t="s">
        <v>2121</v>
      </c>
      <c r="D6" s="4" t="s">
        <v>2225</v>
      </c>
    </row>
    <row r="8" spans="1:5" x14ac:dyDescent="0.25">
      <c r="A8" t="s">
        <v>289</v>
      </c>
    </row>
    <row r="9" spans="1:5" x14ac:dyDescent="0.25">
      <c r="A9" t="s">
        <v>586</v>
      </c>
    </row>
    <row r="10" spans="1:5" x14ac:dyDescent="0.25">
      <c r="A10" t="s">
        <v>3245</v>
      </c>
    </row>
    <row r="11" spans="1:5" x14ac:dyDescent="0.25">
      <c r="A11" t="s">
        <v>979</v>
      </c>
    </row>
    <row r="12" spans="1:5" x14ac:dyDescent="0.25">
      <c r="A12" t="s">
        <v>980</v>
      </c>
    </row>
    <row r="13" spans="1:5" x14ac:dyDescent="0.25">
      <c r="A13" t="s">
        <v>3279</v>
      </c>
    </row>
  </sheetData>
  <pageMargins left="0.7" right="0.7" top="0.75" bottom="0.75" header="0.3" footer="0.3"/>
  <pageSetup paperSize="9" orientation="portrait" horizontalDpi="300" verticalDpi="300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E13"/>
  <sheetViews>
    <sheetView workbookViewId="0"/>
  </sheetViews>
  <sheetFormatPr defaultColWidth="11.42578125" defaultRowHeight="15" x14ac:dyDescent="0.25"/>
  <cols>
    <col min="1" max="1" width="8.7109375" customWidth="1"/>
    <col min="2" max="4" width="30.7109375" customWidth="1"/>
  </cols>
  <sheetData>
    <row r="1" spans="1:5" x14ac:dyDescent="0.25">
      <c r="A1" s="4" t="s">
        <v>175</v>
      </c>
      <c r="B1" s="6"/>
      <c r="C1" s="6"/>
      <c r="D1" s="6"/>
      <c r="E1" s="1" t="str">
        <f>HYPERLINK("#'INDEX'!A1", "Back to INDEX")</f>
        <v>Back to INDEX</v>
      </c>
    </row>
    <row r="2" spans="1:5" x14ac:dyDescent="0.25">
      <c r="A2" s="3" t="s">
        <v>204</v>
      </c>
      <c r="B2" s="5" t="s">
        <v>3276</v>
      </c>
      <c r="C2" s="5" t="s">
        <v>3277</v>
      </c>
      <c r="D2" s="5" t="s">
        <v>3278</v>
      </c>
    </row>
    <row r="3" spans="1:5" x14ac:dyDescent="0.25">
      <c r="A3" t="s">
        <v>968</v>
      </c>
      <c r="B3" s="6" t="s">
        <v>3210</v>
      </c>
      <c r="C3" s="6" t="s">
        <v>2089</v>
      </c>
      <c r="D3" s="6" t="s">
        <v>454</v>
      </c>
    </row>
    <row r="4" spans="1:5" x14ac:dyDescent="0.25">
      <c r="A4" t="s">
        <v>976</v>
      </c>
      <c r="B4" s="6" t="s">
        <v>2130</v>
      </c>
      <c r="C4" s="6" t="s">
        <v>2050</v>
      </c>
      <c r="D4" s="6" t="s">
        <v>1585</v>
      </c>
    </row>
    <row r="5" spans="1:5" x14ac:dyDescent="0.25">
      <c r="A5" t="s">
        <v>977</v>
      </c>
      <c r="B5" t="s">
        <v>2208</v>
      </c>
      <c r="C5" t="s">
        <v>2121</v>
      </c>
      <c r="D5" t="s">
        <v>2052</v>
      </c>
    </row>
    <row r="6" spans="1:5" x14ac:dyDescent="0.25">
      <c r="A6" s="4" t="s">
        <v>975</v>
      </c>
      <c r="B6" s="4" t="s">
        <v>566</v>
      </c>
      <c r="C6" s="4" t="s">
        <v>2050</v>
      </c>
      <c r="D6" s="4" t="s">
        <v>2225</v>
      </c>
    </row>
    <row r="8" spans="1:5" x14ac:dyDescent="0.25">
      <c r="A8" t="s">
        <v>289</v>
      </c>
    </row>
    <row r="9" spans="1:5" x14ac:dyDescent="0.25">
      <c r="A9" t="s">
        <v>665</v>
      </c>
    </row>
    <row r="10" spans="1:5" x14ac:dyDescent="0.25">
      <c r="A10" t="s">
        <v>3245</v>
      </c>
    </row>
    <row r="11" spans="1:5" x14ac:dyDescent="0.25">
      <c r="A11" t="s">
        <v>979</v>
      </c>
    </row>
    <row r="12" spans="1:5" x14ac:dyDescent="0.25">
      <c r="A12" t="s">
        <v>980</v>
      </c>
    </row>
    <row r="13" spans="1:5" x14ac:dyDescent="0.25">
      <c r="A13" t="s">
        <v>3279</v>
      </c>
    </row>
  </sheetData>
  <pageMargins left="0.7" right="0.7" top="0.75" bottom="0.75" header="0.3" footer="0.3"/>
  <pageSetup paperSize="9" orientation="portrait" horizontalDpi="300" verticalDpi="300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E13"/>
  <sheetViews>
    <sheetView workbookViewId="0"/>
  </sheetViews>
  <sheetFormatPr defaultColWidth="11.42578125" defaultRowHeight="15" x14ac:dyDescent="0.25"/>
  <cols>
    <col min="1" max="1" width="8.7109375" customWidth="1"/>
    <col min="2" max="4" width="30.7109375" customWidth="1"/>
  </cols>
  <sheetData>
    <row r="1" spans="1:5" x14ac:dyDescent="0.25">
      <c r="A1" s="4" t="s">
        <v>176</v>
      </c>
      <c r="B1" s="6"/>
      <c r="C1" s="6"/>
      <c r="D1" s="6"/>
      <c r="E1" s="1" t="str">
        <f>HYPERLINK("#'INDEX'!A1", "Back to INDEX")</f>
        <v>Back to INDEX</v>
      </c>
    </row>
    <row r="2" spans="1:5" x14ac:dyDescent="0.25">
      <c r="A2" s="3" t="s">
        <v>204</v>
      </c>
      <c r="B2" s="5" t="s">
        <v>3276</v>
      </c>
      <c r="C2" s="5" t="s">
        <v>3277</v>
      </c>
      <c r="D2" s="5" t="s">
        <v>3278</v>
      </c>
    </row>
    <row r="3" spans="1:5" x14ac:dyDescent="0.25">
      <c r="A3" t="s">
        <v>968</v>
      </c>
      <c r="B3" s="6" t="s">
        <v>2043</v>
      </c>
      <c r="C3" s="6" t="s">
        <v>2946</v>
      </c>
      <c r="D3" s="6" t="s">
        <v>2289</v>
      </c>
    </row>
    <row r="4" spans="1:5" x14ac:dyDescent="0.25">
      <c r="A4" t="s">
        <v>976</v>
      </c>
      <c r="B4" s="6" t="s">
        <v>2291</v>
      </c>
      <c r="C4" s="6" t="s">
        <v>2193</v>
      </c>
      <c r="D4" s="6" t="s">
        <v>2946</v>
      </c>
    </row>
    <row r="5" spans="1:5" x14ac:dyDescent="0.25">
      <c r="A5" t="s">
        <v>977</v>
      </c>
      <c r="B5" t="s">
        <v>2153</v>
      </c>
      <c r="C5" t="s">
        <v>2269</v>
      </c>
      <c r="D5" t="s">
        <v>2214</v>
      </c>
    </row>
    <row r="6" spans="1:5" x14ac:dyDescent="0.25">
      <c r="A6" s="4" t="s">
        <v>975</v>
      </c>
      <c r="B6" s="4" t="s">
        <v>2263</v>
      </c>
      <c r="C6" s="4" t="s">
        <v>2111</v>
      </c>
      <c r="D6" s="4" t="s">
        <v>2264</v>
      </c>
    </row>
    <row r="8" spans="1:5" x14ac:dyDescent="0.25">
      <c r="A8" t="s">
        <v>289</v>
      </c>
    </row>
    <row r="9" spans="1:5" x14ac:dyDescent="0.25">
      <c r="A9" t="s">
        <v>679</v>
      </c>
    </row>
    <row r="10" spans="1:5" x14ac:dyDescent="0.25">
      <c r="A10" t="s">
        <v>3245</v>
      </c>
    </row>
    <row r="11" spans="1:5" x14ac:dyDescent="0.25">
      <c r="A11" t="s">
        <v>979</v>
      </c>
    </row>
    <row r="12" spans="1:5" x14ac:dyDescent="0.25">
      <c r="A12" t="s">
        <v>980</v>
      </c>
    </row>
    <row r="13" spans="1:5" x14ac:dyDescent="0.25">
      <c r="A13" t="s">
        <v>3279</v>
      </c>
    </row>
  </sheetData>
  <pageMargins left="0.7" right="0.7" top="0.75" bottom="0.75" header="0.3" footer="0.3"/>
  <pageSetup paperSize="9" orientation="portrait" horizontalDpi="300" verticalDpi="300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E24"/>
  <sheetViews>
    <sheetView workbookViewId="0"/>
  </sheetViews>
  <sheetFormatPr defaultColWidth="11.42578125" defaultRowHeight="15" x14ac:dyDescent="0.25"/>
  <cols>
    <col min="1" max="1" width="8.7109375" customWidth="1"/>
    <col min="2" max="4" width="30.7109375" customWidth="1"/>
  </cols>
  <sheetData>
    <row r="1" spans="1:5" x14ac:dyDescent="0.25">
      <c r="A1" s="4" t="s">
        <v>177</v>
      </c>
      <c r="B1" s="6"/>
      <c r="C1" s="6"/>
      <c r="D1" s="6"/>
      <c r="E1" s="1" t="str">
        <f>HYPERLINK("#'INDEX'!A1", "Back to INDEX")</f>
        <v>Back to INDEX</v>
      </c>
    </row>
    <row r="2" spans="1:5" x14ac:dyDescent="0.25">
      <c r="A2" s="3" t="s">
        <v>204</v>
      </c>
      <c r="B2" s="5" t="s">
        <v>3276</v>
      </c>
      <c r="C2" s="5" t="s">
        <v>3277</v>
      </c>
      <c r="D2" s="5" t="s">
        <v>3278</v>
      </c>
    </row>
    <row r="3" spans="1:5" x14ac:dyDescent="0.25">
      <c r="A3" t="s">
        <v>968</v>
      </c>
      <c r="B3" s="6" t="s">
        <v>204</v>
      </c>
      <c r="C3" s="6" t="s">
        <v>204</v>
      </c>
      <c r="D3" s="6" t="s">
        <v>204</v>
      </c>
    </row>
    <row r="4" spans="1:5" x14ac:dyDescent="0.25">
      <c r="A4" t="s">
        <v>969</v>
      </c>
      <c r="B4" s="6" t="s">
        <v>2159</v>
      </c>
      <c r="C4" s="6" t="s">
        <v>2051</v>
      </c>
      <c r="D4" s="6" t="s">
        <v>2107</v>
      </c>
    </row>
    <row r="5" spans="1:5" x14ac:dyDescent="0.25">
      <c r="A5" t="s">
        <v>971</v>
      </c>
      <c r="B5" s="6" t="s">
        <v>2130</v>
      </c>
      <c r="C5" s="6" t="s">
        <v>2110</v>
      </c>
      <c r="D5" s="6" t="s">
        <v>2108</v>
      </c>
    </row>
    <row r="6" spans="1:5" x14ac:dyDescent="0.25">
      <c r="A6" t="s">
        <v>973</v>
      </c>
      <c r="B6" s="6" t="s">
        <v>2330</v>
      </c>
      <c r="C6" s="6" t="s">
        <v>2230</v>
      </c>
      <c r="D6" s="6" t="s">
        <v>2263</v>
      </c>
    </row>
    <row r="7" spans="1:5" x14ac:dyDescent="0.25">
      <c r="A7" s="4" t="s">
        <v>975</v>
      </c>
      <c r="B7" s="4" t="s">
        <v>1919</v>
      </c>
      <c r="C7" s="4" t="s">
        <v>2121</v>
      </c>
      <c r="D7" s="4" t="s">
        <v>2103</v>
      </c>
    </row>
    <row r="8" spans="1:5" x14ac:dyDescent="0.25">
      <c r="A8" t="s">
        <v>976</v>
      </c>
      <c r="B8" s="6" t="s">
        <v>204</v>
      </c>
      <c r="C8" s="6" t="s">
        <v>204</v>
      </c>
      <c r="D8" s="6" t="s">
        <v>204</v>
      </c>
    </row>
    <row r="9" spans="1:5" x14ac:dyDescent="0.25">
      <c r="A9" t="s">
        <v>969</v>
      </c>
      <c r="B9" s="6" t="s">
        <v>2360</v>
      </c>
      <c r="C9" s="6" t="s">
        <v>2264</v>
      </c>
      <c r="D9" s="6" t="s">
        <v>2104</v>
      </c>
    </row>
    <row r="10" spans="1:5" x14ac:dyDescent="0.25">
      <c r="A10" t="s">
        <v>971</v>
      </c>
      <c r="B10" s="6" t="s">
        <v>2281</v>
      </c>
      <c r="C10" s="6" t="s">
        <v>2056</v>
      </c>
      <c r="D10" s="6" t="s">
        <v>2340</v>
      </c>
    </row>
    <row r="11" spans="1:5" x14ac:dyDescent="0.25">
      <c r="A11" t="s">
        <v>973</v>
      </c>
      <c r="B11" s="6" t="s">
        <v>2224</v>
      </c>
      <c r="C11" s="6" t="s">
        <v>2256</v>
      </c>
      <c r="D11" s="6" t="s">
        <v>2263</v>
      </c>
    </row>
    <row r="12" spans="1:5" x14ac:dyDescent="0.25">
      <c r="A12" s="4" t="s">
        <v>975</v>
      </c>
      <c r="B12" s="4" t="s">
        <v>2130</v>
      </c>
      <c r="C12" s="4" t="s">
        <v>2121</v>
      </c>
      <c r="D12" s="4" t="s">
        <v>1584</v>
      </c>
    </row>
    <row r="13" spans="1:5" x14ac:dyDescent="0.25">
      <c r="A13" t="s">
        <v>977</v>
      </c>
      <c r="B13" s="6" t="s">
        <v>204</v>
      </c>
      <c r="C13" s="6" t="s">
        <v>204</v>
      </c>
      <c r="D13" s="6" t="s">
        <v>204</v>
      </c>
    </row>
    <row r="14" spans="1:5" x14ac:dyDescent="0.25">
      <c r="A14" t="s">
        <v>969</v>
      </c>
      <c r="B14" s="6" t="s">
        <v>2860</v>
      </c>
      <c r="C14" s="6" t="s">
        <v>2247</v>
      </c>
      <c r="D14" s="6" t="s">
        <v>2213</v>
      </c>
    </row>
    <row r="15" spans="1:5" x14ac:dyDescent="0.25">
      <c r="A15" t="s">
        <v>971</v>
      </c>
      <c r="B15" s="6" t="s">
        <v>3119</v>
      </c>
      <c r="C15" s="6" t="s">
        <v>2247</v>
      </c>
      <c r="D15" s="6" t="s">
        <v>2073</v>
      </c>
    </row>
    <row r="16" spans="1:5" x14ac:dyDescent="0.25">
      <c r="A16" t="s">
        <v>973</v>
      </c>
      <c r="B16" t="s">
        <v>2270</v>
      </c>
      <c r="C16" t="s">
        <v>2196</v>
      </c>
      <c r="D16" t="s">
        <v>2052</v>
      </c>
    </row>
    <row r="17" spans="1:4" x14ac:dyDescent="0.25">
      <c r="A17" s="4" t="s">
        <v>975</v>
      </c>
      <c r="B17" s="4" t="s">
        <v>2436</v>
      </c>
      <c r="C17" s="4" t="s">
        <v>2121</v>
      </c>
      <c r="D17" s="4" t="s">
        <v>2154</v>
      </c>
    </row>
    <row r="19" spans="1:4" x14ac:dyDescent="0.25">
      <c r="A19" t="s">
        <v>289</v>
      </c>
    </row>
    <row r="20" spans="1:4" x14ac:dyDescent="0.25">
      <c r="A20" t="s">
        <v>586</v>
      </c>
    </row>
    <row r="21" spans="1:4" x14ac:dyDescent="0.25">
      <c r="A21" t="s">
        <v>3245</v>
      </c>
    </row>
    <row r="22" spans="1:4" x14ac:dyDescent="0.25">
      <c r="A22" t="s">
        <v>979</v>
      </c>
    </row>
    <row r="23" spans="1:4" x14ac:dyDescent="0.25">
      <c r="A23" t="s">
        <v>980</v>
      </c>
    </row>
    <row r="24" spans="1:4" x14ac:dyDescent="0.25">
      <c r="A24" t="s">
        <v>3279</v>
      </c>
    </row>
  </sheetData>
  <pageMargins left="0.7" right="0.7" top="0.75" bottom="0.75" header="0.3" footer="0.3"/>
  <pageSetup paperSize="9" orientation="portrait" horizontalDpi="300" verticalDpi="300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E24"/>
  <sheetViews>
    <sheetView workbookViewId="0"/>
  </sheetViews>
  <sheetFormatPr defaultColWidth="11.42578125" defaultRowHeight="15" x14ac:dyDescent="0.25"/>
  <cols>
    <col min="1" max="1" width="8.7109375" customWidth="1"/>
    <col min="2" max="4" width="30.7109375" customWidth="1"/>
  </cols>
  <sheetData>
    <row r="1" spans="1:5" x14ac:dyDescent="0.25">
      <c r="A1" s="4" t="s">
        <v>178</v>
      </c>
      <c r="B1" s="6"/>
      <c r="C1" s="6"/>
      <c r="D1" s="6"/>
      <c r="E1" s="1" t="str">
        <f>HYPERLINK("#'INDEX'!A1", "Back to INDEX")</f>
        <v>Back to INDEX</v>
      </c>
    </row>
    <row r="2" spans="1:5" x14ac:dyDescent="0.25">
      <c r="A2" s="3" t="s">
        <v>204</v>
      </c>
      <c r="B2" s="5" t="s">
        <v>3276</v>
      </c>
      <c r="C2" s="5" t="s">
        <v>3277</v>
      </c>
      <c r="D2" s="5" t="s">
        <v>3278</v>
      </c>
    </row>
    <row r="3" spans="1:5" x14ac:dyDescent="0.25">
      <c r="A3" t="s">
        <v>968</v>
      </c>
      <c r="B3" s="6" t="s">
        <v>204</v>
      </c>
      <c r="C3" s="6" t="s">
        <v>204</v>
      </c>
      <c r="D3" s="6" t="s">
        <v>204</v>
      </c>
    </row>
    <row r="4" spans="1:5" x14ac:dyDescent="0.25">
      <c r="A4" t="s">
        <v>969</v>
      </c>
      <c r="B4" s="6" t="s">
        <v>2324</v>
      </c>
      <c r="C4" s="6" t="s">
        <v>2041</v>
      </c>
      <c r="D4" s="6" t="s">
        <v>278</v>
      </c>
    </row>
    <row r="5" spans="1:5" x14ac:dyDescent="0.25">
      <c r="A5" t="s">
        <v>971</v>
      </c>
      <c r="B5" s="6" t="s">
        <v>2129</v>
      </c>
      <c r="C5" s="6" t="s">
        <v>2277</v>
      </c>
      <c r="D5" s="6" t="s">
        <v>2330</v>
      </c>
    </row>
    <row r="6" spans="1:5" x14ac:dyDescent="0.25">
      <c r="A6" t="s">
        <v>973</v>
      </c>
      <c r="B6" s="6" t="s">
        <v>453</v>
      </c>
      <c r="C6" s="6" t="s">
        <v>2264</v>
      </c>
      <c r="D6" s="6" t="s">
        <v>2154</v>
      </c>
    </row>
    <row r="7" spans="1:5" x14ac:dyDescent="0.25">
      <c r="A7" s="4" t="s">
        <v>975</v>
      </c>
      <c r="B7" s="4" t="s">
        <v>3210</v>
      </c>
      <c r="C7" s="4" t="s">
        <v>2089</v>
      </c>
      <c r="D7" s="4" t="s">
        <v>454</v>
      </c>
    </row>
    <row r="8" spans="1:5" x14ac:dyDescent="0.25">
      <c r="A8" t="s">
        <v>976</v>
      </c>
      <c r="B8" s="6" t="s">
        <v>204</v>
      </c>
      <c r="C8" s="6" t="s">
        <v>204</v>
      </c>
      <c r="D8" s="6" t="s">
        <v>204</v>
      </c>
    </row>
    <row r="9" spans="1:5" x14ac:dyDescent="0.25">
      <c r="A9" t="s">
        <v>969</v>
      </c>
      <c r="B9" s="6" t="s">
        <v>531</v>
      </c>
      <c r="C9" s="6" t="s">
        <v>2256</v>
      </c>
      <c r="D9" s="6" t="s">
        <v>2225</v>
      </c>
    </row>
    <row r="10" spans="1:5" x14ac:dyDescent="0.25">
      <c r="A10" t="s">
        <v>971</v>
      </c>
      <c r="B10" s="6" t="s">
        <v>2341</v>
      </c>
      <c r="C10" s="6" t="s">
        <v>2083</v>
      </c>
      <c r="D10" s="6" t="s">
        <v>2043</v>
      </c>
    </row>
    <row r="11" spans="1:5" x14ac:dyDescent="0.25">
      <c r="A11" t="s">
        <v>973</v>
      </c>
      <c r="B11" s="6" t="s">
        <v>318</v>
      </c>
      <c r="C11" s="6" t="s">
        <v>2050</v>
      </c>
      <c r="D11" s="6" t="s">
        <v>2349</v>
      </c>
    </row>
    <row r="12" spans="1:5" x14ac:dyDescent="0.25">
      <c r="A12" s="4" t="s">
        <v>975</v>
      </c>
      <c r="B12" s="4" t="s">
        <v>2130</v>
      </c>
      <c r="C12" s="4" t="s">
        <v>2050</v>
      </c>
      <c r="D12" s="4" t="s">
        <v>1585</v>
      </c>
    </row>
    <row r="13" spans="1:5" x14ac:dyDescent="0.25">
      <c r="A13" t="s">
        <v>977</v>
      </c>
      <c r="B13" s="6" t="s">
        <v>204</v>
      </c>
      <c r="C13" s="6" t="s">
        <v>204</v>
      </c>
      <c r="D13" s="6" t="s">
        <v>204</v>
      </c>
    </row>
    <row r="14" spans="1:5" x14ac:dyDescent="0.25">
      <c r="A14" t="s">
        <v>969</v>
      </c>
      <c r="B14" s="6" t="s">
        <v>2224</v>
      </c>
      <c r="C14" s="6" t="s">
        <v>2256</v>
      </c>
      <c r="D14" s="6" t="s">
        <v>2363</v>
      </c>
    </row>
    <row r="15" spans="1:5" x14ac:dyDescent="0.25">
      <c r="A15" t="s">
        <v>971</v>
      </c>
      <c r="B15" s="6" t="s">
        <v>2341</v>
      </c>
      <c r="C15" s="6" t="s">
        <v>2283</v>
      </c>
      <c r="D15" s="6" t="s">
        <v>533</v>
      </c>
    </row>
    <row r="16" spans="1:5" x14ac:dyDescent="0.25">
      <c r="A16" t="s">
        <v>973</v>
      </c>
      <c r="B16" t="s">
        <v>533</v>
      </c>
      <c r="C16" t="s">
        <v>2946</v>
      </c>
      <c r="D16" t="s">
        <v>2089</v>
      </c>
    </row>
    <row r="17" spans="1:4" x14ac:dyDescent="0.25">
      <c r="A17" s="4" t="s">
        <v>975</v>
      </c>
      <c r="B17" s="4" t="s">
        <v>2208</v>
      </c>
      <c r="C17" s="4" t="s">
        <v>2121</v>
      </c>
      <c r="D17" s="4" t="s">
        <v>2052</v>
      </c>
    </row>
    <row r="19" spans="1:4" x14ac:dyDescent="0.25">
      <c r="A19" t="s">
        <v>289</v>
      </c>
    </row>
    <row r="20" spans="1:4" x14ac:dyDescent="0.25">
      <c r="A20" t="s">
        <v>665</v>
      </c>
    </row>
    <row r="21" spans="1:4" x14ac:dyDescent="0.25">
      <c r="A21" t="s">
        <v>3245</v>
      </c>
    </row>
    <row r="22" spans="1:4" x14ac:dyDescent="0.25">
      <c r="A22" t="s">
        <v>979</v>
      </c>
    </row>
    <row r="23" spans="1:4" x14ac:dyDescent="0.25">
      <c r="A23" t="s">
        <v>980</v>
      </c>
    </row>
    <row r="24" spans="1:4" x14ac:dyDescent="0.25">
      <c r="A24" t="s">
        <v>3279</v>
      </c>
    </row>
  </sheetData>
  <pageMargins left="0.7" right="0.7" top="0.75" bottom="0.75" header="0.3" footer="0.3"/>
  <pageSetup paperSize="9" orientation="portrait" horizontalDpi="300" verticalDpi="300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E24"/>
  <sheetViews>
    <sheetView workbookViewId="0"/>
  </sheetViews>
  <sheetFormatPr defaultColWidth="11.42578125" defaultRowHeight="15" x14ac:dyDescent="0.25"/>
  <cols>
    <col min="1" max="1" width="8.7109375" customWidth="1"/>
    <col min="2" max="4" width="30.7109375" customWidth="1"/>
  </cols>
  <sheetData>
    <row r="1" spans="1:5" x14ac:dyDescent="0.25">
      <c r="A1" s="4" t="s">
        <v>179</v>
      </c>
      <c r="B1" s="6"/>
      <c r="C1" s="6"/>
      <c r="D1" s="6"/>
      <c r="E1" s="1" t="str">
        <f>HYPERLINK("#'INDEX'!A1", "Back to INDEX")</f>
        <v>Back to INDEX</v>
      </c>
    </row>
    <row r="2" spans="1:5" x14ac:dyDescent="0.25">
      <c r="A2" s="3" t="s">
        <v>204</v>
      </c>
      <c r="B2" s="5" t="s">
        <v>3276</v>
      </c>
      <c r="C2" s="5" t="s">
        <v>3277</v>
      </c>
      <c r="D2" s="5" t="s">
        <v>3278</v>
      </c>
    </row>
    <row r="3" spans="1:5" x14ac:dyDescent="0.25">
      <c r="A3" t="s">
        <v>968</v>
      </c>
      <c r="B3" s="6" t="s">
        <v>204</v>
      </c>
      <c r="C3" s="6" t="s">
        <v>204</v>
      </c>
      <c r="D3" s="6" t="s">
        <v>204</v>
      </c>
    </row>
    <row r="4" spans="1:5" x14ac:dyDescent="0.25">
      <c r="A4" t="s">
        <v>969</v>
      </c>
      <c r="B4" s="6" t="s">
        <v>533</v>
      </c>
      <c r="C4" s="6" t="s">
        <v>2196</v>
      </c>
      <c r="D4" s="6" t="s">
        <v>2089</v>
      </c>
    </row>
    <row r="5" spans="1:5" x14ac:dyDescent="0.25">
      <c r="A5" t="s">
        <v>971</v>
      </c>
      <c r="B5" s="6" t="s">
        <v>2103</v>
      </c>
      <c r="C5" s="6" t="s">
        <v>2269</v>
      </c>
      <c r="D5" s="6" t="s">
        <v>536</v>
      </c>
    </row>
    <row r="6" spans="1:5" x14ac:dyDescent="0.25">
      <c r="A6" t="s">
        <v>973</v>
      </c>
      <c r="B6" s="6" t="s">
        <v>3136</v>
      </c>
      <c r="C6" s="6" t="s">
        <v>3050</v>
      </c>
      <c r="D6" s="6" t="s">
        <v>2289</v>
      </c>
    </row>
    <row r="7" spans="1:5" x14ac:dyDescent="0.25">
      <c r="A7" s="4" t="s">
        <v>975</v>
      </c>
      <c r="B7" s="4" t="s">
        <v>2043</v>
      </c>
      <c r="C7" s="4" t="s">
        <v>2946</v>
      </c>
      <c r="D7" s="4" t="s">
        <v>2289</v>
      </c>
    </row>
    <row r="8" spans="1:5" x14ac:dyDescent="0.25">
      <c r="A8" t="s">
        <v>976</v>
      </c>
      <c r="B8" s="6" t="s">
        <v>204</v>
      </c>
      <c r="C8" s="6" t="s">
        <v>204</v>
      </c>
      <c r="D8" s="6" t="s">
        <v>204</v>
      </c>
    </row>
    <row r="9" spans="1:5" x14ac:dyDescent="0.25">
      <c r="A9" t="s">
        <v>969</v>
      </c>
      <c r="B9" s="6" t="s">
        <v>2083</v>
      </c>
      <c r="C9" s="6" t="s">
        <v>2233</v>
      </c>
      <c r="D9" s="6" t="s">
        <v>3050</v>
      </c>
    </row>
    <row r="10" spans="1:5" x14ac:dyDescent="0.25">
      <c r="A10" t="s">
        <v>971</v>
      </c>
      <c r="B10" s="6" t="s">
        <v>2104</v>
      </c>
      <c r="C10" s="6" t="s">
        <v>2111</v>
      </c>
      <c r="D10" s="6" t="s">
        <v>2256</v>
      </c>
    </row>
    <row r="11" spans="1:5" x14ac:dyDescent="0.25">
      <c r="A11" t="s">
        <v>973</v>
      </c>
      <c r="B11" s="6" t="s">
        <v>569</v>
      </c>
      <c r="C11" s="6" t="s">
        <v>2269</v>
      </c>
      <c r="D11" s="6" t="s">
        <v>2120</v>
      </c>
    </row>
    <row r="12" spans="1:5" x14ac:dyDescent="0.25">
      <c r="A12" s="4" t="s">
        <v>975</v>
      </c>
      <c r="B12" s="4" t="s">
        <v>2291</v>
      </c>
      <c r="C12" s="4" t="s">
        <v>2193</v>
      </c>
      <c r="D12" s="4" t="s">
        <v>2946</v>
      </c>
    </row>
    <row r="13" spans="1:5" x14ac:dyDescent="0.25">
      <c r="A13" t="s">
        <v>977</v>
      </c>
      <c r="B13" s="6" t="s">
        <v>204</v>
      </c>
      <c r="C13" s="6" t="s">
        <v>204</v>
      </c>
      <c r="D13" s="6" t="s">
        <v>204</v>
      </c>
    </row>
    <row r="14" spans="1:5" x14ac:dyDescent="0.25">
      <c r="A14" t="s">
        <v>969</v>
      </c>
      <c r="B14" s="6" t="s">
        <v>2052</v>
      </c>
      <c r="C14" s="6" t="s">
        <v>2205</v>
      </c>
      <c r="D14" s="6" t="s">
        <v>2233</v>
      </c>
    </row>
    <row r="15" spans="1:5" x14ac:dyDescent="0.25">
      <c r="A15" t="s">
        <v>971</v>
      </c>
      <c r="B15" s="6" t="s">
        <v>2164</v>
      </c>
      <c r="C15" s="6" t="s">
        <v>2214</v>
      </c>
      <c r="D15" s="6" t="s">
        <v>2289</v>
      </c>
    </row>
    <row r="16" spans="1:5" x14ac:dyDescent="0.25">
      <c r="A16" t="s">
        <v>973</v>
      </c>
      <c r="B16" t="s">
        <v>2089</v>
      </c>
      <c r="C16" t="s">
        <v>2205</v>
      </c>
      <c r="D16" t="s">
        <v>2111</v>
      </c>
    </row>
    <row r="17" spans="1:4" x14ac:dyDescent="0.25">
      <c r="A17" s="4" t="s">
        <v>975</v>
      </c>
      <c r="B17" s="4" t="s">
        <v>2153</v>
      </c>
      <c r="C17" s="4" t="s">
        <v>2269</v>
      </c>
      <c r="D17" s="4" t="s">
        <v>2214</v>
      </c>
    </row>
    <row r="19" spans="1:4" x14ac:dyDescent="0.25">
      <c r="A19" t="s">
        <v>289</v>
      </c>
    </row>
    <row r="20" spans="1:4" x14ac:dyDescent="0.25">
      <c r="A20" t="s">
        <v>679</v>
      </c>
    </row>
    <row r="21" spans="1:4" x14ac:dyDescent="0.25">
      <c r="A21" t="s">
        <v>3245</v>
      </c>
    </row>
    <row r="22" spans="1:4" x14ac:dyDescent="0.25">
      <c r="A22" t="s">
        <v>979</v>
      </c>
    </row>
    <row r="23" spans="1:4" x14ac:dyDescent="0.25">
      <c r="A23" t="s">
        <v>980</v>
      </c>
    </row>
    <row r="24" spans="1:4" x14ac:dyDescent="0.25">
      <c r="A24" t="s">
        <v>3279</v>
      </c>
    </row>
  </sheetData>
  <pageMargins left="0.7" right="0.7" top="0.75" bottom="0.75" header="0.3" footer="0.3"/>
  <pageSetup paperSize="9" orientation="portrait" horizontalDpi="300" verticalDpi="300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H22"/>
  <sheetViews>
    <sheetView workbookViewId="0"/>
  </sheetViews>
  <sheetFormatPr defaultColWidth="11.42578125" defaultRowHeight="15" x14ac:dyDescent="0.25"/>
  <cols>
    <col min="1" max="1" width="44.7109375" customWidth="1"/>
    <col min="2" max="7" width="30.7109375" customWidth="1"/>
  </cols>
  <sheetData>
    <row r="1" spans="1:8" x14ac:dyDescent="0.25">
      <c r="A1" s="4" t="s">
        <v>180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ht="25.5" x14ac:dyDescent="0.25">
      <c r="A2" s="3" t="s">
        <v>204</v>
      </c>
      <c r="B2" s="5" t="s">
        <v>3194</v>
      </c>
      <c r="C2" s="5" t="s">
        <v>3195</v>
      </c>
      <c r="D2" s="5" t="s">
        <v>3197</v>
      </c>
      <c r="E2" s="5" t="s">
        <v>3198</v>
      </c>
      <c r="F2" s="5" t="s">
        <v>3199</v>
      </c>
      <c r="G2" s="5" t="s">
        <v>3200</v>
      </c>
    </row>
    <row r="3" spans="1:8" x14ac:dyDescent="0.25">
      <c r="A3" t="s">
        <v>3280</v>
      </c>
      <c r="B3" s="6" t="s">
        <v>224</v>
      </c>
      <c r="C3" s="6" t="s">
        <v>3281</v>
      </c>
      <c r="D3" s="6" t="s">
        <v>2324</v>
      </c>
      <c r="E3" s="6" t="s">
        <v>224</v>
      </c>
      <c r="F3" s="6" t="s">
        <v>224</v>
      </c>
      <c r="G3" s="6" t="s">
        <v>2105</v>
      </c>
    </row>
    <row r="4" spans="1:8" x14ac:dyDescent="0.25">
      <c r="A4" t="s">
        <v>3282</v>
      </c>
      <c r="B4" s="6" t="s">
        <v>1585</v>
      </c>
      <c r="C4" s="6" t="s">
        <v>2450</v>
      </c>
      <c r="D4" s="6" t="s">
        <v>2371</v>
      </c>
      <c r="E4" s="6" t="s">
        <v>2105</v>
      </c>
      <c r="F4" s="6" t="s">
        <v>2142</v>
      </c>
      <c r="G4" s="6" t="s">
        <v>2140</v>
      </c>
    </row>
    <row r="5" spans="1:8" x14ac:dyDescent="0.25">
      <c r="A5" t="s">
        <v>3283</v>
      </c>
      <c r="B5" s="6" t="s">
        <v>224</v>
      </c>
      <c r="C5" s="6" t="s">
        <v>794</v>
      </c>
      <c r="D5" s="6" t="s">
        <v>2860</v>
      </c>
      <c r="E5" s="6" t="s">
        <v>224</v>
      </c>
      <c r="F5" s="6" t="s">
        <v>2349</v>
      </c>
      <c r="G5" s="6" t="s">
        <v>568</v>
      </c>
    </row>
    <row r="6" spans="1:8" x14ac:dyDescent="0.25">
      <c r="A6" t="s">
        <v>3284</v>
      </c>
      <c r="B6" s="6" t="s">
        <v>224</v>
      </c>
      <c r="C6" s="6" t="s">
        <v>2401</v>
      </c>
      <c r="D6" s="6" t="s">
        <v>2353</v>
      </c>
      <c r="E6" s="6" t="s">
        <v>224</v>
      </c>
      <c r="F6" s="6" t="s">
        <v>224</v>
      </c>
      <c r="G6" s="6" t="s">
        <v>224</v>
      </c>
    </row>
    <row r="7" spans="1:8" x14ac:dyDescent="0.25">
      <c r="A7" t="s">
        <v>3285</v>
      </c>
      <c r="B7" s="6" t="s">
        <v>224</v>
      </c>
      <c r="C7" s="6" t="s">
        <v>224</v>
      </c>
      <c r="D7" s="6" t="s">
        <v>224</v>
      </c>
      <c r="E7" s="6" t="s">
        <v>224</v>
      </c>
      <c r="F7" s="6" t="s">
        <v>224</v>
      </c>
      <c r="G7" s="6" t="s">
        <v>224</v>
      </c>
    </row>
    <row r="8" spans="1:8" x14ac:dyDescent="0.25">
      <c r="A8" t="s">
        <v>2432</v>
      </c>
      <c r="B8" s="6" t="s">
        <v>224</v>
      </c>
      <c r="C8" s="6" t="s">
        <v>953</v>
      </c>
      <c r="D8" s="6" t="s">
        <v>224</v>
      </c>
      <c r="E8" s="6" t="s">
        <v>2270</v>
      </c>
      <c r="F8" s="6" t="s">
        <v>224</v>
      </c>
      <c r="G8" s="6" t="s">
        <v>224</v>
      </c>
    </row>
    <row r="9" spans="1:8" x14ac:dyDescent="0.25">
      <c r="A9" t="s">
        <v>2433</v>
      </c>
      <c r="B9" s="6" t="s">
        <v>224</v>
      </c>
      <c r="C9" s="6" t="s">
        <v>629</v>
      </c>
      <c r="D9" s="6" t="s">
        <v>204</v>
      </c>
      <c r="E9" s="6" t="s">
        <v>2101</v>
      </c>
      <c r="F9" s="6" t="s">
        <v>224</v>
      </c>
      <c r="G9" s="6" t="s">
        <v>224</v>
      </c>
    </row>
    <row r="10" spans="1:8" x14ac:dyDescent="0.25">
      <c r="A10" t="s">
        <v>3286</v>
      </c>
      <c r="B10" s="6" t="s">
        <v>276</v>
      </c>
      <c r="C10" s="6" t="s">
        <v>2478</v>
      </c>
      <c r="D10" s="6" t="s">
        <v>2154</v>
      </c>
      <c r="E10" s="6" t="s">
        <v>2119</v>
      </c>
      <c r="F10" s="6" t="s">
        <v>2490</v>
      </c>
      <c r="G10" s="6" t="s">
        <v>2411</v>
      </c>
    </row>
    <row r="11" spans="1:8" x14ac:dyDescent="0.25">
      <c r="A11" t="s">
        <v>3287</v>
      </c>
      <c r="B11" s="6" t="s">
        <v>533</v>
      </c>
      <c r="C11" s="6" t="s">
        <v>3288</v>
      </c>
      <c r="D11" s="6" t="s">
        <v>224</v>
      </c>
      <c r="E11" s="6" t="s">
        <v>2088</v>
      </c>
      <c r="F11" s="6" t="s">
        <v>2159</v>
      </c>
      <c r="G11" s="6" t="s">
        <v>2117</v>
      </c>
    </row>
    <row r="12" spans="1:8" x14ac:dyDescent="0.25">
      <c r="A12" t="s">
        <v>432</v>
      </c>
      <c r="B12" s="6" t="s">
        <v>224</v>
      </c>
      <c r="C12" s="6" t="s">
        <v>464</v>
      </c>
      <c r="D12" s="6" t="s">
        <v>224</v>
      </c>
      <c r="E12" s="6" t="s">
        <v>224</v>
      </c>
      <c r="F12" s="6" t="s">
        <v>224</v>
      </c>
      <c r="G12" s="6" t="s">
        <v>224</v>
      </c>
    </row>
    <row r="13" spans="1:8" x14ac:dyDescent="0.25">
      <c r="A13" t="s">
        <v>3289</v>
      </c>
      <c r="B13" s="6" t="s">
        <v>204</v>
      </c>
      <c r="C13" s="6" t="s">
        <v>204</v>
      </c>
      <c r="D13" s="6" t="s">
        <v>224</v>
      </c>
      <c r="E13" s="6" t="s">
        <v>204</v>
      </c>
      <c r="F13" s="6" t="s">
        <v>204</v>
      </c>
      <c r="G13" s="6" t="s">
        <v>204</v>
      </c>
    </row>
    <row r="14" spans="1:8" x14ac:dyDescent="0.25">
      <c r="A14" t="s">
        <v>3290</v>
      </c>
      <c r="B14" t="s">
        <v>224</v>
      </c>
      <c r="C14" t="s">
        <v>224</v>
      </c>
      <c r="D14" t="s">
        <v>204</v>
      </c>
      <c r="E14" t="s">
        <v>204</v>
      </c>
      <c r="F14" t="s">
        <v>204</v>
      </c>
      <c r="G14" t="s">
        <v>204</v>
      </c>
    </row>
    <row r="15" spans="1:8" x14ac:dyDescent="0.25">
      <c r="A15" s="4" t="s">
        <v>450</v>
      </c>
      <c r="B15" s="4" t="s">
        <v>2263</v>
      </c>
      <c r="C15" s="4" t="s">
        <v>2994</v>
      </c>
      <c r="D15" s="4" t="s">
        <v>2094</v>
      </c>
      <c r="E15" s="4" t="s">
        <v>279</v>
      </c>
      <c r="F15" s="4" t="s">
        <v>2042</v>
      </c>
      <c r="G15" s="4" t="s">
        <v>279</v>
      </c>
    </row>
    <row r="17" spans="1:1" x14ac:dyDescent="0.25">
      <c r="A17" t="s">
        <v>289</v>
      </c>
    </row>
    <row r="18" spans="1:1" x14ac:dyDescent="0.25">
      <c r="A18" t="s">
        <v>3291</v>
      </c>
    </row>
    <row r="19" spans="1:1" x14ac:dyDescent="0.25">
      <c r="A19" t="s">
        <v>979</v>
      </c>
    </row>
    <row r="21" spans="1:1" x14ac:dyDescent="0.25">
      <c r="A21" t="s">
        <v>460</v>
      </c>
    </row>
    <row r="22" spans="1:1" x14ac:dyDescent="0.25">
      <c r="A22" t="s">
        <v>461</v>
      </c>
    </row>
  </sheetData>
  <pageMargins left="0.7" right="0.7" top="0.75" bottom="0.75" header="0.3" footer="0.3"/>
  <pageSetup paperSize="9" orientation="portrait" horizontalDpi="300" verticalDpi="300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H22"/>
  <sheetViews>
    <sheetView workbookViewId="0"/>
  </sheetViews>
  <sheetFormatPr defaultColWidth="11.42578125" defaultRowHeight="15" x14ac:dyDescent="0.25"/>
  <cols>
    <col min="1" max="1" width="44.7109375" customWidth="1"/>
    <col min="2" max="7" width="30.7109375" customWidth="1"/>
  </cols>
  <sheetData>
    <row r="1" spans="1:8" x14ac:dyDescent="0.25">
      <c r="A1" s="4" t="s">
        <v>181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ht="25.5" x14ac:dyDescent="0.25">
      <c r="A2" s="3" t="s">
        <v>204</v>
      </c>
      <c r="B2" s="5" t="s">
        <v>3194</v>
      </c>
      <c r="C2" s="5" t="s">
        <v>3195</v>
      </c>
      <c r="D2" s="5" t="s">
        <v>3197</v>
      </c>
      <c r="E2" s="5" t="s">
        <v>3198</v>
      </c>
      <c r="F2" s="5" t="s">
        <v>3199</v>
      </c>
      <c r="G2" s="5" t="s">
        <v>3200</v>
      </c>
    </row>
    <row r="3" spans="1:8" x14ac:dyDescent="0.25">
      <c r="A3" t="s">
        <v>3280</v>
      </c>
      <c r="B3" s="6" t="s">
        <v>224</v>
      </c>
      <c r="C3" s="6" t="s">
        <v>469</v>
      </c>
      <c r="D3" s="6" t="s">
        <v>2372</v>
      </c>
      <c r="E3" s="6" t="s">
        <v>224</v>
      </c>
      <c r="F3" s="6" t="s">
        <v>224</v>
      </c>
      <c r="G3" s="6" t="s">
        <v>2372</v>
      </c>
    </row>
    <row r="4" spans="1:8" x14ac:dyDescent="0.25">
      <c r="A4" t="s">
        <v>3282</v>
      </c>
      <c r="B4" s="6" t="s">
        <v>2043</v>
      </c>
      <c r="C4" s="6" t="s">
        <v>2533</v>
      </c>
      <c r="D4" s="6" t="s">
        <v>2261</v>
      </c>
      <c r="E4" s="6" t="s">
        <v>1710</v>
      </c>
      <c r="F4" s="6" t="s">
        <v>2104</v>
      </c>
      <c r="G4" s="6" t="s">
        <v>2260</v>
      </c>
    </row>
    <row r="5" spans="1:8" x14ac:dyDescent="0.25">
      <c r="A5" t="s">
        <v>3283</v>
      </c>
      <c r="B5" s="6" t="s">
        <v>224</v>
      </c>
      <c r="C5" s="6" t="s">
        <v>736</v>
      </c>
      <c r="D5" s="6" t="s">
        <v>2103</v>
      </c>
      <c r="E5" s="6" t="s">
        <v>224</v>
      </c>
      <c r="F5" s="6" t="s">
        <v>2213</v>
      </c>
      <c r="G5" s="6" t="s">
        <v>2281</v>
      </c>
    </row>
    <row r="6" spans="1:8" x14ac:dyDescent="0.25">
      <c r="A6" t="s">
        <v>3284</v>
      </c>
      <c r="B6" s="6" t="s">
        <v>224</v>
      </c>
      <c r="C6" s="6" t="s">
        <v>2403</v>
      </c>
      <c r="D6" s="6" t="s">
        <v>2818</v>
      </c>
      <c r="E6" s="6" t="s">
        <v>224</v>
      </c>
      <c r="F6" s="6" t="s">
        <v>224</v>
      </c>
      <c r="G6" s="6" t="s">
        <v>224</v>
      </c>
    </row>
    <row r="7" spans="1:8" x14ac:dyDescent="0.25">
      <c r="A7" t="s">
        <v>3285</v>
      </c>
      <c r="B7" s="6" t="s">
        <v>224</v>
      </c>
      <c r="C7" s="6" t="s">
        <v>3292</v>
      </c>
      <c r="D7" s="6" t="s">
        <v>224</v>
      </c>
      <c r="E7" s="6" t="s">
        <v>224</v>
      </c>
      <c r="F7" s="6" t="s">
        <v>224</v>
      </c>
      <c r="G7" s="6" t="s">
        <v>224</v>
      </c>
    </row>
    <row r="8" spans="1:8" x14ac:dyDescent="0.25">
      <c r="A8" t="s">
        <v>2432</v>
      </c>
      <c r="B8" s="6" t="s">
        <v>224</v>
      </c>
      <c r="C8" s="6" t="s">
        <v>2488</v>
      </c>
      <c r="D8" s="6" t="s">
        <v>224</v>
      </c>
      <c r="E8" s="6" t="s">
        <v>318</v>
      </c>
      <c r="F8" s="6" t="s">
        <v>224</v>
      </c>
      <c r="G8" s="6" t="s">
        <v>224</v>
      </c>
    </row>
    <row r="9" spans="1:8" x14ac:dyDescent="0.25">
      <c r="A9" t="s">
        <v>2433</v>
      </c>
      <c r="B9" s="6" t="s">
        <v>224</v>
      </c>
      <c r="C9" s="6" t="s">
        <v>629</v>
      </c>
      <c r="D9" s="6" t="s">
        <v>224</v>
      </c>
      <c r="E9" s="6" t="s">
        <v>2491</v>
      </c>
      <c r="F9" s="6" t="s">
        <v>224</v>
      </c>
      <c r="G9" s="6" t="s">
        <v>224</v>
      </c>
    </row>
    <row r="10" spans="1:8" x14ac:dyDescent="0.25">
      <c r="A10" t="s">
        <v>3286</v>
      </c>
      <c r="B10" s="6" t="s">
        <v>2131</v>
      </c>
      <c r="C10" s="6" t="s">
        <v>2781</v>
      </c>
      <c r="D10" s="6" t="s">
        <v>2058</v>
      </c>
      <c r="E10" s="6" t="s">
        <v>2118</v>
      </c>
      <c r="F10" s="6" t="s">
        <v>280</v>
      </c>
      <c r="G10" s="6" t="s">
        <v>2415</v>
      </c>
    </row>
    <row r="11" spans="1:8" x14ac:dyDescent="0.25">
      <c r="A11" t="s">
        <v>3287</v>
      </c>
      <c r="B11" s="6" t="s">
        <v>2094</v>
      </c>
      <c r="C11" s="6" t="s">
        <v>580</v>
      </c>
      <c r="D11" s="6" t="s">
        <v>224</v>
      </c>
      <c r="E11" s="6" t="s">
        <v>2105</v>
      </c>
      <c r="F11" s="6" t="s">
        <v>2323</v>
      </c>
      <c r="G11" s="6" t="s">
        <v>2154</v>
      </c>
    </row>
    <row r="12" spans="1:8" x14ac:dyDescent="0.25">
      <c r="A12" t="s">
        <v>432</v>
      </c>
      <c r="B12" s="6" t="s">
        <v>224</v>
      </c>
      <c r="C12" s="6" t="s">
        <v>616</v>
      </c>
      <c r="D12" s="6" t="s">
        <v>224</v>
      </c>
      <c r="E12" s="6" t="s">
        <v>224</v>
      </c>
      <c r="F12" s="6" t="s">
        <v>224</v>
      </c>
      <c r="G12" s="6" t="s">
        <v>224</v>
      </c>
    </row>
    <row r="13" spans="1:8" x14ac:dyDescent="0.25">
      <c r="A13" t="s">
        <v>3289</v>
      </c>
      <c r="B13" s="6" t="s">
        <v>204</v>
      </c>
      <c r="C13" s="6" t="s">
        <v>204</v>
      </c>
      <c r="D13" s="6" t="s">
        <v>204</v>
      </c>
      <c r="E13" s="6" t="s">
        <v>204</v>
      </c>
      <c r="F13" s="6" t="s">
        <v>204</v>
      </c>
      <c r="G13" s="6" t="s">
        <v>204</v>
      </c>
    </row>
    <row r="14" spans="1:8" x14ac:dyDescent="0.25">
      <c r="A14" t="s">
        <v>3290</v>
      </c>
      <c r="B14" t="s">
        <v>204</v>
      </c>
      <c r="C14" t="s">
        <v>204</v>
      </c>
      <c r="D14" t="s">
        <v>204</v>
      </c>
      <c r="E14" t="s">
        <v>204</v>
      </c>
      <c r="F14" t="s">
        <v>204</v>
      </c>
      <c r="G14" t="s">
        <v>204</v>
      </c>
    </row>
    <row r="15" spans="1:8" x14ac:dyDescent="0.25">
      <c r="A15" s="4" t="s">
        <v>450</v>
      </c>
      <c r="B15" s="4" t="s">
        <v>2104</v>
      </c>
      <c r="C15" s="4" t="s">
        <v>722</v>
      </c>
      <c r="D15" s="4" t="s">
        <v>2255</v>
      </c>
      <c r="E15" s="4" t="s">
        <v>2270</v>
      </c>
      <c r="F15" s="4" t="s">
        <v>2471</v>
      </c>
      <c r="G15" s="4" t="s">
        <v>276</v>
      </c>
    </row>
    <row r="17" spans="1:1" x14ac:dyDescent="0.25">
      <c r="A17" t="s">
        <v>289</v>
      </c>
    </row>
    <row r="18" spans="1:1" x14ac:dyDescent="0.25">
      <c r="A18" t="s">
        <v>3293</v>
      </c>
    </row>
    <row r="19" spans="1:1" x14ac:dyDescent="0.25">
      <c r="A19" t="s">
        <v>979</v>
      </c>
    </row>
    <row r="21" spans="1:1" x14ac:dyDescent="0.25">
      <c r="A21" t="s">
        <v>460</v>
      </c>
    </row>
    <row r="22" spans="1:1" x14ac:dyDescent="0.25">
      <c r="A22" t="s">
        <v>461</v>
      </c>
    </row>
  </sheetData>
  <pageMargins left="0.7" right="0.7" top="0.75" bottom="0.75" header="0.3" footer="0.3"/>
  <pageSetup paperSize="9" orientation="portrait" horizontalDpi="300" verticalDpi="300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H22"/>
  <sheetViews>
    <sheetView workbookViewId="0"/>
  </sheetViews>
  <sheetFormatPr defaultColWidth="11.42578125" defaultRowHeight="15" x14ac:dyDescent="0.25"/>
  <cols>
    <col min="1" max="1" width="44.7109375" customWidth="1"/>
    <col min="2" max="7" width="30.7109375" customWidth="1"/>
  </cols>
  <sheetData>
    <row r="1" spans="1:8" x14ac:dyDescent="0.25">
      <c r="A1" s="4" t="s">
        <v>182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ht="25.5" x14ac:dyDescent="0.25">
      <c r="A2" s="3" t="s">
        <v>204</v>
      </c>
      <c r="B2" s="5" t="s">
        <v>3194</v>
      </c>
      <c r="C2" s="5" t="s">
        <v>3195</v>
      </c>
      <c r="D2" s="5" t="s">
        <v>3197</v>
      </c>
      <c r="E2" s="5" t="s">
        <v>3198</v>
      </c>
      <c r="F2" s="5" t="s">
        <v>3199</v>
      </c>
      <c r="G2" s="5" t="s">
        <v>3200</v>
      </c>
    </row>
    <row r="3" spans="1:8" x14ac:dyDescent="0.25">
      <c r="A3" t="s">
        <v>3280</v>
      </c>
      <c r="B3" s="6" t="s">
        <v>224</v>
      </c>
      <c r="C3" s="6" t="s">
        <v>2489</v>
      </c>
      <c r="D3" s="6" t="s">
        <v>224</v>
      </c>
      <c r="E3" s="6" t="s">
        <v>224</v>
      </c>
      <c r="F3" s="6" t="s">
        <v>224</v>
      </c>
      <c r="G3" s="6" t="s">
        <v>224</v>
      </c>
    </row>
    <row r="4" spans="1:8" x14ac:dyDescent="0.25">
      <c r="A4" t="s">
        <v>3282</v>
      </c>
      <c r="B4" s="6" t="s">
        <v>224</v>
      </c>
      <c r="C4" s="6" t="s">
        <v>677</v>
      </c>
      <c r="D4" s="6" t="s">
        <v>224</v>
      </c>
      <c r="E4" s="6" t="s">
        <v>224</v>
      </c>
      <c r="F4" s="6" t="s">
        <v>204</v>
      </c>
      <c r="G4" s="6" t="s">
        <v>204</v>
      </c>
    </row>
    <row r="5" spans="1:8" x14ac:dyDescent="0.25">
      <c r="A5" t="s">
        <v>3283</v>
      </c>
      <c r="B5" s="6" t="s">
        <v>224</v>
      </c>
      <c r="C5" s="6" t="s">
        <v>2489</v>
      </c>
      <c r="D5" s="6" t="s">
        <v>224</v>
      </c>
      <c r="E5" s="6" t="s">
        <v>224</v>
      </c>
      <c r="F5" s="6" t="s">
        <v>224</v>
      </c>
      <c r="G5" s="6" t="s">
        <v>224</v>
      </c>
    </row>
    <row r="6" spans="1:8" x14ac:dyDescent="0.25">
      <c r="A6" t="s">
        <v>3284</v>
      </c>
      <c r="B6" s="6" t="s">
        <v>224</v>
      </c>
      <c r="C6" s="6" t="s">
        <v>224</v>
      </c>
      <c r="D6" s="6" t="s">
        <v>204</v>
      </c>
      <c r="E6" s="6" t="s">
        <v>204</v>
      </c>
      <c r="F6" s="6" t="s">
        <v>204</v>
      </c>
      <c r="G6" s="6" t="s">
        <v>224</v>
      </c>
    </row>
    <row r="7" spans="1:8" x14ac:dyDescent="0.25">
      <c r="A7" t="s">
        <v>3285</v>
      </c>
      <c r="B7" s="6" t="s">
        <v>224</v>
      </c>
      <c r="C7" s="6" t="s">
        <v>515</v>
      </c>
      <c r="D7" s="6" t="s">
        <v>224</v>
      </c>
      <c r="E7" s="6" t="s">
        <v>224</v>
      </c>
      <c r="F7" s="6" t="s">
        <v>224</v>
      </c>
      <c r="G7" s="6" t="s">
        <v>224</v>
      </c>
    </row>
    <row r="8" spans="1:8" x14ac:dyDescent="0.25">
      <c r="A8" t="s">
        <v>2432</v>
      </c>
      <c r="B8" s="6" t="s">
        <v>224</v>
      </c>
      <c r="C8" s="6" t="s">
        <v>768</v>
      </c>
      <c r="D8" s="6" t="s">
        <v>224</v>
      </c>
      <c r="E8" s="6" t="s">
        <v>224</v>
      </c>
      <c r="F8" s="6" t="s">
        <v>224</v>
      </c>
      <c r="G8" s="6" t="s">
        <v>224</v>
      </c>
    </row>
    <row r="9" spans="1:8" x14ac:dyDescent="0.25">
      <c r="A9" t="s">
        <v>2433</v>
      </c>
      <c r="B9" s="6" t="s">
        <v>224</v>
      </c>
      <c r="C9" s="6" t="s">
        <v>610</v>
      </c>
      <c r="D9" s="6" t="s">
        <v>204</v>
      </c>
      <c r="E9" s="6" t="s">
        <v>224</v>
      </c>
      <c r="F9" s="6" t="s">
        <v>224</v>
      </c>
      <c r="G9" s="6" t="s">
        <v>224</v>
      </c>
    </row>
    <row r="10" spans="1:8" x14ac:dyDescent="0.25">
      <c r="A10" t="s">
        <v>3286</v>
      </c>
      <c r="B10" s="6" t="s">
        <v>224</v>
      </c>
      <c r="C10" s="6" t="s">
        <v>667</v>
      </c>
      <c r="D10" s="6" t="s">
        <v>204</v>
      </c>
      <c r="E10" s="6" t="s">
        <v>224</v>
      </c>
      <c r="F10" s="6" t="s">
        <v>224</v>
      </c>
      <c r="G10" s="6" t="s">
        <v>224</v>
      </c>
    </row>
    <row r="11" spans="1:8" x14ac:dyDescent="0.25">
      <c r="A11" t="s">
        <v>3287</v>
      </c>
      <c r="B11" s="6" t="s">
        <v>224</v>
      </c>
      <c r="C11" s="6" t="s">
        <v>369</v>
      </c>
      <c r="D11" s="6" t="s">
        <v>204</v>
      </c>
      <c r="E11" s="6" t="s">
        <v>224</v>
      </c>
      <c r="F11" s="6" t="s">
        <v>224</v>
      </c>
      <c r="G11" s="6" t="s">
        <v>224</v>
      </c>
    </row>
    <row r="12" spans="1:8" x14ac:dyDescent="0.25">
      <c r="A12" t="s">
        <v>432</v>
      </c>
      <c r="B12" s="6" t="s">
        <v>224</v>
      </c>
      <c r="C12" s="6" t="s">
        <v>659</v>
      </c>
      <c r="D12" s="6" t="s">
        <v>224</v>
      </c>
      <c r="E12" s="6" t="s">
        <v>224</v>
      </c>
      <c r="F12" s="6" t="s">
        <v>224</v>
      </c>
      <c r="G12" s="6" t="s">
        <v>224</v>
      </c>
    </row>
    <row r="13" spans="1:8" x14ac:dyDescent="0.25">
      <c r="A13" t="s">
        <v>3289</v>
      </c>
      <c r="B13" s="6" t="s">
        <v>204</v>
      </c>
      <c r="C13" s="6" t="s">
        <v>204</v>
      </c>
      <c r="D13" s="6" t="s">
        <v>204</v>
      </c>
      <c r="E13" s="6" t="s">
        <v>204</v>
      </c>
      <c r="F13" s="6" t="s">
        <v>204</v>
      </c>
      <c r="G13" s="6" t="s">
        <v>204</v>
      </c>
    </row>
    <row r="14" spans="1:8" x14ac:dyDescent="0.25">
      <c r="A14" t="s">
        <v>3290</v>
      </c>
      <c r="B14" t="s">
        <v>204</v>
      </c>
      <c r="C14" t="s">
        <v>204</v>
      </c>
      <c r="D14" t="s">
        <v>204</v>
      </c>
      <c r="E14" t="s">
        <v>204</v>
      </c>
      <c r="F14" t="s">
        <v>204</v>
      </c>
      <c r="G14" t="s">
        <v>204</v>
      </c>
    </row>
    <row r="15" spans="1:8" x14ac:dyDescent="0.25">
      <c r="A15" s="4" t="s">
        <v>450</v>
      </c>
      <c r="B15" s="4" t="s">
        <v>2214</v>
      </c>
      <c r="C15" s="4" t="s">
        <v>370</v>
      </c>
      <c r="D15" s="4" t="s">
        <v>2233</v>
      </c>
      <c r="E15" s="4" t="s">
        <v>224</v>
      </c>
      <c r="F15" s="4" t="s">
        <v>2193</v>
      </c>
      <c r="G15" s="4" t="s">
        <v>2120</v>
      </c>
    </row>
    <row r="17" spans="1:1" x14ac:dyDescent="0.25">
      <c r="A17" t="s">
        <v>289</v>
      </c>
    </row>
    <row r="18" spans="1:1" x14ac:dyDescent="0.25">
      <c r="A18" t="s">
        <v>3294</v>
      </c>
    </row>
    <row r="19" spans="1:1" x14ac:dyDescent="0.25">
      <c r="A19" t="s">
        <v>979</v>
      </c>
    </row>
    <row r="21" spans="1:1" x14ac:dyDescent="0.25">
      <c r="A21" t="s">
        <v>460</v>
      </c>
    </row>
    <row r="22" spans="1:1" x14ac:dyDescent="0.25">
      <c r="A22" t="s">
        <v>461</v>
      </c>
    </row>
  </sheetData>
  <pageMargins left="0.7" right="0.7" top="0.75" bottom="0.75" header="0.3" footer="0.3"/>
  <pageSetup paperSize="9" orientation="portrait" horizontalDpi="300" verticalDpi="300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H22"/>
  <sheetViews>
    <sheetView workbookViewId="0"/>
  </sheetViews>
  <sheetFormatPr defaultColWidth="11.42578125" defaultRowHeight="15" x14ac:dyDescent="0.25"/>
  <cols>
    <col min="1" max="1" width="44.7109375" customWidth="1"/>
    <col min="2" max="7" width="30.7109375" customWidth="1"/>
  </cols>
  <sheetData>
    <row r="1" spans="1:8" x14ac:dyDescent="0.25">
      <c r="A1" s="4" t="s">
        <v>183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ht="25.5" x14ac:dyDescent="0.25">
      <c r="A2" s="3" t="s">
        <v>204</v>
      </c>
      <c r="B2" s="5" t="s">
        <v>3194</v>
      </c>
      <c r="C2" s="5" t="s">
        <v>3195</v>
      </c>
      <c r="D2" s="5" t="s">
        <v>3197</v>
      </c>
      <c r="E2" s="5" t="s">
        <v>3198</v>
      </c>
      <c r="F2" s="5" t="s">
        <v>3199</v>
      </c>
      <c r="G2" s="5" t="s">
        <v>3200</v>
      </c>
    </row>
    <row r="3" spans="1:8" x14ac:dyDescent="0.25">
      <c r="A3" t="s">
        <v>3280</v>
      </c>
      <c r="B3" s="6" t="s">
        <v>224</v>
      </c>
      <c r="C3" s="6" t="s">
        <v>2004</v>
      </c>
      <c r="D3" s="6" t="s">
        <v>2054</v>
      </c>
      <c r="E3" s="6" t="s">
        <v>2471</v>
      </c>
      <c r="F3" s="6" t="s">
        <v>2130</v>
      </c>
      <c r="G3" s="6" t="s">
        <v>3201</v>
      </c>
    </row>
    <row r="4" spans="1:8" x14ac:dyDescent="0.25">
      <c r="A4" t="s">
        <v>3282</v>
      </c>
      <c r="B4" s="6" t="s">
        <v>2263</v>
      </c>
      <c r="C4" s="6" t="s">
        <v>2096</v>
      </c>
      <c r="D4" s="6" t="s">
        <v>2105</v>
      </c>
      <c r="E4" s="6" t="s">
        <v>1919</v>
      </c>
      <c r="F4" s="6" t="s">
        <v>2283</v>
      </c>
      <c r="G4" s="6" t="s">
        <v>2717</v>
      </c>
    </row>
    <row r="5" spans="1:8" x14ac:dyDescent="0.25">
      <c r="A5" t="s">
        <v>3283</v>
      </c>
      <c r="B5" s="6" t="s">
        <v>224</v>
      </c>
      <c r="C5" s="6" t="s">
        <v>2536</v>
      </c>
      <c r="D5" s="6" t="s">
        <v>2421</v>
      </c>
      <c r="E5" s="6" t="s">
        <v>534</v>
      </c>
      <c r="F5" s="6" t="s">
        <v>2051</v>
      </c>
      <c r="G5" s="6" t="s">
        <v>2381</v>
      </c>
    </row>
    <row r="6" spans="1:8" x14ac:dyDescent="0.25">
      <c r="A6" t="s">
        <v>3284</v>
      </c>
      <c r="B6" s="6" t="s">
        <v>224</v>
      </c>
      <c r="C6" s="6" t="s">
        <v>2146</v>
      </c>
      <c r="D6" s="6" t="s">
        <v>2303</v>
      </c>
      <c r="E6" s="6" t="s">
        <v>224</v>
      </c>
      <c r="F6" s="6" t="s">
        <v>224</v>
      </c>
      <c r="G6" s="6" t="s">
        <v>2161</v>
      </c>
    </row>
    <row r="7" spans="1:8" x14ac:dyDescent="0.25">
      <c r="A7" t="s">
        <v>3285</v>
      </c>
      <c r="B7" s="6" t="s">
        <v>224</v>
      </c>
      <c r="C7" s="6" t="s">
        <v>224</v>
      </c>
      <c r="D7" s="6" t="s">
        <v>224</v>
      </c>
      <c r="E7" s="6" t="s">
        <v>224</v>
      </c>
      <c r="F7" s="6" t="s">
        <v>224</v>
      </c>
      <c r="G7" s="6" t="s">
        <v>224</v>
      </c>
    </row>
    <row r="8" spans="1:8" x14ac:dyDescent="0.25">
      <c r="A8" t="s">
        <v>2432</v>
      </c>
      <c r="B8" s="6" t="s">
        <v>224</v>
      </c>
      <c r="C8" s="6" t="s">
        <v>867</v>
      </c>
      <c r="D8" s="6" t="s">
        <v>2189</v>
      </c>
      <c r="E8" s="6" t="s">
        <v>286</v>
      </c>
      <c r="F8" s="6" t="s">
        <v>224</v>
      </c>
      <c r="G8" s="6" t="s">
        <v>2193</v>
      </c>
    </row>
    <row r="9" spans="1:8" x14ac:dyDescent="0.25">
      <c r="A9" t="s">
        <v>2433</v>
      </c>
      <c r="B9" s="6" t="s">
        <v>224</v>
      </c>
      <c r="C9" s="6" t="s">
        <v>562</v>
      </c>
      <c r="D9" s="6" t="s">
        <v>204</v>
      </c>
      <c r="E9" s="6" t="s">
        <v>2168</v>
      </c>
      <c r="F9" s="6" t="s">
        <v>224</v>
      </c>
      <c r="G9" s="6" t="s">
        <v>224</v>
      </c>
    </row>
    <row r="10" spans="1:8" x14ac:dyDescent="0.25">
      <c r="A10" t="s">
        <v>3286</v>
      </c>
      <c r="B10" s="6" t="s">
        <v>2090</v>
      </c>
      <c r="C10" s="6" t="s">
        <v>3295</v>
      </c>
      <c r="D10" s="6" t="s">
        <v>2052</v>
      </c>
      <c r="E10" s="6" t="s">
        <v>3003</v>
      </c>
      <c r="F10" s="6" t="s">
        <v>452</v>
      </c>
      <c r="G10" s="6" t="s">
        <v>2333</v>
      </c>
    </row>
    <row r="11" spans="1:8" x14ac:dyDescent="0.25">
      <c r="A11" t="s">
        <v>3287</v>
      </c>
      <c r="B11" s="6" t="s">
        <v>1710</v>
      </c>
      <c r="C11" s="6" t="s">
        <v>2716</v>
      </c>
      <c r="D11" s="6" t="s">
        <v>224</v>
      </c>
      <c r="E11" s="6" t="s">
        <v>2779</v>
      </c>
      <c r="F11" s="6" t="s">
        <v>2260</v>
      </c>
      <c r="G11" s="6" t="s">
        <v>2075</v>
      </c>
    </row>
    <row r="12" spans="1:8" x14ac:dyDescent="0.25">
      <c r="A12" t="s">
        <v>432</v>
      </c>
      <c r="B12" s="6" t="s">
        <v>224</v>
      </c>
      <c r="C12" s="6" t="s">
        <v>2803</v>
      </c>
      <c r="D12" s="6" t="s">
        <v>224</v>
      </c>
      <c r="E12" s="6" t="s">
        <v>2386</v>
      </c>
      <c r="F12" s="6" t="s">
        <v>2095</v>
      </c>
      <c r="G12" s="6" t="s">
        <v>2049</v>
      </c>
    </row>
    <row r="13" spans="1:8" x14ac:dyDescent="0.25">
      <c r="A13" t="s">
        <v>3289</v>
      </c>
      <c r="B13" s="6" t="s">
        <v>224</v>
      </c>
      <c r="C13" s="6" t="s">
        <v>204</v>
      </c>
      <c r="D13" s="6" t="s">
        <v>224</v>
      </c>
      <c r="E13" s="6" t="s">
        <v>224</v>
      </c>
      <c r="F13" s="6" t="s">
        <v>204</v>
      </c>
      <c r="G13" s="6" t="s">
        <v>204</v>
      </c>
    </row>
    <row r="14" spans="1:8" x14ac:dyDescent="0.25">
      <c r="A14" t="s">
        <v>3290</v>
      </c>
      <c r="B14" t="s">
        <v>224</v>
      </c>
      <c r="C14" t="s">
        <v>224</v>
      </c>
      <c r="D14" t="s">
        <v>204</v>
      </c>
      <c r="E14" t="s">
        <v>224</v>
      </c>
      <c r="F14" t="s">
        <v>204</v>
      </c>
      <c r="G14" t="s">
        <v>204</v>
      </c>
    </row>
    <row r="15" spans="1:8" x14ac:dyDescent="0.25">
      <c r="A15" s="4" t="s">
        <v>450</v>
      </c>
      <c r="B15" s="4" t="s">
        <v>2057</v>
      </c>
      <c r="C15" s="4" t="s">
        <v>887</v>
      </c>
      <c r="D15" s="4" t="s">
        <v>1585</v>
      </c>
      <c r="E15" s="4" t="s">
        <v>2428</v>
      </c>
      <c r="F15" s="4" t="s">
        <v>2117</v>
      </c>
      <c r="G15" s="4" t="s">
        <v>2304</v>
      </c>
    </row>
    <row r="17" spans="1:1" x14ac:dyDescent="0.25">
      <c r="A17" t="s">
        <v>289</v>
      </c>
    </row>
    <row r="18" spans="1:1" x14ac:dyDescent="0.25">
      <c r="A18" t="s">
        <v>3296</v>
      </c>
    </row>
    <row r="19" spans="1:1" x14ac:dyDescent="0.25">
      <c r="A19" t="s">
        <v>980</v>
      </c>
    </row>
    <row r="21" spans="1:1" x14ac:dyDescent="0.25">
      <c r="A21" t="s">
        <v>460</v>
      </c>
    </row>
    <row r="22" spans="1:1" x14ac:dyDescent="0.25">
      <c r="A22" t="s">
        <v>461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62"/>
  <sheetViews>
    <sheetView workbookViewId="0"/>
  </sheetViews>
  <sheetFormatPr defaultColWidth="11.42578125" defaultRowHeight="15" x14ac:dyDescent="0.25"/>
  <cols>
    <col min="1" max="1" width="43.7109375" customWidth="1"/>
    <col min="2" max="7" width="30.7109375" customWidth="1"/>
  </cols>
  <sheetData>
    <row r="1" spans="1:8" x14ac:dyDescent="0.25">
      <c r="A1" s="4" t="s">
        <v>23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ht="25.5" x14ac:dyDescent="0.25">
      <c r="A2" s="3" t="s">
        <v>204</v>
      </c>
      <c r="B2" s="5" t="s">
        <v>320</v>
      </c>
      <c r="C2" s="5" t="s">
        <v>321</v>
      </c>
      <c r="D2" s="5" t="s">
        <v>322</v>
      </c>
      <c r="E2" s="5" t="s">
        <v>323</v>
      </c>
      <c r="F2" s="5" t="s">
        <v>324</v>
      </c>
      <c r="G2" s="5" t="s">
        <v>325</v>
      </c>
    </row>
    <row r="3" spans="1:8" x14ac:dyDescent="0.25">
      <c r="A3" t="s">
        <v>721</v>
      </c>
      <c r="B3" s="6" t="s">
        <v>660</v>
      </c>
      <c r="C3" s="6" t="s">
        <v>351</v>
      </c>
      <c r="D3" s="6" t="s">
        <v>610</v>
      </c>
      <c r="E3" s="6" t="s">
        <v>693</v>
      </c>
      <c r="F3" s="6" t="s">
        <v>554</v>
      </c>
      <c r="G3" s="6" t="s">
        <v>613</v>
      </c>
    </row>
    <row r="4" spans="1:8" x14ac:dyDescent="0.25">
      <c r="A4" t="s">
        <v>725</v>
      </c>
      <c r="B4" s="6" t="s">
        <v>830</v>
      </c>
      <c r="C4" s="6" t="s">
        <v>339</v>
      </c>
      <c r="D4" s="6" t="s">
        <v>592</v>
      </c>
      <c r="E4" s="6" t="s">
        <v>831</v>
      </c>
      <c r="F4" s="6" t="s">
        <v>260</v>
      </c>
      <c r="G4" s="6" t="s">
        <v>520</v>
      </c>
    </row>
    <row r="5" spans="1:8" x14ac:dyDescent="0.25">
      <c r="A5" t="s">
        <v>727</v>
      </c>
      <c r="B5" s="6" t="s">
        <v>359</v>
      </c>
      <c r="C5" s="6" t="s">
        <v>608</v>
      </c>
      <c r="D5" s="6" t="s">
        <v>557</v>
      </c>
      <c r="E5" s="6" t="s">
        <v>832</v>
      </c>
      <c r="F5" s="6" t="s">
        <v>508</v>
      </c>
      <c r="G5" s="6" t="s">
        <v>833</v>
      </c>
    </row>
    <row r="6" spans="1:8" x14ac:dyDescent="0.25">
      <c r="A6" t="s">
        <v>729</v>
      </c>
      <c r="B6" s="6" t="s">
        <v>834</v>
      </c>
      <c r="C6" s="6" t="s">
        <v>227</v>
      </c>
      <c r="D6" s="6" t="s">
        <v>759</v>
      </c>
      <c r="E6" s="6" t="s">
        <v>664</v>
      </c>
      <c r="F6" s="6" t="s">
        <v>835</v>
      </c>
      <c r="G6" s="6" t="s">
        <v>836</v>
      </c>
    </row>
    <row r="7" spans="1:8" x14ac:dyDescent="0.25">
      <c r="A7" t="s">
        <v>731</v>
      </c>
      <c r="B7" s="6" t="s">
        <v>837</v>
      </c>
      <c r="C7" s="6" t="s">
        <v>838</v>
      </c>
      <c r="D7" s="6" t="s">
        <v>334</v>
      </c>
      <c r="E7" s="6" t="s">
        <v>466</v>
      </c>
      <c r="F7" s="6" t="s">
        <v>467</v>
      </c>
      <c r="G7" s="6" t="s">
        <v>839</v>
      </c>
    </row>
    <row r="8" spans="1:8" x14ac:dyDescent="0.25">
      <c r="A8" t="s">
        <v>735</v>
      </c>
      <c r="B8" s="6" t="s">
        <v>601</v>
      </c>
      <c r="C8" s="6" t="s">
        <v>705</v>
      </c>
      <c r="D8" s="6" t="s">
        <v>523</v>
      </c>
      <c r="E8" s="6" t="s">
        <v>610</v>
      </c>
      <c r="F8" s="6" t="s">
        <v>472</v>
      </c>
      <c r="G8" s="6" t="s">
        <v>493</v>
      </c>
    </row>
    <row r="9" spans="1:8" x14ac:dyDescent="0.25">
      <c r="A9" t="s">
        <v>738</v>
      </c>
      <c r="B9" s="6" t="s">
        <v>724</v>
      </c>
      <c r="C9" s="6" t="s">
        <v>840</v>
      </c>
      <c r="D9" s="6" t="s">
        <v>510</v>
      </c>
      <c r="E9" s="6" t="s">
        <v>244</v>
      </c>
      <c r="F9" s="6" t="s">
        <v>841</v>
      </c>
      <c r="G9" s="6" t="s">
        <v>336</v>
      </c>
    </row>
    <row r="10" spans="1:8" x14ac:dyDescent="0.25">
      <c r="A10" t="s">
        <v>740</v>
      </c>
      <c r="B10" s="6" t="s">
        <v>214</v>
      </c>
      <c r="C10" s="6" t="s">
        <v>215</v>
      </c>
      <c r="D10" s="6" t="s">
        <v>827</v>
      </c>
      <c r="E10" s="6" t="s">
        <v>617</v>
      </c>
      <c r="F10" s="6" t="s">
        <v>842</v>
      </c>
      <c r="G10" s="6" t="s">
        <v>842</v>
      </c>
    </row>
    <row r="11" spans="1:8" x14ac:dyDescent="0.25">
      <c r="A11" t="s">
        <v>744</v>
      </c>
      <c r="B11" s="6" t="s">
        <v>843</v>
      </c>
      <c r="C11" s="6" t="s">
        <v>844</v>
      </c>
      <c r="D11" s="6" t="s">
        <v>546</v>
      </c>
      <c r="E11" s="6" t="s">
        <v>355</v>
      </c>
      <c r="F11" s="6" t="s">
        <v>666</v>
      </c>
      <c r="G11" s="6" t="s">
        <v>512</v>
      </c>
    </row>
    <row r="12" spans="1:8" x14ac:dyDescent="0.25">
      <c r="A12" t="s">
        <v>746</v>
      </c>
      <c r="B12" s="6" t="s">
        <v>502</v>
      </c>
      <c r="C12" s="6" t="s">
        <v>758</v>
      </c>
      <c r="D12" s="6" t="s">
        <v>480</v>
      </c>
      <c r="E12" s="6" t="s">
        <v>845</v>
      </c>
      <c r="F12" s="6" t="s">
        <v>474</v>
      </c>
      <c r="G12" s="6" t="s">
        <v>467</v>
      </c>
    </row>
    <row r="13" spans="1:8" x14ac:dyDescent="0.25">
      <c r="A13" t="s">
        <v>749</v>
      </c>
      <c r="B13" s="6" t="s">
        <v>224</v>
      </c>
      <c r="C13" s="6" t="s">
        <v>224</v>
      </c>
      <c r="D13" s="6" t="s">
        <v>224</v>
      </c>
      <c r="E13" s="6" t="s">
        <v>224</v>
      </c>
      <c r="F13" s="6" t="s">
        <v>224</v>
      </c>
      <c r="G13" s="6" t="s">
        <v>224</v>
      </c>
    </row>
    <row r="14" spans="1:8" x14ac:dyDescent="0.25">
      <c r="A14" t="s">
        <v>753</v>
      </c>
      <c r="B14" s="6" t="s">
        <v>846</v>
      </c>
      <c r="C14" s="6" t="s">
        <v>522</v>
      </c>
      <c r="D14" s="6" t="s">
        <v>499</v>
      </c>
      <c r="E14" s="6" t="s">
        <v>795</v>
      </c>
      <c r="F14" s="6" t="s">
        <v>847</v>
      </c>
      <c r="G14" s="6" t="s">
        <v>485</v>
      </c>
    </row>
    <row r="15" spans="1:8" x14ac:dyDescent="0.25">
      <c r="A15" t="s">
        <v>756</v>
      </c>
      <c r="B15" s="6" t="s">
        <v>412</v>
      </c>
      <c r="C15" s="6" t="s">
        <v>593</v>
      </c>
      <c r="D15" s="6" t="s">
        <v>693</v>
      </c>
      <c r="E15" s="6" t="s">
        <v>626</v>
      </c>
      <c r="F15" s="6" t="s">
        <v>420</v>
      </c>
      <c r="G15" s="6" t="s">
        <v>493</v>
      </c>
    </row>
    <row r="16" spans="1:8" x14ac:dyDescent="0.25">
      <c r="A16" t="s">
        <v>760</v>
      </c>
      <c r="B16" s="6" t="s">
        <v>405</v>
      </c>
      <c r="C16" s="6" t="s">
        <v>411</v>
      </c>
      <c r="D16" s="6" t="s">
        <v>827</v>
      </c>
      <c r="E16" s="6" t="s">
        <v>329</v>
      </c>
      <c r="F16" s="6" t="s">
        <v>542</v>
      </c>
      <c r="G16" s="6" t="s">
        <v>255</v>
      </c>
    </row>
    <row r="17" spans="1:7" x14ac:dyDescent="0.25">
      <c r="A17" t="s">
        <v>761</v>
      </c>
      <c r="B17" s="6" t="s">
        <v>689</v>
      </c>
      <c r="C17" s="6" t="s">
        <v>215</v>
      </c>
      <c r="D17" s="6" t="s">
        <v>387</v>
      </c>
      <c r="E17" s="6" t="s">
        <v>414</v>
      </c>
      <c r="F17" s="6" t="s">
        <v>561</v>
      </c>
      <c r="G17" s="6" t="s">
        <v>376</v>
      </c>
    </row>
    <row r="18" spans="1:7" x14ac:dyDescent="0.25">
      <c r="A18" t="s">
        <v>762</v>
      </c>
      <c r="B18" s="6" t="s">
        <v>848</v>
      </c>
      <c r="C18" s="6" t="s">
        <v>486</v>
      </c>
      <c r="D18" s="6" t="s">
        <v>584</v>
      </c>
      <c r="E18" s="6" t="s">
        <v>487</v>
      </c>
      <c r="F18" s="6" t="s">
        <v>849</v>
      </c>
      <c r="G18" s="6" t="s">
        <v>398</v>
      </c>
    </row>
    <row r="19" spans="1:7" x14ac:dyDescent="0.25">
      <c r="A19" t="s">
        <v>764</v>
      </c>
      <c r="B19" s="6" t="s">
        <v>345</v>
      </c>
      <c r="C19" s="6" t="s">
        <v>850</v>
      </c>
      <c r="D19" s="6" t="s">
        <v>356</v>
      </c>
      <c r="E19" s="6" t="s">
        <v>620</v>
      </c>
      <c r="F19" s="6" t="s">
        <v>448</v>
      </c>
      <c r="G19" s="6" t="s">
        <v>383</v>
      </c>
    </row>
    <row r="20" spans="1:7" x14ac:dyDescent="0.25">
      <c r="A20" t="s">
        <v>767</v>
      </c>
      <c r="B20" s="6" t="s">
        <v>255</v>
      </c>
      <c r="C20" s="6" t="s">
        <v>482</v>
      </c>
      <c r="D20" s="6" t="s">
        <v>370</v>
      </c>
      <c r="E20" s="6" t="s">
        <v>483</v>
      </c>
      <c r="F20" s="6" t="s">
        <v>561</v>
      </c>
      <c r="G20" s="6" t="s">
        <v>485</v>
      </c>
    </row>
    <row r="21" spans="1:7" x14ac:dyDescent="0.25">
      <c r="A21" t="s">
        <v>770</v>
      </c>
      <c r="B21" s="6" t="s">
        <v>486</v>
      </c>
      <c r="C21" s="6" t="s">
        <v>487</v>
      </c>
      <c r="D21" s="6" t="s">
        <v>488</v>
      </c>
      <c r="E21" s="6" t="s">
        <v>489</v>
      </c>
      <c r="F21" s="6" t="s">
        <v>256</v>
      </c>
      <c r="G21" s="6" t="s">
        <v>490</v>
      </c>
    </row>
    <row r="22" spans="1:7" x14ac:dyDescent="0.25">
      <c r="A22" t="s">
        <v>771</v>
      </c>
      <c r="B22" s="6" t="s">
        <v>224</v>
      </c>
      <c r="C22" s="6" t="s">
        <v>224</v>
      </c>
      <c r="D22" s="6" t="s">
        <v>491</v>
      </c>
      <c r="E22" s="6" t="s">
        <v>224</v>
      </c>
      <c r="F22" s="6" t="s">
        <v>250</v>
      </c>
      <c r="G22" s="6" t="s">
        <v>224</v>
      </c>
    </row>
    <row r="23" spans="1:7" x14ac:dyDescent="0.25">
      <c r="A23" t="s">
        <v>772</v>
      </c>
      <c r="B23" s="6" t="s">
        <v>224</v>
      </c>
      <c r="C23" s="6" t="s">
        <v>492</v>
      </c>
      <c r="D23" s="6" t="s">
        <v>224</v>
      </c>
      <c r="E23" s="6" t="s">
        <v>248</v>
      </c>
      <c r="F23" s="6" t="s">
        <v>224</v>
      </c>
      <c r="G23" s="6" t="s">
        <v>493</v>
      </c>
    </row>
    <row r="24" spans="1:7" x14ac:dyDescent="0.25">
      <c r="A24" t="s">
        <v>773</v>
      </c>
      <c r="B24" s="6" t="s">
        <v>224</v>
      </c>
      <c r="C24" s="6" t="s">
        <v>224</v>
      </c>
      <c r="D24" s="6" t="s">
        <v>224</v>
      </c>
      <c r="E24" s="6" t="s">
        <v>367</v>
      </c>
      <c r="F24" s="6" t="s">
        <v>224</v>
      </c>
      <c r="G24" s="6" t="s">
        <v>494</v>
      </c>
    </row>
    <row r="25" spans="1:7" x14ac:dyDescent="0.25">
      <c r="A25" t="s">
        <v>775</v>
      </c>
      <c r="B25" s="6" t="s">
        <v>554</v>
      </c>
      <c r="C25" s="6" t="s">
        <v>482</v>
      </c>
      <c r="D25" s="6" t="s">
        <v>368</v>
      </c>
      <c r="E25" s="6" t="s">
        <v>851</v>
      </c>
      <c r="F25" s="6" t="s">
        <v>852</v>
      </c>
      <c r="G25" s="6" t="s">
        <v>853</v>
      </c>
    </row>
    <row r="26" spans="1:7" x14ac:dyDescent="0.25">
      <c r="A26" t="s">
        <v>778</v>
      </c>
      <c r="B26" s="6" t="s">
        <v>854</v>
      </c>
      <c r="C26" s="6" t="s">
        <v>224</v>
      </c>
      <c r="D26" s="6" t="s">
        <v>854</v>
      </c>
      <c r="E26" s="6" t="s">
        <v>759</v>
      </c>
      <c r="F26" s="6" t="s">
        <v>472</v>
      </c>
      <c r="G26" s="6" t="s">
        <v>472</v>
      </c>
    </row>
    <row r="27" spans="1:7" x14ac:dyDescent="0.25">
      <c r="A27" t="s">
        <v>779</v>
      </c>
      <c r="B27" s="6" t="s">
        <v>628</v>
      </c>
      <c r="C27" s="6" t="s">
        <v>726</v>
      </c>
      <c r="D27" s="6" t="s">
        <v>776</v>
      </c>
      <c r="E27" s="6" t="s">
        <v>815</v>
      </c>
      <c r="F27" s="6" t="s">
        <v>675</v>
      </c>
      <c r="G27" s="6" t="s">
        <v>855</v>
      </c>
    </row>
    <row r="28" spans="1:7" x14ac:dyDescent="0.25">
      <c r="A28" t="s">
        <v>781</v>
      </c>
      <c r="B28" s="6" t="s">
        <v>313</v>
      </c>
      <c r="C28" s="6" t="s">
        <v>856</v>
      </c>
      <c r="D28" s="6" t="s">
        <v>752</v>
      </c>
      <c r="E28" s="6" t="s">
        <v>520</v>
      </c>
      <c r="F28" s="6" t="s">
        <v>495</v>
      </c>
      <c r="G28" s="6" t="s">
        <v>669</v>
      </c>
    </row>
    <row r="29" spans="1:7" x14ac:dyDescent="0.25">
      <c r="A29" t="s">
        <v>782</v>
      </c>
      <c r="B29" s="6" t="s">
        <v>857</v>
      </c>
      <c r="C29" s="6" t="s">
        <v>232</v>
      </c>
      <c r="D29" s="6" t="s">
        <v>343</v>
      </c>
      <c r="E29" s="6" t="s">
        <v>256</v>
      </c>
      <c r="F29" s="6" t="s">
        <v>497</v>
      </c>
      <c r="G29" s="6" t="s">
        <v>478</v>
      </c>
    </row>
    <row r="30" spans="1:7" x14ac:dyDescent="0.25">
      <c r="A30" t="s">
        <v>784</v>
      </c>
      <c r="B30" s="6" t="s">
        <v>465</v>
      </c>
      <c r="C30" s="6" t="s">
        <v>846</v>
      </c>
      <c r="D30" s="6" t="s">
        <v>503</v>
      </c>
      <c r="E30" s="6" t="s">
        <v>596</v>
      </c>
      <c r="F30" s="6" t="s">
        <v>839</v>
      </c>
      <c r="G30" s="6" t="s">
        <v>256</v>
      </c>
    </row>
    <row r="31" spans="1:7" x14ac:dyDescent="0.25">
      <c r="A31" t="s">
        <v>786</v>
      </c>
      <c r="B31" s="6" t="s">
        <v>858</v>
      </c>
      <c r="C31" s="6" t="s">
        <v>689</v>
      </c>
      <c r="D31" s="6" t="s">
        <v>360</v>
      </c>
      <c r="E31" s="6" t="s">
        <v>658</v>
      </c>
      <c r="F31" s="6" t="s">
        <v>259</v>
      </c>
      <c r="G31" s="6" t="s">
        <v>260</v>
      </c>
    </row>
    <row r="32" spans="1:7" x14ac:dyDescent="0.25">
      <c r="A32" t="s">
        <v>789</v>
      </c>
      <c r="B32" s="6" t="s">
        <v>747</v>
      </c>
      <c r="C32" s="6" t="s">
        <v>695</v>
      </c>
      <c r="D32" s="6" t="s">
        <v>313</v>
      </c>
      <c r="E32" s="6" t="s">
        <v>442</v>
      </c>
      <c r="F32" s="6" t="s">
        <v>256</v>
      </c>
      <c r="G32" s="6" t="s">
        <v>524</v>
      </c>
    </row>
    <row r="33" spans="1:7" x14ac:dyDescent="0.25">
      <c r="A33" t="s">
        <v>792</v>
      </c>
      <c r="B33" s="6" t="s">
        <v>662</v>
      </c>
      <c r="C33" s="6" t="s">
        <v>338</v>
      </c>
      <c r="D33" s="6" t="s">
        <v>617</v>
      </c>
      <c r="E33" s="6" t="s">
        <v>311</v>
      </c>
      <c r="F33" s="6" t="s">
        <v>402</v>
      </c>
      <c r="G33" s="6" t="s">
        <v>841</v>
      </c>
    </row>
    <row r="34" spans="1:7" x14ac:dyDescent="0.25">
      <c r="A34" t="s">
        <v>796</v>
      </c>
      <c r="B34" s="6" t="s">
        <v>859</v>
      </c>
      <c r="C34" s="6" t="s">
        <v>479</v>
      </c>
      <c r="D34" s="6" t="s">
        <v>785</v>
      </c>
      <c r="E34" s="6" t="s">
        <v>860</v>
      </c>
      <c r="F34" s="6" t="s">
        <v>251</v>
      </c>
      <c r="G34" s="6" t="s">
        <v>490</v>
      </c>
    </row>
    <row r="35" spans="1:7" x14ac:dyDescent="0.25">
      <c r="A35" t="s">
        <v>798</v>
      </c>
      <c r="B35" s="6" t="s">
        <v>416</v>
      </c>
      <c r="C35" s="6" t="s">
        <v>654</v>
      </c>
      <c r="D35" s="6" t="s">
        <v>238</v>
      </c>
      <c r="E35" s="6" t="s">
        <v>361</v>
      </c>
      <c r="F35" s="6" t="s">
        <v>712</v>
      </c>
      <c r="G35" s="6" t="s">
        <v>560</v>
      </c>
    </row>
    <row r="36" spans="1:7" x14ac:dyDescent="0.25">
      <c r="A36" t="s">
        <v>800</v>
      </c>
      <c r="B36" s="6" t="s">
        <v>601</v>
      </c>
      <c r="C36" s="6" t="s">
        <v>861</v>
      </c>
      <c r="D36" s="6" t="s">
        <v>832</v>
      </c>
      <c r="E36" s="6" t="s">
        <v>862</v>
      </c>
      <c r="F36" s="6" t="s">
        <v>855</v>
      </c>
      <c r="G36" s="6" t="s">
        <v>489</v>
      </c>
    </row>
    <row r="37" spans="1:7" x14ac:dyDescent="0.25">
      <c r="A37" t="s">
        <v>804</v>
      </c>
      <c r="B37" s="6" t="s">
        <v>863</v>
      </c>
      <c r="C37" s="6" t="s">
        <v>339</v>
      </c>
      <c r="D37" s="6" t="s">
        <v>857</v>
      </c>
      <c r="E37" s="6" t="s">
        <v>620</v>
      </c>
      <c r="F37" s="6" t="s">
        <v>612</v>
      </c>
      <c r="G37" s="6" t="s">
        <v>467</v>
      </c>
    </row>
    <row r="38" spans="1:7" x14ac:dyDescent="0.25">
      <c r="A38" t="s">
        <v>807</v>
      </c>
      <c r="B38" s="6" t="s">
        <v>509</v>
      </c>
      <c r="C38" s="6" t="s">
        <v>479</v>
      </c>
      <c r="D38" s="6" t="s">
        <v>431</v>
      </c>
      <c r="E38" s="6" t="s">
        <v>510</v>
      </c>
      <c r="F38" s="6" t="s">
        <v>511</v>
      </c>
      <c r="G38" s="6" t="s">
        <v>512</v>
      </c>
    </row>
    <row r="39" spans="1:7" x14ac:dyDescent="0.25">
      <c r="A39" t="s">
        <v>808</v>
      </c>
      <c r="B39" s="6" t="s">
        <v>513</v>
      </c>
      <c r="C39" s="6" t="s">
        <v>514</v>
      </c>
      <c r="D39" s="6" t="s">
        <v>515</v>
      </c>
      <c r="E39" s="6" t="s">
        <v>243</v>
      </c>
      <c r="F39" s="6" t="s">
        <v>516</v>
      </c>
      <c r="G39" s="6" t="s">
        <v>517</v>
      </c>
    </row>
    <row r="40" spans="1:7" x14ac:dyDescent="0.25">
      <c r="A40" t="s">
        <v>812</v>
      </c>
      <c r="B40" s="6" t="s">
        <v>562</v>
      </c>
      <c r="C40" s="6" t="s">
        <v>748</v>
      </c>
      <c r="D40" s="6" t="s">
        <v>242</v>
      </c>
      <c r="E40" s="6" t="s">
        <v>610</v>
      </c>
      <c r="F40" s="6" t="s">
        <v>370</v>
      </c>
      <c r="G40" s="6" t="s">
        <v>259</v>
      </c>
    </row>
    <row r="41" spans="1:7" x14ac:dyDescent="0.25">
      <c r="A41" t="s">
        <v>816</v>
      </c>
      <c r="B41" s="6" t="s">
        <v>224</v>
      </c>
      <c r="C41" s="6" t="s">
        <v>224</v>
      </c>
      <c r="D41" s="6" t="s">
        <v>224</v>
      </c>
      <c r="E41" s="6" t="s">
        <v>224</v>
      </c>
      <c r="F41" s="6" t="s">
        <v>224</v>
      </c>
      <c r="G41" s="6" t="s">
        <v>224</v>
      </c>
    </row>
    <row r="42" spans="1:7" x14ac:dyDescent="0.25">
      <c r="A42" t="s">
        <v>817</v>
      </c>
      <c r="B42" s="6" t="s">
        <v>341</v>
      </c>
      <c r="C42" s="6" t="s">
        <v>750</v>
      </c>
      <c r="D42" s="6" t="s">
        <v>492</v>
      </c>
      <c r="E42" s="6" t="s">
        <v>785</v>
      </c>
      <c r="F42" s="6" t="s">
        <v>864</v>
      </c>
      <c r="G42" s="6" t="s">
        <v>516</v>
      </c>
    </row>
    <row r="43" spans="1:7" x14ac:dyDescent="0.25">
      <c r="A43" t="s">
        <v>821</v>
      </c>
      <c r="B43" s="6" t="s">
        <v>204</v>
      </c>
      <c r="C43" s="6" t="s">
        <v>224</v>
      </c>
      <c r="D43" s="6" t="s">
        <v>204</v>
      </c>
      <c r="E43" s="6" t="s">
        <v>224</v>
      </c>
      <c r="F43" s="6" t="s">
        <v>204</v>
      </c>
      <c r="G43" s="6" t="s">
        <v>224</v>
      </c>
    </row>
    <row r="44" spans="1:7" x14ac:dyDescent="0.25">
      <c r="A44" t="s">
        <v>822</v>
      </c>
      <c r="B44" s="6" t="s">
        <v>846</v>
      </c>
      <c r="C44" s="6" t="s">
        <v>865</v>
      </c>
      <c r="D44" s="6" t="s">
        <v>230</v>
      </c>
      <c r="E44" s="6" t="s">
        <v>765</v>
      </c>
      <c r="F44" s="6" t="s">
        <v>251</v>
      </c>
      <c r="G44" s="6" t="s">
        <v>547</v>
      </c>
    </row>
    <row r="45" spans="1:7" x14ac:dyDescent="0.25">
      <c r="A45" t="s">
        <v>823</v>
      </c>
      <c r="B45" s="6" t="s">
        <v>224</v>
      </c>
      <c r="C45" s="6" t="s">
        <v>224</v>
      </c>
      <c r="D45" s="6" t="s">
        <v>313</v>
      </c>
      <c r="E45" s="6" t="s">
        <v>224</v>
      </c>
      <c r="F45" s="6" t="s">
        <v>866</v>
      </c>
      <c r="G45" s="6" t="s">
        <v>224</v>
      </c>
    </row>
    <row r="46" spans="1:7" x14ac:dyDescent="0.25">
      <c r="A46" t="s">
        <v>824</v>
      </c>
      <c r="B46" s="6" t="s">
        <v>814</v>
      </c>
      <c r="C46" s="6" t="s">
        <v>525</v>
      </c>
      <c r="D46" s="6" t="s">
        <v>674</v>
      </c>
      <c r="E46" s="6" t="s">
        <v>526</v>
      </c>
      <c r="F46" s="6" t="s">
        <v>666</v>
      </c>
      <c r="G46" s="6" t="s">
        <v>528</v>
      </c>
    </row>
    <row r="47" spans="1:7" x14ac:dyDescent="0.25">
      <c r="A47" t="s">
        <v>826</v>
      </c>
      <c r="B47" t="s">
        <v>529</v>
      </c>
      <c r="C47" t="s">
        <v>765</v>
      </c>
      <c r="D47" t="s">
        <v>232</v>
      </c>
      <c r="E47" t="s">
        <v>629</v>
      </c>
      <c r="F47" t="s">
        <v>255</v>
      </c>
      <c r="G47" t="s">
        <v>528</v>
      </c>
    </row>
    <row r="48" spans="1:7" x14ac:dyDescent="0.25">
      <c r="A48" s="4" t="s">
        <v>450</v>
      </c>
      <c r="B48" s="4" t="s">
        <v>228</v>
      </c>
      <c r="C48" s="4" t="s">
        <v>229</v>
      </c>
      <c r="D48" s="4" t="s">
        <v>243</v>
      </c>
      <c r="E48" s="4" t="s">
        <v>244</v>
      </c>
      <c r="F48" s="4" t="s">
        <v>259</v>
      </c>
      <c r="G48" s="4" t="s">
        <v>260</v>
      </c>
    </row>
    <row r="50" spans="1:1" x14ac:dyDescent="0.25">
      <c r="A50" t="s">
        <v>289</v>
      </c>
    </row>
    <row r="51" spans="1:1" x14ac:dyDescent="0.25">
      <c r="A51" t="s">
        <v>828</v>
      </c>
    </row>
    <row r="52" spans="1:1" x14ac:dyDescent="0.25">
      <c r="A52" t="s">
        <v>457</v>
      </c>
    </row>
    <row r="53" spans="1:1" x14ac:dyDescent="0.25">
      <c r="A53" t="s">
        <v>640</v>
      </c>
    </row>
    <row r="55" spans="1:1" x14ac:dyDescent="0.25">
      <c r="A55" t="s">
        <v>297</v>
      </c>
    </row>
    <row r="56" spans="1:1" x14ac:dyDescent="0.25">
      <c r="A56" t="s">
        <v>298</v>
      </c>
    </row>
    <row r="57" spans="1:1" x14ac:dyDescent="0.25">
      <c r="A57" t="s">
        <v>299</v>
      </c>
    </row>
    <row r="58" spans="1:1" x14ac:dyDescent="0.25">
      <c r="A58" t="s">
        <v>300</v>
      </c>
    </row>
    <row r="59" spans="1:1" x14ac:dyDescent="0.25">
      <c r="A59" t="s">
        <v>829</v>
      </c>
    </row>
    <row r="61" spans="1:1" x14ac:dyDescent="0.25">
      <c r="A61" t="s">
        <v>460</v>
      </c>
    </row>
    <row r="62" spans="1:1" x14ac:dyDescent="0.25">
      <c r="A62" t="s">
        <v>461</v>
      </c>
    </row>
  </sheetData>
  <pageMargins left="0.7" right="0.7" top="0.75" bottom="0.75" header="0.3" footer="0.3"/>
  <pageSetup paperSize="9" orientation="portrait" horizontalDpi="300" verticalDpi="300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H22"/>
  <sheetViews>
    <sheetView workbookViewId="0"/>
  </sheetViews>
  <sheetFormatPr defaultColWidth="11.42578125" defaultRowHeight="15" x14ac:dyDescent="0.25"/>
  <cols>
    <col min="1" max="1" width="44.7109375" customWidth="1"/>
    <col min="2" max="7" width="30.7109375" customWidth="1"/>
  </cols>
  <sheetData>
    <row r="1" spans="1:8" x14ac:dyDescent="0.25">
      <c r="A1" s="4" t="s">
        <v>184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ht="25.5" x14ac:dyDescent="0.25">
      <c r="A2" s="3" t="s">
        <v>204</v>
      </c>
      <c r="B2" s="5" t="s">
        <v>3194</v>
      </c>
      <c r="C2" s="5" t="s">
        <v>3195</v>
      </c>
      <c r="D2" s="5" t="s">
        <v>3197</v>
      </c>
      <c r="E2" s="5" t="s">
        <v>3198</v>
      </c>
      <c r="F2" s="5" t="s">
        <v>3199</v>
      </c>
      <c r="G2" s="5" t="s">
        <v>3200</v>
      </c>
    </row>
    <row r="3" spans="1:8" x14ac:dyDescent="0.25">
      <c r="A3" t="s">
        <v>3280</v>
      </c>
      <c r="B3" s="6" t="s">
        <v>224</v>
      </c>
      <c r="C3" s="6" t="s">
        <v>880</v>
      </c>
      <c r="D3" s="6" t="s">
        <v>318</v>
      </c>
      <c r="E3" s="6" t="s">
        <v>224</v>
      </c>
      <c r="F3" s="6" t="s">
        <v>224</v>
      </c>
      <c r="G3" s="6" t="s">
        <v>1918</v>
      </c>
    </row>
    <row r="4" spans="1:8" x14ac:dyDescent="0.25">
      <c r="A4" t="s">
        <v>3282</v>
      </c>
      <c r="B4" s="6" t="s">
        <v>2279</v>
      </c>
      <c r="C4" s="6" t="s">
        <v>439</v>
      </c>
      <c r="D4" s="6" t="s">
        <v>2052</v>
      </c>
      <c r="E4" s="6" t="s">
        <v>2257</v>
      </c>
      <c r="F4" s="6" t="s">
        <v>2073</v>
      </c>
      <c r="G4" s="6" t="s">
        <v>2141</v>
      </c>
    </row>
    <row r="5" spans="1:8" x14ac:dyDescent="0.25">
      <c r="A5" t="s">
        <v>3283</v>
      </c>
      <c r="B5" s="6" t="s">
        <v>224</v>
      </c>
      <c r="C5" s="6" t="s">
        <v>656</v>
      </c>
      <c r="D5" s="6" t="s">
        <v>454</v>
      </c>
      <c r="E5" s="6" t="s">
        <v>2057</v>
      </c>
      <c r="F5" s="6" t="s">
        <v>2153</v>
      </c>
      <c r="G5" s="6" t="s">
        <v>2049</v>
      </c>
    </row>
    <row r="6" spans="1:8" x14ac:dyDescent="0.25">
      <c r="A6" t="s">
        <v>3284</v>
      </c>
      <c r="B6" s="6" t="s">
        <v>224</v>
      </c>
      <c r="C6" s="6" t="s">
        <v>3297</v>
      </c>
      <c r="D6" s="6" t="s">
        <v>2161</v>
      </c>
      <c r="E6" s="6" t="s">
        <v>224</v>
      </c>
      <c r="F6" s="6" t="s">
        <v>224</v>
      </c>
      <c r="G6" s="6" t="s">
        <v>317</v>
      </c>
    </row>
    <row r="7" spans="1:8" x14ac:dyDescent="0.25">
      <c r="A7" t="s">
        <v>3285</v>
      </c>
      <c r="B7" s="6" t="s">
        <v>224</v>
      </c>
      <c r="C7" s="6" t="s">
        <v>422</v>
      </c>
      <c r="D7" s="6" t="s">
        <v>224</v>
      </c>
      <c r="E7" s="6" t="s">
        <v>224</v>
      </c>
      <c r="F7" s="6" t="s">
        <v>224</v>
      </c>
      <c r="G7" s="6" t="s">
        <v>224</v>
      </c>
    </row>
    <row r="8" spans="1:8" x14ac:dyDescent="0.25">
      <c r="A8" t="s">
        <v>2432</v>
      </c>
      <c r="B8" s="6" t="s">
        <v>224</v>
      </c>
      <c r="C8" s="6" t="s">
        <v>604</v>
      </c>
      <c r="D8" s="6" t="s">
        <v>224</v>
      </c>
      <c r="E8" s="6" t="s">
        <v>2304</v>
      </c>
      <c r="F8" s="6" t="s">
        <v>2321</v>
      </c>
      <c r="G8" s="6" t="s">
        <v>2247</v>
      </c>
    </row>
    <row r="9" spans="1:8" x14ac:dyDescent="0.25">
      <c r="A9" t="s">
        <v>2433</v>
      </c>
      <c r="B9" s="6" t="s">
        <v>224</v>
      </c>
      <c r="C9" s="6" t="s">
        <v>663</v>
      </c>
      <c r="D9" s="6" t="s">
        <v>224</v>
      </c>
      <c r="E9" s="6" t="s">
        <v>3206</v>
      </c>
      <c r="F9" s="6" t="s">
        <v>224</v>
      </c>
      <c r="G9" s="6" t="s">
        <v>2279</v>
      </c>
    </row>
    <row r="10" spans="1:8" x14ac:dyDescent="0.25">
      <c r="A10" t="s">
        <v>3286</v>
      </c>
      <c r="B10" s="6" t="s">
        <v>2105</v>
      </c>
      <c r="C10" s="6" t="s">
        <v>2390</v>
      </c>
      <c r="D10" s="6" t="s">
        <v>2289</v>
      </c>
      <c r="E10" s="6" t="s">
        <v>531</v>
      </c>
      <c r="F10" s="6" t="s">
        <v>3003</v>
      </c>
      <c r="G10" s="6" t="s">
        <v>2303</v>
      </c>
    </row>
    <row r="11" spans="1:8" x14ac:dyDescent="0.25">
      <c r="A11" t="s">
        <v>3287</v>
      </c>
      <c r="B11" s="6" t="s">
        <v>2051</v>
      </c>
      <c r="C11" s="6" t="s">
        <v>2362</v>
      </c>
      <c r="D11" s="6" t="s">
        <v>224</v>
      </c>
      <c r="E11" s="6" t="s">
        <v>2400</v>
      </c>
      <c r="F11" s="6" t="s">
        <v>3201</v>
      </c>
      <c r="G11" s="6" t="s">
        <v>1409</v>
      </c>
    </row>
    <row r="12" spans="1:8" x14ac:dyDescent="0.25">
      <c r="A12" t="s">
        <v>432</v>
      </c>
      <c r="B12" s="6" t="s">
        <v>224</v>
      </c>
      <c r="C12" s="6" t="s">
        <v>838</v>
      </c>
      <c r="D12" s="6" t="s">
        <v>224</v>
      </c>
      <c r="E12" s="6" t="s">
        <v>224</v>
      </c>
      <c r="F12" s="6" t="s">
        <v>276</v>
      </c>
      <c r="G12" s="6" t="s">
        <v>2276</v>
      </c>
    </row>
    <row r="13" spans="1:8" x14ac:dyDescent="0.25">
      <c r="A13" t="s">
        <v>3289</v>
      </c>
      <c r="B13" s="6" t="s">
        <v>204</v>
      </c>
      <c r="C13" s="6" t="s">
        <v>204</v>
      </c>
      <c r="D13" s="6" t="s">
        <v>204</v>
      </c>
      <c r="E13" s="6" t="s">
        <v>204</v>
      </c>
      <c r="F13" s="6" t="s">
        <v>204</v>
      </c>
      <c r="G13" s="6" t="s">
        <v>204</v>
      </c>
    </row>
    <row r="14" spans="1:8" x14ac:dyDescent="0.25">
      <c r="A14" t="s">
        <v>3290</v>
      </c>
      <c r="B14" t="s">
        <v>204</v>
      </c>
      <c r="C14" t="s">
        <v>204</v>
      </c>
      <c r="D14" t="s">
        <v>204</v>
      </c>
      <c r="E14" t="s">
        <v>204</v>
      </c>
      <c r="F14" t="s">
        <v>204</v>
      </c>
      <c r="G14" t="s">
        <v>204</v>
      </c>
    </row>
    <row r="15" spans="1:8" x14ac:dyDescent="0.25">
      <c r="A15" s="4" t="s">
        <v>450</v>
      </c>
      <c r="B15" s="4" t="s">
        <v>533</v>
      </c>
      <c r="C15" s="4" t="s">
        <v>2814</v>
      </c>
      <c r="D15" s="4" t="s">
        <v>2291</v>
      </c>
      <c r="E15" s="4" t="s">
        <v>2351</v>
      </c>
      <c r="F15" s="4" t="s">
        <v>278</v>
      </c>
      <c r="G15" s="4" t="s">
        <v>2128</v>
      </c>
    </row>
    <row r="17" spans="1:1" x14ac:dyDescent="0.25">
      <c r="A17" t="s">
        <v>289</v>
      </c>
    </row>
    <row r="18" spans="1:1" x14ac:dyDescent="0.25">
      <c r="A18" t="s">
        <v>3298</v>
      </c>
    </row>
    <row r="19" spans="1:1" x14ac:dyDescent="0.25">
      <c r="A19" t="s">
        <v>980</v>
      </c>
    </row>
    <row r="21" spans="1:1" x14ac:dyDescent="0.25">
      <c r="A21" t="s">
        <v>460</v>
      </c>
    </row>
    <row r="22" spans="1:1" x14ac:dyDescent="0.25">
      <c r="A22" t="s">
        <v>461</v>
      </c>
    </row>
  </sheetData>
  <pageMargins left="0.7" right="0.7" top="0.75" bottom="0.75" header="0.3" footer="0.3"/>
  <pageSetup paperSize="9" orientation="portrait" horizontalDpi="300" verticalDpi="300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H22"/>
  <sheetViews>
    <sheetView workbookViewId="0"/>
  </sheetViews>
  <sheetFormatPr defaultColWidth="11.42578125" defaultRowHeight="15" x14ac:dyDescent="0.25"/>
  <cols>
    <col min="1" max="1" width="44.7109375" customWidth="1"/>
    <col min="2" max="7" width="30.7109375" customWidth="1"/>
  </cols>
  <sheetData>
    <row r="1" spans="1:8" x14ac:dyDescent="0.25">
      <c r="A1" s="4" t="s">
        <v>185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ht="25.5" x14ac:dyDescent="0.25">
      <c r="A2" s="3" t="s">
        <v>204</v>
      </c>
      <c r="B2" s="5" t="s">
        <v>3194</v>
      </c>
      <c r="C2" s="5" t="s">
        <v>3195</v>
      </c>
      <c r="D2" s="5" t="s">
        <v>3197</v>
      </c>
      <c r="E2" s="5" t="s">
        <v>3198</v>
      </c>
      <c r="F2" s="5" t="s">
        <v>3199</v>
      </c>
      <c r="G2" s="5" t="s">
        <v>3200</v>
      </c>
    </row>
    <row r="3" spans="1:8" x14ac:dyDescent="0.25">
      <c r="A3" t="s">
        <v>3280</v>
      </c>
      <c r="B3" s="6" t="s">
        <v>224</v>
      </c>
      <c r="C3" s="6" t="s">
        <v>528</v>
      </c>
      <c r="D3" s="6" t="s">
        <v>224</v>
      </c>
      <c r="E3" s="6" t="s">
        <v>224</v>
      </c>
      <c r="F3" s="6" t="s">
        <v>224</v>
      </c>
      <c r="G3" s="6" t="s">
        <v>224</v>
      </c>
    </row>
    <row r="4" spans="1:8" x14ac:dyDescent="0.25">
      <c r="A4" t="s">
        <v>3282</v>
      </c>
      <c r="B4" s="6" t="s">
        <v>224</v>
      </c>
      <c r="C4" s="6" t="s">
        <v>542</v>
      </c>
      <c r="D4" s="6" t="s">
        <v>224</v>
      </c>
      <c r="E4" s="6" t="s">
        <v>224</v>
      </c>
      <c r="F4" s="6" t="s">
        <v>204</v>
      </c>
      <c r="G4" s="6" t="s">
        <v>224</v>
      </c>
    </row>
    <row r="5" spans="1:8" x14ac:dyDescent="0.25">
      <c r="A5" t="s">
        <v>3283</v>
      </c>
      <c r="B5" s="6" t="s">
        <v>224</v>
      </c>
      <c r="C5" s="6" t="s">
        <v>490</v>
      </c>
      <c r="D5" s="6" t="s">
        <v>224</v>
      </c>
      <c r="E5" s="6" t="s">
        <v>224</v>
      </c>
      <c r="F5" s="6" t="s">
        <v>224</v>
      </c>
      <c r="G5" s="6" t="s">
        <v>224</v>
      </c>
    </row>
    <row r="6" spans="1:8" x14ac:dyDescent="0.25">
      <c r="A6" t="s">
        <v>3284</v>
      </c>
      <c r="B6" s="6" t="s">
        <v>224</v>
      </c>
      <c r="C6" s="6" t="s">
        <v>224</v>
      </c>
      <c r="D6" s="6" t="s">
        <v>204</v>
      </c>
      <c r="E6" s="6" t="s">
        <v>224</v>
      </c>
      <c r="F6" s="6" t="s">
        <v>204</v>
      </c>
      <c r="G6" s="6" t="s">
        <v>224</v>
      </c>
    </row>
    <row r="7" spans="1:8" x14ac:dyDescent="0.25">
      <c r="A7" t="s">
        <v>3285</v>
      </c>
      <c r="B7" s="6" t="s">
        <v>224</v>
      </c>
      <c r="C7" s="6" t="s">
        <v>672</v>
      </c>
      <c r="D7" s="6" t="s">
        <v>224</v>
      </c>
      <c r="E7" s="6" t="s">
        <v>224</v>
      </c>
      <c r="F7" s="6" t="s">
        <v>224</v>
      </c>
      <c r="G7" s="6" t="s">
        <v>224</v>
      </c>
    </row>
    <row r="8" spans="1:8" x14ac:dyDescent="0.25">
      <c r="A8" t="s">
        <v>2432</v>
      </c>
      <c r="B8" s="6" t="s">
        <v>224</v>
      </c>
      <c r="C8" s="6" t="s">
        <v>2420</v>
      </c>
      <c r="D8" s="6" t="s">
        <v>224</v>
      </c>
      <c r="E8" s="6" t="s">
        <v>224</v>
      </c>
      <c r="F8" s="6" t="s">
        <v>224</v>
      </c>
      <c r="G8" s="6" t="s">
        <v>224</v>
      </c>
    </row>
    <row r="9" spans="1:8" x14ac:dyDescent="0.25">
      <c r="A9" t="s">
        <v>2433</v>
      </c>
      <c r="B9" s="6" t="s">
        <v>224</v>
      </c>
      <c r="C9" s="6" t="s">
        <v>776</v>
      </c>
      <c r="D9" s="6" t="s">
        <v>204</v>
      </c>
      <c r="E9" s="6" t="s">
        <v>224</v>
      </c>
      <c r="F9" s="6" t="s">
        <v>224</v>
      </c>
      <c r="G9" s="6" t="s">
        <v>224</v>
      </c>
    </row>
    <row r="10" spans="1:8" x14ac:dyDescent="0.25">
      <c r="A10" t="s">
        <v>3286</v>
      </c>
      <c r="B10" s="6" t="s">
        <v>224</v>
      </c>
      <c r="C10" s="6" t="s">
        <v>517</v>
      </c>
      <c r="D10" s="6" t="s">
        <v>204</v>
      </c>
      <c r="E10" s="6" t="s">
        <v>224</v>
      </c>
      <c r="F10" s="6" t="s">
        <v>224</v>
      </c>
      <c r="G10" s="6" t="s">
        <v>224</v>
      </c>
    </row>
    <row r="11" spans="1:8" x14ac:dyDescent="0.25">
      <c r="A11" t="s">
        <v>3287</v>
      </c>
      <c r="B11" s="6" t="s">
        <v>224</v>
      </c>
      <c r="C11" s="6" t="s">
        <v>560</v>
      </c>
      <c r="D11" s="6" t="s">
        <v>204</v>
      </c>
      <c r="E11" s="6" t="s">
        <v>224</v>
      </c>
      <c r="F11" s="6" t="s">
        <v>224</v>
      </c>
      <c r="G11" s="6" t="s">
        <v>224</v>
      </c>
    </row>
    <row r="12" spans="1:8" x14ac:dyDescent="0.25">
      <c r="A12" t="s">
        <v>432</v>
      </c>
      <c r="B12" s="6" t="s">
        <v>224</v>
      </c>
      <c r="C12" s="6" t="s">
        <v>774</v>
      </c>
      <c r="D12" s="6" t="s">
        <v>224</v>
      </c>
      <c r="E12" s="6" t="s">
        <v>224</v>
      </c>
      <c r="F12" s="6" t="s">
        <v>224</v>
      </c>
      <c r="G12" s="6" t="s">
        <v>224</v>
      </c>
    </row>
    <row r="13" spans="1:8" x14ac:dyDescent="0.25">
      <c r="A13" t="s">
        <v>3289</v>
      </c>
      <c r="B13" s="6" t="s">
        <v>204</v>
      </c>
      <c r="C13" s="6" t="s">
        <v>204</v>
      </c>
      <c r="D13" s="6" t="s">
        <v>204</v>
      </c>
      <c r="E13" s="6" t="s">
        <v>204</v>
      </c>
      <c r="F13" s="6" t="s">
        <v>204</v>
      </c>
      <c r="G13" s="6" t="s">
        <v>204</v>
      </c>
    </row>
    <row r="14" spans="1:8" x14ac:dyDescent="0.25">
      <c r="A14" t="s">
        <v>3290</v>
      </c>
      <c r="B14" t="s">
        <v>204</v>
      </c>
      <c r="C14" t="s">
        <v>204</v>
      </c>
      <c r="D14" t="s">
        <v>204</v>
      </c>
      <c r="E14" t="s">
        <v>204</v>
      </c>
      <c r="F14" t="s">
        <v>204</v>
      </c>
      <c r="G14" t="s">
        <v>204</v>
      </c>
    </row>
    <row r="15" spans="1:8" x14ac:dyDescent="0.25">
      <c r="A15" s="4" t="s">
        <v>450</v>
      </c>
      <c r="B15" s="4" t="s">
        <v>569</v>
      </c>
      <c r="C15" s="4" t="s">
        <v>381</v>
      </c>
      <c r="D15" s="4" t="s">
        <v>569</v>
      </c>
      <c r="E15" s="4" t="s">
        <v>2269</v>
      </c>
      <c r="F15" s="4" t="s">
        <v>2111</v>
      </c>
      <c r="G15" s="4" t="s">
        <v>3050</v>
      </c>
    </row>
    <row r="17" spans="1:1" x14ac:dyDescent="0.25">
      <c r="A17" t="s">
        <v>289</v>
      </c>
    </row>
    <row r="18" spans="1:1" x14ac:dyDescent="0.25">
      <c r="A18" t="s">
        <v>3299</v>
      </c>
    </row>
    <row r="19" spans="1:1" x14ac:dyDescent="0.25">
      <c r="A19" t="s">
        <v>980</v>
      </c>
    </row>
    <row r="21" spans="1:1" x14ac:dyDescent="0.25">
      <c r="A21" t="s">
        <v>460</v>
      </c>
    </row>
    <row r="22" spans="1:1" x14ac:dyDescent="0.25">
      <c r="A22" t="s">
        <v>461</v>
      </c>
    </row>
  </sheetData>
  <pageMargins left="0.7" right="0.7" top="0.75" bottom="0.75" header="0.3" footer="0.3"/>
  <pageSetup paperSize="9" orientation="portrait" horizontalDpi="300" verticalDpi="300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H31"/>
  <sheetViews>
    <sheetView workbookViewId="0"/>
  </sheetViews>
  <sheetFormatPr defaultColWidth="11.42578125" defaultRowHeight="15" x14ac:dyDescent="0.25"/>
  <cols>
    <col min="1" max="1" width="54.7109375" customWidth="1"/>
    <col min="2" max="7" width="30.7109375" customWidth="1"/>
  </cols>
  <sheetData>
    <row r="1" spans="1:8" x14ac:dyDescent="0.25">
      <c r="A1" s="4" t="s">
        <v>186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ht="25.5" x14ac:dyDescent="0.25">
      <c r="A2" s="3" t="s">
        <v>204</v>
      </c>
      <c r="B2" s="5" t="s">
        <v>3194</v>
      </c>
      <c r="C2" s="5" t="s">
        <v>3195</v>
      </c>
      <c r="D2" s="5" t="s">
        <v>3197</v>
      </c>
      <c r="E2" s="5" t="s">
        <v>3198</v>
      </c>
      <c r="F2" s="5" t="s">
        <v>3199</v>
      </c>
      <c r="G2" s="5" t="s">
        <v>3200</v>
      </c>
    </row>
    <row r="3" spans="1:8" x14ac:dyDescent="0.25">
      <c r="A3" t="s">
        <v>326</v>
      </c>
      <c r="B3" s="6" t="s">
        <v>224</v>
      </c>
      <c r="C3" s="6" t="s">
        <v>3281</v>
      </c>
      <c r="D3" s="6" t="s">
        <v>2324</v>
      </c>
      <c r="E3" s="6" t="s">
        <v>224</v>
      </c>
      <c r="F3" s="6" t="s">
        <v>224</v>
      </c>
      <c r="G3" s="6" t="s">
        <v>2105</v>
      </c>
    </row>
    <row r="4" spans="1:8" x14ac:dyDescent="0.25">
      <c r="A4" t="s">
        <v>331</v>
      </c>
      <c r="B4" s="6" t="s">
        <v>1585</v>
      </c>
      <c r="C4" s="6" t="s">
        <v>2450</v>
      </c>
      <c r="D4" s="6" t="s">
        <v>2371</v>
      </c>
      <c r="E4" s="6" t="s">
        <v>2105</v>
      </c>
      <c r="F4" s="6" t="s">
        <v>2142</v>
      </c>
      <c r="G4" s="6" t="s">
        <v>2140</v>
      </c>
    </row>
    <row r="5" spans="1:8" x14ac:dyDescent="0.25">
      <c r="A5" t="s">
        <v>337</v>
      </c>
      <c r="B5" s="6" t="s">
        <v>224</v>
      </c>
      <c r="C5" s="6" t="s">
        <v>794</v>
      </c>
      <c r="D5" s="6" t="s">
        <v>2860</v>
      </c>
      <c r="E5" s="6" t="s">
        <v>224</v>
      </c>
      <c r="F5" s="6" t="s">
        <v>2349</v>
      </c>
      <c r="G5" s="6" t="s">
        <v>568</v>
      </c>
    </row>
    <row r="6" spans="1:8" x14ac:dyDescent="0.25">
      <c r="A6" t="s">
        <v>344</v>
      </c>
      <c r="B6" s="6" t="s">
        <v>224</v>
      </c>
      <c r="C6" s="6" t="s">
        <v>2401</v>
      </c>
      <c r="D6" s="6" t="s">
        <v>2353</v>
      </c>
      <c r="E6" s="6" t="s">
        <v>224</v>
      </c>
      <c r="F6" s="6" t="s">
        <v>224</v>
      </c>
      <c r="G6" s="6" t="s">
        <v>224</v>
      </c>
    </row>
    <row r="7" spans="1:8" x14ac:dyDescent="0.25">
      <c r="A7" t="s">
        <v>350</v>
      </c>
      <c r="B7" s="6" t="s">
        <v>224</v>
      </c>
      <c r="C7" s="6" t="s">
        <v>224</v>
      </c>
      <c r="D7" s="6" t="s">
        <v>224</v>
      </c>
      <c r="E7" s="6" t="s">
        <v>224</v>
      </c>
      <c r="F7" s="6" t="s">
        <v>224</v>
      </c>
      <c r="G7" s="6" t="s">
        <v>224</v>
      </c>
    </row>
    <row r="8" spans="1:8" x14ac:dyDescent="0.25">
      <c r="A8" t="s">
        <v>357</v>
      </c>
      <c r="B8" s="6" t="s">
        <v>224</v>
      </c>
      <c r="C8" s="6" t="s">
        <v>803</v>
      </c>
      <c r="D8" s="6" t="s">
        <v>204</v>
      </c>
      <c r="E8" s="6" t="s">
        <v>224</v>
      </c>
      <c r="F8" s="6" t="s">
        <v>224</v>
      </c>
      <c r="G8" s="6" t="s">
        <v>224</v>
      </c>
    </row>
    <row r="9" spans="1:8" x14ac:dyDescent="0.25">
      <c r="A9" t="s">
        <v>364</v>
      </c>
      <c r="B9" s="6" t="s">
        <v>204</v>
      </c>
      <c r="C9" s="6" t="s">
        <v>420</v>
      </c>
      <c r="D9" s="6" t="s">
        <v>224</v>
      </c>
      <c r="E9" s="6" t="s">
        <v>204</v>
      </c>
      <c r="F9" s="6" t="s">
        <v>224</v>
      </c>
      <c r="G9" s="6" t="s">
        <v>204</v>
      </c>
    </row>
    <row r="10" spans="1:8" x14ac:dyDescent="0.25">
      <c r="A10" t="s">
        <v>371</v>
      </c>
      <c r="B10" s="6" t="s">
        <v>224</v>
      </c>
      <c r="C10" s="6" t="s">
        <v>508</v>
      </c>
      <c r="D10" s="6" t="s">
        <v>224</v>
      </c>
      <c r="E10" s="6" t="s">
        <v>2421</v>
      </c>
      <c r="F10" s="6" t="s">
        <v>224</v>
      </c>
      <c r="G10" s="6" t="s">
        <v>224</v>
      </c>
    </row>
    <row r="11" spans="1:8" x14ac:dyDescent="0.25">
      <c r="A11" t="s">
        <v>377</v>
      </c>
      <c r="B11" s="6" t="s">
        <v>204</v>
      </c>
      <c r="C11" s="6" t="s">
        <v>538</v>
      </c>
      <c r="D11" s="6" t="s">
        <v>224</v>
      </c>
      <c r="E11" s="6" t="s">
        <v>204</v>
      </c>
      <c r="F11" s="6" t="s">
        <v>224</v>
      </c>
      <c r="G11" s="6" t="s">
        <v>224</v>
      </c>
    </row>
    <row r="12" spans="1:8" x14ac:dyDescent="0.25">
      <c r="A12" t="s">
        <v>384</v>
      </c>
      <c r="B12" s="6" t="s">
        <v>204</v>
      </c>
      <c r="C12" s="6" t="s">
        <v>224</v>
      </c>
      <c r="D12" s="6" t="s">
        <v>204</v>
      </c>
      <c r="E12" s="6" t="s">
        <v>224</v>
      </c>
      <c r="F12" s="6" t="s">
        <v>204</v>
      </c>
      <c r="G12" s="6" t="s">
        <v>204</v>
      </c>
    </row>
    <row r="13" spans="1:8" x14ac:dyDescent="0.25">
      <c r="A13" t="s">
        <v>389</v>
      </c>
      <c r="B13" s="6" t="s">
        <v>204</v>
      </c>
      <c r="C13" s="6" t="s">
        <v>500</v>
      </c>
      <c r="D13" s="6" t="s">
        <v>224</v>
      </c>
      <c r="E13" s="6" t="s">
        <v>224</v>
      </c>
      <c r="F13" s="6" t="s">
        <v>204</v>
      </c>
      <c r="G13" s="6" t="s">
        <v>204</v>
      </c>
    </row>
    <row r="14" spans="1:8" x14ac:dyDescent="0.25">
      <c r="A14" t="s">
        <v>394</v>
      </c>
      <c r="B14" s="6" t="s">
        <v>204</v>
      </c>
      <c r="C14" s="6" t="s">
        <v>854</v>
      </c>
      <c r="D14" s="6" t="s">
        <v>204</v>
      </c>
      <c r="E14" s="6" t="s">
        <v>204</v>
      </c>
      <c r="F14" s="6" t="s">
        <v>204</v>
      </c>
      <c r="G14" s="6" t="s">
        <v>204</v>
      </c>
    </row>
    <row r="15" spans="1:8" x14ac:dyDescent="0.25">
      <c r="A15" t="s">
        <v>400</v>
      </c>
      <c r="B15" s="6" t="s">
        <v>224</v>
      </c>
      <c r="C15" s="6" t="s">
        <v>629</v>
      </c>
      <c r="D15" s="6" t="s">
        <v>204</v>
      </c>
      <c r="E15" s="6" t="s">
        <v>2101</v>
      </c>
      <c r="F15" s="6" t="s">
        <v>224</v>
      </c>
      <c r="G15" s="6" t="s">
        <v>224</v>
      </c>
    </row>
    <row r="16" spans="1:8" x14ac:dyDescent="0.25">
      <c r="A16" t="s">
        <v>403</v>
      </c>
      <c r="B16" s="6" t="s">
        <v>2423</v>
      </c>
      <c r="C16" s="6" t="s">
        <v>686</v>
      </c>
      <c r="D16" s="6" t="s">
        <v>2153</v>
      </c>
      <c r="E16" s="6" t="s">
        <v>279</v>
      </c>
      <c r="F16" s="6" t="s">
        <v>2490</v>
      </c>
      <c r="G16" s="6" t="s">
        <v>1583</v>
      </c>
    </row>
    <row r="17" spans="1:7" x14ac:dyDescent="0.25">
      <c r="A17" t="s">
        <v>409</v>
      </c>
      <c r="B17" s="6" t="s">
        <v>224</v>
      </c>
      <c r="C17" s="6" t="s">
        <v>3297</v>
      </c>
      <c r="D17" s="6" t="s">
        <v>224</v>
      </c>
      <c r="E17" s="6" t="s">
        <v>224</v>
      </c>
      <c r="F17" s="6" t="s">
        <v>224</v>
      </c>
      <c r="G17" s="6" t="s">
        <v>224</v>
      </c>
    </row>
    <row r="18" spans="1:7" x14ac:dyDescent="0.25">
      <c r="A18" t="s">
        <v>415</v>
      </c>
      <c r="B18" s="6" t="s">
        <v>224</v>
      </c>
      <c r="C18" s="6" t="s">
        <v>805</v>
      </c>
      <c r="D18" s="6" t="s">
        <v>224</v>
      </c>
      <c r="E18" s="6" t="s">
        <v>3292</v>
      </c>
      <c r="F18" s="6" t="s">
        <v>224</v>
      </c>
      <c r="G18" s="6" t="s">
        <v>224</v>
      </c>
    </row>
    <row r="19" spans="1:7" x14ac:dyDescent="0.25">
      <c r="A19" t="s">
        <v>421</v>
      </c>
      <c r="B19" s="6" t="s">
        <v>224</v>
      </c>
      <c r="C19" s="6" t="s">
        <v>2374</v>
      </c>
      <c r="D19" s="6" t="s">
        <v>224</v>
      </c>
      <c r="E19" s="6" t="s">
        <v>224</v>
      </c>
      <c r="F19" s="6" t="s">
        <v>224</v>
      </c>
      <c r="G19" s="6" t="s">
        <v>224</v>
      </c>
    </row>
    <row r="20" spans="1:7" x14ac:dyDescent="0.25">
      <c r="A20" t="s">
        <v>428</v>
      </c>
      <c r="B20" s="6" t="s">
        <v>224</v>
      </c>
      <c r="C20" s="6" t="s">
        <v>224</v>
      </c>
      <c r="D20" s="6" t="s">
        <v>204</v>
      </c>
      <c r="E20" s="6" t="s">
        <v>224</v>
      </c>
      <c r="F20" s="6" t="s">
        <v>224</v>
      </c>
      <c r="G20" s="6" t="s">
        <v>224</v>
      </c>
    </row>
    <row r="21" spans="1:7" x14ac:dyDescent="0.25">
      <c r="A21" t="s">
        <v>432</v>
      </c>
      <c r="B21" s="6" t="s">
        <v>224</v>
      </c>
      <c r="C21" s="6" t="s">
        <v>733</v>
      </c>
      <c r="D21" s="6" t="s">
        <v>224</v>
      </c>
      <c r="E21" s="6" t="s">
        <v>224</v>
      </c>
      <c r="F21" s="6" t="s">
        <v>224</v>
      </c>
      <c r="G21" s="6" t="s">
        <v>224</v>
      </c>
    </row>
    <row r="22" spans="1:7" x14ac:dyDescent="0.25">
      <c r="A22" t="s">
        <v>437</v>
      </c>
      <c r="B22" s="6" t="s">
        <v>224</v>
      </c>
      <c r="C22" s="6" t="s">
        <v>2165</v>
      </c>
      <c r="D22" s="6" t="s">
        <v>224</v>
      </c>
      <c r="E22" s="6" t="s">
        <v>224</v>
      </c>
      <c r="F22" s="6" t="s">
        <v>224</v>
      </c>
      <c r="G22" s="6" t="s">
        <v>224</v>
      </c>
    </row>
    <row r="23" spans="1:7" x14ac:dyDescent="0.25">
      <c r="A23" t="s">
        <v>444</v>
      </c>
      <c r="B23" t="s">
        <v>224</v>
      </c>
      <c r="C23" t="s">
        <v>224</v>
      </c>
      <c r="D23" t="s">
        <v>224</v>
      </c>
      <c r="E23" t="s">
        <v>224</v>
      </c>
      <c r="F23" t="s">
        <v>224</v>
      </c>
      <c r="G23" t="s">
        <v>224</v>
      </c>
    </row>
    <row r="24" spans="1:7" x14ac:dyDescent="0.25">
      <c r="A24" s="4" t="s">
        <v>450</v>
      </c>
      <c r="B24" s="4" t="s">
        <v>2263</v>
      </c>
      <c r="C24" s="4" t="s">
        <v>2994</v>
      </c>
      <c r="D24" s="4" t="s">
        <v>2094</v>
      </c>
      <c r="E24" s="4" t="s">
        <v>279</v>
      </c>
      <c r="F24" s="4" t="s">
        <v>2042</v>
      </c>
      <c r="G24" s="4" t="s">
        <v>279</v>
      </c>
    </row>
    <row r="26" spans="1:7" x14ac:dyDescent="0.25">
      <c r="A26" t="s">
        <v>289</v>
      </c>
    </row>
    <row r="27" spans="1:7" x14ac:dyDescent="0.25">
      <c r="A27" t="s">
        <v>3300</v>
      </c>
    </row>
    <row r="28" spans="1:7" x14ac:dyDescent="0.25">
      <c r="A28" t="s">
        <v>979</v>
      </c>
    </row>
    <row r="30" spans="1:7" x14ac:dyDescent="0.25">
      <c r="A30" t="s">
        <v>460</v>
      </c>
    </row>
    <row r="31" spans="1:7" x14ac:dyDescent="0.25">
      <c r="A31" t="s">
        <v>461</v>
      </c>
    </row>
  </sheetData>
  <pageMargins left="0.7" right="0.7" top="0.75" bottom="0.75" header="0.3" footer="0.3"/>
  <pageSetup paperSize="9" orientation="portrait" horizontalDpi="300" verticalDpi="300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H31"/>
  <sheetViews>
    <sheetView workbookViewId="0"/>
  </sheetViews>
  <sheetFormatPr defaultColWidth="11.42578125" defaultRowHeight="15" x14ac:dyDescent="0.25"/>
  <cols>
    <col min="1" max="1" width="54.7109375" customWidth="1"/>
    <col min="2" max="7" width="30.7109375" customWidth="1"/>
  </cols>
  <sheetData>
    <row r="1" spans="1:8" x14ac:dyDescent="0.25">
      <c r="A1" s="4" t="s">
        <v>187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ht="25.5" x14ac:dyDescent="0.25">
      <c r="A2" s="3" t="s">
        <v>204</v>
      </c>
      <c r="B2" s="5" t="s">
        <v>3194</v>
      </c>
      <c r="C2" s="5" t="s">
        <v>3195</v>
      </c>
      <c r="D2" s="5" t="s">
        <v>3197</v>
      </c>
      <c r="E2" s="5" t="s">
        <v>3198</v>
      </c>
      <c r="F2" s="5" t="s">
        <v>3199</v>
      </c>
      <c r="G2" s="5" t="s">
        <v>3200</v>
      </c>
    </row>
    <row r="3" spans="1:8" x14ac:dyDescent="0.25">
      <c r="A3" t="s">
        <v>326</v>
      </c>
      <c r="B3" s="6" t="s">
        <v>224</v>
      </c>
      <c r="C3" s="6" t="s">
        <v>469</v>
      </c>
      <c r="D3" s="6" t="s">
        <v>2372</v>
      </c>
      <c r="E3" s="6" t="s">
        <v>224</v>
      </c>
      <c r="F3" s="6" t="s">
        <v>224</v>
      </c>
      <c r="G3" s="6" t="s">
        <v>2372</v>
      </c>
    </row>
    <row r="4" spans="1:8" x14ac:dyDescent="0.25">
      <c r="A4" t="s">
        <v>331</v>
      </c>
      <c r="B4" s="6" t="s">
        <v>2043</v>
      </c>
      <c r="C4" s="6" t="s">
        <v>2533</v>
      </c>
      <c r="D4" s="6" t="s">
        <v>2261</v>
      </c>
      <c r="E4" s="6" t="s">
        <v>1710</v>
      </c>
      <c r="F4" s="6" t="s">
        <v>2104</v>
      </c>
      <c r="G4" s="6" t="s">
        <v>2260</v>
      </c>
    </row>
    <row r="5" spans="1:8" x14ac:dyDescent="0.25">
      <c r="A5" t="s">
        <v>337</v>
      </c>
      <c r="B5" s="6" t="s">
        <v>224</v>
      </c>
      <c r="C5" s="6" t="s">
        <v>736</v>
      </c>
      <c r="D5" s="6" t="s">
        <v>2103</v>
      </c>
      <c r="E5" s="6" t="s">
        <v>224</v>
      </c>
      <c r="F5" s="6" t="s">
        <v>2213</v>
      </c>
      <c r="G5" s="6" t="s">
        <v>2281</v>
      </c>
    </row>
    <row r="6" spans="1:8" x14ac:dyDescent="0.25">
      <c r="A6" t="s">
        <v>344</v>
      </c>
      <c r="B6" s="6" t="s">
        <v>224</v>
      </c>
      <c r="C6" s="6" t="s">
        <v>2403</v>
      </c>
      <c r="D6" s="6" t="s">
        <v>2818</v>
      </c>
      <c r="E6" s="6" t="s">
        <v>224</v>
      </c>
      <c r="F6" s="6" t="s">
        <v>224</v>
      </c>
      <c r="G6" s="6" t="s">
        <v>224</v>
      </c>
    </row>
    <row r="7" spans="1:8" x14ac:dyDescent="0.25">
      <c r="A7" t="s">
        <v>350</v>
      </c>
      <c r="B7" s="6" t="s">
        <v>224</v>
      </c>
      <c r="C7" s="6" t="s">
        <v>3292</v>
      </c>
      <c r="D7" s="6" t="s">
        <v>224</v>
      </c>
      <c r="E7" s="6" t="s">
        <v>224</v>
      </c>
      <c r="F7" s="6" t="s">
        <v>224</v>
      </c>
      <c r="G7" s="6" t="s">
        <v>224</v>
      </c>
    </row>
    <row r="8" spans="1:8" x14ac:dyDescent="0.25">
      <c r="A8" t="s">
        <v>357</v>
      </c>
      <c r="B8" s="6" t="s">
        <v>224</v>
      </c>
      <c r="C8" s="6" t="s">
        <v>820</v>
      </c>
      <c r="D8" s="6" t="s">
        <v>224</v>
      </c>
      <c r="E8" s="6" t="s">
        <v>567</v>
      </c>
      <c r="F8" s="6" t="s">
        <v>224</v>
      </c>
      <c r="G8" s="6" t="s">
        <v>224</v>
      </c>
    </row>
    <row r="9" spans="1:8" x14ac:dyDescent="0.25">
      <c r="A9" t="s">
        <v>364</v>
      </c>
      <c r="B9" s="6" t="s">
        <v>224</v>
      </c>
      <c r="C9" s="6" t="s">
        <v>2414</v>
      </c>
      <c r="D9" s="6" t="s">
        <v>204</v>
      </c>
      <c r="E9" s="6" t="s">
        <v>204</v>
      </c>
      <c r="F9" s="6" t="s">
        <v>204</v>
      </c>
      <c r="G9" s="6" t="s">
        <v>204</v>
      </c>
    </row>
    <row r="10" spans="1:8" x14ac:dyDescent="0.25">
      <c r="A10" t="s">
        <v>371</v>
      </c>
      <c r="B10" s="6" t="s">
        <v>204</v>
      </c>
      <c r="C10" s="6" t="s">
        <v>363</v>
      </c>
      <c r="D10" s="6" t="s">
        <v>224</v>
      </c>
      <c r="E10" s="6" t="s">
        <v>224</v>
      </c>
      <c r="F10" s="6" t="s">
        <v>224</v>
      </c>
      <c r="G10" s="6" t="s">
        <v>204</v>
      </c>
    </row>
    <row r="11" spans="1:8" x14ac:dyDescent="0.25">
      <c r="A11" t="s">
        <v>377</v>
      </c>
      <c r="B11" s="6" t="s">
        <v>204</v>
      </c>
      <c r="C11" s="6" t="s">
        <v>224</v>
      </c>
      <c r="D11" s="6" t="s">
        <v>204</v>
      </c>
      <c r="E11" s="6" t="s">
        <v>204</v>
      </c>
      <c r="F11" s="6" t="s">
        <v>204</v>
      </c>
      <c r="G11" s="6" t="s">
        <v>224</v>
      </c>
    </row>
    <row r="12" spans="1:8" x14ac:dyDescent="0.25">
      <c r="A12" t="s">
        <v>384</v>
      </c>
      <c r="B12" s="6" t="s">
        <v>204</v>
      </c>
      <c r="C12" s="6" t="s">
        <v>224</v>
      </c>
      <c r="D12" s="6" t="s">
        <v>204</v>
      </c>
      <c r="E12" s="6" t="s">
        <v>204</v>
      </c>
      <c r="F12" s="6" t="s">
        <v>204</v>
      </c>
      <c r="G12" s="6" t="s">
        <v>204</v>
      </c>
    </row>
    <row r="13" spans="1:8" x14ac:dyDescent="0.25">
      <c r="A13" t="s">
        <v>389</v>
      </c>
      <c r="B13" s="6" t="s">
        <v>204</v>
      </c>
      <c r="C13" s="6" t="s">
        <v>224</v>
      </c>
      <c r="D13" s="6" t="s">
        <v>224</v>
      </c>
      <c r="E13" s="6" t="s">
        <v>204</v>
      </c>
      <c r="F13" s="6" t="s">
        <v>204</v>
      </c>
      <c r="G13" s="6" t="s">
        <v>204</v>
      </c>
    </row>
    <row r="14" spans="1:8" x14ac:dyDescent="0.25">
      <c r="A14" t="s">
        <v>394</v>
      </c>
      <c r="B14" s="6" t="s">
        <v>224</v>
      </c>
      <c r="C14" s="6" t="s">
        <v>543</v>
      </c>
      <c r="D14" s="6" t="s">
        <v>204</v>
      </c>
      <c r="E14" s="6" t="s">
        <v>224</v>
      </c>
      <c r="F14" s="6" t="s">
        <v>204</v>
      </c>
      <c r="G14" s="6" t="s">
        <v>204</v>
      </c>
    </row>
    <row r="15" spans="1:8" x14ac:dyDescent="0.25">
      <c r="A15" t="s">
        <v>400</v>
      </c>
      <c r="B15" s="6" t="s">
        <v>224</v>
      </c>
      <c r="C15" s="6" t="s">
        <v>629</v>
      </c>
      <c r="D15" s="6" t="s">
        <v>224</v>
      </c>
      <c r="E15" s="6" t="s">
        <v>2491</v>
      </c>
      <c r="F15" s="6" t="s">
        <v>224</v>
      </c>
      <c r="G15" s="6" t="s">
        <v>224</v>
      </c>
    </row>
    <row r="16" spans="1:8" x14ac:dyDescent="0.25">
      <c r="A16" t="s">
        <v>403</v>
      </c>
      <c r="B16" s="6" t="s">
        <v>2366</v>
      </c>
      <c r="C16" s="6" t="s">
        <v>2375</v>
      </c>
      <c r="D16" s="6" t="s">
        <v>2289</v>
      </c>
      <c r="E16" s="6" t="s">
        <v>2103</v>
      </c>
      <c r="F16" s="6" t="s">
        <v>2491</v>
      </c>
      <c r="G16" s="6" t="s">
        <v>2398</v>
      </c>
    </row>
    <row r="17" spans="1:7" x14ac:dyDescent="0.25">
      <c r="A17" t="s">
        <v>409</v>
      </c>
      <c r="B17" s="6" t="s">
        <v>2428</v>
      </c>
      <c r="C17" s="6" t="s">
        <v>346</v>
      </c>
      <c r="D17" s="6" t="s">
        <v>224</v>
      </c>
      <c r="E17" s="6" t="s">
        <v>224</v>
      </c>
      <c r="F17" s="6" t="s">
        <v>2494</v>
      </c>
      <c r="G17" s="6" t="s">
        <v>224</v>
      </c>
    </row>
    <row r="18" spans="1:7" x14ac:dyDescent="0.25">
      <c r="A18" t="s">
        <v>415</v>
      </c>
      <c r="B18" s="6" t="s">
        <v>224</v>
      </c>
      <c r="C18" s="6" t="s">
        <v>660</v>
      </c>
      <c r="D18" s="6" t="s">
        <v>204</v>
      </c>
      <c r="E18" s="6" t="s">
        <v>2219</v>
      </c>
      <c r="F18" s="6" t="s">
        <v>224</v>
      </c>
      <c r="G18" s="6" t="s">
        <v>224</v>
      </c>
    </row>
    <row r="19" spans="1:7" x14ac:dyDescent="0.25">
      <c r="A19" t="s">
        <v>421</v>
      </c>
      <c r="B19" s="6" t="s">
        <v>224</v>
      </c>
      <c r="C19" s="6" t="s">
        <v>224</v>
      </c>
      <c r="D19" s="6" t="s">
        <v>204</v>
      </c>
      <c r="E19" s="6" t="s">
        <v>224</v>
      </c>
      <c r="F19" s="6" t="s">
        <v>224</v>
      </c>
      <c r="G19" s="6" t="s">
        <v>224</v>
      </c>
    </row>
    <row r="20" spans="1:7" x14ac:dyDescent="0.25">
      <c r="A20" t="s">
        <v>428</v>
      </c>
      <c r="B20" s="6" t="s">
        <v>224</v>
      </c>
      <c r="C20" s="6" t="s">
        <v>628</v>
      </c>
      <c r="D20" s="6" t="s">
        <v>204</v>
      </c>
      <c r="E20" s="6" t="s">
        <v>224</v>
      </c>
      <c r="F20" s="6" t="s">
        <v>3301</v>
      </c>
      <c r="G20" s="6" t="s">
        <v>224</v>
      </c>
    </row>
    <row r="21" spans="1:7" x14ac:dyDescent="0.25">
      <c r="A21" t="s">
        <v>432</v>
      </c>
      <c r="B21" s="6" t="s">
        <v>224</v>
      </c>
      <c r="C21" s="6" t="s">
        <v>919</v>
      </c>
      <c r="D21" s="6" t="s">
        <v>224</v>
      </c>
      <c r="E21" s="6" t="s">
        <v>224</v>
      </c>
      <c r="F21" s="6" t="s">
        <v>224</v>
      </c>
      <c r="G21" s="6" t="s">
        <v>224</v>
      </c>
    </row>
    <row r="22" spans="1:7" x14ac:dyDescent="0.25">
      <c r="A22" t="s">
        <v>437</v>
      </c>
      <c r="B22" s="6" t="s">
        <v>224</v>
      </c>
      <c r="C22" s="6" t="s">
        <v>929</v>
      </c>
      <c r="D22" s="6" t="s">
        <v>224</v>
      </c>
      <c r="E22" s="6" t="s">
        <v>224</v>
      </c>
      <c r="F22" s="6" t="s">
        <v>224</v>
      </c>
      <c r="G22" s="6" t="s">
        <v>224</v>
      </c>
    </row>
    <row r="23" spans="1:7" x14ac:dyDescent="0.25">
      <c r="A23" t="s">
        <v>444</v>
      </c>
      <c r="B23" t="s">
        <v>224</v>
      </c>
      <c r="C23" t="s">
        <v>224</v>
      </c>
      <c r="D23" t="s">
        <v>224</v>
      </c>
      <c r="E23" t="s">
        <v>224</v>
      </c>
      <c r="F23" t="s">
        <v>224</v>
      </c>
      <c r="G23" t="s">
        <v>224</v>
      </c>
    </row>
    <row r="24" spans="1:7" x14ac:dyDescent="0.25">
      <c r="A24" s="4" t="s">
        <v>450</v>
      </c>
      <c r="B24" s="4" t="s">
        <v>2104</v>
      </c>
      <c r="C24" s="4" t="s">
        <v>722</v>
      </c>
      <c r="D24" s="4" t="s">
        <v>2255</v>
      </c>
      <c r="E24" s="4" t="s">
        <v>2270</v>
      </c>
      <c r="F24" s="4" t="s">
        <v>2471</v>
      </c>
      <c r="G24" s="4" t="s">
        <v>276</v>
      </c>
    </row>
    <row r="26" spans="1:7" x14ac:dyDescent="0.25">
      <c r="A26" t="s">
        <v>289</v>
      </c>
    </row>
    <row r="27" spans="1:7" x14ac:dyDescent="0.25">
      <c r="A27" t="s">
        <v>3302</v>
      </c>
    </row>
    <row r="28" spans="1:7" x14ac:dyDescent="0.25">
      <c r="A28" t="s">
        <v>979</v>
      </c>
    </row>
    <row r="30" spans="1:7" x14ac:dyDescent="0.25">
      <c r="A30" t="s">
        <v>460</v>
      </c>
    </row>
    <row r="31" spans="1:7" x14ac:dyDescent="0.25">
      <c r="A31" t="s">
        <v>461</v>
      </c>
    </row>
  </sheetData>
  <pageMargins left="0.7" right="0.7" top="0.75" bottom="0.75" header="0.3" footer="0.3"/>
  <pageSetup paperSize="9" orientation="portrait" horizontalDpi="300" verticalDpi="300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H31"/>
  <sheetViews>
    <sheetView workbookViewId="0"/>
  </sheetViews>
  <sheetFormatPr defaultColWidth="11.42578125" defaultRowHeight="15" x14ac:dyDescent="0.25"/>
  <cols>
    <col min="1" max="1" width="54.7109375" customWidth="1"/>
    <col min="2" max="7" width="30.7109375" customWidth="1"/>
  </cols>
  <sheetData>
    <row r="1" spans="1:8" x14ac:dyDescent="0.25">
      <c r="A1" s="4" t="s">
        <v>188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ht="25.5" x14ac:dyDescent="0.25">
      <c r="A2" s="3" t="s">
        <v>204</v>
      </c>
      <c r="B2" s="5" t="s">
        <v>3194</v>
      </c>
      <c r="C2" s="5" t="s">
        <v>3195</v>
      </c>
      <c r="D2" s="5" t="s">
        <v>3197</v>
      </c>
      <c r="E2" s="5" t="s">
        <v>3198</v>
      </c>
      <c r="F2" s="5" t="s">
        <v>3199</v>
      </c>
      <c r="G2" s="5" t="s">
        <v>3200</v>
      </c>
    </row>
    <row r="3" spans="1:8" x14ac:dyDescent="0.25">
      <c r="A3" t="s">
        <v>326</v>
      </c>
      <c r="B3" s="6" t="s">
        <v>224</v>
      </c>
      <c r="C3" s="6" t="s">
        <v>2489</v>
      </c>
      <c r="D3" s="6" t="s">
        <v>224</v>
      </c>
      <c r="E3" s="6" t="s">
        <v>224</v>
      </c>
      <c r="F3" s="6" t="s">
        <v>224</v>
      </c>
      <c r="G3" s="6" t="s">
        <v>224</v>
      </c>
    </row>
    <row r="4" spans="1:8" x14ac:dyDescent="0.25">
      <c r="A4" t="s">
        <v>331</v>
      </c>
      <c r="B4" s="6" t="s">
        <v>224</v>
      </c>
      <c r="C4" s="6" t="s">
        <v>677</v>
      </c>
      <c r="D4" s="6" t="s">
        <v>224</v>
      </c>
      <c r="E4" s="6" t="s">
        <v>224</v>
      </c>
      <c r="F4" s="6" t="s">
        <v>204</v>
      </c>
      <c r="G4" s="6" t="s">
        <v>204</v>
      </c>
    </row>
    <row r="5" spans="1:8" x14ac:dyDescent="0.25">
      <c r="A5" t="s">
        <v>337</v>
      </c>
      <c r="B5" s="6" t="s">
        <v>224</v>
      </c>
      <c r="C5" s="6" t="s">
        <v>2489</v>
      </c>
      <c r="D5" s="6" t="s">
        <v>224</v>
      </c>
      <c r="E5" s="6" t="s">
        <v>224</v>
      </c>
      <c r="F5" s="6" t="s">
        <v>224</v>
      </c>
      <c r="G5" s="6" t="s">
        <v>224</v>
      </c>
    </row>
    <row r="6" spans="1:8" x14ac:dyDescent="0.25">
      <c r="A6" t="s">
        <v>344</v>
      </c>
      <c r="B6" s="6" t="s">
        <v>224</v>
      </c>
      <c r="C6" s="6" t="s">
        <v>224</v>
      </c>
      <c r="D6" s="6" t="s">
        <v>204</v>
      </c>
      <c r="E6" s="6" t="s">
        <v>204</v>
      </c>
      <c r="F6" s="6" t="s">
        <v>204</v>
      </c>
      <c r="G6" s="6" t="s">
        <v>224</v>
      </c>
    </row>
    <row r="7" spans="1:8" x14ac:dyDescent="0.25">
      <c r="A7" t="s">
        <v>350</v>
      </c>
      <c r="B7" s="6" t="s">
        <v>224</v>
      </c>
      <c r="C7" s="6" t="s">
        <v>515</v>
      </c>
      <c r="D7" s="6" t="s">
        <v>224</v>
      </c>
      <c r="E7" s="6" t="s">
        <v>224</v>
      </c>
      <c r="F7" s="6" t="s">
        <v>224</v>
      </c>
      <c r="G7" s="6" t="s">
        <v>224</v>
      </c>
    </row>
    <row r="8" spans="1:8" x14ac:dyDescent="0.25">
      <c r="A8" t="s">
        <v>357</v>
      </c>
      <c r="B8" s="6" t="s">
        <v>224</v>
      </c>
      <c r="C8" s="6" t="s">
        <v>752</v>
      </c>
      <c r="D8" s="6" t="s">
        <v>204</v>
      </c>
      <c r="E8" s="6" t="s">
        <v>224</v>
      </c>
      <c r="F8" s="6" t="s">
        <v>224</v>
      </c>
      <c r="G8" s="6" t="s">
        <v>224</v>
      </c>
    </row>
    <row r="9" spans="1:8" x14ac:dyDescent="0.25">
      <c r="A9" t="s">
        <v>364</v>
      </c>
      <c r="B9" s="6" t="s">
        <v>224</v>
      </c>
      <c r="C9" s="6" t="s">
        <v>855</v>
      </c>
      <c r="D9" s="6" t="s">
        <v>224</v>
      </c>
      <c r="E9" s="6" t="s">
        <v>204</v>
      </c>
      <c r="F9" s="6" t="s">
        <v>224</v>
      </c>
      <c r="G9" s="6" t="s">
        <v>224</v>
      </c>
    </row>
    <row r="10" spans="1:8" x14ac:dyDescent="0.25">
      <c r="A10" t="s">
        <v>371</v>
      </c>
      <c r="B10" s="6" t="s">
        <v>204</v>
      </c>
      <c r="C10" s="6" t="s">
        <v>224</v>
      </c>
      <c r="D10" s="6" t="s">
        <v>204</v>
      </c>
      <c r="E10" s="6" t="s">
        <v>204</v>
      </c>
      <c r="F10" s="6" t="s">
        <v>204</v>
      </c>
      <c r="G10" s="6" t="s">
        <v>204</v>
      </c>
    </row>
    <row r="11" spans="1:8" x14ac:dyDescent="0.25">
      <c r="A11" t="s">
        <v>377</v>
      </c>
      <c r="B11" s="6" t="s">
        <v>204</v>
      </c>
      <c r="C11" s="6" t="s">
        <v>224</v>
      </c>
      <c r="D11" s="6" t="s">
        <v>204</v>
      </c>
      <c r="E11" s="6" t="s">
        <v>204</v>
      </c>
      <c r="F11" s="6" t="s">
        <v>204</v>
      </c>
      <c r="G11" s="6" t="s">
        <v>204</v>
      </c>
    </row>
    <row r="12" spans="1:8" x14ac:dyDescent="0.25">
      <c r="A12" t="s">
        <v>384</v>
      </c>
      <c r="B12" s="6" t="s">
        <v>204</v>
      </c>
      <c r="C12" s="6" t="s">
        <v>224</v>
      </c>
      <c r="D12" s="6" t="s">
        <v>204</v>
      </c>
      <c r="E12" s="6" t="s">
        <v>204</v>
      </c>
      <c r="F12" s="6" t="s">
        <v>204</v>
      </c>
      <c r="G12" s="6" t="s">
        <v>204</v>
      </c>
    </row>
    <row r="13" spans="1:8" x14ac:dyDescent="0.25">
      <c r="A13" t="s">
        <v>389</v>
      </c>
      <c r="B13" s="6" t="s">
        <v>204</v>
      </c>
      <c r="C13" s="6" t="s">
        <v>224</v>
      </c>
      <c r="D13" s="6" t="s">
        <v>224</v>
      </c>
      <c r="E13" s="6" t="s">
        <v>204</v>
      </c>
      <c r="F13" s="6" t="s">
        <v>204</v>
      </c>
      <c r="G13" s="6" t="s">
        <v>204</v>
      </c>
    </row>
    <row r="14" spans="1:8" x14ac:dyDescent="0.25">
      <c r="A14" t="s">
        <v>394</v>
      </c>
      <c r="B14" s="6" t="s">
        <v>204</v>
      </c>
      <c r="C14" s="6" t="s">
        <v>224</v>
      </c>
      <c r="D14" s="6" t="s">
        <v>204</v>
      </c>
      <c r="E14" s="6" t="s">
        <v>204</v>
      </c>
      <c r="F14" s="6" t="s">
        <v>224</v>
      </c>
      <c r="G14" s="6" t="s">
        <v>204</v>
      </c>
    </row>
    <row r="15" spans="1:8" x14ac:dyDescent="0.25">
      <c r="A15" t="s">
        <v>400</v>
      </c>
      <c r="B15" s="6" t="s">
        <v>224</v>
      </c>
      <c r="C15" s="6" t="s">
        <v>610</v>
      </c>
      <c r="D15" s="6" t="s">
        <v>204</v>
      </c>
      <c r="E15" s="6" t="s">
        <v>224</v>
      </c>
      <c r="F15" s="6" t="s">
        <v>224</v>
      </c>
      <c r="G15" s="6" t="s">
        <v>224</v>
      </c>
    </row>
    <row r="16" spans="1:8" x14ac:dyDescent="0.25">
      <c r="A16" t="s">
        <v>403</v>
      </c>
      <c r="B16" s="6" t="s">
        <v>224</v>
      </c>
      <c r="C16" s="6" t="s">
        <v>559</v>
      </c>
      <c r="D16" s="6" t="s">
        <v>204</v>
      </c>
      <c r="E16" s="6" t="s">
        <v>224</v>
      </c>
      <c r="F16" s="6" t="s">
        <v>224</v>
      </c>
      <c r="G16" s="6" t="s">
        <v>224</v>
      </c>
    </row>
    <row r="17" spans="1:7" x14ac:dyDescent="0.25">
      <c r="A17" t="s">
        <v>409</v>
      </c>
      <c r="B17" s="6" t="s">
        <v>224</v>
      </c>
      <c r="C17" s="6" t="s">
        <v>500</v>
      </c>
      <c r="D17" s="6" t="s">
        <v>204</v>
      </c>
      <c r="E17" s="6" t="s">
        <v>224</v>
      </c>
      <c r="F17" s="6" t="s">
        <v>224</v>
      </c>
      <c r="G17" s="6" t="s">
        <v>224</v>
      </c>
    </row>
    <row r="18" spans="1:7" x14ac:dyDescent="0.25">
      <c r="A18" t="s">
        <v>415</v>
      </c>
      <c r="B18" s="6" t="s">
        <v>204</v>
      </c>
      <c r="C18" s="6" t="s">
        <v>204</v>
      </c>
      <c r="D18" s="6" t="s">
        <v>204</v>
      </c>
      <c r="E18" s="6" t="s">
        <v>224</v>
      </c>
      <c r="F18" s="6" t="s">
        <v>204</v>
      </c>
      <c r="G18" s="6" t="s">
        <v>204</v>
      </c>
    </row>
    <row r="19" spans="1:7" x14ac:dyDescent="0.25">
      <c r="A19" t="s">
        <v>421</v>
      </c>
      <c r="B19" s="6" t="s">
        <v>224</v>
      </c>
      <c r="C19" s="6" t="s">
        <v>224</v>
      </c>
      <c r="D19" s="6" t="s">
        <v>204</v>
      </c>
      <c r="E19" s="6" t="s">
        <v>204</v>
      </c>
      <c r="F19" s="6" t="s">
        <v>204</v>
      </c>
      <c r="G19" s="6" t="s">
        <v>224</v>
      </c>
    </row>
    <row r="20" spans="1:7" x14ac:dyDescent="0.25">
      <c r="A20" t="s">
        <v>428</v>
      </c>
      <c r="B20" s="6" t="s">
        <v>204</v>
      </c>
      <c r="C20" s="6" t="s">
        <v>224</v>
      </c>
      <c r="D20" s="6" t="s">
        <v>204</v>
      </c>
      <c r="E20" s="6" t="s">
        <v>204</v>
      </c>
      <c r="F20" s="6" t="s">
        <v>204</v>
      </c>
      <c r="G20" s="6" t="s">
        <v>204</v>
      </c>
    </row>
    <row r="21" spans="1:7" x14ac:dyDescent="0.25">
      <c r="A21" t="s">
        <v>432</v>
      </c>
      <c r="B21" s="6" t="s">
        <v>204</v>
      </c>
      <c r="C21" s="6" t="s">
        <v>224</v>
      </c>
      <c r="D21" s="6" t="s">
        <v>224</v>
      </c>
      <c r="E21" s="6" t="s">
        <v>224</v>
      </c>
      <c r="F21" s="6" t="s">
        <v>204</v>
      </c>
      <c r="G21" s="6" t="s">
        <v>224</v>
      </c>
    </row>
    <row r="22" spans="1:7" x14ac:dyDescent="0.25">
      <c r="A22" t="s">
        <v>437</v>
      </c>
      <c r="B22" s="6" t="s">
        <v>224</v>
      </c>
      <c r="C22" s="6" t="s">
        <v>224</v>
      </c>
      <c r="D22" s="6" t="s">
        <v>224</v>
      </c>
      <c r="E22" s="6" t="s">
        <v>204</v>
      </c>
      <c r="F22" s="6" t="s">
        <v>224</v>
      </c>
      <c r="G22" s="6" t="s">
        <v>204</v>
      </c>
    </row>
    <row r="23" spans="1:7" x14ac:dyDescent="0.25">
      <c r="A23" t="s">
        <v>444</v>
      </c>
      <c r="B23" t="s">
        <v>204</v>
      </c>
      <c r="C23" t="s">
        <v>224</v>
      </c>
      <c r="D23" t="s">
        <v>204</v>
      </c>
      <c r="E23" t="s">
        <v>204</v>
      </c>
      <c r="F23" t="s">
        <v>204</v>
      </c>
      <c r="G23" t="s">
        <v>204</v>
      </c>
    </row>
    <row r="24" spans="1:7" x14ac:dyDescent="0.25">
      <c r="A24" s="4" t="s">
        <v>450</v>
      </c>
      <c r="B24" s="4" t="s">
        <v>2214</v>
      </c>
      <c r="C24" s="4" t="s">
        <v>370</v>
      </c>
      <c r="D24" s="4" t="s">
        <v>2233</v>
      </c>
      <c r="E24" s="4" t="s">
        <v>224</v>
      </c>
      <c r="F24" s="4" t="s">
        <v>2193</v>
      </c>
      <c r="G24" s="4" t="s">
        <v>2120</v>
      </c>
    </row>
    <row r="26" spans="1:7" x14ac:dyDescent="0.25">
      <c r="A26" t="s">
        <v>289</v>
      </c>
    </row>
    <row r="27" spans="1:7" x14ac:dyDescent="0.25">
      <c r="A27" t="s">
        <v>3303</v>
      </c>
    </row>
    <row r="28" spans="1:7" x14ac:dyDescent="0.25">
      <c r="A28" t="s">
        <v>979</v>
      </c>
    </row>
    <row r="30" spans="1:7" x14ac:dyDescent="0.25">
      <c r="A30" t="s">
        <v>460</v>
      </c>
    </row>
    <row r="31" spans="1:7" x14ac:dyDescent="0.25">
      <c r="A31" t="s">
        <v>461</v>
      </c>
    </row>
  </sheetData>
  <pageMargins left="0.7" right="0.7" top="0.75" bottom="0.75" header="0.3" footer="0.3"/>
  <pageSetup paperSize="9" orientation="portrait" horizontalDpi="300" verticalDpi="300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H31"/>
  <sheetViews>
    <sheetView workbookViewId="0"/>
  </sheetViews>
  <sheetFormatPr defaultColWidth="11.42578125" defaultRowHeight="15" x14ac:dyDescent="0.25"/>
  <cols>
    <col min="1" max="1" width="54.7109375" customWidth="1"/>
    <col min="2" max="7" width="30.7109375" customWidth="1"/>
  </cols>
  <sheetData>
    <row r="1" spans="1:8" x14ac:dyDescent="0.25">
      <c r="A1" s="4" t="s">
        <v>160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ht="25.5" x14ac:dyDescent="0.25">
      <c r="A2" s="3" t="s">
        <v>204</v>
      </c>
      <c r="B2" s="5" t="s">
        <v>3194</v>
      </c>
      <c r="C2" s="5" t="s">
        <v>3195</v>
      </c>
      <c r="D2" s="5" t="s">
        <v>3197</v>
      </c>
      <c r="E2" s="5" t="s">
        <v>3198</v>
      </c>
      <c r="F2" s="5" t="s">
        <v>3199</v>
      </c>
      <c r="G2" s="5" t="s">
        <v>3200</v>
      </c>
    </row>
    <row r="3" spans="1:8" x14ac:dyDescent="0.25">
      <c r="A3" t="s">
        <v>326</v>
      </c>
      <c r="B3" s="6" t="s">
        <v>224</v>
      </c>
      <c r="C3" s="6" t="s">
        <v>2004</v>
      </c>
      <c r="D3" s="6" t="s">
        <v>2054</v>
      </c>
      <c r="E3" s="6" t="s">
        <v>2471</v>
      </c>
      <c r="F3" s="6" t="s">
        <v>2130</v>
      </c>
      <c r="G3" s="6" t="s">
        <v>3201</v>
      </c>
    </row>
    <row r="4" spans="1:8" x14ac:dyDescent="0.25">
      <c r="A4" t="s">
        <v>331</v>
      </c>
      <c r="B4" s="6" t="s">
        <v>2263</v>
      </c>
      <c r="C4" s="6" t="s">
        <v>2096</v>
      </c>
      <c r="D4" s="6" t="s">
        <v>2105</v>
      </c>
      <c r="E4" s="6" t="s">
        <v>1919</v>
      </c>
      <c r="F4" s="6" t="s">
        <v>2283</v>
      </c>
      <c r="G4" s="6" t="s">
        <v>2717</v>
      </c>
    </row>
    <row r="5" spans="1:8" x14ac:dyDescent="0.25">
      <c r="A5" t="s">
        <v>337</v>
      </c>
      <c r="B5" s="6" t="s">
        <v>224</v>
      </c>
      <c r="C5" s="6" t="s">
        <v>2536</v>
      </c>
      <c r="D5" s="6" t="s">
        <v>2421</v>
      </c>
      <c r="E5" s="6" t="s">
        <v>534</v>
      </c>
      <c r="F5" s="6" t="s">
        <v>2051</v>
      </c>
      <c r="G5" s="6" t="s">
        <v>2381</v>
      </c>
    </row>
    <row r="6" spans="1:8" x14ac:dyDescent="0.25">
      <c r="A6" t="s">
        <v>344</v>
      </c>
      <c r="B6" s="6" t="s">
        <v>224</v>
      </c>
      <c r="C6" s="6" t="s">
        <v>2146</v>
      </c>
      <c r="D6" s="6" t="s">
        <v>2303</v>
      </c>
      <c r="E6" s="6" t="s">
        <v>224</v>
      </c>
      <c r="F6" s="6" t="s">
        <v>224</v>
      </c>
      <c r="G6" s="6" t="s">
        <v>2161</v>
      </c>
    </row>
    <row r="7" spans="1:8" x14ac:dyDescent="0.25">
      <c r="A7" t="s">
        <v>350</v>
      </c>
      <c r="B7" s="6" t="s">
        <v>224</v>
      </c>
      <c r="C7" s="6" t="s">
        <v>224</v>
      </c>
      <c r="D7" s="6" t="s">
        <v>224</v>
      </c>
      <c r="E7" s="6" t="s">
        <v>224</v>
      </c>
      <c r="F7" s="6" t="s">
        <v>224</v>
      </c>
      <c r="G7" s="6" t="s">
        <v>224</v>
      </c>
    </row>
    <row r="8" spans="1:8" x14ac:dyDescent="0.25">
      <c r="A8" t="s">
        <v>357</v>
      </c>
      <c r="B8" s="6" t="s">
        <v>224</v>
      </c>
      <c r="C8" s="6" t="s">
        <v>3213</v>
      </c>
      <c r="D8" s="6" t="s">
        <v>224</v>
      </c>
      <c r="E8" s="6" t="s">
        <v>2346</v>
      </c>
      <c r="F8" s="6" t="s">
        <v>224</v>
      </c>
      <c r="G8" s="6" t="s">
        <v>277</v>
      </c>
    </row>
    <row r="9" spans="1:8" x14ac:dyDescent="0.25">
      <c r="A9" t="s">
        <v>364</v>
      </c>
      <c r="B9" s="6" t="s">
        <v>224</v>
      </c>
      <c r="C9" s="6" t="s">
        <v>449</v>
      </c>
      <c r="D9" s="6" t="s">
        <v>224</v>
      </c>
      <c r="E9" s="6" t="s">
        <v>224</v>
      </c>
      <c r="F9" s="6" t="s">
        <v>224</v>
      </c>
      <c r="G9" s="6" t="s">
        <v>224</v>
      </c>
    </row>
    <row r="10" spans="1:8" x14ac:dyDescent="0.25">
      <c r="A10" t="s">
        <v>371</v>
      </c>
      <c r="B10" s="6" t="s">
        <v>224</v>
      </c>
      <c r="C10" s="6" t="s">
        <v>401</v>
      </c>
      <c r="D10" s="6" t="s">
        <v>224</v>
      </c>
      <c r="E10" s="6" t="s">
        <v>2341</v>
      </c>
      <c r="F10" s="6" t="s">
        <v>224</v>
      </c>
      <c r="G10" s="6" t="s">
        <v>224</v>
      </c>
    </row>
    <row r="11" spans="1:8" x14ac:dyDescent="0.25">
      <c r="A11" t="s">
        <v>377</v>
      </c>
      <c r="B11" s="6" t="s">
        <v>204</v>
      </c>
      <c r="C11" s="6" t="s">
        <v>564</v>
      </c>
      <c r="D11" s="6" t="s">
        <v>224</v>
      </c>
      <c r="E11" s="6" t="s">
        <v>224</v>
      </c>
      <c r="F11" s="6" t="s">
        <v>224</v>
      </c>
      <c r="G11" s="6" t="s">
        <v>224</v>
      </c>
    </row>
    <row r="12" spans="1:8" x14ac:dyDescent="0.25">
      <c r="A12" t="s">
        <v>384</v>
      </c>
      <c r="B12" s="6" t="s">
        <v>204</v>
      </c>
      <c r="C12" s="6" t="s">
        <v>251</v>
      </c>
      <c r="D12" s="6" t="s">
        <v>204</v>
      </c>
      <c r="E12" s="6" t="s">
        <v>224</v>
      </c>
      <c r="F12" s="6" t="s">
        <v>204</v>
      </c>
      <c r="G12" s="6" t="s">
        <v>204</v>
      </c>
    </row>
    <row r="13" spans="1:8" x14ac:dyDescent="0.25">
      <c r="A13" t="s">
        <v>389</v>
      </c>
      <c r="B13" s="6" t="s">
        <v>204</v>
      </c>
      <c r="C13" s="6" t="s">
        <v>248</v>
      </c>
      <c r="D13" s="6" t="s">
        <v>224</v>
      </c>
      <c r="E13" s="6" t="s">
        <v>224</v>
      </c>
      <c r="F13" s="6" t="s">
        <v>204</v>
      </c>
      <c r="G13" s="6" t="s">
        <v>224</v>
      </c>
    </row>
    <row r="14" spans="1:8" x14ac:dyDescent="0.25">
      <c r="A14" t="s">
        <v>394</v>
      </c>
      <c r="B14" s="6" t="s">
        <v>204</v>
      </c>
      <c r="C14" s="6" t="s">
        <v>368</v>
      </c>
      <c r="D14" s="6" t="s">
        <v>204</v>
      </c>
      <c r="E14" s="6" t="s">
        <v>224</v>
      </c>
      <c r="F14" s="6" t="s">
        <v>204</v>
      </c>
      <c r="G14" s="6" t="s">
        <v>204</v>
      </c>
    </row>
    <row r="15" spans="1:8" x14ac:dyDescent="0.25">
      <c r="A15" t="s">
        <v>400</v>
      </c>
      <c r="B15" s="6" t="s">
        <v>224</v>
      </c>
      <c r="C15" s="6" t="s">
        <v>562</v>
      </c>
      <c r="D15" s="6" t="s">
        <v>204</v>
      </c>
      <c r="E15" s="6" t="s">
        <v>2168</v>
      </c>
      <c r="F15" s="6" t="s">
        <v>224</v>
      </c>
      <c r="G15" s="6" t="s">
        <v>224</v>
      </c>
    </row>
    <row r="16" spans="1:8" x14ac:dyDescent="0.25">
      <c r="A16" t="s">
        <v>403</v>
      </c>
      <c r="B16" s="6" t="s">
        <v>2090</v>
      </c>
      <c r="C16" s="6" t="s">
        <v>275</v>
      </c>
      <c r="D16" s="6" t="s">
        <v>2261</v>
      </c>
      <c r="E16" s="6" t="s">
        <v>2304</v>
      </c>
      <c r="F16" s="6" t="s">
        <v>2298</v>
      </c>
      <c r="G16" s="6" t="s">
        <v>2484</v>
      </c>
    </row>
    <row r="17" spans="1:7" x14ac:dyDescent="0.25">
      <c r="A17" t="s">
        <v>409</v>
      </c>
      <c r="B17" s="6" t="s">
        <v>224</v>
      </c>
      <c r="C17" s="6" t="s">
        <v>2315</v>
      </c>
      <c r="D17" s="6" t="s">
        <v>224</v>
      </c>
      <c r="E17" s="6" t="s">
        <v>2487</v>
      </c>
      <c r="F17" s="6" t="s">
        <v>3003</v>
      </c>
      <c r="G17" s="6" t="s">
        <v>2106</v>
      </c>
    </row>
    <row r="18" spans="1:7" x14ac:dyDescent="0.25">
      <c r="A18" t="s">
        <v>415</v>
      </c>
      <c r="B18" s="6" t="s">
        <v>224</v>
      </c>
      <c r="C18" s="6" t="s">
        <v>2385</v>
      </c>
      <c r="D18" s="6" t="s">
        <v>224</v>
      </c>
      <c r="E18" s="6" t="s">
        <v>861</v>
      </c>
      <c r="F18" s="6" t="s">
        <v>224</v>
      </c>
      <c r="G18" s="6" t="s">
        <v>224</v>
      </c>
    </row>
    <row r="19" spans="1:7" x14ac:dyDescent="0.25">
      <c r="A19" t="s">
        <v>421</v>
      </c>
      <c r="B19" s="6" t="s">
        <v>224</v>
      </c>
      <c r="C19" s="6" t="s">
        <v>2452</v>
      </c>
      <c r="D19" s="6" t="s">
        <v>224</v>
      </c>
      <c r="E19" s="6" t="s">
        <v>2356</v>
      </c>
      <c r="F19" s="6" t="s">
        <v>2494</v>
      </c>
      <c r="G19" s="6" t="s">
        <v>224</v>
      </c>
    </row>
    <row r="20" spans="1:7" x14ac:dyDescent="0.25">
      <c r="A20" t="s">
        <v>428</v>
      </c>
      <c r="B20" s="6" t="s">
        <v>224</v>
      </c>
      <c r="C20" s="6" t="s">
        <v>224</v>
      </c>
      <c r="D20" s="6" t="s">
        <v>204</v>
      </c>
      <c r="E20" s="6" t="s">
        <v>224</v>
      </c>
      <c r="F20" s="6" t="s">
        <v>224</v>
      </c>
      <c r="G20" s="6" t="s">
        <v>224</v>
      </c>
    </row>
    <row r="21" spans="1:7" x14ac:dyDescent="0.25">
      <c r="A21" t="s">
        <v>432</v>
      </c>
      <c r="B21" s="6" t="s">
        <v>224</v>
      </c>
      <c r="C21" s="6" t="s">
        <v>2991</v>
      </c>
      <c r="D21" s="6" t="s">
        <v>224</v>
      </c>
      <c r="E21" s="6" t="s">
        <v>2331</v>
      </c>
      <c r="F21" s="6" t="s">
        <v>224</v>
      </c>
      <c r="G21" s="6" t="s">
        <v>2158</v>
      </c>
    </row>
    <row r="22" spans="1:7" x14ac:dyDescent="0.25">
      <c r="A22" t="s">
        <v>437</v>
      </c>
      <c r="B22" s="6" t="s">
        <v>224</v>
      </c>
      <c r="C22" s="6" t="s">
        <v>3211</v>
      </c>
      <c r="D22" s="6" t="s">
        <v>224</v>
      </c>
      <c r="E22" s="6" t="s">
        <v>224</v>
      </c>
      <c r="F22" s="6" t="s">
        <v>224</v>
      </c>
      <c r="G22" s="6" t="s">
        <v>3206</v>
      </c>
    </row>
    <row r="23" spans="1:7" x14ac:dyDescent="0.25">
      <c r="A23" t="s">
        <v>444</v>
      </c>
      <c r="B23" t="s">
        <v>224</v>
      </c>
      <c r="C23" t="s">
        <v>224</v>
      </c>
      <c r="D23" t="s">
        <v>224</v>
      </c>
      <c r="E23" t="s">
        <v>224</v>
      </c>
      <c r="F23" t="s">
        <v>224</v>
      </c>
      <c r="G23" t="s">
        <v>224</v>
      </c>
    </row>
    <row r="24" spans="1:7" x14ac:dyDescent="0.25">
      <c r="A24" s="4" t="s">
        <v>450</v>
      </c>
      <c r="B24" s="4" t="s">
        <v>2057</v>
      </c>
      <c r="C24" s="4" t="s">
        <v>887</v>
      </c>
      <c r="D24" s="4" t="s">
        <v>1585</v>
      </c>
      <c r="E24" s="4" t="s">
        <v>2428</v>
      </c>
      <c r="F24" s="4" t="s">
        <v>2117</v>
      </c>
      <c r="G24" s="4" t="s">
        <v>2304</v>
      </c>
    </row>
    <row r="26" spans="1:7" x14ac:dyDescent="0.25">
      <c r="A26" t="s">
        <v>289</v>
      </c>
    </row>
    <row r="27" spans="1:7" x14ac:dyDescent="0.25">
      <c r="A27" t="s">
        <v>3304</v>
      </c>
    </row>
    <row r="28" spans="1:7" x14ac:dyDescent="0.25">
      <c r="A28" t="s">
        <v>980</v>
      </c>
    </row>
    <row r="30" spans="1:7" x14ac:dyDescent="0.25">
      <c r="A30" t="s">
        <v>460</v>
      </c>
    </row>
    <row r="31" spans="1:7" x14ac:dyDescent="0.25">
      <c r="A31" t="s">
        <v>461</v>
      </c>
    </row>
  </sheetData>
  <pageMargins left="0.7" right="0.7" top="0.75" bottom="0.75" header="0.3" footer="0.3"/>
  <pageSetup paperSize="9" orientation="portrait" horizontalDpi="300" verticalDpi="300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H31"/>
  <sheetViews>
    <sheetView workbookViewId="0"/>
  </sheetViews>
  <sheetFormatPr defaultColWidth="11.42578125" defaultRowHeight="15" x14ac:dyDescent="0.25"/>
  <cols>
    <col min="1" max="1" width="54.7109375" customWidth="1"/>
    <col min="2" max="7" width="30.7109375" customWidth="1"/>
  </cols>
  <sheetData>
    <row r="1" spans="1:8" x14ac:dyDescent="0.25">
      <c r="A1" s="4" t="s">
        <v>189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ht="25.5" x14ac:dyDescent="0.25">
      <c r="A2" s="3" t="s">
        <v>204</v>
      </c>
      <c r="B2" s="5" t="s">
        <v>3194</v>
      </c>
      <c r="C2" s="5" t="s">
        <v>3195</v>
      </c>
      <c r="D2" s="5" t="s">
        <v>3197</v>
      </c>
      <c r="E2" s="5" t="s">
        <v>3198</v>
      </c>
      <c r="F2" s="5" t="s">
        <v>3199</v>
      </c>
      <c r="G2" s="5" t="s">
        <v>3200</v>
      </c>
    </row>
    <row r="3" spans="1:8" x14ac:dyDescent="0.25">
      <c r="A3" t="s">
        <v>326</v>
      </c>
      <c r="B3" s="6" t="s">
        <v>224</v>
      </c>
      <c r="C3" s="6" t="s">
        <v>880</v>
      </c>
      <c r="D3" s="6" t="s">
        <v>318</v>
      </c>
      <c r="E3" s="6" t="s">
        <v>224</v>
      </c>
      <c r="F3" s="6" t="s">
        <v>224</v>
      </c>
      <c r="G3" s="6" t="s">
        <v>1918</v>
      </c>
    </row>
    <row r="4" spans="1:8" x14ac:dyDescent="0.25">
      <c r="A4" t="s">
        <v>331</v>
      </c>
      <c r="B4" s="6" t="s">
        <v>2279</v>
      </c>
      <c r="C4" s="6" t="s">
        <v>439</v>
      </c>
      <c r="D4" s="6" t="s">
        <v>2052</v>
      </c>
      <c r="E4" s="6" t="s">
        <v>2257</v>
      </c>
      <c r="F4" s="6" t="s">
        <v>2073</v>
      </c>
      <c r="G4" s="6" t="s">
        <v>2141</v>
      </c>
    </row>
    <row r="5" spans="1:8" x14ac:dyDescent="0.25">
      <c r="A5" t="s">
        <v>337</v>
      </c>
      <c r="B5" s="6" t="s">
        <v>224</v>
      </c>
      <c r="C5" s="6" t="s">
        <v>656</v>
      </c>
      <c r="D5" s="6" t="s">
        <v>454</v>
      </c>
      <c r="E5" s="6" t="s">
        <v>2057</v>
      </c>
      <c r="F5" s="6" t="s">
        <v>2153</v>
      </c>
      <c r="G5" s="6" t="s">
        <v>2049</v>
      </c>
    </row>
    <row r="6" spans="1:8" x14ac:dyDescent="0.25">
      <c r="A6" t="s">
        <v>344</v>
      </c>
      <c r="B6" s="6" t="s">
        <v>224</v>
      </c>
      <c r="C6" s="6" t="s">
        <v>3297</v>
      </c>
      <c r="D6" s="6" t="s">
        <v>2161</v>
      </c>
      <c r="E6" s="6" t="s">
        <v>224</v>
      </c>
      <c r="F6" s="6" t="s">
        <v>224</v>
      </c>
      <c r="G6" s="6" t="s">
        <v>317</v>
      </c>
    </row>
    <row r="7" spans="1:8" x14ac:dyDescent="0.25">
      <c r="A7" t="s">
        <v>350</v>
      </c>
      <c r="B7" s="6" t="s">
        <v>224</v>
      </c>
      <c r="C7" s="6" t="s">
        <v>422</v>
      </c>
      <c r="D7" s="6" t="s">
        <v>224</v>
      </c>
      <c r="E7" s="6" t="s">
        <v>224</v>
      </c>
      <c r="F7" s="6" t="s">
        <v>224</v>
      </c>
      <c r="G7" s="6" t="s">
        <v>224</v>
      </c>
    </row>
    <row r="8" spans="1:8" x14ac:dyDescent="0.25">
      <c r="A8" t="s">
        <v>357</v>
      </c>
      <c r="B8" s="6" t="s">
        <v>224</v>
      </c>
      <c r="C8" s="6" t="s">
        <v>2369</v>
      </c>
      <c r="D8" s="6" t="s">
        <v>224</v>
      </c>
      <c r="E8" s="6" t="s">
        <v>2821</v>
      </c>
      <c r="F8" s="6" t="s">
        <v>1410</v>
      </c>
      <c r="G8" s="6" t="s">
        <v>224</v>
      </c>
    </row>
    <row r="9" spans="1:8" x14ac:dyDescent="0.25">
      <c r="A9" t="s">
        <v>364</v>
      </c>
      <c r="B9" s="6" t="s">
        <v>224</v>
      </c>
      <c r="C9" s="6" t="s">
        <v>677</v>
      </c>
      <c r="D9" s="6" t="s">
        <v>204</v>
      </c>
      <c r="E9" s="6" t="s">
        <v>204</v>
      </c>
      <c r="F9" s="6" t="s">
        <v>224</v>
      </c>
      <c r="G9" s="6" t="s">
        <v>224</v>
      </c>
    </row>
    <row r="10" spans="1:8" x14ac:dyDescent="0.25">
      <c r="A10" t="s">
        <v>371</v>
      </c>
      <c r="B10" s="6" t="s">
        <v>204</v>
      </c>
      <c r="C10" s="6" t="s">
        <v>815</v>
      </c>
      <c r="D10" s="6" t="s">
        <v>224</v>
      </c>
      <c r="E10" s="6" t="s">
        <v>2416</v>
      </c>
      <c r="F10" s="6" t="s">
        <v>224</v>
      </c>
      <c r="G10" s="6" t="s">
        <v>224</v>
      </c>
    </row>
    <row r="11" spans="1:8" x14ac:dyDescent="0.25">
      <c r="A11" t="s">
        <v>377</v>
      </c>
      <c r="B11" s="6" t="s">
        <v>204</v>
      </c>
      <c r="C11" s="6" t="s">
        <v>224</v>
      </c>
      <c r="D11" s="6" t="s">
        <v>204</v>
      </c>
      <c r="E11" s="6" t="s">
        <v>224</v>
      </c>
      <c r="F11" s="6" t="s">
        <v>204</v>
      </c>
      <c r="G11" s="6" t="s">
        <v>224</v>
      </c>
    </row>
    <row r="12" spans="1:8" x14ac:dyDescent="0.25">
      <c r="A12" t="s">
        <v>384</v>
      </c>
      <c r="B12" s="6" t="s">
        <v>204</v>
      </c>
      <c r="C12" s="6" t="s">
        <v>866</v>
      </c>
      <c r="D12" s="6" t="s">
        <v>204</v>
      </c>
      <c r="E12" s="6" t="s">
        <v>204</v>
      </c>
      <c r="F12" s="6" t="s">
        <v>204</v>
      </c>
      <c r="G12" s="6" t="s">
        <v>224</v>
      </c>
    </row>
    <row r="13" spans="1:8" x14ac:dyDescent="0.25">
      <c r="A13" t="s">
        <v>389</v>
      </c>
      <c r="B13" s="6" t="s">
        <v>204</v>
      </c>
      <c r="C13" s="6" t="s">
        <v>224</v>
      </c>
      <c r="D13" s="6" t="s">
        <v>224</v>
      </c>
      <c r="E13" s="6" t="s">
        <v>204</v>
      </c>
      <c r="F13" s="6" t="s">
        <v>204</v>
      </c>
      <c r="G13" s="6" t="s">
        <v>204</v>
      </c>
    </row>
    <row r="14" spans="1:8" x14ac:dyDescent="0.25">
      <c r="A14" t="s">
        <v>394</v>
      </c>
      <c r="B14" s="6" t="s">
        <v>224</v>
      </c>
      <c r="C14" s="6" t="s">
        <v>666</v>
      </c>
      <c r="D14" s="6" t="s">
        <v>204</v>
      </c>
      <c r="E14" s="6" t="s">
        <v>224</v>
      </c>
      <c r="F14" s="6" t="s">
        <v>204</v>
      </c>
      <c r="G14" s="6" t="s">
        <v>204</v>
      </c>
    </row>
    <row r="15" spans="1:8" x14ac:dyDescent="0.25">
      <c r="A15" t="s">
        <v>400</v>
      </c>
      <c r="B15" s="6" t="s">
        <v>224</v>
      </c>
      <c r="C15" s="6" t="s">
        <v>663</v>
      </c>
      <c r="D15" s="6" t="s">
        <v>224</v>
      </c>
      <c r="E15" s="6" t="s">
        <v>3206</v>
      </c>
      <c r="F15" s="6" t="s">
        <v>224</v>
      </c>
      <c r="G15" s="6" t="s">
        <v>2279</v>
      </c>
    </row>
    <row r="16" spans="1:8" x14ac:dyDescent="0.25">
      <c r="A16" t="s">
        <v>403</v>
      </c>
      <c r="B16" s="6" t="s">
        <v>2423</v>
      </c>
      <c r="C16" s="6" t="s">
        <v>2113</v>
      </c>
      <c r="D16" s="6" t="s">
        <v>2247</v>
      </c>
      <c r="E16" s="6" t="s">
        <v>2471</v>
      </c>
      <c r="F16" s="6" t="s">
        <v>2325</v>
      </c>
      <c r="G16" s="6" t="s">
        <v>2487</v>
      </c>
    </row>
    <row r="17" spans="1:7" x14ac:dyDescent="0.25">
      <c r="A17" t="s">
        <v>409</v>
      </c>
      <c r="B17" s="6" t="s">
        <v>2075</v>
      </c>
      <c r="C17" s="6" t="s">
        <v>3305</v>
      </c>
      <c r="D17" s="6" t="s">
        <v>224</v>
      </c>
      <c r="E17" s="6" t="s">
        <v>2304</v>
      </c>
      <c r="F17" s="6" t="s">
        <v>2129</v>
      </c>
      <c r="G17" s="6" t="s">
        <v>2398</v>
      </c>
    </row>
    <row r="18" spans="1:7" x14ac:dyDescent="0.25">
      <c r="A18" t="s">
        <v>415</v>
      </c>
      <c r="B18" s="6" t="s">
        <v>224</v>
      </c>
      <c r="C18" s="6" t="s">
        <v>2273</v>
      </c>
      <c r="D18" s="6" t="s">
        <v>224</v>
      </c>
      <c r="E18" s="6" t="s">
        <v>2085</v>
      </c>
      <c r="F18" s="6" t="s">
        <v>224</v>
      </c>
      <c r="G18" s="6" t="s">
        <v>1409</v>
      </c>
    </row>
    <row r="19" spans="1:7" x14ac:dyDescent="0.25">
      <c r="A19" t="s">
        <v>421</v>
      </c>
      <c r="B19" s="6" t="s">
        <v>224</v>
      </c>
      <c r="C19" s="6" t="s">
        <v>794</v>
      </c>
      <c r="D19" s="6" t="s">
        <v>204</v>
      </c>
      <c r="E19" s="6" t="s">
        <v>224</v>
      </c>
      <c r="F19" s="6" t="s">
        <v>224</v>
      </c>
      <c r="G19" s="6" t="s">
        <v>224</v>
      </c>
    </row>
    <row r="20" spans="1:7" x14ac:dyDescent="0.25">
      <c r="A20" t="s">
        <v>428</v>
      </c>
      <c r="B20" s="6" t="s">
        <v>224</v>
      </c>
      <c r="C20" s="6" t="s">
        <v>940</v>
      </c>
      <c r="D20" s="6" t="s">
        <v>204</v>
      </c>
      <c r="E20" s="6" t="s">
        <v>224</v>
      </c>
      <c r="F20" s="6" t="s">
        <v>2093</v>
      </c>
      <c r="G20" s="6" t="s">
        <v>224</v>
      </c>
    </row>
    <row r="21" spans="1:7" x14ac:dyDescent="0.25">
      <c r="A21" t="s">
        <v>432</v>
      </c>
      <c r="B21" s="6" t="s">
        <v>224</v>
      </c>
      <c r="C21" s="6" t="s">
        <v>215</v>
      </c>
      <c r="D21" s="6" t="s">
        <v>224</v>
      </c>
      <c r="E21" s="6" t="s">
        <v>224</v>
      </c>
      <c r="F21" s="6" t="s">
        <v>224</v>
      </c>
      <c r="G21" s="6" t="s">
        <v>224</v>
      </c>
    </row>
    <row r="22" spans="1:7" x14ac:dyDescent="0.25">
      <c r="A22" t="s">
        <v>437</v>
      </c>
      <c r="B22" s="6" t="s">
        <v>224</v>
      </c>
      <c r="C22" s="6" t="s">
        <v>522</v>
      </c>
      <c r="D22" s="6" t="s">
        <v>224</v>
      </c>
      <c r="E22" s="6" t="s">
        <v>224</v>
      </c>
      <c r="F22" s="6" t="s">
        <v>224</v>
      </c>
      <c r="G22" s="6" t="s">
        <v>224</v>
      </c>
    </row>
    <row r="23" spans="1:7" x14ac:dyDescent="0.25">
      <c r="A23" t="s">
        <v>444</v>
      </c>
      <c r="B23" t="s">
        <v>224</v>
      </c>
      <c r="C23" t="s">
        <v>224</v>
      </c>
      <c r="D23" t="s">
        <v>224</v>
      </c>
      <c r="E23" t="s">
        <v>224</v>
      </c>
      <c r="F23" t="s">
        <v>224</v>
      </c>
      <c r="G23" t="s">
        <v>224</v>
      </c>
    </row>
    <row r="24" spans="1:7" x14ac:dyDescent="0.25">
      <c r="A24" s="4" t="s">
        <v>450</v>
      </c>
      <c r="B24" s="4" t="s">
        <v>533</v>
      </c>
      <c r="C24" s="4" t="s">
        <v>2814</v>
      </c>
      <c r="D24" s="4" t="s">
        <v>2291</v>
      </c>
      <c r="E24" s="4" t="s">
        <v>2351</v>
      </c>
      <c r="F24" s="4" t="s">
        <v>278</v>
      </c>
      <c r="G24" s="4" t="s">
        <v>2128</v>
      </c>
    </row>
    <row r="26" spans="1:7" x14ac:dyDescent="0.25">
      <c r="A26" t="s">
        <v>289</v>
      </c>
    </row>
    <row r="27" spans="1:7" x14ac:dyDescent="0.25">
      <c r="A27" t="s">
        <v>3306</v>
      </c>
    </row>
    <row r="28" spans="1:7" x14ac:dyDescent="0.25">
      <c r="A28" t="s">
        <v>980</v>
      </c>
    </row>
    <row r="30" spans="1:7" x14ac:dyDescent="0.25">
      <c r="A30" t="s">
        <v>460</v>
      </c>
    </row>
    <row r="31" spans="1:7" x14ac:dyDescent="0.25">
      <c r="A31" t="s">
        <v>461</v>
      </c>
    </row>
  </sheetData>
  <pageMargins left="0.7" right="0.7" top="0.75" bottom="0.75" header="0.3" footer="0.3"/>
  <pageSetup paperSize="9" orientation="portrait" horizontalDpi="300" verticalDpi="300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H31"/>
  <sheetViews>
    <sheetView workbookViewId="0"/>
  </sheetViews>
  <sheetFormatPr defaultColWidth="11.42578125" defaultRowHeight="15" x14ac:dyDescent="0.25"/>
  <cols>
    <col min="1" max="1" width="54.7109375" customWidth="1"/>
    <col min="2" max="7" width="30.7109375" customWidth="1"/>
  </cols>
  <sheetData>
    <row r="1" spans="1:8" x14ac:dyDescent="0.25">
      <c r="A1" s="4" t="s">
        <v>190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ht="25.5" x14ac:dyDescent="0.25">
      <c r="A2" s="3" t="s">
        <v>204</v>
      </c>
      <c r="B2" s="5" t="s">
        <v>3194</v>
      </c>
      <c r="C2" s="5" t="s">
        <v>3195</v>
      </c>
      <c r="D2" s="5" t="s">
        <v>3197</v>
      </c>
      <c r="E2" s="5" t="s">
        <v>3198</v>
      </c>
      <c r="F2" s="5" t="s">
        <v>3199</v>
      </c>
      <c r="G2" s="5" t="s">
        <v>3200</v>
      </c>
    </row>
    <row r="3" spans="1:8" x14ac:dyDescent="0.25">
      <c r="A3" t="s">
        <v>326</v>
      </c>
      <c r="B3" s="6" t="s">
        <v>224</v>
      </c>
      <c r="C3" s="6" t="s">
        <v>528</v>
      </c>
      <c r="D3" s="6" t="s">
        <v>224</v>
      </c>
      <c r="E3" s="6" t="s">
        <v>224</v>
      </c>
      <c r="F3" s="6" t="s">
        <v>224</v>
      </c>
      <c r="G3" s="6" t="s">
        <v>224</v>
      </c>
    </row>
    <row r="4" spans="1:8" x14ac:dyDescent="0.25">
      <c r="A4" t="s">
        <v>331</v>
      </c>
      <c r="B4" s="6" t="s">
        <v>224</v>
      </c>
      <c r="C4" s="6" t="s">
        <v>542</v>
      </c>
      <c r="D4" s="6" t="s">
        <v>224</v>
      </c>
      <c r="E4" s="6" t="s">
        <v>224</v>
      </c>
      <c r="F4" s="6" t="s">
        <v>204</v>
      </c>
      <c r="G4" s="6" t="s">
        <v>224</v>
      </c>
    </row>
    <row r="5" spans="1:8" x14ac:dyDescent="0.25">
      <c r="A5" t="s">
        <v>337</v>
      </c>
      <c r="B5" s="6" t="s">
        <v>224</v>
      </c>
      <c r="C5" s="6" t="s">
        <v>490</v>
      </c>
      <c r="D5" s="6" t="s">
        <v>224</v>
      </c>
      <c r="E5" s="6" t="s">
        <v>224</v>
      </c>
      <c r="F5" s="6" t="s">
        <v>224</v>
      </c>
      <c r="G5" s="6" t="s">
        <v>224</v>
      </c>
    </row>
    <row r="6" spans="1:8" x14ac:dyDescent="0.25">
      <c r="A6" t="s">
        <v>344</v>
      </c>
      <c r="B6" s="6" t="s">
        <v>224</v>
      </c>
      <c r="C6" s="6" t="s">
        <v>224</v>
      </c>
      <c r="D6" s="6" t="s">
        <v>204</v>
      </c>
      <c r="E6" s="6" t="s">
        <v>224</v>
      </c>
      <c r="F6" s="6" t="s">
        <v>204</v>
      </c>
      <c r="G6" s="6" t="s">
        <v>224</v>
      </c>
    </row>
    <row r="7" spans="1:8" x14ac:dyDescent="0.25">
      <c r="A7" t="s">
        <v>350</v>
      </c>
      <c r="B7" s="6" t="s">
        <v>224</v>
      </c>
      <c r="C7" s="6" t="s">
        <v>672</v>
      </c>
      <c r="D7" s="6" t="s">
        <v>224</v>
      </c>
      <c r="E7" s="6" t="s">
        <v>224</v>
      </c>
      <c r="F7" s="6" t="s">
        <v>224</v>
      </c>
      <c r="G7" s="6" t="s">
        <v>224</v>
      </c>
    </row>
    <row r="8" spans="1:8" x14ac:dyDescent="0.25">
      <c r="A8" t="s">
        <v>357</v>
      </c>
      <c r="B8" s="6" t="s">
        <v>224</v>
      </c>
      <c r="C8" s="6" t="s">
        <v>381</v>
      </c>
      <c r="D8" s="6" t="s">
        <v>204</v>
      </c>
      <c r="E8" s="6" t="s">
        <v>224</v>
      </c>
      <c r="F8" s="6" t="s">
        <v>224</v>
      </c>
      <c r="G8" s="6" t="s">
        <v>224</v>
      </c>
    </row>
    <row r="9" spans="1:8" x14ac:dyDescent="0.25">
      <c r="A9" t="s">
        <v>364</v>
      </c>
      <c r="B9" s="6" t="s">
        <v>224</v>
      </c>
      <c r="C9" s="6" t="s">
        <v>517</v>
      </c>
      <c r="D9" s="6" t="s">
        <v>224</v>
      </c>
      <c r="E9" s="6" t="s">
        <v>224</v>
      </c>
      <c r="F9" s="6" t="s">
        <v>224</v>
      </c>
      <c r="G9" s="6" t="s">
        <v>224</v>
      </c>
    </row>
    <row r="10" spans="1:8" x14ac:dyDescent="0.25">
      <c r="A10" t="s">
        <v>371</v>
      </c>
      <c r="B10" s="6" t="s">
        <v>204</v>
      </c>
      <c r="C10" s="6" t="s">
        <v>224</v>
      </c>
      <c r="D10" s="6" t="s">
        <v>204</v>
      </c>
      <c r="E10" s="6" t="s">
        <v>204</v>
      </c>
      <c r="F10" s="6" t="s">
        <v>204</v>
      </c>
      <c r="G10" s="6" t="s">
        <v>204</v>
      </c>
    </row>
    <row r="11" spans="1:8" x14ac:dyDescent="0.25">
      <c r="A11" t="s">
        <v>377</v>
      </c>
      <c r="B11" s="6" t="s">
        <v>204</v>
      </c>
      <c r="C11" s="6" t="s">
        <v>224</v>
      </c>
      <c r="D11" s="6" t="s">
        <v>224</v>
      </c>
      <c r="E11" s="6" t="s">
        <v>204</v>
      </c>
      <c r="F11" s="6" t="s">
        <v>204</v>
      </c>
      <c r="G11" s="6" t="s">
        <v>224</v>
      </c>
    </row>
    <row r="12" spans="1:8" x14ac:dyDescent="0.25">
      <c r="A12" t="s">
        <v>384</v>
      </c>
      <c r="B12" s="6" t="s">
        <v>204</v>
      </c>
      <c r="C12" s="6" t="s">
        <v>224</v>
      </c>
      <c r="D12" s="6" t="s">
        <v>204</v>
      </c>
      <c r="E12" s="6" t="s">
        <v>224</v>
      </c>
      <c r="F12" s="6" t="s">
        <v>204</v>
      </c>
      <c r="G12" s="6" t="s">
        <v>204</v>
      </c>
    </row>
    <row r="13" spans="1:8" x14ac:dyDescent="0.25">
      <c r="A13" t="s">
        <v>389</v>
      </c>
      <c r="B13" s="6" t="s">
        <v>204</v>
      </c>
      <c r="C13" s="6" t="s">
        <v>224</v>
      </c>
      <c r="D13" s="6" t="s">
        <v>224</v>
      </c>
      <c r="E13" s="6" t="s">
        <v>204</v>
      </c>
      <c r="F13" s="6" t="s">
        <v>204</v>
      </c>
      <c r="G13" s="6" t="s">
        <v>204</v>
      </c>
    </row>
    <row r="14" spans="1:8" x14ac:dyDescent="0.25">
      <c r="A14" t="s">
        <v>394</v>
      </c>
      <c r="B14" s="6" t="s">
        <v>204</v>
      </c>
      <c r="C14" s="6" t="s">
        <v>224</v>
      </c>
      <c r="D14" s="6" t="s">
        <v>204</v>
      </c>
      <c r="E14" s="6" t="s">
        <v>204</v>
      </c>
      <c r="F14" s="6" t="s">
        <v>224</v>
      </c>
      <c r="G14" s="6" t="s">
        <v>204</v>
      </c>
    </row>
    <row r="15" spans="1:8" x14ac:dyDescent="0.25">
      <c r="A15" t="s">
        <v>400</v>
      </c>
      <c r="B15" s="6" t="s">
        <v>224</v>
      </c>
      <c r="C15" s="6" t="s">
        <v>776</v>
      </c>
      <c r="D15" s="6" t="s">
        <v>204</v>
      </c>
      <c r="E15" s="6" t="s">
        <v>224</v>
      </c>
      <c r="F15" s="6" t="s">
        <v>224</v>
      </c>
      <c r="G15" s="6" t="s">
        <v>224</v>
      </c>
    </row>
    <row r="16" spans="1:8" x14ac:dyDescent="0.25">
      <c r="A16" t="s">
        <v>403</v>
      </c>
      <c r="B16" s="6" t="s">
        <v>224</v>
      </c>
      <c r="C16" s="6" t="s">
        <v>734</v>
      </c>
      <c r="D16" s="6" t="s">
        <v>204</v>
      </c>
      <c r="E16" s="6" t="s">
        <v>224</v>
      </c>
      <c r="F16" s="6" t="s">
        <v>224</v>
      </c>
      <c r="G16" s="6" t="s">
        <v>224</v>
      </c>
    </row>
    <row r="17" spans="1:7" x14ac:dyDescent="0.25">
      <c r="A17" t="s">
        <v>409</v>
      </c>
      <c r="B17" s="6" t="s">
        <v>224</v>
      </c>
      <c r="C17" s="6" t="s">
        <v>500</v>
      </c>
      <c r="D17" s="6" t="s">
        <v>204</v>
      </c>
      <c r="E17" s="6" t="s">
        <v>224</v>
      </c>
      <c r="F17" s="6" t="s">
        <v>224</v>
      </c>
      <c r="G17" s="6" t="s">
        <v>224</v>
      </c>
    </row>
    <row r="18" spans="1:7" x14ac:dyDescent="0.25">
      <c r="A18" t="s">
        <v>415</v>
      </c>
      <c r="B18" s="6" t="s">
        <v>204</v>
      </c>
      <c r="C18" s="6" t="s">
        <v>204</v>
      </c>
      <c r="D18" s="6" t="s">
        <v>204</v>
      </c>
      <c r="E18" s="6" t="s">
        <v>224</v>
      </c>
      <c r="F18" s="6" t="s">
        <v>204</v>
      </c>
      <c r="G18" s="6" t="s">
        <v>204</v>
      </c>
    </row>
    <row r="19" spans="1:7" x14ac:dyDescent="0.25">
      <c r="A19" t="s">
        <v>421</v>
      </c>
      <c r="B19" s="6" t="s">
        <v>224</v>
      </c>
      <c r="C19" s="6" t="s">
        <v>224</v>
      </c>
      <c r="D19" s="6" t="s">
        <v>204</v>
      </c>
      <c r="E19" s="6" t="s">
        <v>204</v>
      </c>
      <c r="F19" s="6" t="s">
        <v>204</v>
      </c>
      <c r="G19" s="6" t="s">
        <v>224</v>
      </c>
    </row>
    <row r="20" spans="1:7" x14ac:dyDescent="0.25">
      <c r="A20" t="s">
        <v>428</v>
      </c>
      <c r="B20" s="6" t="s">
        <v>204</v>
      </c>
      <c r="C20" s="6" t="s">
        <v>224</v>
      </c>
      <c r="D20" s="6" t="s">
        <v>204</v>
      </c>
      <c r="E20" s="6" t="s">
        <v>204</v>
      </c>
      <c r="F20" s="6" t="s">
        <v>204</v>
      </c>
      <c r="G20" s="6" t="s">
        <v>204</v>
      </c>
    </row>
    <row r="21" spans="1:7" x14ac:dyDescent="0.25">
      <c r="A21" t="s">
        <v>432</v>
      </c>
      <c r="B21" s="6" t="s">
        <v>224</v>
      </c>
      <c r="C21" s="6" t="s">
        <v>224</v>
      </c>
      <c r="D21" s="6" t="s">
        <v>224</v>
      </c>
      <c r="E21" s="6" t="s">
        <v>224</v>
      </c>
      <c r="F21" s="6" t="s">
        <v>204</v>
      </c>
      <c r="G21" s="6" t="s">
        <v>224</v>
      </c>
    </row>
    <row r="22" spans="1:7" x14ac:dyDescent="0.25">
      <c r="A22" t="s">
        <v>437</v>
      </c>
      <c r="B22" s="6" t="s">
        <v>224</v>
      </c>
      <c r="C22" s="6" t="s">
        <v>224</v>
      </c>
      <c r="D22" s="6" t="s">
        <v>224</v>
      </c>
      <c r="E22" s="6" t="s">
        <v>224</v>
      </c>
      <c r="F22" s="6" t="s">
        <v>224</v>
      </c>
      <c r="G22" s="6" t="s">
        <v>204</v>
      </c>
    </row>
    <row r="23" spans="1:7" x14ac:dyDescent="0.25">
      <c r="A23" t="s">
        <v>444</v>
      </c>
      <c r="B23" t="s">
        <v>204</v>
      </c>
      <c r="C23" t="s">
        <v>224</v>
      </c>
      <c r="D23" t="s">
        <v>204</v>
      </c>
      <c r="E23" t="s">
        <v>204</v>
      </c>
      <c r="F23" t="s">
        <v>204</v>
      </c>
      <c r="G23" t="s">
        <v>204</v>
      </c>
    </row>
    <row r="24" spans="1:7" x14ac:dyDescent="0.25">
      <c r="A24" s="4" t="s">
        <v>450</v>
      </c>
      <c r="B24" s="4" t="s">
        <v>569</v>
      </c>
      <c r="C24" s="4" t="s">
        <v>381</v>
      </c>
      <c r="D24" s="4" t="s">
        <v>569</v>
      </c>
      <c r="E24" s="4" t="s">
        <v>2269</v>
      </c>
      <c r="F24" s="4" t="s">
        <v>2111</v>
      </c>
      <c r="G24" s="4" t="s">
        <v>3050</v>
      </c>
    </row>
    <row r="26" spans="1:7" x14ac:dyDescent="0.25">
      <c r="A26" t="s">
        <v>289</v>
      </c>
    </row>
    <row r="27" spans="1:7" x14ac:dyDescent="0.25">
      <c r="A27" t="s">
        <v>3307</v>
      </c>
    </row>
    <row r="28" spans="1:7" x14ac:dyDescent="0.25">
      <c r="A28" t="s">
        <v>980</v>
      </c>
    </row>
    <row r="30" spans="1:7" x14ac:dyDescent="0.25">
      <c r="A30" t="s">
        <v>460</v>
      </c>
    </row>
    <row r="31" spans="1:7" x14ac:dyDescent="0.25">
      <c r="A31" t="s">
        <v>461</v>
      </c>
    </row>
  </sheetData>
  <pageMargins left="0.7" right="0.7" top="0.75" bottom="0.75" header="0.3" footer="0.3"/>
  <pageSetup paperSize="9" orientation="portrait" horizontalDpi="300" verticalDpi="300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dimension ref="A1:E19"/>
  <sheetViews>
    <sheetView workbookViewId="0"/>
  </sheetViews>
  <sheetFormatPr defaultColWidth="11.42578125" defaultRowHeight="15" x14ac:dyDescent="0.25"/>
  <cols>
    <col min="1" max="1" width="16.7109375" customWidth="1"/>
    <col min="2" max="4" width="30.7109375" customWidth="1"/>
  </cols>
  <sheetData>
    <row r="1" spans="1:5" x14ac:dyDescent="0.25">
      <c r="A1" s="4" t="s">
        <v>191</v>
      </c>
      <c r="B1" s="6"/>
      <c r="C1" s="6"/>
      <c r="D1" s="6"/>
      <c r="E1" s="1" t="str">
        <f>HYPERLINK("#'INDEX'!A1", "Back to INDEX")</f>
        <v>Back to INDEX</v>
      </c>
    </row>
    <row r="2" spans="1:5" ht="25.5" x14ac:dyDescent="0.25">
      <c r="A2" s="3" t="s">
        <v>204</v>
      </c>
      <c r="B2" s="5" t="s">
        <v>321</v>
      </c>
      <c r="C2" s="5" t="s">
        <v>323</v>
      </c>
      <c r="D2" s="5" t="s">
        <v>325</v>
      </c>
    </row>
    <row r="3" spans="1:5" x14ac:dyDescent="0.25">
      <c r="A3" t="s">
        <v>212</v>
      </c>
      <c r="B3" s="6" t="s">
        <v>214</v>
      </c>
      <c r="C3" s="6" t="s">
        <v>233</v>
      </c>
      <c r="D3" s="6" t="s">
        <v>249</v>
      </c>
    </row>
    <row r="4" spans="1:5" x14ac:dyDescent="0.25">
      <c r="A4" t="s">
        <v>219</v>
      </c>
      <c r="B4" t="s">
        <v>221</v>
      </c>
      <c r="C4" t="s">
        <v>238</v>
      </c>
      <c r="D4" t="s">
        <v>250</v>
      </c>
    </row>
    <row r="5" spans="1:5" x14ac:dyDescent="0.25">
      <c r="A5" t="s">
        <v>225</v>
      </c>
      <c r="B5" t="s">
        <v>227</v>
      </c>
      <c r="C5" t="s">
        <v>242</v>
      </c>
      <c r="D5" t="s">
        <v>258</v>
      </c>
    </row>
    <row r="7" spans="1:5" x14ac:dyDescent="0.25">
      <c r="A7" t="s">
        <v>289</v>
      </c>
    </row>
    <row r="8" spans="1:5" x14ac:dyDescent="0.25">
      <c r="A8" t="s">
        <v>3308</v>
      </c>
    </row>
    <row r="9" spans="1:5" x14ac:dyDescent="0.25">
      <c r="A9" t="s">
        <v>2317</v>
      </c>
    </row>
    <row r="10" spans="1:5" x14ac:dyDescent="0.25">
      <c r="A10" t="s">
        <v>980</v>
      </c>
    </row>
    <row r="12" spans="1:5" x14ac:dyDescent="0.25">
      <c r="A12" t="s">
        <v>297</v>
      </c>
    </row>
    <row r="13" spans="1:5" x14ac:dyDescent="0.25">
      <c r="A13" t="s">
        <v>298</v>
      </c>
    </row>
    <row r="14" spans="1:5" x14ac:dyDescent="0.25">
      <c r="A14" t="s">
        <v>299</v>
      </c>
    </row>
    <row r="15" spans="1:5" x14ac:dyDescent="0.25">
      <c r="A15" t="s">
        <v>300</v>
      </c>
    </row>
    <row r="16" spans="1:5" x14ac:dyDescent="0.25">
      <c r="A16" t="s">
        <v>303</v>
      </c>
    </row>
    <row r="18" spans="1:1" x14ac:dyDescent="0.25">
      <c r="A18" t="s">
        <v>460</v>
      </c>
    </row>
    <row r="19" spans="1:1" x14ac:dyDescent="0.25">
      <c r="A19" t="s">
        <v>461</v>
      </c>
    </row>
  </sheetData>
  <pageMargins left="0.7" right="0.7" top="0.75" bottom="0.75" header="0.3" footer="0.3"/>
  <pageSetup paperSize="9" orientation="portrait" horizontalDpi="300" verticalDpi="300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dimension ref="A1:E19"/>
  <sheetViews>
    <sheetView workbookViewId="0"/>
  </sheetViews>
  <sheetFormatPr defaultColWidth="11.42578125" defaultRowHeight="15" x14ac:dyDescent="0.25"/>
  <cols>
    <col min="1" max="1" width="16.7109375" customWidth="1"/>
    <col min="2" max="4" width="30.7109375" customWidth="1"/>
  </cols>
  <sheetData>
    <row r="1" spans="1:5" x14ac:dyDescent="0.25">
      <c r="A1" s="4" t="s">
        <v>192</v>
      </c>
      <c r="B1" s="6"/>
      <c r="C1" s="6"/>
      <c r="D1" s="6"/>
      <c r="E1" s="1" t="str">
        <f>HYPERLINK("#'INDEX'!A1", "Back to INDEX")</f>
        <v>Back to INDEX</v>
      </c>
    </row>
    <row r="2" spans="1:5" ht="25.5" x14ac:dyDescent="0.25">
      <c r="A2" s="3" t="s">
        <v>204</v>
      </c>
      <c r="B2" s="5" t="s">
        <v>321</v>
      </c>
      <c r="C2" s="5" t="s">
        <v>323</v>
      </c>
      <c r="D2" s="5" t="s">
        <v>325</v>
      </c>
    </row>
    <row r="3" spans="1:5" x14ac:dyDescent="0.25">
      <c r="A3" t="s">
        <v>212</v>
      </c>
      <c r="B3" s="6" t="s">
        <v>216</v>
      </c>
      <c r="C3" s="6" t="s">
        <v>234</v>
      </c>
      <c r="D3" s="6" t="s">
        <v>251</v>
      </c>
    </row>
    <row r="4" spans="1:5" x14ac:dyDescent="0.25">
      <c r="A4" t="s">
        <v>219</v>
      </c>
      <c r="B4" t="s">
        <v>223</v>
      </c>
      <c r="C4" t="s">
        <v>240</v>
      </c>
      <c r="D4" t="s">
        <v>256</v>
      </c>
    </row>
    <row r="5" spans="1:5" x14ac:dyDescent="0.25">
      <c r="A5" t="s">
        <v>225</v>
      </c>
      <c r="B5" t="s">
        <v>229</v>
      </c>
      <c r="C5" t="s">
        <v>244</v>
      </c>
      <c r="D5" t="s">
        <v>260</v>
      </c>
    </row>
    <row r="7" spans="1:5" x14ac:dyDescent="0.25">
      <c r="A7" t="s">
        <v>289</v>
      </c>
    </row>
    <row r="8" spans="1:5" x14ac:dyDescent="0.25">
      <c r="A8" t="s">
        <v>3309</v>
      </c>
    </row>
    <row r="9" spans="1:5" x14ac:dyDescent="0.25">
      <c r="A9" t="s">
        <v>2317</v>
      </c>
    </row>
    <row r="10" spans="1:5" x14ac:dyDescent="0.25">
      <c r="A10" t="s">
        <v>980</v>
      </c>
    </row>
    <row r="12" spans="1:5" x14ac:dyDescent="0.25">
      <c r="A12" t="s">
        <v>297</v>
      </c>
    </row>
    <row r="13" spans="1:5" x14ac:dyDescent="0.25">
      <c r="A13" t="s">
        <v>298</v>
      </c>
    </row>
    <row r="14" spans="1:5" x14ac:dyDescent="0.25">
      <c r="A14" t="s">
        <v>299</v>
      </c>
    </row>
    <row r="15" spans="1:5" x14ac:dyDescent="0.25">
      <c r="A15" t="s">
        <v>300</v>
      </c>
    </row>
    <row r="16" spans="1:5" x14ac:dyDescent="0.25">
      <c r="A16" t="s">
        <v>303</v>
      </c>
    </row>
    <row r="18" spans="1:1" x14ac:dyDescent="0.25">
      <c r="A18" t="s">
        <v>460</v>
      </c>
    </row>
    <row r="19" spans="1:1" x14ac:dyDescent="0.25">
      <c r="A19" t="s">
        <v>461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62"/>
  <sheetViews>
    <sheetView workbookViewId="0"/>
  </sheetViews>
  <sheetFormatPr defaultColWidth="11.42578125" defaultRowHeight="15" x14ac:dyDescent="0.25"/>
  <cols>
    <col min="1" max="1" width="43.7109375" customWidth="1"/>
    <col min="2" max="7" width="30.7109375" customWidth="1"/>
  </cols>
  <sheetData>
    <row r="1" spans="1:8" x14ac:dyDescent="0.25">
      <c r="A1" s="4" t="s">
        <v>24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ht="25.5" x14ac:dyDescent="0.25">
      <c r="A2" s="3" t="s">
        <v>204</v>
      </c>
      <c r="B2" s="5" t="s">
        <v>320</v>
      </c>
      <c r="C2" s="5" t="s">
        <v>321</v>
      </c>
      <c r="D2" s="5" t="s">
        <v>322</v>
      </c>
      <c r="E2" s="5" t="s">
        <v>323</v>
      </c>
      <c r="F2" s="5" t="s">
        <v>324</v>
      </c>
      <c r="G2" s="5" t="s">
        <v>325</v>
      </c>
    </row>
    <row r="3" spans="1:8" x14ac:dyDescent="0.25">
      <c r="A3" t="s">
        <v>721</v>
      </c>
      <c r="B3" s="6" t="s">
        <v>243</v>
      </c>
      <c r="C3" s="6" t="s">
        <v>480</v>
      </c>
      <c r="D3" s="6" t="s">
        <v>538</v>
      </c>
      <c r="E3" s="6" t="s">
        <v>236</v>
      </c>
      <c r="F3" s="6" t="s">
        <v>677</v>
      </c>
      <c r="G3" s="6" t="s">
        <v>543</v>
      </c>
    </row>
    <row r="4" spans="1:8" x14ac:dyDescent="0.25">
      <c r="A4" t="s">
        <v>725</v>
      </c>
      <c r="B4" s="6" t="s">
        <v>224</v>
      </c>
      <c r="C4" s="6" t="s">
        <v>236</v>
      </c>
      <c r="D4" s="6" t="s">
        <v>492</v>
      </c>
      <c r="E4" s="6" t="s">
        <v>368</v>
      </c>
      <c r="F4" s="6" t="s">
        <v>854</v>
      </c>
      <c r="G4" s="6" t="s">
        <v>716</v>
      </c>
    </row>
    <row r="5" spans="1:8" x14ac:dyDescent="0.25">
      <c r="A5" t="s">
        <v>727</v>
      </c>
      <c r="B5" s="6" t="s">
        <v>670</v>
      </c>
      <c r="C5" s="6" t="s">
        <v>443</v>
      </c>
      <c r="D5" s="6" t="s">
        <v>867</v>
      </c>
      <c r="E5" s="6" t="s">
        <v>769</v>
      </c>
      <c r="F5" s="6" t="s">
        <v>496</v>
      </c>
      <c r="G5" s="6" t="s">
        <v>868</v>
      </c>
    </row>
    <row r="6" spans="1:8" x14ac:dyDescent="0.25">
      <c r="A6" t="s">
        <v>729</v>
      </c>
      <c r="B6" s="6" t="s">
        <v>368</v>
      </c>
      <c r="C6" s="6" t="s">
        <v>396</v>
      </c>
      <c r="D6" s="6" t="s">
        <v>713</v>
      </c>
      <c r="E6" s="6" t="s">
        <v>520</v>
      </c>
      <c r="F6" s="6" t="s">
        <v>259</v>
      </c>
      <c r="G6" s="6" t="s">
        <v>853</v>
      </c>
    </row>
    <row r="7" spans="1:8" x14ac:dyDescent="0.25">
      <c r="A7" t="s">
        <v>731</v>
      </c>
      <c r="B7" s="6" t="s">
        <v>477</v>
      </c>
      <c r="C7" s="6" t="s">
        <v>540</v>
      </c>
      <c r="D7" s="6" t="s">
        <v>380</v>
      </c>
      <c r="E7" s="6" t="s">
        <v>541</v>
      </c>
      <c r="F7" s="6" t="s">
        <v>542</v>
      </c>
      <c r="G7" s="6" t="s">
        <v>474</v>
      </c>
    </row>
    <row r="8" spans="1:8" x14ac:dyDescent="0.25">
      <c r="A8" t="s">
        <v>735</v>
      </c>
      <c r="B8" s="6" t="s">
        <v>832</v>
      </c>
      <c r="C8" s="6" t="s">
        <v>693</v>
      </c>
      <c r="D8" s="6" t="s">
        <v>391</v>
      </c>
      <c r="E8" s="6" t="s">
        <v>391</v>
      </c>
      <c r="F8" s="6" t="s">
        <v>493</v>
      </c>
      <c r="G8" s="6" t="s">
        <v>378</v>
      </c>
    </row>
    <row r="9" spans="1:8" x14ac:dyDescent="0.25">
      <c r="A9" t="s">
        <v>738</v>
      </c>
      <c r="B9" s="6" t="s">
        <v>343</v>
      </c>
      <c r="C9" s="6" t="s">
        <v>427</v>
      </c>
      <c r="D9" s="6" t="s">
        <v>369</v>
      </c>
      <c r="E9" s="6" t="s">
        <v>734</v>
      </c>
      <c r="F9" s="6" t="s">
        <v>501</v>
      </c>
      <c r="G9" s="6" t="s">
        <v>783</v>
      </c>
    </row>
    <row r="10" spans="1:8" x14ac:dyDescent="0.25">
      <c r="A10" t="s">
        <v>740</v>
      </c>
      <c r="B10" s="6" t="s">
        <v>388</v>
      </c>
      <c r="C10" s="6" t="s">
        <v>815</v>
      </c>
      <c r="D10" s="6" t="s">
        <v>393</v>
      </c>
      <c r="E10" s="6" t="s">
        <v>869</v>
      </c>
      <c r="F10" s="6" t="s">
        <v>493</v>
      </c>
      <c r="G10" s="6" t="s">
        <v>561</v>
      </c>
    </row>
    <row r="11" spans="1:8" x14ac:dyDescent="0.25">
      <c r="A11" t="s">
        <v>744</v>
      </c>
      <c r="B11" s="6" t="s">
        <v>240</v>
      </c>
      <c r="C11" s="6" t="s">
        <v>436</v>
      </c>
      <c r="D11" s="6" t="s">
        <v>585</v>
      </c>
      <c r="E11" s="6" t="s">
        <v>597</v>
      </c>
      <c r="F11" s="6" t="s">
        <v>376</v>
      </c>
      <c r="G11" s="6" t="s">
        <v>368</v>
      </c>
    </row>
    <row r="12" spans="1:8" x14ac:dyDescent="0.25">
      <c r="A12" t="s">
        <v>746</v>
      </c>
      <c r="B12" s="6" t="s">
        <v>367</v>
      </c>
      <c r="C12" s="6" t="s">
        <v>248</v>
      </c>
      <c r="D12" s="6" t="s">
        <v>524</v>
      </c>
      <c r="E12" s="6" t="s">
        <v>626</v>
      </c>
      <c r="F12" s="6" t="s">
        <v>511</v>
      </c>
      <c r="G12" s="6" t="s">
        <v>491</v>
      </c>
    </row>
    <row r="13" spans="1:8" x14ac:dyDescent="0.25">
      <c r="A13" t="s">
        <v>749</v>
      </c>
      <c r="B13" s="6" t="s">
        <v>224</v>
      </c>
      <c r="C13" s="6" t="s">
        <v>224</v>
      </c>
      <c r="D13" s="6" t="s">
        <v>224</v>
      </c>
      <c r="E13" s="6" t="s">
        <v>224</v>
      </c>
      <c r="F13" s="6" t="s">
        <v>224</v>
      </c>
      <c r="G13" s="6" t="s">
        <v>224</v>
      </c>
    </row>
    <row r="14" spans="1:8" x14ac:dyDescent="0.25">
      <c r="A14" t="s">
        <v>753</v>
      </c>
      <c r="B14" s="6" t="s">
        <v>858</v>
      </c>
      <c r="C14" s="6" t="s">
        <v>224</v>
      </c>
      <c r="D14" s="6" t="s">
        <v>500</v>
      </c>
      <c r="E14" s="6" t="s">
        <v>500</v>
      </c>
      <c r="F14" s="6" t="s">
        <v>677</v>
      </c>
      <c r="G14" s="6" t="s">
        <v>675</v>
      </c>
    </row>
    <row r="15" spans="1:8" x14ac:dyDescent="0.25">
      <c r="A15" t="s">
        <v>756</v>
      </c>
      <c r="B15" s="6" t="s">
        <v>224</v>
      </c>
      <c r="C15" s="6" t="s">
        <v>224</v>
      </c>
      <c r="D15" s="6" t="s">
        <v>224</v>
      </c>
      <c r="E15" s="6" t="s">
        <v>224</v>
      </c>
      <c r="F15" s="6" t="s">
        <v>224</v>
      </c>
      <c r="G15" s="6" t="s">
        <v>224</v>
      </c>
    </row>
    <row r="16" spans="1:8" x14ac:dyDescent="0.25">
      <c r="A16" t="s">
        <v>760</v>
      </c>
      <c r="B16" s="6" t="s">
        <v>558</v>
      </c>
      <c r="C16" s="6" t="s">
        <v>413</v>
      </c>
      <c r="D16" s="6" t="s">
        <v>402</v>
      </c>
      <c r="E16" s="6" t="s">
        <v>841</v>
      </c>
      <c r="F16" s="6" t="s">
        <v>783</v>
      </c>
      <c r="G16" s="6" t="s">
        <v>854</v>
      </c>
    </row>
    <row r="17" spans="1:7" x14ac:dyDescent="0.25">
      <c r="A17" t="s">
        <v>761</v>
      </c>
      <c r="B17" s="6" t="s">
        <v>401</v>
      </c>
      <c r="C17" s="6" t="s">
        <v>224</v>
      </c>
      <c r="D17" s="6" t="s">
        <v>398</v>
      </c>
      <c r="E17" s="6" t="s">
        <v>366</v>
      </c>
      <c r="F17" s="6" t="s">
        <v>545</v>
      </c>
      <c r="G17" s="6" t="s">
        <v>866</v>
      </c>
    </row>
    <row r="18" spans="1:7" x14ac:dyDescent="0.25">
      <c r="A18" t="s">
        <v>762</v>
      </c>
      <c r="B18" s="6" t="s">
        <v>655</v>
      </c>
      <c r="C18" s="6" t="s">
        <v>234</v>
      </c>
      <c r="D18" s="6" t="s">
        <v>251</v>
      </c>
      <c r="E18" s="6" t="s">
        <v>768</v>
      </c>
      <c r="F18" s="6" t="s">
        <v>314</v>
      </c>
      <c r="G18" s="6" t="s">
        <v>543</v>
      </c>
    </row>
    <row r="19" spans="1:7" x14ac:dyDescent="0.25">
      <c r="A19" t="s">
        <v>764</v>
      </c>
      <c r="B19" s="6" t="s">
        <v>626</v>
      </c>
      <c r="C19" s="6" t="s">
        <v>391</v>
      </c>
      <c r="D19" s="6" t="s">
        <v>259</v>
      </c>
      <c r="E19" s="6" t="s">
        <v>851</v>
      </c>
      <c r="F19" s="6" t="s">
        <v>673</v>
      </c>
      <c r="G19" s="6" t="s">
        <v>542</v>
      </c>
    </row>
    <row r="20" spans="1:7" x14ac:dyDescent="0.25">
      <c r="A20" t="s">
        <v>767</v>
      </c>
      <c r="B20" s="6" t="s">
        <v>550</v>
      </c>
      <c r="C20" s="6" t="s">
        <v>235</v>
      </c>
      <c r="D20" s="6" t="s">
        <v>551</v>
      </c>
      <c r="E20" s="6" t="s">
        <v>251</v>
      </c>
      <c r="F20" s="6" t="s">
        <v>552</v>
      </c>
      <c r="G20" s="6" t="s">
        <v>553</v>
      </c>
    </row>
    <row r="21" spans="1:7" x14ac:dyDescent="0.25">
      <c r="A21" t="s">
        <v>770</v>
      </c>
      <c r="B21" s="6" t="s">
        <v>224</v>
      </c>
      <c r="C21" s="6" t="s">
        <v>224</v>
      </c>
      <c r="D21" s="6" t="s">
        <v>224</v>
      </c>
      <c r="E21" s="6" t="s">
        <v>224</v>
      </c>
      <c r="F21" s="6" t="s">
        <v>224</v>
      </c>
      <c r="G21" s="6" t="s">
        <v>224</v>
      </c>
    </row>
    <row r="22" spans="1:7" x14ac:dyDescent="0.25">
      <c r="A22" t="s">
        <v>771</v>
      </c>
      <c r="B22" s="6" t="s">
        <v>224</v>
      </c>
      <c r="C22" s="6" t="s">
        <v>224</v>
      </c>
      <c r="D22" s="6" t="s">
        <v>248</v>
      </c>
      <c r="E22" s="6" t="s">
        <v>224</v>
      </c>
      <c r="F22" s="6" t="s">
        <v>554</v>
      </c>
      <c r="G22" s="6" t="s">
        <v>224</v>
      </c>
    </row>
    <row r="23" spans="1:7" x14ac:dyDescent="0.25">
      <c r="A23" t="s">
        <v>772</v>
      </c>
      <c r="B23" s="6" t="s">
        <v>224</v>
      </c>
      <c r="C23" s="6" t="s">
        <v>224</v>
      </c>
      <c r="D23" s="6" t="s">
        <v>224</v>
      </c>
      <c r="E23" s="6" t="s">
        <v>224</v>
      </c>
      <c r="F23" s="6" t="s">
        <v>224</v>
      </c>
      <c r="G23" s="6" t="s">
        <v>224</v>
      </c>
    </row>
    <row r="24" spans="1:7" x14ac:dyDescent="0.25">
      <c r="A24" t="s">
        <v>773</v>
      </c>
      <c r="B24" s="6" t="s">
        <v>224</v>
      </c>
      <c r="C24" s="6" t="s">
        <v>224</v>
      </c>
      <c r="D24" s="6" t="s">
        <v>224</v>
      </c>
      <c r="E24" s="6" t="s">
        <v>224</v>
      </c>
      <c r="F24" s="6" t="s">
        <v>224</v>
      </c>
      <c r="G24" s="6" t="s">
        <v>224</v>
      </c>
    </row>
    <row r="25" spans="1:7" x14ac:dyDescent="0.25">
      <c r="A25" t="s">
        <v>775</v>
      </c>
      <c r="B25" s="6" t="s">
        <v>224</v>
      </c>
      <c r="C25" s="6" t="s">
        <v>224</v>
      </c>
      <c r="D25" s="6" t="s">
        <v>224</v>
      </c>
      <c r="E25" s="6" t="s">
        <v>224</v>
      </c>
      <c r="F25" s="6" t="s">
        <v>224</v>
      </c>
      <c r="G25" s="6" t="s">
        <v>224</v>
      </c>
    </row>
    <row r="26" spans="1:7" x14ac:dyDescent="0.25">
      <c r="A26" t="s">
        <v>778</v>
      </c>
      <c r="B26" s="6" t="s">
        <v>224</v>
      </c>
      <c r="C26" s="6" t="s">
        <v>224</v>
      </c>
      <c r="D26" s="6" t="s">
        <v>224</v>
      </c>
      <c r="E26" s="6" t="s">
        <v>224</v>
      </c>
      <c r="F26" s="6" t="s">
        <v>224</v>
      </c>
      <c r="G26" s="6" t="s">
        <v>224</v>
      </c>
    </row>
    <row r="27" spans="1:7" x14ac:dyDescent="0.25">
      <c r="A27" t="s">
        <v>779</v>
      </c>
      <c r="B27" s="6" t="s">
        <v>347</v>
      </c>
      <c r="C27" s="6" t="s">
        <v>555</v>
      </c>
      <c r="D27" s="6" t="s">
        <v>559</v>
      </c>
      <c r="E27" s="6" t="s">
        <v>556</v>
      </c>
      <c r="F27" s="6" t="s">
        <v>870</v>
      </c>
      <c r="G27" s="6" t="s">
        <v>553</v>
      </c>
    </row>
    <row r="28" spans="1:7" x14ac:dyDescent="0.25">
      <c r="A28" t="s">
        <v>781</v>
      </c>
      <c r="B28" s="6" t="s">
        <v>204</v>
      </c>
      <c r="C28" s="6" t="s">
        <v>204</v>
      </c>
      <c r="D28" s="6" t="s">
        <v>204</v>
      </c>
      <c r="E28" s="6" t="s">
        <v>204</v>
      </c>
      <c r="F28" s="6" t="s">
        <v>204</v>
      </c>
      <c r="G28" s="6" t="s">
        <v>204</v>
      </c>
    </row>
    <row r="29" spans="1:7" x14ac:dyDescent="0.25">
      <c r="A29" t="s">
        <v>782</v>
      </c>
      <c r="B29" s="6" t="s">
        <v>224</v>
      </c>
      <c r="C29" s="6" t="s">
        <v>204</v>
      </c>
      <c r="D29" s="6" t="s">
        <v>224</v>
      </c>
      <c r="E29" s="6" t="s">
        <v>204</v>
      </c>
      <c r="F29" s="6" t="s">
        <v>224</v>
      </c>
      <c r="G29" s="6" t="s">
        <v>204</v>
      </c>
    </row>
    <row r="30" spans="1:7" x14ac:dyDescent="0.25">
      <c r="A30" t="s">
        <v>784</v>
      </c>
      <c r="B30" s="6" t="s">
        <v>224</v>
      </c>
      <c r="C30" s="6" t="s">
        <v>224</v>
      </c>
      <c r="D30" s="6" t="s">
        <v>224</v>
      </c>
      <c r="E30" s="6" t="s">
        <v>224</v>
      </c>
      <c r="F30" s="6" t="s">
        <v>224</v>
      </c>
      <c r="G30" s="6" t="s">
        <v>224</v>
      </c>
    </row>
    <row r="31" spans="1:7" x14ac:dyDescent="0.25">
      <c r="A31" t="s">
        <v>786</v>
      </c>
      <c r="B31" s="6" t="s">
        <v>407</v>
      </c>
      <c r="C31" s="6" t="s">
        <v>664</v>
      </c>
      <c r="D31" s="6" t="s">
        <v>447</v>
      </c>
      <c r="E31" s="6" t="s">
        <v>734</v>
      </c>
      <c r="F31" s="6" t="s">
        <v>376</v>
      </c>
      <c r="G31" s="6" t="s">
        <v>548</v>
      </c>
    </row>
    <row r="32" spans="1:7" x14ac:dyDescent="0.25">
      <c r="A32" t="s">
        <v>789</v>
      </c>
      <c r="B32" s="6" t="s">
        <v>224</v>
      </c>
      <c r="C32" s="6" t="s">
        <v>224</v>
      </c>
      <c r="D32" s="6" t="s">
        <v>224</v>
      </c>
      <c r="E32" s="6" t="s">
        <v>224</v>
      </c>
      <c r="F32" s="6" t="s">
        <v>224</v>
      </c>
      <c r="G32" s="6" t="s">
        <v>224</v>
      </c>
    </row>
    <row r="33" spans="1:7" x14ac:dyDescent="0.25">
      <c r="A33" t="s">
        <v>792</v>
      </c>
      <c r="B33" s="6" t="s">
        <v>492</v>
      </c>
      <c r="C33" s="6" t="s">
        <v>609</v>
      </c>
      <c r="D33" s="6" t="s">
        <v>368</v>
      </c>
      <c r="E33" s="6" t="s">
        <v>871</v>
      </c>
      <c r="F33" s="6" t="s">
        <v>666</v>
      </c>
      <c r="G33" s="6" t="s">
        <v>314</v>
      </c>
    </row>
    <row r="34" spans="1:7" x14ac:dyDescent="0.25">
      <c r="A34" t="s">
        <v>796</v>
      </c>
      <c r="B34" s="6" t="s">
        <v>224</v>
      </c>
      <c r="C34" s="6" t="s">
        <v>224</v>
      </c>
      <c r="D34" s="6" t="s">
        <v>224</v>
      </c>
      <c r="E34" s="6" t="s">
        <v>224</v>
      </c>
      <c r="F34" s="6" t="s">
        <v>224</v>
      </c>
      <c r="G34" s="6" t="s">
        <v>224</v>
      </c>
    </row>
    <row r="35" spans="1:7" x14ac:dyDescent="0.25">
      <c r="A35" t="s">
        <v>798</v>
      </c>
      <c r="B35" s="6" t="s">
        <v>664</v>
      </c>
      <c r="C35" s="6" t="s">
        <v>224</v>
      </c>
      <c r="D35" s="6" t="s">
        <v>249</v>
      </c>
      <c r="E35" s="6" t="s">
        <v>224</v>
      </c>
      <c r="F35" s="6" t="s">
        <v>677</v>
      </c>
      <c r="G35" s="6" t="s">
        <v>224</v>
      </c>
    </row>
    <row r="36" spans="1:7" x14ac:dyDescent="0.25">
      <c r="A36" t="s">
        <v>800</v>
      </c>
      <c r="B36" s="6" t="s">
        <v>526</v>
      </c>
      <c r="C36" s="6" t="s">
        <v>736</v>
      </c>
      <c r="D36" s="6" t="s">
        <v>871</v>
      </c>
      <c r="E36" s="6" t="s">
        <v>612</v>
      </c>
      <c r="F36" s="6" t="s">
        <v>386</v>
      </c>
      <c r="G36" s="6" t="s">
        <v>478</v>
      </c>
    </row>
    <row r="37" spans="1:7" x14ac:dyDescent="0.25">
      <c r="A37" t="s">
        <v>804</v>
      </c>
      <c r="B37" s="6" t="s">
        <v>707</v>
      </c>
      <c r="C37" s="6" t="s">
        <v>224</v>
      </c>
      <c r="D37" s="6" t="s">
        <v>791</v>
      </c>
      <c r="E37" s="6" t="s">
        <v>564</v>
      </c>
      <c r="F37" s="6" t="s">
        <v>854</v>
      </c>
      <c r="G37" s="6" t="s">
        <v>854</v>
      </c>
    </row>
    <row r="38" spans="1:7" x14ac:dyDescent="0.25">
      <c r="A38" t="s">
        <v>807</v>
      </c>
      <c r="B38" s="6" t="s">
        <v>224</v>
      </c>
      <c r="C38" s="6" t="s">
        <v>224</v>
      </c>
      <c r="D38" s="6" t="s">
        <v>224</v>
      </c>
      <c r="E38" s="6" t="s">
        <v>224</v>
      </c>
      <c r="F38" s="6" t="s">
        <v>224</v>
      </c>
      <c r="G38" s="6" t="s">
        <v>224</v>
      </c>
    </row>
    <row r="39" spans="1:7" x14ac:dyDescent="0.25">
      <c r="A39" t="s">
        <v>808</v>
      </c>
      <c r="B39" s="6" t="s">
        <v>224</v>
      </c>
      <c r="C39" s="6" t="s">
        <v>564</v>
      </c>
      <c r="D39" s="6" t="s">
        <v>482</v>
      </c>
      <c r="E39" s="6" t="s">
        <v>449</v>
      </c>
      <c r="F39" s="6" t="s">
        <v>260</v>
      </c>
      <c r="G39" s="6" t="s">
        <v>494</v>
      </c>
    </row>
    <row r="40" spans="1:7" x14ac:dyDescent="0.25">
      <c r="A40" t="s">
        <v>812</v>
      </c>
      <c r="B40" s="6" t="s">
        <v>224</v>
      </c>
      <c r="C40" s="6" t="s">
        <v>224</v>
      </c>
      <c r="D40" s="6" t="s">
        <v>224</v>
      </c>
      <c r="E40" s="6" t="s">
        <v>224</v>
      </c>
      <c r="F40" s="6" t="s">
        <v>224</v>
      </c>
      <c r="G40" s="6" t="s">
        <v>224</v>
      </c>
    </row>
    <row r="41" spans="1:7" x14ac:dyDescent="0.25">
      <c r="A41" t="s">
        <v>816</v>
      </c>
      <c r="B41" s="6" t="s">
        <v>204</v>
      </c>
      <c r="C41" s="6" t="s">
        <v>224</v>
      </c>
      <c r="D41" s="6" t="s">
        <v>204</v>
      </c>
      <c r="E41" s="6" t="s">
        <v>224</v>
      </c>
      <c r="F41" s="6" t="s">
        <v>204</v>
      </c>
      <c r="G41" s="6" t="s">
        <v>224</v>
      </c>
    </row>
    <row r="42" spans="1:7" x14ac:dyDescent="0.25">
      <c r="A42" t="s">
        <v>817</v>
      </c>
      <c r="B42" s="6" t="s">
        <v>224</v>
      </c>
      <c r="C42" s="6" t="s">
        <v>224</v>
      </c>
      <c r="D42" s="6" t="s">
        <v>224</v>
      </c>
      <c r="E42" s="6" t="s">
        <v>477</v>
      </c>
      <c r="F42" s="6" t="s">
        <v>508</v>
      </c>
      <c r="G42" s="6" t="s">
        <v>675</v>
      </c>
    </row>
    <row r="43" spans="1:7" x14ac:dyDescent="0.25">
      <c r="A43" t="s">
        <v>821</v>
      </c>
      <c r="B43" s="6" t="s">
        <v>204</v>
      </c>
      <c r="C43" s="6" t="s">
        <v>204</v>
      </c>
      <c r="D43" s="6" t="s">
        <v>204</v>
      </c>
      <c r="E43" s="6" t="s">
        <v>204</v>
      </c>
      <c r="F43" s="6" t="s">
        <v>224</v>
      </c>
      <c r="G43" s="6" t="s">
        <v>204</v>
      </c>
    </row>
    <row r="44" spans="1:7" x14ac:dyDescent="0.25">
      <c r="A44" t="s">
        <v>822</v>
      </c>
      <c r="B44" s="6" t="s">
        <v>224</v>
      </c>
      <c r="C44" s="6" t="s">
        <v>388</v>
      </c>
      <c r="D44" s="6" t="s">
        <v>224</v>
      </c>
      <c r="E44" s="6" t="s">
        <v>336</v>
      </c>
      <c r="F44" s="6" t="s">
        <v>224</v>
      </c>
      <c r="G44" s="6" t="s">
        <v>854</v>
      </c>
    </row>
    <row r="45" spans="1:7" x14ac:dyDescent="0.25">
      <c r="A45" t="s">
        <v>823</v>
      </c>
      <c r="B45" s="6" t="s">
        <v>224</v>
      </c>
      <c r="C45" s="6" t="s">
        <v>224</v>
      </c>
      <c r="D45" s="6" t="s">
        <v>224</v>
      </c>
      <c r="E45" s="6" t="s">
        <v>224</v>
      </c>
      <c r="F45" s="6" t="s">
        <v>224</v>
      </c>
      <c r="G45" s="6" t="s">
        <v>224</v>
      </c>
    </row>
    <row r="46" spans="1:7" x14ac:dyDescent="0.25">
      <c r="A46" t="s">
        <v>824</v>
      </c>
      <c r="B46" s="6" t="s">
        <v>224</v>
      </c>
      <c r="C46" s="6" t="s">
        <v>224</v>
      </c>
      <c r="D46" s="6" t="s">
        <v>224</v>
      </c>
      <c r="E46" s="6" t="s">
        <v>224</v>
      </c>
      <c r="F46" s="6" t="s">
        <v>224</v>
      </c>
      <c r="G46" s="6" t="s">
        <v>224</v>
      </c>
    </row>
    <row r="47" spans="1:7" x14ac:dyDescent="0.25">
      <c r="A47" t="s">
        <v>826</v>
      </c>
      <c r="B47" t="s">
        <v>224</v>
      </c>
      <c r="C47" t="s">
        <v>224</v>
      </c>
      <c r="D47" t="s">
        <v>224</v>
      </c>
      <c r="E47" t="s">
        <v>224</v>
      </c>
      <c r="F47" t="s">
        <v>224</v>
      </c>
      <c r="G47" t="s">
        <v>224</v>
      </c>
    </row>
    <row r="48" spans="1:7" x14ac:dyDescent="0.25">
      <c r="A48" s="4" t="s">
        <v>450</v>
      </c>
      <c r="B48" s="4" t="s">
        <v>230</v>
      </c>
      <c r="C48" s="4" t="s">
        <v>218</v>
      </c>
      <c r="D48" s="4" t="s">
        <v>245</v>
      </c>
      <c r="E48" s="4" t="s">
        <v>246</v>
      </c>
      <c r="F48" s="4" t="s">
        <v>252</v>
      </c>
      <c r="G48" s="4" t="s">
        <v>253</v>
      </c>
    </row>
    <row r="50" spans="1:1" x14ac:dyDescent="0.25">
      <c r="A50" t="s">
        <v>289</v>
      </c>
    </row>
    <row r="51" spans="1:1" x14ac:dyDescent="0.25">
      <c r="A51" t="s">
        <v>828</v>
      </c>
    </row>
    <row r="52" spans="1:1" x14ac:dyDescent="0.25">
      <c r="A52" t="s">
        <v>457</v>
      </c>
    </row>
    <row r="53" spans="1:1" x14ac:dyDescent="0.25">
      <c r="A53" t="s">
        <v>640</v>
      </c>
    </row>
    <row r="55" spans="1:1" x14ac:dyDescent="0.25">
      <c r="A55" t="s">
        <v>297</v>
      </c>
    </row>
    <row r="56" spans="1:1" x14ac:dyDescent="0.25">
      <c r="A56" t="s">
        <v>298</v>
      </c>
    </row>
    <row r="57" spans="1:1" x14ac:dyDescent="0.25">
      <c r="A57" t="s">
        <v>299</v>
      </c>
    </row>
    <row r="58" spans="1:1" x14ac:dyDescent="0.25">
      <c r="A58" t="s">
        <v>300</v>
      </c>
    </row>
    <row r="59" spans="1:1" x14ac:dyDescent="0.25">
      <c r="A59" t="s">
        <v>829</v>
      </c>
    </row>
    <row r="61" spans="1:1" x14ac:dyDescent="0.25">
      <c r="A61" t="s">
        <v>460</v>
      </c>
    </row>
    <row r="62" spans="1:1" x14ac:dyDescent="0.25">
      <c r="A62" t="s">
        <v>461</v>
      </c>
    </row>
  </sheetData>
  <pageMargins left="0.7" right="0.7" top="0.75" bottom="0.75" header="0.3" footer="0.3"/>
  <pageSetup paperSize="9" orientation="portrait" horizontalDpi="300" verticalDpi="300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dimension ref="A1:E19"/>
  <sheetViews>
    <sheetView workbookViewId="0"/>
  </sheetViews>
  <sheetFormatPr defaultColWidth="11.42578125" defaultRowHeight="15" x14ac:dyDescent="0.25"/>
  <cols>
    <col min="1" max="1" width="16.7109375" customWidth="1"/>
    <col min="2" max="4" width="30.7109375" customWidth="1"/>
  </cols>
  <sheetData>
    <row r="1" spans="1:5" x14ac:dyDescent="0.25">
      <c r="A1" s="4" t="s">
        <v>193</v>
      </c>
      <c r="B1" s="6"/>
      <c r="C1" s="6"/>
      <c r="D1" s="6"/>
      <c r="E1" s="1" t="str">
        <f>HYPERLINK("#'INDEX'!A1", "Back to INDEX")</f>
        <v>Back to INDEX</v>
      </c>
    </row>
    <row r="2" spans="1:5" ht="25.5" x14ac:dyDescent="0.25">
      <c r="A2" s="3" t="s">
        <v>204</v>
      </c>
      <c r="B2" s="5" t="s">
        <v>321</v>
      </c>
      <c r="C2" s="5" t="s">
        <v>323</v>
      </c>
      <c r="D2" s="5" t="s">
        <v>325</v>
      </c>
    </row>
    <row r="3" spans="1:5" x14ac:dyDescent="0.25">
      <c r="A3" t="s">
        <v>212</v>
      </c>
      <c r="B3" s="6" t="s">
        <v>218</v>
      </c>
      <c r="C3" s="6" t="s">
        <v>236</v>
      </c>
      <c r="D3" s="6" t="s">
        <v>253</v>
      </c>
    </row>
    <row r="4" spans="1:5" x14ac:dyDescent="0.25">
      <c r="A4" t="s">
        <v>219</v>
      </c>
      <c r="B4" t="s">
        <v>224</v>
      </c>
      <c r="C4" t="s">
        <v>224</v>
      </c>
      <c r="D4" t="s">
        <v>224</v>
      </c>
    </row>
    <row r="5" spans="1:5" x14ac:dyDescent="0.25">
      <c r="A5" t="s">
        <v>225</v>
      </c>
      <c r="B5" t="s">
        <v>218</v>
      </c>
      <c r="C5" t="s">
        <v>246</v>
      </c>
      <c r="D5" t="s">
        <v>253</v>
      </c>
    </row>
    <row r="7" spans="1:5" x14ac:dyDescent="0.25">
      <c r="A7" t="s">
        <v>289</v>
      </c>
    </row>
    <row r="8" spans="1:5" x14ac:dyDescent="0.25">
      <c r="A8" t="s">
        <v>3310</v>
      </c>
    </row>
    <row r="9" spans="1:5" x14ac:dyDescent="0.25">
      <c r="A9" t="s">
        <v>2317</v>
      </c>
    </row>
    <row r="10" spans="1:5" x14ac:dyDescent="0.25">
      <c r="A10" t="s">
        <v>980</v>
      </c>
    </row>
    <row r="12" spans="1:5" x14ac:dyDescent="0.25">
      <c r="A12" t="s">
        <v>297</v>
      </c>
    </row>
    <row r="13" spans="1:5" x14ac:dyDescent="0.25">
      <c r="A13" t="s">
        <v>298</v>
      </c>
    </row>
    <row r="14" spans="1:5" x14ac:dyDescent="0.25">
      <c r="A14" t="s">
        <v>299</v>
      </c>
    </row>
    <row r="15" spans="1:5" x14ac:dyDescent="0.25">
      <c r="A15" t="s">
        <v>300</v>
      </c>
    </row>
    <row r="16" spans="1:5" x14ac:dyDescent="0.25">
      <c r="A16" t="s">
        <v>303</v>
      </c>
    </row>
    <row r="18" spans="1:1" x14ac:dyDescent="0.25">
      <c r="A18" t="s">
        <v>460</v>
      </c>
    </row>
    <row r="19" spans="1:1" x14ac:dyDescent="0.25">
      <c r="A19" t="s">
        <v>461</v>
      </c>
    </row>
  </sheetData>
  <pageMargins left="0.7" right="0.7" top="0.75" bottom="0.75" header="0.3" footer="0.3"/>
  <pageSetup paperSize="9" orientation="portrait" horizontalDpi="300" verticalDpi="300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dimension ref="A1:D29"/>
  <sheetViews>
    <sheetView workbookViewId="0"/>
  </sheetViews>
  <sheetFormatPr defaultColWidth="11.42578125" defaultRowHeight="15" x14ac:dyDescent="0.25"/>
  <cols>
    <col min="1" max="1" width="54.7109375" customWidth="1"/>
    <col min="2" max="3" width="45.7109375" customWidth="1"/>
  </cols>
  <sheetData>
    <row r="1" spans="1:4" x14ac:dyDescent="0.25">
      <c r="A1" s="4" t="s">
        <v>194</v>
      </c>
      <c r="B1" s="6"/>
      <c r="C1" s="6"/>
      <c r="D1" s="1" t="str">
        <f>HYPERLINK("#'INDEX'!A1", "Back to INDEX")</f>
        <v>Back to INDEX</v>
      </c>
    </row>
    <row r="2" spans="1:4" x14ac:dyDescent="0.25">
      <c r="A2" s="3" t="s">
        <v>204</v>
      </c>
      <c r="B2" s="5" t="s">
        <v>2284</v>
      </c>
      <c r="C2" s="5" t="s">
        <v>581</v>
      </c>
    </row>
    <row r="3" spans="1:4" x14ac:dyDescent="0.25">
      <c r="A3" t="s">
        <v>326</v>
      </c>
      <c r="B3" s="6" t="s">
        <v>2339</v>
      </c>
      <c r="C3" s="6" t="s">
        <v>825</v>
      </c>
    </row>
    <row r="4" spans="1:4" x14ac:dyDescent="0.25">
      <c r="A4" t="s">
        <v>331</v>
      </c>
      <c r="B4" s="6" t="s">
        <v>2342</v>
      </c>
      <c r="C4" s="6" t="s">
        <v>2343</v>
      </c>
    </row>
    <row r="5" spans="1:4" x14ac:dyDescent="0.25">
      <c r="A5" t="s">
        <v>337</v>
      </c>
      <c r="B5" s="6" t="s">
        <v>2137</v>
      </c>
      <c r="C5" s="6" t="s">
        <v>2098</v>
      </c>
    </row>
    <row r="6" spans="1:4" x14ac:dyDescent="0.25">
      <c r="A6" t="s">
        <v>344</v>
      </c>
      <c r="B6" s="6" t="s">
        <v>2168</v>
      </c>
      <c r="C6" s="6" t="s">
        <v>751</v>
      </c>
    </row>
    <row r="7" spans="1:4" x14ac:dyDescent="0.25">
      <c r="A7" t="s">
        <v>350</v>
      </c>
      <c r="B7" s="6" t="s">
        <v>2253</v>
      </c>
      <c r="C7" s="6" t="s">
        <v>2345</v>
      </c>
    </row>
    <row r="8" spans="1:4" x14ac:dyDescent="0.25">
      <c r="A8" t="s">
        <v>357</v>
      </c>
      <c r="B8" s="6" t="s">
        <v>2346</v>
      </c>
      <c r="C8" s="6" t="s">
        <v>2347</v>
      </c>
    </row>
    <row r="9" spans="1:4" x14ac:dyDescent="0.25">
      <c r="A9" t="s">
        <v>364</v>
      </c>
      <c r="B9" s="6" t="s">
        <v>2264</v>
      </c>
      <c r="C9" s="6" t="s">
        <v>2104</v>
      </c>
    </row>
    <row r="10" spans="1:4" x14ac:dyDescent="0.25">
      <c r="A10" t="s">
        <v>371</v>
      </c>
      <c r="B10" s="6" t="s">
        <v>454</v>
      </c>
      <c r="C10" s="6" t="s">
        <v>2126</v>
      </c>
    </row>
    <row r="11" spans="1:4" x14ac:dyDescent="0.25">
      <c r="A11" t="s">
        <v>377</v>
      </c>
      <c r="B11" s="6" t="s">
        <v>2330</v>
      </c>
      <c r="C11" s="6" t="s">
        <v>2281</v>
      </c>
    </row>
    <row r="12" spans="1:4" x14ac:dyDescent="0.25">
      <c r="A12" t="s">
        <v>384</v>
      </c>
      <c r="B12" s="6" t="s">
        <v>224</v>
      </c>
      <c r="C12" s="6" t="s">
        <v>1584</v>
      </c>
    </row>
    <row r="13" spans="1:4" x14ac:dyDescent="0.25">
      <c r="A13" t="s">
        <v>389</v>
      </c>
      <c r="B13" s="6" t="s">
        <v>2052</v>
      </c>
      <c r="C13" s="6" t="s">
        <v>531</v>
      </c>
    </row>
    <row r="14" spans="1:4" x14ac:dyDescent="0.25">
      <c r="A14" t="s">
        <v>394</v>
      </c>
      <c r="B14" s="6" t="s">
        <v>2103</v>
      </c>
      <c r="C14" s="6" t="s">
        <v>2344</v>
      </c>
    </row>
    <row r="15" spans="1:4" x14ac:dyDescent="0.25">
      <c r="A15" t="s">
        <v>400</v>
      </c>
      <c r="B15" s="6" t="s">
        <v>2127</v>
      </c>
      <c r="C15" s="6" t="s">
        <v>532</v>
      </c>
    </row>
    <row r="16" spans="1:4" x14ac:dyDescent="0.25">
      <c r="A16" t="s">
        <v>403</v>
      </c>
      <c r="B16" s="6" t="s">
        <v>2348</v>
      </c>
      <c r="C16" s="6" t="s">
        <v>2328</v>
      </c>
    </row>
    <row r="17" spans="1:3" x14ac:dyDescent="0.25">
      <c r="A17" t="s">
        <v>409</v>
      </c>
      <c r="B17" s="6" t="s">
        <v>422</v>
      </c>
      <c r="C17" s="6" t="s">
        <v>429</v>
      </c>
    </row>
    <row r="18" spans="1:3" x14ac:dyDescent="0.25">
      <c r="A18" t="s">
        <v>415</v>
      </c>
      <c r="B18" s="6" t="s">
        <v>2071</v>
      </c>
      <c r="C18" s="6" t="s">
        <v>2171</v>
      </c>
    </row>
    <row r="19" spans="1:3" x14ac:dyDescent="0.25">
      <c r="A19" t="s">
        <v>421</v>
      </c>
      <c r="B19" s="6" t="s">
        <v>2350</v>
      </c>
      <c r="C19" s="6" t="s">
        <v>465</v>
      </c>
    </row>
    <row r="20" spans="1:3" x14ac:dyDescent="0.25">
      <c r="A20" t="s">
        <v>428</v>
      </c>
      <c r="B20" s="6" t="s">
        <v>2352</v>
      </c>
      <c r="C20" s="6" t="s">
        <v>2353</v>
      </c>
    </row>
    <row r="21" spans="1:3" x14ac:dyDescent="0.25">
      <c r="A21" t="s">
        <v>432</v>
      </c>
      <c r="B21" s="6" t="s">
        <v>983</v>
      </c>
      <c r="C21" s="6" t="s">
        <v>728</v>
      </c>
    </row>
    <row r="22" spans="1:3" x14ac:dyDescent="0.25">
      <c r="A22" t="s">
        <v>437</v>
      </c>
      <c r="B22" s="6" t="s">
        <v>2355</v>
      </c>
      <c r="C22" s="6" t="s">
        <v>346</v>
      </c>
    </row>
    <row r="23" spans="1:3" x14ac:dyDescent="0.25">
      <c r="A23" t="s">
        <v>444</v>
      </c>
      <c r="B23" t="s">
        <v>2356</v>
      </c>
      <c r="C23" t="s">
        <v>2357</v>
      </c>
    </row>
    <row r="24" spans="1:3" x14ac:dyDescent="0.25">
      <c r="A24" s="4" t="s">
        <v>450</v>
      </c>
      <c r="B24" s="4" t="s">
        <v>2314</v>
      </c>
      <c r="C24" s="4" t="s">
        <v>2315</v>
      </c>
    </row>
    <row r="26" spans="1:3" x14ac:dyDescent="0.25">
      <c r="A26" t="s">
        <v>289</v>
      </c>
    </row>
    <row r="27" spans="1:3" x14ac:dyDescent="0.25">
      <c r="A27" t="s">
        <v>3311</v>
      </c>
    </row>
    <row r="28" spans="1:3" x14ac:dyDescent="0.25">
      <c r="A28" t="s">
        <v>2317</v>
      </c>
    </row>
    <row r="29" spans="1:3" x14ac:dyDescent="0.25">
      <c r="A29" t="s">
        <v>980</v>
      </c>
    </row>
  </sheetData>
  <pageMargins left="0.7" right="0.7" top="0.75" bottom="0.75" header="0.3" footer="0.3"/>
  <pageSetup paperSize="9" orientation="portrait" horizontalDpi="300" verticalDpi="300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dimension ref="A1:D29"/>
  <sheetViews>
    <sheetView workbookViewId="0"/>
  </sheetViews>
  <sheetFormatPr defaultColWidth="11.42578125" defaultRowHeight="15" x14ac:dyDescent="0.25"/>
  <cols>
    <col min="1" max="1" width="54.7109375" customWidth="1"/>
    <col min="2" max="3" width="45.7109375" customWidth="1"/>
  </cols>
  <sheetData>
    <row r="1" spans="1:4" x14ac:dyDescent="0.25">
      <c r="A1" s="4" t="s">
        <v>195</v>
      </c>
      <c r="B1" s="6"/>
      <c r="C1" s="6"/>
      <c r="D1" s="1" t="str">
        <f>HYPERLINK("#'INDEX'!A1", "Back to INDEX")</f>
        <v>Back to INDEX</v>
      </c>
    </row>
    <row r="2" spans="1:4" x14ac:dyDescent="0.25">
      <c r="A2" s="3" t="s">
        <v>204</v>
      </c>
      <c r="B2" s="5" t="s">
        <v>2284</v>
      </c>
      <c r="C2" s="5" t="s">
        <v>581</v>
      </c>
    </row>
    <row r="3" spans="1:4" x14ac:dyDescent="0.25">
      <c r="A3" t="s">
        <v>326</v>
      </c>
      <c r="B3" s="6" t="s">
        <v>2359</v>
      </c>
      <c r="C3" s="6" t="s">
        <v>2091</v>
      </c>
    </row>
    <row r="4" spans="1:4" x14ac:dyDescent="0.25">
      <c r="A4" t="s">
        <v>331</v>
      </c>
      <c r="B4" s="6" t="s">
        <v>2361</v>
      </c>
      <c r="C4" s="6" t="s">
        <v>2362</v>
      </c>
    </row>
    <row r="5" spans="1:4" x14ac:dyDescent="0.25">
      <c r="A5" t="s">
        <v>337</v>
      </c>
      <c r="B5" s="6" t="s">
        <v>2364</v>
      </c>
      <c r="C5" s="6" t="s">
        <v>2365</v>
      </c>
    </row>
    <row r="6" spans="1:4" x14ac:dyDescent="0.25">
      <c r="A6" t="s">
        <v>344</v>
      </c>
      <c r="B6" s="6" t="s">
        <v>2253</v>
      </c>
      <c r="C6" s="6" t="s">
        <v>2367</v>
      </c>
    </row>
    <row r="7" spans="1:4" x14ac:dyDescent="0.25">
      <c r="A7" t="s">
        <v>350</v>
      </c>
      <c r="B7" s="6" t="s">
        <v>2368</v>
      </c>
      <c r="C7" s="6" t="s">
        <v>2369</v>
      </c>
    </row>
    <row r="8" spans="1:4" x14ac:dyDescent="0.25">
      <c r="A8" t="s">
        <v>357</v>
      </c>
      <c r="B8" s="6" t="s">
        <v>2370</v>
      </c>
      <c r="C8" s="6" t="s">
        <v>2008</v>
      </c>
    </row>
    <row r="9" spans="1:4" x14ac:dyDescent="0.25">
      <c r="A9" t="s">
        <v>364</v>
      </c>
      <c r="B9" s="6" t="s">
        <v>276</v>
      </c>
      <c r="C9" s="6" t="s">
        <v>1919</v>
      </c>
    </row>
    <row r="10" spans="1:4" x14ac:dyDescent="0.25">
      <c r="A10" t="s">
        <v>371</v>
      </c>
      <c r="B10" s="6" t="s">
        <v>2371</v>
      </c>
      <c r="C10" s="6" t="s">
        <v>532</v>
      </c>
    </row>
    <row r="11" spans="1:4" x14ac:dyDescent="0.25">
      <c r="A11" t="s">
        <v>377</v>
      </c>
      <c r="B11" s="6" t="s">
        <v>224</v>
      </c>
      <c r="C11" s="6" t="s">
        <v>224</v>
      </c>
    </row>
    <row r="12" spans="1:4" x14ac:dyDescent="0.25">
      <c r="A12" t="s">
        <v>384</v>
      </c>
      <c r="B12" s="6" t="s">
        <v>224</v>
      </c>
      <c r="C12" s="6" t="s">
        <v>2262</v>
      </c>
    </row>
    <row r="13" spans="1:4" x14ac:dyDescent="0.25">
      <c r="A13" t="s">
        <v>389</v>
      </c>
      <c r="B13" s="6" t="s">
        <v>224</v>
      </c>
      <c r="C13" s="6" t="s">
        <v>224</v>
      </c>
    </row>
    <row r="14" spans="1:4" x14ac:dyDescent="0.25">
      <c r="A14" t="s">
        <v>394</v>
      </c>
      <c r="B14" s="6" t="s">
        <v>2373</v>
      </c>
      <c r="C14" s="6" t="s">
        <v>2103</v>
      </c>
    </row>
    <row r="15" spans="1:4" x14ac:dyDescent="0.25">
      <c r="A15" t="s">
        <v>400</v>
      </c>
      <c r="B15" s="6" t="s">
        <v>2152</v>
      </c>
      <c r="C15" s="6" t="s">
        <v>2113</v>
      </c>
    </row>
    <row r="16" spans="1:4" x14ac:dyDescent="0.25">
      <c r="A16" t="s">
        <v>403</v>
      </c>
      <c r="B16" s="6" t="s">
        <v>2016</v>
      </c>
      <c r="C16" s="6" t="s">
        <v>2374</v>
      </c>
    </row>
    <row r="17" spans="1:3" x14ac:dyDescent="0.25">
      <c r="A17" t="s">
        <v>409</v>
      </c>
      <c r="B17" s="6" t="s">
        <v>2375</v>
      </c>
      <c r="C17" s="6" t="s">
        <v>887</v>
      </c>
    </row>
    <row r="18" spans="1:3" x14ac:dyDescent="0.25">
      <c r="A18" t="s">
        <v>415</v>
      </c>
      <c r="B18" s="6" t="s">
        <v>2007</v>
      </c>
      <c r="C18" s="6" t="s">
        <v>885</v>
      </c>
    </row>
    <row r="19" spans="1:3" x14ac:dyDescent="0.25">
      <c r="A19" t="s">
        <v>421</v>
      </c>
      <c r="B19" s="6" t="s">
        <v>2152</v>
      </c>
      <c r="C19" s="6" t="s">
        <v>2357</v>
      </c>
    </row>
    <row r="20" spans="1:3" x14ac:dyDescent="0.25">
      <c r="A20" t="s">
        <v>428</v>
      </c>
      <c r="B20" s="6" t="s">
        <v>2376</v>
      </c>
      <c r="C20" s="6" t="s">
        <v>2377</v>
      </c>
    </row>
    <row r="21" spans="1:3" x14ac:dyDescent="0.25">
      <c r="A21" t="s">
        <v>432</v>
      </c>
      <c r="B21" s="6" t="s">
        <v>2378</v>
      </c>
      <c r="C21" s="6" t="s">
        <v>805</v>
      </c>
    </row>
    <row r="22" spans="1:3" x14ac:dyDescent="0.25">
      <c r="A22" t="s">
        <v>437</v>
      </c>
      <c r="B22" s="6" t="s">
        <v>686</v>
      </c>
      <c r="C22" s="6" t="s">
        <v>433</v>
      </c>
    </row>
    <row r="23" spans="1:3" x14ac:dyDescent="0.25">
      <c r="A23" t="s">
        <v>444</v>
      </c>
      <c r="B23" t="s">
        <v>224</v>
      </c>
      <c r="C23" t="s">
        <v>224</v>
      </c>
    </row>
    <row r="24" spans="1:3" x14ac:dyDescent="0.25">
      <c r="A24" s="4" t="s">
        <v>450</v>
      </c>
      <c r="B24" s="4" t="s">
        <v>2327</v>
      </c>
      <c r="C24" s="4" t="s">
        <v>2328</v>
      </c>
    </row>
    <row r="26" spans="1:3" x14ac:dyDescent="0.25">
      <c r="A26" t="s">
        <v>289</v>
      </c>
    </row>
    <row r="27" spans="1:3" x14ac:dyDescent="0.25">
      <c r="A27" t="s">
        <v>665</v>
      </c>
    </row>
    <row r="28" spans="1:3" x14ac:dyDescent="0.25">
      <c r="A28" t="s">
        <v>2317</v>
      </c>
    </row>
    <row r="29" spans="1:3" x14ac:dyDescent="0.25">
      <c r="A29" t="s">
        <v>980</v>
      </c>
    </row>
  </sheetData>
  <pageMargins left="0.7" right="0.7" top="0.75" bottom="0.75" header="0.3" footer="0.3"/>
  <pageSetup paperSize="9" orientation="portrait" horizontalDpi="300" verticalDpi="300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dimension ref="A1:D29"/>
  <sheetViews>
    <sheetView workbookViewId="0"/>
  </sheetViews>
  <sheetFormatPr defaultColWidth="11.42578125" defaultRowHeight="15" x14ac:dyDescent="0.25"/>
  <cols>
    <col min="1" max="1" width="54.7109375" customWidth="1"/>
    <col min="2" max="3" width="45.7109375" customWidth="1"/>
  </cols>
  <sheetData>
    <row r="1" spans="1:4" x14ac:dyDescent="0.25">
      <c r="A1" s="4" t="s">
        <v>196</v>
      </c>
      <c r="B1" s="6"/>
      <c r="C1" s="6"/>
      <c r="D1" s="1" t="str">
        <f>HYPERLINK("#'INDEX'!A1", "Back to INDEX")</f>
        <v>Back to INDEX</v>
      </c>
    </row>
    <row r="2" spans="1:4" x14ac:dyDescent="0.25">
      <c r="A2" s="3" t="s">
        <v>204</v>
      </c>
      <c r="B2" s="5" t="s">
        <v>2284</v>
      </c>
      <c r="C2" s="5" t="s">
        <v>581</v>
      </c>
    </row>
    <row r="3" spans="1:4" x14ac:dyDescent="0.25">
      <c r="A3" t="s">
        <v>326</v>
      </c>
      <c r="B3" s="6" t="s">
        <v>1918</v>
      </c>
      <c r="C3" s="6" t="s">
        <v>2379</v>
      </c>
    </row>
    <row r="4" spans="1:4" x14ac:dyDescent="0.25">
      <c r="A4" t="s">
        <v>331</v>
      </c>
      <c r="B4" s="6" t="s">
        <v>317</v>
      </c>
      <c r="C4" s="6" t="s">
        <v>2380</v>
      </c>
    </row>
    <row r="5" spans="1:4" x14ac:dyDescent="0.25">
      <c r="A5" t="s">
        <v>337</v>
      </c>
      <c r="B5" s="6" t="s">
        <v>2381</v>
      </c>
      <c r="C5" s="6" t="s">
        <v>2382</v>
      </c>
    </row>
    <row r="6" spans="1:4" x14ac:dyDescent="0.25">
      <c r="A6" t="s">
        <v>344</v>
      </c>
      <c r="B6" s="6" t="s">
        <v>224</v>
      </c>
      <c r="C6" s="6" t="s">
        <v>2253</v>
      </c>
    </row>
    <row r="7" spans="1:4" x14ac:dyDescent="0.25">
      <c r="A7" t="s">
        <v>350</v>
      </c>
      <c r="B7" s="6" t="s">
        <v>2070</v>
      </c>
      <c r="C7" s="6" t="s">
        <v>2266</v>
      </c>
    </row>
    <row r="8" spans="1:4" x14ac:dyDescent="0.25">
      <c r="A8" t="s">
        <v>357</v>
      </c>
      <c r="B8" s="6" t="s">
        <v>2202</v>
      </c>
      <c r="C8" s="6" t="s">
        <v>2085</v>
      </c>
    </row>
    <row r="9" spans="1:4" x14ac:dyDescent="0.25">
      <c r="A9" t="s">
        <v>364</v>
      </c>
      <c r="B9" s="6" t="s">
        <v>2323</v>
      </c>
      <c r="C9" s="6" t="s">
        <v>2125</v>
      </c>
    </row>
    <row r="10" spans="1:4" x14ac:dyDescent="0.25">
      <c r="A10" t="s">
        <v>371</v>
      </c>
      <c r="B10" s="6" t="s">
        <v>224</v>
      </c>
      <c r="C10" s="6" t="s">
        <v>224</v>
      </c>
    </row>
    <row r="11" spans="1:4" x14ac:dyDescent="0.25">
      <c r="A11" t="s">
        <v>377</v>
      </c>
      <c r="B11" s="6" t="s">
        <v>224</v>
      </c>
      <c r="C11" s="6" t="s">
        <v>224</v>
      </c>
    </row>
    <row r="12" spans="1:4" x14ac:dyDescent="0.25">
      <c r="A12" t="s">
        <v>384</v>
      </c>
      <c r="B12" s="6" t="s">
        <v>224</v>
      </c>
      <c r="C12" s="6" t="s">
        <v>224</v>
      </c>
    </row>
    <row r="13" spans="1:4" x14ac:dyDescent="0.25">
      <c r="A13" t="s">
        <v>389</v>
      </c>
      <c r="B13" s="6" t="s">
        <v>224</v>
      </c>
      <c r="C13" s="6" t="s">
        <v>224</v>
      </c>
    </row>
    <row r="14" spans="1:4" x14ac:dyDescent="0.25">
      <c r="A14" t="s">
        <v>394</v>
      </c>
      <c r="B14" s="6" t="s">
        <v>224</v>
      </c>
      <c r="C14" s="6" t="s">
        <v>224</v>
      </c>
    </row>
    <row r="15" spans="1:4" x14ac:dyDescent="0.25">
      <c r="A15" t="s">
        <v>400</v>
      </c>
      <c r="B15" s="6" t="s">
        <v>2148</v>
      </c>
      <c r="C15" s="6" t="s">
        <v>2093</v>
      </c>
    </row>
    <row r="16" spans="1:4" x14ac:dyDescent="0.25">
      <c r="A16" t="s">
        <v>403</v>
      </c>
      <c r="B16" s="6" t="s">
        <v>2282</v>
      </c>
      <c r="C16" s="6" t="s">
        <v>2254</v>
      </c>
    </row>
    <row r="17" spans="1:3" x14ac:dyDescent="0.25">
      <c r="A17" t="s">
        <v>409</v>
      </c>
      <c r="B17" s="6" t="s">
        <v>2385</v>
      </c>
      <c r="C17" s="6" t="s">
        <v>2085</v>
      </c>
    </row>
    <row r="18" spans="1:3" x14ac:dyDescent="0.25">
      <c r="A18" t="s">
        <v>415</v>
      </c>
      <c r="B18" s="6" t="s">
        <v>224</v>
      </c>
      <c r="C18" s="6" t="s">
        <v>224</v>
      </c>
    </row>
    <row r="19" spans="1:3" x14ac:dyDescent="0.25">
      <c r="A19" t="s">
        <v>421</v>
      </c>
      <c r="B19" s="6" t="s">
        <v>224</v>
      </c>
      <c r="C19" s="6" t="s">
        <v>224</v>
      </c>
    </row>
    <row r="20" spans="1:3" x14ac:dyDescent="0.25">
      <c r="A20" t="s">
        <v>428</v>
      </c>
      <c r="B20" s="6" t="s">
        <v>224</v>
      </c>
      <c r="C20" s="6" t="s">
        <v>224</v>
      </c>
    </row>
    <row r="21" spans="1:3" x14ac:dyDescent="0.25">
      <c r="A21" t="s">
        <v>432</v>
      </c>
      <c r="B21" s="6" t="s">
        <v>224</v>
      </c>
      <c r="C21" s="6" t="s">
        <v>2387</v>
      </c>
    </row>
    <row r="22" spans="1:3" x14ac:dyDescent="0.25">
      <c r="A22" t="s">
        <v>437</v>
      </c>
      <c r="B22" s="6" t="s">
        <v>224</v>
      </c>
      <c r="C22" s="6" t="s">
        <v>224</v>
      </c>
    </row>
    <row r="23" spans="1:3" x14ac:dyDescent="0.25">
      <c r="A23" t="s">
        <v>444</v>
      </c>
      <c r="B23" t="s">
        <v>224</v>
      </c>
      <c r="C23" t="s">
        <v>224</v>
      </c>
    </row>
    <row r="24" spans="1:3" x14ac:dyDescent="0.25">
      <c r="A24" s="4" t="s">
        <v>450</v>
      </c>
      <c r="B24" s="4" t="s">
        <v>2333</v>
      </c>
      <c r="C24" s="4" t="s">
        <v>2245</v>
      </c>
    </row>
    <row r="26" spans="1:3" x14ac:dyDescent="0.25">
      <c r="A26" t="s">
        <v>289</v>
      </c>
    </row>
    <row r="27" spans="1:3" x14ac:dyDescent="0.25">
      <c r="A27" t="s">
        <v>679</v>
      </c>
    </row>
    <row r="28" spans="1:3" x14ac:dyDescent="0.25">
      <c r="A28" t="s">
        <v>2317</v>
      </c>
    </row>
    <row r="29" spans="1:3" x14ac:dyDescent="0.25">
      <c r="A29" t="s">
        <v>980</v>
      </c>
    </row>
  </sheetData>
  <pageMargins left="0.7" right="0.7" top="0.75" bottom="0.75" header="0.3" footer="0.3"/>
  <pageSetup paperSize="9" orientation="portrait" horizontalDpi="300" verticalDpi="300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dimension ref="A1:D35"/>
  <sheetViews>
    <sheetView workbookViewId="0"/>
  </sheetViews>
  <sheetFormatPr defaultColWidth="11.42578125" defaultRowHeight="15" x14ac:dyDescent="0.25"/>
  <cols>
    <col min="1" max="1" width="54.7109375" customWidth="1"/>
    <col min="2" max="3" width="45.7109375" customWidth="1"/>
  </cols>
  <sheetData>
    <row r="1" spans="1:4" x14ac:dyDescent="0.25">
      <c r="A1" s="4" t="s">
        <v>197</v>
      </c>
      <c r="B1" s="6"/>
      <c r="C1" s="6"/>
      <c r="D1" s="1" t="str">
        <f>HYPERLINK("#'INDEX'!A1", "Back to INDEX")</f>
        <v>Back to INDEX</v>
      </c>
    </row>
    <row r="2" spans="1:4" x14ac:dyDescent="0.25">
      <c r="A2" s="3" t="s">
        <v>204</v>
      </c>
      <c r="B2" s="5" t="s">
        <v>2284</v>
      </c>
      <c r="C2" s="5" t="s">
        <v>581</v>
      </c>
    </row>
    <row r="3" spans="1:4" x14ac:dyDescent="0.25">
      <c r="A3" t="s">
        <v>326</v>
      </c>
      <c r="B3" s="6" t="s">
        <v>592</v>
      </c>
      <c r="C3" s="6" t="s">
        <v>933</v>
      </c>
    </row>
    <row r="4" spans="1:4" x14ac:dyDescent="0.25">
      <c r="A4" t="s">
        <v>331</v>
      </c>
      <c r="B4" s="6" t="s">
        <v>352</v>
      </c>
      <c r="C4" s="6" t="s">
        <v>424</v>
      </c>
    </row>
    <row r="5" spans="1:4" x14ac:dyDescent="0.25">
      <c r="A5" t="s">
        <v>337</v>
      </c>
      <c r="B5" s="6" t="s">
        <v>674</v>
      </c>
      <c r="C5" s="6" t="s">
        <v>558</v>
      </c>
    </row>
    <row r="6" spans="1:4" x14ac:dyDescent="0.25">
      <c r="A6" t="s">
        <v>344</v>
      </c>
      <c r="B6" s="6" t="s">
        <v>708</v>
      </c>
      <c r="C6" s="6" t="s">
        <v>2534</v>
      </c>
    </row>
    <row r="7" spans="1:4" x14ac:dyDescent="0.25">
      <c r="A7" t="s">
        <v>350</v>
      </c>
      <c r="B7" s="6" t="s">
        <v>2540</v>
      </c>
      <c r="C7" s="6" t="s">
        <v>978</v>
      </c>
    </row>
    <row r="8" spans="1:4" x14ac:dyDescent="0.25">
      <c r="A8" t="s">
        <v>357</v>
      </c>
      <c r="B8" s="6" t="s">
        <v>556</v>
      </c>
      <c r="C8" s="6" t="s">
        <v>234</v>
      </c>
    </row>
    <row r="9" spans="1:4" x14ac:dyDescent="0.25">
      <c r="A9" t="s">
        <v>364</v>
      </c>
      <c r="B9" s="6" t="s">
        <v>661</v>
      </c>
      <c r="C9" s="6" t="s">
        <v>517</v>
      </c>
    </row>
    <row r="10" spans="1:4" x14ac:dyDescent="0.25">
      <c r="A10" t="s">
        <v>371</v>
      </c>
      <c r="B10" s="6" t="s">
        <v>527</v>
      </c>
      <c r="C10" s="6" t="s">
        <v>495</v>
      </c>
    </row>
    <row r="11" spans="1:4" x14ac:dyDescent="0.25">
      <c r="A11" t="s">
        <v>377</v>
      </c>
      <c r="B11" s="6" t="s">
        <v>936</v>
      </c>
      <c r="C11" s="6" t="s">
        <v>501</v>
      </c>
    </row>
    <row r="12" spans="1:4" x14ac:dyDescent="0.25">
      <c r="A12" t="s">
        <v>384</v>
      </c>
      <c r="B12" s="6" t="s">
        <v>224</v>
      </c>
      <c r="C12" s="6" t="s">
        <v>368</v>
      </c>
    </row>
    <row r="13" spans="1:4" x14ac:dyDescent="0.25">
      <c r="A13" t="s">
        <v>389</v>
      </c>
      <c r="B13" s="6" t="s">
        <v>553</v>
      </c>
      <c r="C13" s="6" t="s">
        <v>851</v>
      </c>
    </row>
    <row r="14" spans="1:4" x14ac:dyDescent="0.25">
      <c r="A14" t="s">
        <v>394</v>
      </c>
      <c r="B14" s="6" t="s">
        <v>431</v>
      </c>
      <c r="C14" s="6" t="s">
        <v>387</v>
      </c>
    </row>
    <row r="15" spans="1:4" x14ac:dyDescent="0.25">
      <c r="A15" t="s">
        <v>400</v>
      </c>
      <c r="B15" s="6" t="s">
        <v>905</v>
      </c>
      <c r="C15" s="6" t="s">
        <v>488</v>
      </c>
    </row>
    <row r="16" spans="1:4" x14ac:dyDescent="0.25">
      <c r="A16" t="s">
        <v>403</v>
      </c>
      <c r="B16" s="6" t="s">
        <v>815</v>
      </c>
      <c r="C16" s="6" t="s">
        <v>218</v>
      </c>
    </row>
    <row r="17" spans="1:3" x14ac:dyDescent="0.25">
      <c r="A17" t="s">
        <v>409</v>
      </c>
      <c r="B17" s="6" t="s">
        <v>820</v>
      </c>
      <c r="C17" s="6" t="s">
        <v>2533</v>
      </c>
    </row>
    <row r="18" spans="1:3" x14ac:dyDescent="0.25">
      <c r="A18" t="s">
        <v>415</v>
      </c>
      <c r="B18" s="6" t="s">
        <v>482</v>
      </c>
      <c r="C18" s="6" t="s">
        <v>554</v>
      </c>
    </row>
    <row r="19" spans="1:3" x14ac:dyDescent="0.25">
      <c r="A19" t="s">
        <v>421</v>
      </c>
      <c r="B19" s="6" t="s">
        <v>397</v>
      </c>
      <c r="C19" s="6" t="s">
        <v>340</v>
      </c>
    </row>
    <row r="20" spans="1:3" x14ac:dyDescent="0.25">
      <c r="A20" t="s">
        <v>428</v>
      </c>
      <c r="B20" s="6" t="s">
        <v>584</v>
      </c>
      <c r="C20" s="6" t="s">
        <v>356</v>
      </c>
    </row>
    <row r="21" spans="1:3" x14ac:dyDescent="0.25">
      <c r="A21" t="s">
        <v>432</v>
      </c>
      <c r="B21" s="6" t="s">
        <v>878</v>
      </c>
      <c r="C21" s="6" t="s">
        <v>513</v>
      </c>
    </row>
    <row r="22" spans="1:3" x14ac:dyDescent="0.25">
      <c r="A22" t="s">
        <v>437</v>
      </c>
      <c r="B22" s="6" t="s">
        <v>610</v>
      </c>
      <c r="C22" s="6" t="s">
        <v>340</v>
      </c>
    </row>
    <row r="23" spans="1:3" x14ac:dyDescent="0.25">
      <c r="A23" t="s">
        <v>444</v>
      </c>
      <c r="B23" t="s">
        <v>492</v>
      </c>
      <c r="C23" t="s">
        <v>309</v>
      </c>
    </row>
    <row r="24" spans="1:3" x14ac:dyDescent="0.25">
      <c r="A24" s="4" t="s">
        <v>450</v>
      </c>
      <c r="B24" s="4" t="s">
        <v>3312</v>
      </c>
      <c r="C24" s="4" t="s">
        <v>659</v>
      </c>
    </row>
    <row r="26" spans="1:3" x14ac:dyDescent="0.25">
      <c r="A26" t="s">
        <v>289</v>
      </c>
    </row>
    <row r="27" spans="1:3" x14ac:dyDescent="0.25">
      <c r="A27" t="s">
        <v>586</v>
      </c>
    </row>
    <row r="28" spans="1:3" x14ac:dyDescent="0.25">
      <c r="A28" t="s">
        <v>2317</v>
      </c>
    </row>
    <row r="29" spans="1:3" x14ac:dyDescent="0.25">
      <c r="A29" t="s">
        <v>980</v>
      </c>
    </row>
    <row r="31" spans="1:3" x14ac:dyDescent="0.25">
      <c r="A31" t="s">
        <v>297</v>
      </c>
    </row>
    <row r="32" spans="1:3" x14ac:dyDescent="0.25">
      <c r="A32" t="s">
        <v>3231</v>
      </c>
    </row>
    <row r="34" spans="1:1" x14ac:dyDescent="0.25">
      <c r="A34" t="s">
        <v>460</v>
      </c>
    </row>
    <row r="35" spans="1:1" x14ac:dyDescent="0.25">
      <c r="A35" t="s">
        <v>461</v>
      </c>
    </row>
  </sheetData>
  <pageMargins left="0.7" right="0.7" top="0.75" bottom="0.75" header="0.3" footer="0.3"/>
  <pageSetup paperSize="9" orientation="portrait" horizontalDpi="300" verticalDpi="300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dimension ref="A1:D35"/>
  <sheetViews>
    <sheetView workbookViewId="0"/>
  </sheetViews>
  <sheetFormatPr defaultColWidth="11.42578125" defaultRowHeight="15" x14ac:dyDescent="0.25"/>
  <cols>
    <col min="1" max="1" width="54.7109375" customWidth="1"/>
    <col min="2" max="3" width="45.7109375" customWidth="1"/>
  </cols>
  <sheetData>
    <row r="1" spans="1:4" x14ac:dyDescent="0.25">
      <c r="A1" s="4" t="s">
        <v>198</v>
      </c>
      <c r="B1" s="6"/>
      <c r="C1" s="6"/>
      <c r="D1" s="1" t="str">
        <f>HYPERLINK("#'INDEX'!A1", "Back to INDEX")</f>
        <v>Back to INDEX</v>
      </c>
    </row>
    <row r="2" spans="1:4" x14ac:dyDescent="0.25">
      <c r="A2" s="3" t="s">
        <v>204</v>
      </c>
      <c r="B2" s="5" t="s">
        <v>2284</v>
      </c>
      <c r="C2" s="5" t="s">
        <v>581</v>
      </c>
    </row>
    <row r="3" spans="1:4" x14ac:dyDescent="0.25">
      <c r="A3" t="s">
        <v>326</v>
      </c>
      <c r="B3" s="6" t="s">
        <v>743</v>
      </c>
      <c r="C3" s="6" t="s">
        <v>845</v>
      </c>
    </row>
    <row r="4" spans="1:4" x14ac:dyDescent="0.25">
      <c r="A4" t="s">
        <v>331</v>
      </c>
      <c r="B4" s="6" t="s">
        <v>483</v>
      </c>
      <c r="C4" s="6" t="s">
        <v>708</v>
      </c>
    </row>
    <row r="5" spans="1:4" x14ac:dyDescent="0.25">
      <c r="A5" t="s">
        <v>337</v>
      </c>
      <c r="B5" s="6" t="s">
        <v>356</v>
      </c>
      <c r="C5" s="6" t="s">
        <v>486</v>
      </c>
    </row>
    <row r="6" spans="1:4" x14ac:dyDescent="0.25">
      <c r="A6" t="s">
        <v>344</v>
      </c>
      <c r="B6" s="6" t="s">
        <v>551</v>
      </c>
      <c r="C6" s="6" t="s">
        <v>515</v>
      </c>
    </row>
    <row r="7" spans="1:4" x14ac:dyDescent="0.25">
      <c r="A7" t="s">
        <v>350</v>
      </c>
      <c r="B7" s="6" t="s">
        <v>659</v>
      </c>
      <c r="C7" s="6" t="s">
        <v>503</v>
      </c>
    </row>
    <row r="8" spans="1:4" x14ac:dyDescent="0.25">
      <c r="A8" t="s">
        <v>357</v>
      </c>
      <c r="B8" s="6" t="s">
        <v>774</v>
      </c>
      <c r="C8" s="6" t="s">
        <v>845</v>
      </c>
    </row>
    <row r="9" spans="1:4" x14ac:dyDescent="0.25">
      <c r="A9" t="s">
        <v>364</v>
      </c>
      <c r="B9" s="6" t="s">
        <v>556</v>
      </c>
      <c r="C9" s="6" t="s">
        <v>2019</v>
      </c>
    </row>
    <row r="10" spans="1:4" x14ac:dyDescent="0.25">
      <c r="A10" t="s">
        <v>371</v>
      </c>
      <c r="B10" s="6" t="s">
        <v>561</v>
      </c>
      <c r="C10" s="6" t="s">
        <v>868</v>
      </c>
    </row>
    <row r="11" spans="1:4" x14ac:dyDescent="0.25">
      <c r="A11" t="s">
        <v>377</v>
      </c>
      <c r="B11" s="6" t="s">
        <v>224</v>
      </c>
      <c r="C11" s="6" t="s">
        <v>224</v>
      </c>
    </row>
    <row r="12" spans="1:4" x14ac:dyDescent="0.25">
      <c r="A12" t="s">
        <v>384</v>
      </c>
      <c r="B12" s="6" t="s">
        <v>224</v>
      </c>
      <c r="C12" s="6" t="s">
        <v>879</v>
      </c>
    </row>
    <row r="13" spans="1:4" x14ac:dyDescent="0.25">
      <c r="A13" t="s">
        <v>389</v>
      </c>
      <c r="B13" s="6" t="s">
        <v>224</v>
      </c>
      <c r="C13" s="6" t="s">
        <v>224</v>
      </c>
    </row>
    <row r="14" spans="1:4" x14ac:dyDescent="0.25">
      <c r="A14" t="s">
        <v>394</v>
      </c>
      <c r="B14" s="6" t="s">
        <v>386</v>
      </c>
      <c r="C14" s="6" t="s">
        <v>485</v>
      </c>
    </row>
    <row r="15" spans="1:4" x14ac:dyDescent="0.25">
      <c r="A15" t="s">
        <v>400</v>
      </c>
      <c r="B15" s="6" t="s">
        <v>362</v>
      </c>
      <c r="C15" s="6" t="s">
        <v>355</v>
      </c>
    </row>
    <row r="16" spans="1:4" x14ac:dyDescent="0.25">
      <c r="A16" t="s">
        <v>403</v>
      </c>
      <c r="B16" s="6" t="s">
        <v>833</v>
      </c>
      <c r="C16" s="6" t="s">
        <v>217</v>
      </c>
    </row>
    <row r="17" spans="1:3" x14ac:dyDescent="0.25">
      <c r="A17" t="s">
        <v>409</v>
      </c>
      <c r="B17" s="6" t="s">
        <v>632</v>
      </c>
      <c r="C17" s="6" t="s">
        <v>707</v>
      </c>
    </row>
    <row r="18" spans="1:3" x14ac:dyDescent="0.25">
      <c r="A18" t="s">
        <v>415</v>
      </c>
      <c r="B18" s="6" t="s">
        <v>392</v>
      </c>
      <c r="C18" s="6" t="s">
        <v>655</v>
      </c>
    </row>
    <row r="19" spans="1:3" x14ac:dyDescent="0.25">
      <c r="A19" t="s">
        <v>421</v>
      </c>
      <c r="B19" s="6" t="s">
        <v>564</v>
      </c>
      <c r="C19" s="6" t="s">
        <v>610</v>
      </c>
    </row>
    <row r="20" spans="1:3" x14ac:dyDescent="0.25">
      <c r="A20" t="s">
        <v>428</v>
      </c>
      <c r="B20" s="6" t="s">
        <v>477</v>
      </c>
      <c r="C20" s="6" t="s">
        <v>499</v>
      </c>
    </row>
    <row r="21" spans="1:3" x14ac:dyDescent="0.25">
      <c r="A21" t="s">
        <v>432</v>
      </c>
      <c r="B21" s="6" t="s">
        <v>387</v>
      </c>
      <c r="C21" s="6" t="s">
        <v>787</v>
      </c>
    </row>
    <row r="22" spans="1:3" x14ac:dyDescent="0.25">
      <c r="A22" t="s">
        <v>437</v>
      </c>
      <c r="B22" s="6" t="s">
        <v>431</v>
      </c>
      <c r="C22" s="6" t="s">
        <v>356</v>
      </c>
    </row>
    <row r="23" spans="1:3" x14ac:dyDescent="0.25">
      <c r="A23" t="s">
        <v>444</v>
      </c>
      <c r="B23" t="s">
        <v>224</v>
      </c>
      <c r="C23" t="s">
        <v>224</v>
      </c>
    </row>
    <row r="24" spans="1:3" x14ac:dyDescent="0.25">
      <c r="A24" s="4" t="s">
        <v>450</v>
      </c>
      <c r="B24" s="4" t="s">
        <v>342</v>
      </c>
      <c r="C24" s="4" t="s">
        <v>237</v>
      </c>
    </row>
    <row r="26" spans="1:3" x14ac:dyDescent="0.25">
      <c r="A26" t="s">
        <v>289</v>
      </c>
    </row>
    <row r="27" spans="1:3" x14ac:dyDescent="0.25">
      <c r="A27" t="s">
        <v>665</v>
      </c>
    </row>
    <row r="28" spans="1:3" x14ac:dyDescent="0.25">
      <c r="A28" t="s">
        <v>2317</v>
      </c>
    </row>
    <row r="29" spans="1:3" x14ac:dyDescent="0.25">
      <c r="A29" t="s">
        <v>980</v>
      </c>
    </row>
    <row r="31" spans="1:3" x14ac:dyDescent="0.25">
      <c r="A31" t="s">
        <v>297</v>
      </c>
    </row>
    <row r="32" spans="1:3" x14ac:dyDescent="0.25">
      <c r="A32" t="s">
        <v>3231</v>
      </c>
    </row>
    <row r="34" spans="1:1" x14ac:dyDescent="0.25">
      <c r="A34" t="s">
        <v>460</v>
      </c>
    </row>
    <row r="35" spans="1:1" x14ac:dyDescent="0.25">
      <c r="A35" t="s">
        <v>461</v>
      </c>
    </row>
  </sheetData>
  <pageMargins left="0.7" right="0.7" top="0.75" bottom="0.75" header="0.3" footer="0.3"/>
  <pageSetup paperSize="9" orientation="portrait" horizontalDpi="300" verticalDpi="300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dimension ref="A1:D35"/>
  <sheetViews>
    <sheetView workbookViewId="0"/>
  </sheetViews>
  <sheetFormatPr defaultColWidth="11.42578125" defaultRowHeight="15" x14ac:dyDescent="0.25"/>
  <cols>
    <col min="1" max="1" width="54.7109375" customWidth="1"/>
    <col min="2" max="3" width="45.7109375" customWidth="1"/>
  </cols>
  <sheetData>
    <row r="1" spans="1:4" x14ac:dyDescent="0.25">
      <c r="A1" s="4" t="s">
        <v>199</v>
      </c>
      <c r="B1" s="6"/>
      <c r="C1" s="6"/>
      <c r="D1" s="1" t="str">
        <f>HYPERLINK("#'INDEX'!A1", "Back to INDEX")</f>
        <v>Back to INDEX</v>
      </c>
    </row>
    <row r="2" spans="1:4" x14ac:dyDescent="0.25">
      <c r="A2" s="3" t="s">
        <v>204</v>
      </c>
      <c r="B2" s="5" t="s">
        <v>2284</v>
      </c>
      <c r="C2" s="5" t="s">
        <v>581</v>
      </c>
    </row>
    <row r="3" spans="1:4" x14ac:dyDescent="0.25">
      <c r="A3" t="s">
        <v>326</v>
      </c>
      <c r="B3" s="6" t="s">
        <v>501</v>
      </c>
      <c r="C3" s="6" t="s">
        <v>661</v>
      </c>
    </row>
    <row r="4" spans="1:4" x14ac:dyDescent="0.25">
      <c r="A4" t="s">
        <v>331</v>
      </c>
      <c r="B4" s="6" t="s">
        <v>839</v>
      </c>
      <c r="C4" s="6" t="s">
        <v>696</v>
      </c>
    </row>
    <row r="5" spans="1:4" x14ac:dyDescent="0.25">
      <c r="A5" t="s">
        <v>337</v>
      </c>
      <c r="B5" s="6" t="s">
        <v>251</v>
      </c>
      <c r="C5" s="6" t="s">
        <v>661</v>
      </c>
    </row>
    <row r="6" spans="1:4" x14ac:dyDescent="0.25">
      <c r="A6" t="s">
        <v>344</v>
      </c>
      <c r="B6" s="6" t="s">
        <v>224</v>
      </c>
      <c r="C6" s="6" t="s">
        <v>564</v>
      </c>
    </row>
    <row r="7" spans="1:4" x14ac:dyDescent="0.25">
      <c r="A7" t="s">
        <v>350</v>
      </c>
      <c r="B7" s="6" t="s">
        <v>559</v>
      </c>
      <c r="C7" s="6" t="s">
        <v>482</v>
      </c>
    </row>
    <row r="8" spans="1:4" x14ac:dyDescent="0.25">
      <c r="A8" t="s">
        <v>357</v>
      </c>
      <c r="B8" s="6" t="s">
        <v>484</v>
      </c>
      <c r="C8" s="6" t="s">
        <v>370</v>
      </c>
    </row>
    <row r="9" spans="1:4" x14ac:dyDescent="0.25">
      <c r="A9" t="s">
        <v>364</v>
      </c>
      <c r="B9" s="6" t="s">
        <v>260</v>
      </c>
      <c r="C9" s="6" t="s">
        <v>336</v>
      </c>
    </row>
    <row r="10" spans="1:4" x14ac:dyDescent="0.25">
      <c r="A10" t="s">
        <v>371</v>
      </c>
      <c r="B10" s="6" t="s">
        <v>224</v>
      </c>
      <c r="C10" s="6" t="s">
        <v>224</v>
      </c>
    </row>
    <row r="11" spans="1:4" x14ac:dyDescent="0.25">
      <c r="A11" t="s">
        <v>377</v>
      </c>
      <c r="B11" s="6" t="s">
        <v>224</v>
      </c>
      <c r="C11" s="6" t="s">
        <v>224</v>
      </c>
    </row>
    <row r="12" spans="1:4" x14ac:dyDescent="0.25">
      <c r="A12" t="s">
        <v>384</v>
      </c>
      <c r="B12" s="6" t="s">
        <v>224</v>
      </c>
      <c r="C12" s="6" t="s">
        <v>224</v>
      </c>
    </row>
    <row r="13" spans="1:4" x14ac:dyDescent="0.25">
      <c r="A13" t="s">
        <v>389</v>
      </c>
      <c r="B13" s="6" t="s">
        <v>224</v>
      </c>
      <c r="C13" s="6" t="s">
        <v>224</v>
      </c>
    </row>
    <row r="14" spans="1:4" x14ac:dyDescent="0.25">
      <c r="A14" t="s">
        <v>394</v>
      </c>
      <c r="B14" s="6" t="s">
        <v>224</v>
      </c>
      <c r="C14" s="6" t="s">
        <v>224</v>
      </c>
    </row>
    <row r="15" spans="1:4" x14ac:dyDescent="0.25">
      <c r="A15" t="s">
        <v>400</v>
      </c>
      <c r="B15" s="6" t="s">
        <v>842</v>
      </c>
      <c r="C15" s="6" t="s">
        <v>851</v>
      </c>
    </row>
    <row r="16" spans="1:4" x14ac:dyDescent="0.25">
      <c r="A16" t="s">
        <v>403</v>
      </c>
      <c r="B16" s="6" t="s">
        <v>449</v>
      </c>
      <c r="C16" s="6" t="s">
        <v>851</v>
      </c>
    </row>
    <row r="17" spans="1:3" x14ac:dyDescent="0.25">
      <c r="A17" t="s">
        <v>409</v>
      </c>
      <c r="B17" s="6" t="s">
        <v>879</v>
      </c>
      <c r="C17" s="6" t="s">
        <v>235</v>
      </c>
    </row>
    <row r="18" spans="1:3" x14ac:dyDescent="0.25">
      <c r="A18" t="s">
        <v>415</v>
      </c>
      <c r="B18" s="6" t="s">
        <v>224</v>
      </c>
      <c r="C18" s="6" t="s">
        <v>224</v>
      </c>
    </row>
    <row r="19" spans="1:3" x14ac:dyDescent="0.25">
      <c r="A19" t="s">
        <v>421</v>
      </c>
      <c r="B19" s="6" t="s">
        <v>224</v>
      </c>
      <c r="C19" s="6" t="s">
        <v>224</v>
      </c>
    </row>
    <row r="20" spans="1:3" x14ac:dyDescent="0.25">
      <c r="A20" t="s">
        <v>428</v>
      </c>
      <c r="B20" s="6" t="s">
        <v>224</v>
      </c>
      <c r="C20" s="6" t="s">
        <v>224</v>
      </c>
    </row>
    <row r="21" spans="1:3" x14ac:dyDescent="0.25">
      <c r="A21" t="s">
        <v>432</v>
      </c>
      <c r="B21" s="6" t="s">
        <v>224</v>
      </c>
      <c r="C21" s="6" t="s">
        <v>248</v>
      </c>
    </row>
    <row r="22" spans="1:3" x14ac:dyDescent="0.25">
      <c r="A22" t="s">
        <v>437</v>
      </c>
      <c r="B22" s="6" t="s">
        <v>224</v>
      </c>
      <c r="C22" s="6" t="s">
        <v>224</v>
      </c>
    </row>
    <row r="23" spans="1:3" x14ac:dyDescent="0.25">
      <c r="A23" t="s">
        <v>444</v>
      </c>
      <c r="B23" t="s">
        <v>224</v>
      </c>
      <c r="C23" t="s">
        <v>224</v>
      </c>
    </row>
    <row r="24" spans="1:3" x14ac:dyDescent="0.25">
      <c r="A24" s="4" t="s">
        <v>450</v>
      </c>
      <c r="B24" s="4" t="s">
        <v>752</v>
      </c>
      <c r="C24" s="4" t="s">
        <v>554</v>
      </c>
    </row>
    <row r="26" spans="1:3" x14ac:dyDescent="0.25">
      <c r="A26" t="s">
        <v>289</v>
      </c>
    </row>
    <row r="27" spans="1:3" x14ac:dyDescent="0.25">
      <c r="A27" t="s">
        <v>679</v>
      </c>
    </row>
    <row r="28" spans="1:3" x14ac:dyDescent="0.25">
      <c r="A28" t="s">
        <v>2317</v>
      </c>
    </row>
    <row r="29" spans="1:3" x14ac:dyDescent="0.25">
      <c r="A29" t="s">
        <v>980</v>
      </c>
    </row>
    <row r="31" spans="1:3" x14ac:dyDescent="0.25">
      <c r="A31" t="s">
        <v>297</v>
      </c>
    </row>
    <row r="32" spans="1:3" x14ac:dyDescent="0.25">
      <c r="A32" t="s">
        <v>3231</v>
      </c>
    </row>
    <row r="34" spans="1:1" x14ac:dyDescent="0.25">
      <c r="A34" t="s">
        <v>460</v>
      </c>
    </row>
    <row r="35" spans="1:1" x14ac:dyDescent="0.25">
      <c r="A35" t="s">
        <v>461</v>
      </c>
    </row>
  </sheetData>
  <pageMargins left="0.7" right="0.7" top="0.75" bottom="0.75" header="0.3" footer="0.3"/>
  <pageSetup paperSize="9" orientation="portrait" horizontalDpi="300" verticalDpi="300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dimension ref="A1:C34"/>
  <sheetViews>
    <sheetView workbookViewId="0"/>
  </sheetViews>
  <sheetFormatPr defaultColWidth="11.42578125" defaultRowHeight="15" x14ac:dyDescent="0.25"/>
  <cols>
    <col min="1" max="1" width="54.7109375" customWidth="1"/>
    <col min="2" max="2" width="90.7109375" customWidth="1"/>
  </cols>
  <sheetData>
    <row r="1" spans="1:3" x14ac:dyDescent="0.25">
      <c r="A1" s="4" t="s">
        <v>200</v>
      </c>
      <c r="B1" s="6"/>
      <c r="C1" s="1" t="str">
        <f>HYPERLINK("#'INDEX'!A1", "Back to INDEX")</f>
        <v>Back to INDEX</v>
      </c>
    </row>
    <row r="2" spans="1:3" x14ac:dyDescent="0.25">
      <c r="A2" s="3" t="s">
        <v>204</v>
      </c>
      <c r="B2" s="5" t="s">
        <v>2284</v>
      </c>
    </row>
    <row r="3" spans="1:3" x14ac:dyDescent="0.25">
      <c r="A3" t="s">
        <v>326</v>
      </c>
      <c r="B3" s="6" t="s">
        <v>621</v>
      </c>
    </row>
    <row r="4" spans="1:3" x14ac:dyDescent="0.25">
      <c r="A4" t="s">
        <v>331</v>
      </c>
      <c r="B4" s="6" t="s">
        <v>2488</v>
      </c>
    </row>
    <row r="5" spans="1:3" x14ac:dyDescent="0.25">
      <c r="A5" t="s">
        <v>337</v>
      </c>
      <c r="B5" s="6" t="s">
        <v>397</v>
      </c>
    </row>
    <row r="6" spans="1:3" x14ac:dyDescent="0.25">
      <c r="A6" t="s">
        <v>344</v>
      </c>
      <c r="B6" s="6" t="s">
        <v>523</v>
      </c>
    </row>
    <row r="7" spans="1:3" x14ac:dyDescent="0.25">
      <c r="A7" t="s">
        <v>350</v>
      </c>
      <c r="B7" s="6" t="s">
        <v>224</v>
      </c>
    </row>
    <row r="8" spans="1:3" x14ac:dyDescent="0.25">
      <c r="A8" t="s">
        <v>357</v>
      </c>
      <c r="B8" s="6" t="s">
        <v>696</v>
      </c>
    </row>
    <row r="9" spans="1:3" x14ac:dyDescent="0.25">
      <c r="A9" t="s">
        <v>364</v>
      </c>
      <c r="B9" s="6" t="s">
        <v>368</v>
      </c>
    </row>
    <row r="10" spans="1:3" x14ac:dyDescent="0.25">
      <c r="A10" t="s">
        <v>371</v>
      </c>
      <c r="B10" s="6" t="s">
        <v>314</v>
      </c>
    </row>
    <row r="11" spans="1:3" x14ac:dyDescent="0.25">
      <c r="A11" t="s">
        <v>377</v>
      </c>
      <c r="B11" s="6" t="s">
        <v>420</v>
      </c>
    </row>
    <row r="12" spans="1:3" x14ac:dyDescent="0.25">
      <c r="A12" t="s">
        <v>384</v>
      </c>
      <c r="B12" s="6" t="s">
        <v>224</v>
      </c>
    </row>
    <row r="13" spans="1:3" x14ac:dyDescent="0.25">
      <c r="A13" t="s">
        <v>389</v>
      </c>
      <c r="B13" s="6" t="s">
        <v>511</v>
      </c>
    </row>
    <row r="14" spans="1:3" x14ac:dyDescent="0.25">
      <c r="A14" t="s">
        <v>394</v>
      </c>
      <c r="B14" s="6" t="s">
        <v>584</v>
      </c>
    </row>
    <row r="15" spans="1:3" x14ac:dyDescent="0.25">
      <c r="A15" t="s">
        <v>400</v>
      </c>
      <c r="B15" s="6" t="s">
        <v>559</v>
      </c>
    </row>
    <row r="16" spans="1:3" x14ac:dyDescent="0.25">
      <c r="A16" t="s">
        <v>403</v>
      </c>
      <c r="B16" s="6" t="s">
        <v>246</v>
      </c>
    </row>
    <row r="17" spans="1:2" x14ac:dyDescent="0.25">
      <c r="A17" t="s">
        <v>409</v>
      </c>
      <c r="B17" s="6" t="s">
        <v>3313</v>
      </c>
    </row>
    <row r="18" spans="1:2" x14ac:dyDescent="0.25">
      <c r="A18" t="s">
        <v>415</v>
      </c>
      <c r="B18" s="6" t="s">
        <v>224</v>
      </c>
    </row>
    <row r="19" spans="1:2" x14ac:dyDescent="0.25">
      <c r="A19" t="s">
        <v>421</v>
      </c>
      <c r="B19" s="6" t="s">
        <v>2489</v>
      </c>
    </row>
    <row r="20" spans="1:2" x14ac:dyDescent="0.25">
      <c r="A20" t="s">
        <v>428</v>
      </c>
      <c r="B20" s="6" t="s">
        <v>224</v>
      </c>
    </row>
    <row r="21" spans="1:2" x14ac:dyDescent="0.25">
      <c r="A21" t="s">
        <v>432</v>
      </c>
      <c r="B21" s="6" t="s">
        <v>487</v>
      </c>
    </row>
    <row r="22" spans="1:2" x14ac:dyDescent="0.25">
      <c r="A22" t="s">
        <v>437</v>
      </c>
      <c r="B22" s="6" t="s">
        <v>505</v>
      </c>
    </row>
    <row r="23" spans="1:2" x14ac:dyDescent="0.25">
      <c r="A23" t="s">
        <v>444</v>
      </c>
      <c r="B23" t="s">
        <v>224</v>
      </c>
    </row>
    <row r="24" spans="1:2" x14ac:dyDescent="0.25">
      <c r="A24" s="4" t="s">
        <v>450</v>
      </c>
      <c r="B24" s="4" t="s">
        <v>905</v>
      </c>
    </row>
    <row r="26" spans="1:2" x14ac:dyDescent="0.25">
      <c r="A26" t="s">
        <v>289</v>
      </c>
    </row>
    <row r="27" spans="1:2" x14ac:dyDescent="0.25">
      <c r="A27" t="s">
        <v>586</v>
      </c>
    </row>
    <row r="28" spans="1:2" x14ac:dyDescent="0.25">
      <c r="A28" t="s">
        <v>2317</v>
      </c>
    </row>
    <row r="30" spans="1:2" x14ac:dyDescent="0.25">
      <c r="A30" t="s">
        <v>297</v>
      </c>
    </row>
    <row r="31" spans="1:2" x14ac:dyDescent="0.25">
      <c r="A31" t="s">
        <v>3314</v>
      </c>
    </row>
    <row r="33" spans="1:1" x14ac:dyDescent="0.25">
      <c r="A33" t="s">
        <v>460</v>
      </c>
    </row>
    <row r="34" spans="1:1" x14ac:dyDescent="0.25">
      <c r="A34" t="s">
        <v>461</v>
      </c>
    </row>
  </sheetData>
  <pageMargins left="0.7" right="0.7" top="0.75" bottom="0.75" header="0.3" footer="0.3"/>
  <pageSetup paperSize="9" orientation="portrait" horizontalDpi="300" verticalDpi="300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dimension ref="A1:C34"/>
  <sheetViews>
    <sheetView workbookViewId="0"/>
  </sheetViews>
  <sheetFormatPr defaultColWidth="11.42578125" defaultRowHeight="15" x14ac:dyDescent="0.25"/>
  <cols>
    <col min="1" max="1" width="54.7109375" customWidth="1"/>
    <col min="2" max="2" width="90.7109375" customWidth="1"/>
  </cols>
  <sheetData>
    <row r="1" spans="1:3" x14ac:dyDescent="0.25">
      <c r="A1" s="4" t="s">
        <v>201</v>
      </c>
      <c r="B1" s="6"/>
      <c r="C1" s="1" t="str">
        <f>HYPERLINK("#'INDEX'!A1", "Back to INDEX")</f>
        <v>Back to INDEX</v>
      </c>
    </row>
    <row r="2" spans="1:3" x14ac:dyDescent="0.25">
      <c r="A2" s="3" t="s">
        <v>204</v>
      </c>
      <c r="B2" s="5" t="s">
        <v>2284</v>
      </c>
    </row>
    <row r="3" spans="1:3" x14ac:dyDescent="0.25">
      <c r="A3" t="s">
        <v>326</v>
      </c>
      <c r="B3" s="6" t="s">
        <v>769</v>
      </c>
    </row>
    <row r="4" spans="1:3" x14ac:dyDescent="0.25">
      <c r="A4" t="s">
        <v>331</v>
      </c>
      <c r="B4" s="6" t="s">
        <v>585</v>
      </c>
    </row>
    <row r="5" spans="1:3" x14ac:dyDescent="0.25">
      <c r="A5" t="s">
        <v>337</v>
      </c>
      <c r="B5" s="6" t="s">
        <v>257</v>
      </c>
    </row>
    <row r="6" spans="1:3" x14ac:dyDescent="0.25">
      <c r="A6" t="s">
        <v>344</v>
      </c>
      <c r="B6" s="6" t="s">
        <v>507</v>
      </c>
    </row>
    <row r="7" spans="1:3" x14ac:dyDescent="0.25">
      <c r="A7" t="s">
        <v>350</v>
      </c>
      <c r="B7" s="6" t="s">
        <v>379</v>
      </c>
    </row>
    <row r="8" spans="1:3" x14ac:dyDescent="0.25">
      <c r="A8" t="s">
        <v>357</v>
      </c>
      <c r="B8" s="6" t="s">
        <v>953</v>
      </c>
    </row>
    <row r="9" spans="1:3" x14ac:dyDescent="0.25">
      <c r="A9" t="s">
        <v>364</v>
      </c>
      <c r="B9" s="6" t="s">
        <v>556</v>
      </c>
    </row>
    <row r="10" spans="1:3" x14ac:dyDescent="0.25">
      <c r="A10" t="s">
        <v>371</v>
      </c>
      <c r="B10" s="6" t="s">
        <v>677</v>
      </c>
    </row>
    <row r="11" spans="1:3" x14ac:dyDescent="0.25">
      <c r="A11" t="s">
        <v>377</v>
      </c>
      <c r="B11" s="6" t="s">
        <v>224</v>
      </c>
    </row>
    <row r="12" spans="1:3" x14ac:dyDescent="0.25">
      <c r="A12" t="s">
        <v>384</v>
      </c>
      <c r="B12" s="6" t="s">
        <v>224</v>
      </c>
    </row>
    <row r="13" spans="1:3" x14ac:dyDescent="0.25">
      <c r="A13" t="s">
        <v>389</v>
      </c>
      <c r="B13" s="6" t="s">
        <v>224</v>
      </c>
    </row>
    <row r="14" spans="1:3" x14ac:dyDescent="0.25">
      <c r="A14" t="s">
        <v>394</v>
      </c>
      <c r="B14" s="6" t="s">
        <v>260</v>
      </c>
    </row>
    <row r="15" spans="1:3" x14ac:dyDescent="0.25">
      <c r="A15" t="s">
        <v>400</v>
      </c>
      <c r="B15" s="6" t="s">
        <v>508</v>
      </c>
    </row>
    <row r="16" spans="1:3" x14ac:dyDescent="0.25">
      <c r="A16" t="s">
        <v>403</v>
      </c>
      <c r="B16" s="6" t="s">
        <v>418</v>
      </c>
    </row>
    <row r="17" spans="1:2" x14ac:dyDescent="0.25">
      <c r="A17" t="s">
        <v>409</v>
      </c>
      <c r="B17" s="6" t="s">
        <v>238</v>
      </c>
    </row>
    <row r="18" spans="1:2" x14ac:dyDescent="0.25">
      <c r="A18" t="s">
        <v>415</v>
      </c>
      <c r="B18" s="6" t="s">
        <v>520</v>
      </c>
    </row>
    <row r="19" spans="1:2" x14ac:dyDescent="0.25">
      <c r="A19" t="s">
        <v>421</v>
      </c>
      <c r="B19" s="6" t="s">
        <v>224</v>
      </c>
    </row>
    <row r="20" spans="1:2" x14ac:dyDescent="0.25">
      <c r="A20" t="s">
        <v>428</v>
      </c>
      <c r="B20" s="6" t="s">
        <v>815</v>
      </c>
    </row>
    <row r="21" spans="1:2" x14ac:dyDescent="0.25">
      <c r="A21" t="s">
        <v>432</v>
      </c>
      <c r="B21" s="6" t="s">
        <v>585</v>
      </c>
    </row>
    <row r="22" spans="1:2" x14ac:dyDescent="0.25">
      <c r="A22" t="s">
        <v>437</v>
      </c>
      <c r="B22" s="6" t="s">
        <v>597</v>
      </c>
    </row>
    <row r="23" spans="1:2" x14ac:dyDescent="0.25">
      <c r="A23" t="s">
        <v>444</v>
      </c>
      <c r="B23" t="s">
        <v>224</v>
      </c>
    </row>
    <row r="24" spans="1:2" x14ac:dyDescent="0.25">
      <c r="A24" s="4" t="s">
        <v>450</v>
      </c>
      <c r="B24" s="4" t="s">
        <v>245</v>
      </c>
    </row>
    <row r="26" spans="1:2" x14ac:dyDescent="0.25">
      <c r="A26" t="s">
        <v>289</v>
      </c>
    </row>
    <row r="27" spans="1:2" x14ac:dyDescent="0.25">
      <c r="A27" t="s">
        <v>665</v>
      </c>
    </row>
    <row r="28" spans="1:2" x14ac:dyDescent="0.25">
      <c r="A28" t="s">
        <v>2317</v>
      </c>
    </row>
    <row r="30" spans="1:2" x14ac:dyDescent="0.25">
      <c r="A30" t="s">
        <v>297</v>
      </c>
    </row>
    <row r="31" spans="1:2" x14ac:dyDescent="0.25">
      <c r="A31" t="s">
        <v>3314</v>
      </c>
    </row>
    <row r="33" spans="1:1" x14ac:dyDescent="0.25">
      <c r="A33" t="s">
        <v>460</v>
      </c>
    </row>
    <row r="34" spans="1:1" x14ac:dyDescent="0.25">
      <c r="A34" t="s">
        <v>461</v>
      </c>
    </row>
  </sheetData>
  <pageMargins left="0.7" right="0.7" top="0.75" bottom="0.75" header="0.3" footer="0.3"/>
  <pageSetup paperSize="9" orientation="portrait" horizontalDpi="300" verticalDpi="300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dimension ref="A1:C34"/>
  <sheetViews>
    <sheetView workbookViewId="0"/>
  </sheetViews>
  <sheetFormatPr defaultColWidth="11.42578125" defaultRowHeight="15" x14ac:dyDescent="0.25"/>
  <cols>
    <col min="1" max="1" width="54.7109375" customWidth="1"/>
    <col min="2" max="2" width="90.7109375" customWidth="1"/>
  </cols>
  <sheetData>
    <row r="1" spans="1:3" x14ac:dyDescent="0.25">
      <c r="A1" s="4" t="s">
        <v>202</v>
      </c>
      <c r="B1" s="6"/>
      <c r="C1" s="1" t="str">
        <f>HYPERLINK("#'INDEX'!A1", "Back to INDEX")</f>
        <v>Back to INDEX</v>
      </c>
    </row>
    <row r="2" spans="1:3" x14ac:dyDescent="0.25">
      <c r="A2" s="3" t="s">
        <v>204</v>
      </c>
      <c r="B2" s="5" t="s">
        <v>2284</v>
      </c>
    </row>
    <row r="3" spans="1:3" x14ac:dyDescent="0.25">
      <c r="A3" t="s">
        <v>326</v>
      </c>
      <c r="B3" s="6" t="s">
        <v>561</v>
      </c>
    </row>
    <row r="4" spans="1:3" x14ac:dyDescent="0.25">
      <c r="A4" t="s">
        <v>331</v>
      </c>
      <c r="B4" s="6" t="s">
        <v>512</v>
      </c>
    </row>
    <row r="5" spans="1:3" x14ac:dyDescent="0.25">
      <c r="A5" t="s">
        <v>337</v>
      </c>
      <c r="B5" s="6" t="s">
        <v>259</v>
      </c>
    </row>
    <row r="6" spans="1:3" x14ac:dyDescent="0.25">
      <c r="A6" t="s">
        <v>344</v>
      </c>
      <c r="B6" s="6" t="s">
        <v>224</v>
      </c>
    </row>
    <row r="7" spans="1:3" x14ac:dyDescent="0.25">
      <c r="A7" t="s">
        <v>350</v>
      </c>
      <c r="B7" s="6" t="s">
        <v>253</v>
      </c>
    </row>
    <row r="8" spans="1:3" x14ac:dyDescent="0.25">
      <c r="A8" t="s">
        <v>357</v>
      </c>
      <c r="B8" s="6" t="s">
        <v>847</v>
      </c>
    </row>
    <row r="9" spans="1:3" x14ac:dyDescent="0.25">
      <c r="A9" t="s">
        <v>364</v>
      </c>
      <c r="B9" s="6" t="s">
        <v>474</v>
      </c>
    </row>
    <row r="10" spans="1:3" x14ac:dyDescent="0.25">
      <c r="A10" t="s">
        <v>371</v>
      </c>
      <c r="B10" s="6" t="s">
        <v>224</v>
      </c>
    </row>
    <row r="11" spans="1:3" x14ac:dyDescent="0.25">
      <c r="A11" t="s">
        <v>377</v>
      </c>
      <c r="B11" s="6" t="s">
        <v>224</v>
      </c>
    </row>
    <row r="12" spans="1:3" x14ac:dyDescent="0.25">
      <c r="A12" t="s">
        <v>384</v>
      </c>
      <c r="B12" s="6" t="s">
        <v>224</v>
      </c>
    </row>
    <row r="13" spans="1:3" x14ac:dyDescent="0.25">
      <c r="A13" t="s">
        <v>389</v>
      </c>
      <c r="B13" s="6" t="s">
        <v>224</v>
      </c>
    </row>
    <row r="14" spans="1:3" x14ac:dyDescent="0.25">
      <c r="A14" t="s">
        <v>394</v>
      </c>
      <c r="B14" s="6" t="s">
        <v>224</v>
      </c>
    </row>
    <row r="15" spans="1:3" x14ac:dyDescent="0.25">
      <c r="A15" t="s">
        <v>400</v>
      </c>
      <c r="B15" s="6" t="s">
        <v>866</v>
      </c>
    </row>
    <row r="16" spans="1:3" x14ac:dyDescent="0.25">
      <c r="A16" t="s">
        <v>403</v>
      </c>
      <c r="B16" s="6" t="s">
        <v>386</v>
      </c>
    </row>
    <row r="17" spans="1:2" x14ac:dyDescent="0.25">
      <c r="A17" t="s">
        <v>409</v>
      </c>
      <c r="B17" s="6" t="s">
        <v>2419</v>
      </c>
    </row>
    <row r="18" spans="1:2" x14ac:dyDescent="0.25">
      <c r="A18" t="s">
        <v>415</v>
      </c>
      <c r="B18" s="6" t="s">
        <v>204</v>
      </c>
    </row>
    <row r="19" spans="1:2" x14ac:dyDescent="0.25">
      <c r="A19" t="s">
        <v>421</v>
      </c>
      <c r="B19" s="6" t="s">
        <v>224</v>
      </c>
    </row>
    <row r="20" spans="1:2" x14ac:dyDescent="0.25">
      <c r="A20" t="s">
        <v>428</v>
      </c>
      <c r="B20" s="6" t="s">
        <v>224</v>
      </c>
    </row>
    <row r="21" spans="1:2" x14ac:dyDescent="0.25">
      <c r="A21" t="s">
        <v>432</v>
      </c>
      <c r="B21" s="6" t="s">
        <v>224</v>
      </c>
    </row>
    <row r="22" spans="1:2" x14ac:dyDescent="0.25">
      <c r="A22" t="s">
        <v>437</v>
      </c>
      <c r="B22" s="6" t="s">
        <v>224</v>
      </c>
    </row>
    <row r="23" spans="1:2" x14ac:dyDescent="0.25">
      <c r="A23" t="s">
        <v>444</v>
      </c>
      <c r="B23" t="s">
        <v>224</v>
      </c>
    </row>
    <row r="24" spans="1:2" x14ac:dyDescent="0.25">
      <c r="A24" s="4" t="s">
        <v>450</v>
      </c>
      <c r="B24" s="4" t="s">
        <v>467</v>
      </c>
    </row>
    <row r="26" spans="1:2" x14ac:dyDescent="0.25">
      <c r="A26" t="s">
        <v>289</v>
      </c>
    </row>
    <row r="27" spans="1:2" x14ac:dyDescent="0.25">
      <c r="A27" t="s">
        <v>679</v>
      </c>
    </row>
    <row r="28" spans="1:2" x14ac:dyDescent="0.25">
      <c r="A28" t="s">
        <v>2317</v>
      </c>
    </row>
    <row r="30" spans="1:2" x14ac:dyDescent="0.25">
      <c r="A30" t="s">
        <v>297</v>
      </c>
    </row>
    <row r="31" spans="1:2" x14ac:dyDescent="0.25">
      <c r="A31" t="s">
        <v>3314</v>
      </c>
    </row>
    <row r="33" spans="1:1" x14ac:dyDescent="0.25">
      <c r="A33" t="s">
        <v>460</v>
      </c>
    </row>
    <row r="34" spans="1:1" x14ac:dyDescent="0.25">
      <c r="A34" t="s">
        <v>461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38"/>
  <sheetViews>
    <sheetView workbookViewId="0"/>
  </sheetViews>
  <sheetFormatPr defaultColWidth="11.42578125" defaultRowHeight="15" x14ac:dyDescent="0.25"/>
  <cols>
    <col min="1" max="1" width="54.7109375" customWidth="1"/>
    <col min="2" max="7" width="30.7109375" customWidth="1"/>
  </cols>
  <sheetData>
    <row r="1" spans="1:8" x14ac:dyDescent="0.25">
      <c r="A1" s="4" t="s">
        <v>25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ht="25.5" x14ac:dyDescent="0.25">
      <c r="A2" s="3" t="s">
        <v>204</v>
      </c>
      <c r="B2" s="5" t="s">
        <v>320</v>
      </c>
      <c r="C2" s="5" t="s">
        <v>321</v>
      </c>
      <c r="D2" s="5" t="s">
        <v>872</v>
      </c>
      <c r="E2" s="5" t="s">
        <v>873</v>
      </c>
      <c r="F2" s="5" t="s">
        <v>324</v>
      </c>
      <c r="G2" s="5" t="s">
        <v>325</v>
      </c>
    </row>
    <row r="3" spans="1:8" x14ac:dyDescent="0.25">
      <c r="A3" t="s">
        <v>326</v>
      </c>
      <c r="B3" s="6" t="s">
        <v>874</v>
      </c>
      <c r="C3" s="6" t="s">
        <v>875</v>
      </c>
      <c r="D3" s="6" t="s">
        <v>329</v>
      </c>
      <c r="E3" s="6" t="s">
        <v>736</v>
      </c>
      <c r="F3" s="6" t="s">
        <v>309</v>
      </c>
      <c r="G3" s="6" t="s">
        <v>233</v>
      </c>
    </row>
    <row r="4" spans="1:8" x14ac:dyDescent="0.25">
      <c r="A4" t="s">
        <v>331</v>
      </c>
      <c r="B4" s="6" t="s">
        <v>733</v>
      </c>
      <c r="C4" s="6" t="s">
        <v>730</v>
      </c>
      <c r="D4" s="6" t="s">
        <v>407</v>
      </c>
      <c r="E4" s="6" t="s">
        <v>831</v>
      </c>
      <c r="F4" s="6" t="s">
        <v>791</v>
      </c>
      <c r="G4" s="6" t="s">
        <v>836</v>
      </c>
    </row>
    <row r="5" spans="1:8" x14ac:dyDescent="0.25">
      <c r="A5" t="s">
        <v>337</v>
      </c>
      <c r="B5" s="6" t="s">
        <v>214</v>
      </c>
      <c r="C5" s="6" t="s">
        <v>859</v>
      </c>
      <c r="D5" s="6" t="s">
        <v>603</v>
      </c>
      <c r="E5" s="6" t="s">
        <v>844</v>
      </c>
      <c r="F5" s="6" t="s">
        <v>876</v>
      </c>
      <c r="G5" s="6" t="s">
        <v>597</v>
      </c>
    </row>
    <row r="6" spans="1:8" x14ac:dyDescent="0.25">
      <c r="A6" t="s">
        <v>344</v>
      </c>
      <c r="B6" s="6" t="s">
        <v>837</v>
      </c>
      <c r="C6" s="6" t="s">
        <v>877</v>
      </c>
      <c r="D6" s="6" t="s">
        <v>671</v>
      </c>
      <c r="E6" s="6" t="s">
        <v>468</v>
      </c>
      <c r="F6" s="6" t="s">
        <v>360</v>
      </c>
      <c r="G6" s="6" t="s">
        <v>239</v>
      </c>
    </row>
    <row r="7" spans="1:8" x14ac:dyDescent="0.25">
      <c r="A7" t="s">
        <v>350</v>
      </c>
      <c r="B7" s="6" t="s">
        <v>469</v>
      </c>
      <c r="C7" s="6" t="s">
        <v>341</v>
      </c>
      <c r="D7" s="6" t="s">
        <v>620</v>
      </c>
      <c r="E7" s="6" t="s">
        <v>248</v>
      </c>
      <c r="F7" s="6" t="s">
        <v>313</v>
      </c>
      <c r="G7" s="6" t="s">
        <v>659</v>
      </c>
    </row>
    <row r="8" spans="1:8" x14ac:dyDescent="0.25">
      <c r="A8" t="s">
        <v>357</v>
      </c>
      <c r="B8" s="6" t="s">
        <v>745</v>
      </c>
      <c r="C8" s="6" t="s">
        <v>755</v>
      </c>
      <c r="D8" s="6" t="s">
        <v>503</v>
      </c>
      <c r="E8" s="6" t="s">
        <v>620</v>
      </c>
      <c r="F8" s="6" t="s">
        <v>763</v>
      </c>
      <c r="G8" s="6" t="s">
        <v>560</v>
      </c>
    </row>
    <row r="9" spans="1:8" x14ac:dyDescent="0.25">
      <c r="A9" t="s">
        <v>364</v>
      </c>
      <c r="B9" s="6" t="s">
        <v>365</v>
      </c>
      <c r="C9" s="6" t="s">
        <v>366</v>
      </c>
      <c r="D9" s="6" t="s">
        <v>367</v>
      </c>
      <c r="E9" s="6" t="s">
        <v>368</v>
      </c>
      <c r="F9" s="6" t="s">
        <v>369</v>
      </c>
      <c r="G9" s="6" t="s">
        <v>370</v>
      </c>
    </row>
    <row r="10" spans="1:8" x14ac:dyDescent="0.25">
      <c r="A10" t="s">
        <v>371</v>
      </c>
      <c r="B10" s="6" t="s">
        <v>372</v>
      </c>
      <c r="C10" s="6" t="s">
        <v>414</v>
      </c>
      <c r="D10" s="6" t="s">
        <v>621</v>
      </c>
      <c r="E10" s="6" t="s">
        <v>517</v>
      </c>
      <c r="F10" s="6" t="s">
        <v>375</v>
      </c>
      <c r="G10" s="6" t="s">
        <v>376</v>
      </c>
    </row>
    <row r="11" spans="1:8" x14ac:dyDescent="0.25">
      <c r="A11" t="s">
        <v>377</v>
      </c>
      <c r="B11" s="6" t="s">
        <v>378</v>
      </c>
      <c r="C11" s="6" t="s">
        <v>379</v>
      </c>
      <c r="D11" s="6" t="s">
        <v>380</v>
      </c>
      <c r="E11" s="6" t="s">
        <v>381</v>
      </c>
      <c r="F11" s="6" t="s">
        <v>382</v>
      </c>
      <c r="G11" s="6" t="s">
        <v>383</v>
      </c>
    </row>
    <row r="12" spans="1:8" x14ac:dyDescent="0.25">
      <c r="A12" t="s">
        <v>384</v>
      </c>
      <c r="B12" s="6" t="s">
        <v>224</v>
      </c>
      <c r="C12" s="6" t="s">
        <v>380</v>
      </c>
      <c r="D12" s="6" t="s">
        <v>233</v>
      </c>
      <c r="E12" s="6" t="s">
        <v>386</v>
      </c>
      <c r="F12" s="6" t="s">
        <v>564</v>
      </c>
      <c r="G12" s="6" t="s">
        <v>388</v>
      </c>
    </row>
    <row r="13" spans="1:8" x14ac:dyDescent="0.25">
      <c r="A13" t="s">
        <v>389</v>
      </c>
      <c r="B13" s="6" t="s">
        <v>390</v>
      </c>
      <c r="C13" s="6" t="s">
        <v>391</v>
      </c>
      <c r="D13" s="6" t="s">
        <v>349</v>
      </c>
      <c r="E13" s="6" t="s">
        <v>392</v>
      </c>
      <c r="F13" s="6" t="s">
        <v>393</v>
      </c>
      <c r="G13" s="6" t="s">
        <v>380</v>
      </c>
    </row>
    <row r="14" spans="1:8" x14ac:dyDescent="0.25">
      <c r="A14" t="s">
        <v>394</v>
      </c>
      <c r="B14" s="6" t="s">
        <v>365</v>
      </c>
      <c r="C14" s="6" t="s">
        <v>395</v>
      </c>
      <c r="D14" s="6" t="s">
        <v>396</v>
      </c>
      <c r="E14" s="6" t="s">
        <v>397</v>
      </c>
      <c r="F14" s="6" t="s">
        <v>398</v>
      </c>
      <c r="G14" s="6" t="s">
        <v>399</v>
      </c>
    </row>
    <row r="15" spans="1:8" x14ac:dyDescent="0.25">
      <c r="A15" t="s">
        <v>400</v>
      </c>
      <c r="B15" s="6" t="s">
        <v>878</v>
      </c>
      <c r="C15" s="6" t="s">
        <v>515</v>
      </c>
      <c r="D15" s="6" t="s">
        <v>867</v>
      </c>
      <c r="E15" s="6" t="s">
        <v>369</v>
      </c>
      <c r="F15" s="6" t="s">
        <v>879</v>
      </c>
      <c r="G15" s="6" t="s">
        <v>386</v>
      </c>
    </row>
    <row r="16" spans="1:8" x14ac:dyDescent="0.25">
      <c r="A16" t="s">
        <v>403</v>
      </c>
      <c r="B16" s="6" t="s">
        <v>880</v>
      </c>
      <c r="C16" s="6" t="s">
        <v>213</v>
      </c>
      <c r="D16" s="6" t="s">
        <v>518</v>
      </c>
      <c r="E16" s="6" t="s">
        <v>736</v>
      </c>
      <c r="F16" s="6" t="s">
        <v>632</v>
      </c>
      <c r="G16" s="6" t="s">
        <v>238</v>
      </c>
    </row>
    <row r="17" spans="1:7" x14ac:dyDescent="0.25">
      <c r="A17" t="s">
        <v>409</v>
      </c>
      <c r="B17" s="6" t="s">
        <v>433</v>
      </c>
      <c r="C17" s="6" t="s">
        <v>881</v>
      </c>
      <c r="D17" s="6" t="s">
        <v>706</v>
      </c>
      <c r="E17" s="6" t="s">
        <v>689</v>
      </c>
      <c r="F17" s="6" t="s">
        <v>658</v>
      </c>
      <c r="G17" s="6" t="s">
        <v>234</v>
      </c>
    </row>
    <row r="18" spans="1:7" x14ac:dyDescent="0.25">
      <c r="A18" t="s">
        <v>415</v>
      </c>
      <c r="B18" s="6" t="s">
        <v>351</v>
      </c>
      <c r="C18" s="6" t="s">
        <v>339</v>
      </c>
      <c r="D18" s="6" t="s">
        <v>336</v>
      </c>
      <c r="E18" s="6" t="s">
        <v>397</v>
      </c>
      <c r="F18" s="6" t="s">
        <v>496</v>
      </c>
      <c r="G18" s="6" t="s">
        <v>849</v>
      </c>
    </row>
    <row r="19" spans="1:7" x14ac:dyDescent="0.25">
      <c r="A19" t="s">
        <v>421</v>
      </c>
      <c r="B19" s="6" t="s">
        <v>882</v>
      </c>
      <c r="C19" s="6" t="s">
        <v>308</v>
      </c>
      <c r="D19" s="6" t="s">
        <v>803</v>
      </c>
      <c r="E19" s="6" t="s">
        <v>790</v>
      </c>
      <c r="F19" s="6" t="s">
        <v>361</v>
      </c>
      <c r="G19" s="6" t="s">
        <v>883</v>
      </c>
    </row>
    <row r="20" spans="1:7" x14ac:dyDescent="0.25">
      <c r="A20" t="s">
        <v>428</v>
      </c>
      <c r="B20" s="6" t="s">
        <v>429</v>
      </c>
      <c r="C20" s="6" t="s">
        <v>229</v>
      </c>
      <c r="D20" s="6" t="s">
        <v>353</v>
      </c>
      <c r="E20" s="6" t="s">
        <v>430</v>
      </c>
      <c r="F20" s="6" t="s">
        <v>397</v>
      </c>
      <c r="G20" s="6" t="s">
        <v>431</v>
      </c>
    </row>
    <row r="21" spans="1:7" x14ac:dyDescent="0.25">
      <c r="A21" t="s">
        <v>432</v>
      </c>
      <c r="B21" s="6" t="s">
        <v>438</v>
      </c>
      <c r="C21" s="6" t="s">
        <v>865</v>
      </c>
      <c r="D21" s="6" t="s">
        <v>654</v>
      </c>
      <c r="E21" s="6" t="s">
        <v>214</v>
      </c>
      <c r="F21" s="6" t="s">
        <v>776</v>
      </c>
      <c r="G21" s="6" t="s">
        <v>592</v>
      </c>
    </row>
    <row r="22" spans="1:7" x14ac:dyDescent="0.25">
      <c r="A22" t="s">
        <v>437</v>
      </c>
      <c r="B22" s="6" t="s">
        <v>884</v>
      </c>
      <c r="C22" s="6" t="s">
        <v>885</v>
      </c>
      <c r="D22" s="6" t="s">
        <v>330</v>
      </c>
      <c r="E22" s="6" t="s">
        <v>846</v>
      </c>
      <c r="F22" s="6" t="s">
        <v>499</v>
      </c>
      <c r="G22" s="6" t="s">
        <v>237</v>
      </c>
    </row>
    <row r="23" spans="1:7" x14ac:dyDescent="0.25">
      <c r="A23" t="s">
        <v>444</v>
      </c>
      <c r="B23" t="s">
        <v>224</v>
      </c>
      <c r="C23" t="s">
        <v>224</v>
      </c>
      <c r="D23" t="s">
        <v>224</v>
      </c>
      <c r="E23" t="s">
        <v>664</v>
      </c>
      <c r="F23" t="s">
        <v>224</v>
      </c>
      <c r="G23" t="s">
        <v>388</v>
      </c>
    </row>
    <row r="24" spans="1:7" x14ac:dyDescent="0.25">
      <c r="A24" s="4" t="s">
        <v>450</v>
      </c>
      <c r="B24" s="4" t="s">
        <v>213</v>
      </c>
      <c r="C24" s="4" t="s">
        <v>214</v>
      </c>
      <c r="D24" s="4" t="s">
        <v>232</v>
      </c>
      <c r="E24" s="4" t="s">
        <v>233</v>
      </c>
      <c r="F24" s="4" t="s">
        <v>248</v>
      </c>
      <c r="G24" s="4" t="s">
        <v>249</v>
      </c>
    </row>
    <row r="26" spans="1:7" x14ac:dyDescent="0.25">
      <c r="A26" t="s">
        <v>289</v>
      </c>
    </row>
    <row r="27" spans="1:7" x14ac:dyDescent="0.25">
      <c r="A27" t="s">
        <v>886</v>
      </c>
    </row>
    <row r="28" spans="1:7" x14ac:dyDescent="0.25">
      <c r="A28" t="s">
        <v>457</v>
      </c>
    </row>
    <row r="29" spans="1:7" x14ac:dyDescent="0.25">
      <c r="A29" t="s">
        <v>458</v>
      </c>
    </row>
    <row r="31" spans="1:7" x14ac:dyDescent="0.25">
      <c r="A31" t="s">
        <v>297</v>
      </c>
    </row>
    <row r="32" spans="1:7" x14ac:dyDescent="0.25">
      <c r="A32" t="s">
        <v>298</v>
      </c>
    </row>
    <row r="33" spans="1:1" x14ac:dyDescent="0.25">
      <c r="A33" t="s">
        <v>299</v>
      </c>
    </row>
    <row r="34" spans="1:1" x14ac:dyDescent="0.25">
      <c r="A34" t="s">
        <v>300</v>
      </c>
    </row>
    <row r="35" spans="1:1" x14ac:dyDescent="0.25">
      <c r="A35" t="s">
        <v>459</v>
      </c>
    </row>
    <row r="37" spans="1:1" x14ac:dyDescent="0.25">
      <c r="A37" t="s">
        <v>460</v>
      </c>
    </row>
    <row r="38" spans="1:1" x14ac:dyDescent="0.25">
      <c r="A38" t="s">
        <v>461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38"/>
  <sheetViews>
    <sheetView workbookViewId="0"/>
  </sheetViews>
  <sheetFormatPr defaultColWidth="11.42578125" defaultRowHeight="15" x14ac:dyDescent="0.25"/>
  <cols>
    <col min="1" max="1" width="54.7109375" customWidth="1"/>
    <col min="2" max="7" width="30.7109375" customWidth="1"/>
  </cols>
  <sheetData>
    <row r="1" spans="1:8" x14ac:dyDescent="0.25">
      <c r="A1" s="4" t="s">
        <v>26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ht="25.5" x14ac:dyDescent="0.25">
      <c r="A2" s="3" t="s">
        <v>204</v>
      </c>
      <c r="B2" s="5" t="s">
        <v>320</v>
      </c>
      <c r="C2" s="5" t="s">
        <v>321</v>
      </c>
      <c r="D2" s="5" t="s">
        <v>872</v>
      </c>
      <c r="E2" s="5" t="s">
        <v>873</v>
      </c>
      <c r="F2" s="5" t="s">
        <v>324</v>
      </c>
      <c r="G2" s="5" t="s">
        <v>325</v>
      </c>
    </row>
    <row r="3" spans="1:8" x14ac:dyDescent="0.25">
      <c r="A3" t="s">
        <v>326</v>
      </c>
      <c r="B3" s="6" t="s">
        <v>224</v>
      </c>
      <c r="C3" s="6" t="s">
        <v>224</v>
      </c>
      <c r="D3" s="6" t="s">
        <v>224</v>
      </c>
      <c r="E3" s="6" t="s">
        <v>224</v>
      </c>
      <c r="F3" s="6" t="s">
        <v>224</v>
      </c>
      <c r="G3" s="6" t="s">
        <v>224</v>
      </c>
    </row>
    <row r="4" spans="1:8" x14ac:dyDescent="0.25">
      <c r="A4" t="s">
        <v>331</v>
      </c>
      <c r="B4" s="6" t="s">
        <v>887</v>
      </c>
      <c r="C4" s="6" t="s">
        <v>819</v>
      </c>
      <c r="D4" s="6" t="s">
        <v>515</v>
      </c>
      <c r="E4" s="6" t="s">
        <v>774</v>
      </c>
      <c r="F4" s="6" t="s">
        <v>504</v>
      </c>
      <c r="G4" s="6" t="s">
        <v>669</v>
      </c>
    </row>
    <row r="5" spans="1:8" x14ac:dyDescent="0.25">
      <c r="A5" t="s">
        <v>337</v>
      </c>
      <c r="B5" s="6" t="s">
        <v>498</v>
      </c>
      <c r="C5" s="6" t="s">
        <v>514</v>
      </c>
      <c r="D5" s="6" t="s">
        <v>678</v>
      </c>
      <c r="E5" s="6" t="s">
        <v>482</v>
      </c>
      <c r="F5" s="6" t="s">
        <v>236</v>
      </c>
      <c r="G5" s="6" t="s">
        <v>467</v>
      </c>
    </row>
    <row r="6" spans="1:8" x14ac:dyDescent="0.25">
      <c r="A6" t="s">
        <v>344</v>
      </c>
      <c r="B6" s="6" t="s">
        <v>224</v>
      </c>
      <c r="C6" s="6" t="s">
        <v>224</v>
      </c>
      <c r="D6" s="6" t="s">
        <v>224</v>
      </c>
      <c r="E6" s="6" t="s">
        <v>224</v>
      </c>
      <c r="F6" s="6" t="s">
        <v>224</v>
      </c>
      <c r="G6" s="6" t="s">
        <v>224</v>
      </c>
    </row>
    <row r="7" spans="1:8" x14ac:dyDescent="0.25">
      <c r="A7" t="s">
        <v>350</v>
      </c>
      <c r="B7" s="6" t="s">
        <v>224</v>
      </c>
      <c r="C7" s="6" t="s">
        <v>224</v>
      </c>
      <c r="D7" s="6" t="s">
        <v>224</v>
      </c>
      <c r="E7" s="6" t="s">
        <v>224</v>
      </c>
      <c r="F7" s="6" t="s">
        <v>224</v>
      </c>
      <c r="G7" s="6" t="s">
        <v>224</v>
      </c>
    </row>
    <row r="8" spans="1:8" x14ac:dyDescent="0.25">
      <c r="A8" t="s">
        <v>357</v>
      </c>
      <c r="B8" s="6" t="s">
        <v>224</v>
      </c>
      <c r="C8" s="6" t="s">
        <v>224</v>
      </c>
      <c r="D8" s="6" t="s">
        <v>224</v>
      </c>
      <c r="E8" s="6" t="s">
        <v>224</v>
      </c>
      <c r="F8" s="6" t="s">
        <v>224</v>
      </c>
      <c r="G8" s="6" t="s">
        <v>224</v>
      </c>
    </row>
    <row r="9" spans="1:8" x14ac:dyDescent="0.25">
      <c r="A9" t="s">
        <v>364</v>
      </c>
      <c r="B9" s="6" t="s">
        <v>204</v>
      </c>
      <c r="C9" s="6" t="s">
        <v>204</v>
      </c>
      <c r="D9" s="6" t="s">
        <v>204</v>
      </c>
      <c r="E9" s="6" t="s">
        <v>204</v>
      </c>
      <c r="F9" s="6" t="s">
        <v>204</v>
      </c>
      <c r="G9" s="6" t="s">
        <v>204</v>
      </c>
    </row>
    <row r="10" spans="1:8" x14ac:dyDescent="0.25">
      <c r="A10" t="s">
        <v>371</v>
      </c>
      <c r="B10" s="6" t="s">
        <v>224</v>
      </c>
      <c r="C10" s="6" t="s">
        <v>416</v>
      </c>
      <c r="D10" s="6" t="s">
        <v>224</v>
      </c>
      <c r="E10" s="6" t="s">
        <v>776</v>
      </c>
      <c r="F10" s="6" t="s">
        <v>224</v>
      </c>
      <c r="G10" s="6" t="s">
        <v>478</v>
      </c>
    </row>
    <row r="11" spans="1:8" x14ac:dyDescent="0.25">
      <c r="A11" t="s">
        <v>377</v>
      </c>
      <c r="B11" s="6" t="s">
        <v>204</v>
      </c>
      <c r="C11" s="6" t="s">
        <v>204</v>
      </c>
      <c r="D11" s="6" t="s">
        <v>204</v>
      </c>
      <c r="E11" s="6" t="s">
        <v>204</v>
      </c>
      <c r="F11" s="6" t="s">
        <v>204</v>
      </c>
      <c r="G11" s="6" t="s">
        <v>204</v>
      </c>
    </row>
    <row r="12" spans="1:8" x14ac:dyDescent="0.25">
      <c r="A12" t="s">
        <v>384</v>
      </c>
      <c r="B12" s="6" t="s">
        <v>224</v>
      </c>
      <c r="C12" s="6" t="s">
        <v>204</v>
      </c>
      <c r="D12" s="6" t="s">
        <v>224</v>
      </c>
      <c r="E12" s="6" t="s">
        <v>204</v>
      </c>
      <c r="F12" s="6" t="s">
        <v>224</v>
      </c>
      <c r="G12" s="6" t="s">
        <v>204</v>
      </c>
    </row>
    <row r="13" spans="1:8" x14ac:dyDescent="0.25">
      <c r="A13" t="s">
        <v>389</v>
      </c>
      <c r="B13" s="6" t="s">
        <v>204</v>
      </c>
      <c r="C13" s="6" t="s">
        <v>204</v>
      </c>
      <c r="D13" s="6" t="s">
        <v>204</v>
      </c>
      <c r="E13" s="6" t="s">
        <v>204</v>
      </c>
      <c r="F13" s="6" t="s">
        <v>204</v>
      </c>
      <c r="G13" s="6" t="s">
        <v>204</v>
      </c>
    </row>
    <row r="14" spans="1:8" x14ac:dyDescent="0.25">
      <c r="A14" t="s">
        <v>394</v>
      </c>
      <c r="B14" s="6" t="s">
        <v>204</v>
      </c>
      <c r="C14" s="6" t="s">
        <v>204</v>
      </c>
      <c r="D14" s="6" t="s">
        <v>204</v>
      </c>
      <c r="E14" s="6" t="s">
        <v>204</v>
      </c>
      <c r="F14" s="6" t="s">
        <v>204</v>
      </c>
      <c r="G14" s="6" t="s">
        <v>204</v>
      </c>
    </row>
    <row r="15" spans="1:8" x14ac:dyDescent="0.25">
      <c r="A15" t="s">
        <v>400</v>
      </c>
      <c r="B15" s="6" t="s">
        <v>527</v>
      </c>
      <c r="C15" s="6" t="s">
        <v>677</v>
      </c>
      <c r="D15" s="6" t="s">
        <v>545</v>
      </c>
      <c r="E15" s="6" t="s">
        <v>852</v>
      </c>
      <c r="F15" s="6" t="s">
        <v>366</v>
      </c>
      <c r="G15" s="6" t="s">
        <v>527</v>
      </c>
    </row>
    <row r="16" spans="1:8" x14ac:dyDescent="0.25">
      <c r="A16" t="s">
        <v>403</v>
      </c>
      <c r="B16" s="6" t="s">
        <v>220</v>
      </c>
      <c r="C16" s="6" t="s">
        <v>663</v>
      </c>
      <c r="D16" s="6" t="s">
        <v>611</v>
      </c>
      <c r="E16" s="6" t="s">
        <v>436</v>
      </c>
      <c r="F16" s="6" t="s">
        <v>554</v>
      </c>
      <c r="G16" s="6" t="s">
        <v>475</v>
      </c>
    </row>
    <row r="17" spans="1:7" x14ac:dyDescent="0.25">
      <c r="A17" t="s">
        <v>409</v>
      </c>
      <c r="B17" s="6" t="s">
        <v>224</v>
      </c>
      <c r="C17" s="6" t="s">
        <v>224</v>
      </c>
      <c r="D17" s="6" t="s">
        <v>224</v>
      </c>
      <c r="E17" s="6" t="s">
        <v>759</v>
      </c>
      <c r="F17" s="6" t="s">
        <v>224</v>
      </c>
      <c r="G17" s="6" t="s">
        <v>436</v>
      </c>
    </row>
    <row r="18" spans="1:7" x14ac:dyDescent="0.25">
      <c r="A18" t="s">
        <v>415</v>
      </c>
      <c r="B18" s="6" t="s">
        <v>750</v>
      </c>
      <c r="C18" s="6" t="s">
        <v>213</v>
      </c>
      <c r="D18" s="6" t="s">
        <v>431</v>
      </c>
      <c r="E18" s="6" t="s">
        <v>492</v>
      </c>
      <c r="F18" s="6" t="s">
        <v>495</v>
      </c>
      <c r="G18" s="6" t="s">
        <v>866</v>
      </c>
    </row>
    <row r="19" spans="1:7" x14ac:dyDescent="0.25">
      <c r="A19" t="s">
        <v>421</v>
      </c>
      <c r="B19" s="6" t="s">
        <v>224</v>
      </c>
      <c r="C19" s="6" t="s">
        <v>224</v>
      </c>
      <c r="D19" s="6" t="s">
        <v>224</v>
      </c>
      <c r="E19" s="6" t="s">
        <v>224</v>
      </c>
      <c r="F19" s="6" t="s">
        <v>224</v>
      </c>
      <c r="G19" s="6" t="s">
        <v>224</v>
      </c>
    </row>
    <row r="20" spans="1:7" x14ac:dyDescent="0.25">
      <c r="A20" t="s">
        <v>428</v>
      </c>
      <c r="B20" s="6" t="s">
        <v>204</v>
      </c>
      <c r="C20" s="6" t="s">
        <v>204</v>
      </c>
      <c r="D20" s="6" t="s">
        <v>204</v>
      </c>
      <c r="E20" s="6" t="s">
        <v>204</v>
      </c>
      <c r="F20" s="6" t="s">
        <v>204</v>
      </c>
      <c r="G20" s="6" t="s">
        <v>204</v>
      </c>
    </row>
    <row r="21" spans="1:7" x14ac:dyDescent="0.25">
      <c r="A21" t="s">
        <v>432</v>
      </c>
      <c r="B21" s="6" t="s">
        <v>809</v>
      </c>
      <c r="C21" s="6" t="s">
        <v>802</v>
      </c>
      <c r="D21" s="6" t="s">
        <v>412</v>
      </c>
      <c r="E21" s="6" t="s">
        <v>426</v>
      </c>
      <c r="F21" s="6" t="s">
        <v>408</v>
      </c>
      <c r="G21" s="6" t="s">
        <v>871</v>
      </c>
    </row>
    <row r="22" spans="1:7" x14ac:dyDescent="0.25">
      <c r="A22" t="s">
        <v>437</v>
      </c>
      <c r="B22" s="6" t="s">
        <v>224</v>
      </c>
      <c r="C22" s="6" t="s">
        <v>224</v>
      </c>
      <c r="D22" s="6" t="s">
        <v>224</v>
      </c>
      <c r="E22" s="6" t="s">
        <v>224</v>
      </c>
      <c r="F22" s="6" t="s">
        <v>584</v>
      </c>
      <c r="G22" s="6" t="s">
        <v>481</v>
      </c>
    </row>
    <row r="23" spans="1:7" x14ac:dyDescent="0.25">
      <c r="A23" t="s">
        <v>444</v>
      </c>
      <c r="B23" t="s">
        <v>224</v>
      </c>
      <c r="C23" t="s">
        <v>765</v>
      </c>
      <c r="D23" t="s">
        <v>791</v>
      </c>
      <c r="E23" t="s">
        <v>517</v>
      </c>
      <c r="F23" t="s">
        <v>854</v>
      </c>
      <c r="G23" t="s">
        <v>527</v>
      </c>
    </row>
    <row r="24" spans="1:7" x14ac:dyDescent="0.25">
      <c r="A24" s="4" t="s">
        <v>450</v>
      </c>
      <c r="B24" s="4" t="s">
        <v>220</v>
      </c>
      <c r="C24" s="4" t="s">
        <v>221</v>
      </c>
      <c r="D24" s="4" t="s">
        <v>237</v>
      </c>
      <c r="E24" s="4" t="s">
        <v>238</v>
      </c>
      <c r="F24" s="4" t="s">
        <v>254</v>
      </c>
      <c r="G24" s="4" t="s">
        <v>250</v>
      </c>
    </row>
    <row r="26" spans="1:7" x14ac:dyDescent="0.25">
      <c r="A26" t="s">
        <v>289</v>
      </c>
    </row>
    <row r="27" spans="1:7" x14ac:dyDescent="0.25">
      <c r="A27" t="s">
        <v>888</v>
      </c>
    </row>
    <row r="28" spans="1:7" x14ac:dyDescent="0.25">
      <c r="A28" t="s">
        <v>457</v>
      </c>
    </row>
    <row r="29" spans="1:7" x14ac:dyDescent="0.25">
      <c r="A29" t="s">
        <v>458</v>
      </c>
    </row>
    <row r="31" spans="1:7" x14ac:dyDescent="0.25">
      <c r="A31" t="s">
        <v>297</v>
      </c>
    </row>
    <row r="32" spans="1:7" x14ac:dyDescent="0.25">
      <c r="A32" t="s">
        <v>298</v>
      </c>
    </row>
    <row r="33" spans="1:1" x14ac:dyDescent="0.25">
      <c r="A33" t="s">
        <v>299</v>
      </c>
    </row>
    <row r="34" spans="1:1" x14ac:dyDescent="0.25">
      <c r="A34" t="s">
        <v>300</v>
      </c>
    </row>
    <row r="35" spans="1:1" x14ac:dyDescent="0.25">
      <c r="A35" t="s">
        <v>459</v>
      </c>
    </row>
    <row r="37" spans="1:1" x14ac:dyDescent="0.25">
      <c r="A37" t="s">
        <v>460</v>
      </c>
    </row>
    <row r="38" spans="1:1" x14ac:dyDescent="0.25">
      <c r="A38" t="s">
        <v>461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44"/>
  <sheetViews>
    <sheetView workbookViewId="0"/>
  </sheetViews>
  <sheetFormatPr defaultColWidth="11.42578125" defaultRowHeight="15" x14ac:dyDescent="0.25"/>
  <cols>
    <col min="1" max="1" width="31.7109375" customWidth="1"/>
    <col min="2" max="7" width="30.7109375" customWidth="1"/>
  </cols>
  <sheetData>
    <row r="1" spans="1:8" x14ac:dyDescent="0.25">
      <c r="A1" s="4" t="s">
        <v>27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ht="25.5" x14ac:dyDescent="0.25">
      <c r="A2" s="3" t="s">
        <v>204</v>
      </c>
      <c r="B2" s="5" t="s">
        <v>320</v>
      </c>
      <c r="C2" s="5" t="s">
        <v>321</v>
      </c>
      <c r="D2" s="5" t="s">
        <v>872</v>
      </c>
      <c r="E2" s="5" t="s">
        <v>873</v>
      </c>
      <c r="F2" s="5" t="s">
        <v>324</v>
      </c>
      <c r="G2" s="5" t="s">
        <v>325</v>
      </c>
    </row>
    <row r="3" spans="1:8" x14ac:dyDescent="0.25">
      <c r="A3" t="s">
        <v>598</v>
      </c>
      <c r="B3" s="6" t="s">
        <v>861</v>
      </c>
      <c r="C3" s="6" t="s">
        <v>608</v>
      </c>
      <c r="D3" s="6" t="s">
        <v>603</v>
      </c>
      <c r="E3" s="6" t="s">
        <v>407</v>
      </c>
      <c r="F3" s="6" t="s">
        <v>776</v>
      </c>
      <c r="G3" s="6" t="s">
        <v>833</v>
      </c>
    </row>
    <row r="4" spans="1:8" x14ac:dyDescent="0.25">
      <c r="A4" t="s">
        <v>599</v>
      </c>
      <c r="B4" s="6" t="s">
        <v>227</v>
      </c>
      <c r="C4" s="6" t="s">
        <v>750</v>
      </c>
      <c r="D4" s="6" t="s">
        <v>486</v>
      </c>
      <c r="E4" s="6" t="s">
        <v>593</v>
      </c>
      <c r="F4" s="6" t="s">
        <v>538</v>
      </c>
      <c r="G4" s="6" t="s">
        <v>551</v>
      </c>
    </row>
    <row r="5" spans="1:8" x14ac:dyDescent="0.25">
      <c r="A5" t="s">
        <v>600</v>
      </c>
      <c r="B5" s="6" t="s">
        <v>228</v>
      </c>
      <c r="C5" s="6" t="s">
        <v>601</v>
      </c>
      <c r="D5" s="6" t="s">
        <v>620</v>
      </c>
      <c r="E5" s="6" t="s">
        <v>361</v>
      </c>
      <c r="F5" s="6" t="s">
        <v>864</v>
      </c>
      <c r="G5" s="6" t="s">
        <v>355</v>
      </c>
    </row>
    <row r="6" spans="1:8" x14ac:dyDescent="0.25">
      <c r="A6" t="s">
        <v>602</v>
      </c>
      <c r="B6" s="6" t="s">
        <v>758</v>
      </c>
      <c r="C6" s="6" t="s">
        <v>620</v>
      </c>
      <c r="D6" s="6" t="s">
        <v>379</v>
      </c>
      <c r="E6" s="6" t="s">
        <v>551</v>
      </c>
      <c r="F6" s="6" t="s">
        <v>365</v>
      </c>
      <c r="G6" s="6" t="s">
        <v>495</v>
      </c>
    </row>
    <row r="7" spans="1:8" x14ac:dyDescent="0.25">
      <c r="A7" t="s">
        <v>605</v>
      </c>
      <c r="B7" s="6" t="s">
        <v>224</v>
      </c>
      <c r="C7" s="6" t="s">
        <v>224</v>
      </c>
      <c r="D7" s="6" t="s">
        <v>224</v>
      </c>
      <c r="E7" s="6" t="s">
        <v>224</v>
      </c>
      <c r="F7" s="6" t="s">
        <v>224</v>
      </c>
      <c r="G7" s="6" t="s">
        <v>224</v>
      </c>
    </row>
    <row r="8" spans="1:8" x14ac:dyDescent="0.25">
      <c r="A8" t="s">
        <v>889</v>
      </c>
      <c r="B8" s="6" t="s">
        <v>213</v>
      </c>
      <c r="C8" s="6" t="s">
        <v>214</v>
      </c>
      <c r="D8" s="6" t="s">
        <v>232</v>
      </c>
      <c r="E8" s="6" t="s">
        <v>233</v>
      </c>
      <c r="F8" s="6" t="s">
        <v>248</v>
      </c>
      <c r="G8" s="6" t="s">
        <v>249</v>
      </c>
    </row>
    <row r="9" spans="1:8" x14ac:dyDescent="0.25">
      <c r="A9" t="s">
        <v>890</v>
      </c>
      <c r="B9" s="6" t="s">
        <v>215</v>
      </c>
      <c r="C9" s="6" t="s">
        <v>468</v>
      </c>
      <c r="D9" s="6" t="s">
        <v>232</v>
      </c>
      <c r="E9" s="6" t="s">
        <v>664</v>
      </c>
      <c r="F9" s="6" t="s">
        <v>419</v>
      </c>
      <c r="G9" s="6" t="s">
        <v>584</v>
      </c>
    </row>
    <row r="10" spans="1:8" x14ac:dyDescent="0.25">
      <c r="A10" t="s">
        <v>891</v>
      </c>
      <c r="B10" s="6" t="s">
        <v>757</v>
      </c>
      <c r="C10" s="6" t="s">
        <v>417</v>
      </c>
      <c r="D10" s="6" t="s">
        <v>232</v>
      </c>
      <c r="E10" s="6" t="s">
        <v>446</v>
      </c>
      <c r="F10" s="6" t="s">
        <v>876</v>
      </c>
      <c r="G10" s="6" t="s">
        <v>867</v>
      </c>
    </row>
    <row r="11" spans="1:8" x14ac:dyDescent="0.25">
      <c r="A11" t="s">
        <v>892</v>
      </c>
      <c r="B11" s="6" t="s">
        <v>555</v>
      </c>
      <c r="C11" s="6" t="s">
        <v>793</v>
      </c>
      <c r="D11" s="6" t="s">
        <v>426</v>
      </c>
      <c r="E11" s="6" t="s">
        <v>726</v>
      </c>
      <c r="F11" s="6" t="s">
        <v>791</v>
      </c>
      <c r="G11" s="6" t="s">
        <v>507</v>
      </c>
    </row>
    <row r="12" spans="1:8" x14ac:dyDescent="0.25">
      <c r="A12" t="s">
        <v>622</v>
      </c>
      <c r="B12" s="6" t="s">
        <v>652</v>
      </c>
      <c r="C12" s="6" t="s">
        <v>339</v>
      </c>
      <c r="D12" s="6" t="s">
        <v>232</v>
      </c>
      <c r="E12" s="6" t="s">
        <v>233</v>
      </c>
      <c r="F12" s="6" t="s">
        <v>876</v>
      </c>
      <c r="G12" s="6" t="s">
        <v>893</v>
      </c>
    </row>
    <row r="13" spans="1:8" x14ac:dyDescent="0.25">
      <c r="A13" t="s">
        <v>894</v>
      </c>
      <c r="B13" s="6" t="s">
        <v>213</v>
      </c>
      <c r="C13" s="6" t="s">
        <v>214</v>
      </c>
      <c r="D13" s="6" t="s">
        <v>445</v>
      </c>
      <c r="E13" s="6" t="s">
        <v>335</v>
      </c>
      <c r="F13" s="6" t="s">
        <v>811</v>
      </c>
      <c r="G13" s="6" t="s">
        <v>780</v>
      </c>
    </row>
    <row r="14" spans="1:8" x14ac:dyDescent="0.25">
      <c r="A14" t="s">
        <v>895</v>
      </c>
      <c r="B14" s="6" t="s">
        <v>634</v>
      </c>
      <c r="C14" s="6" t="s">
        <v>580</v>
      </c>
      <c r="D14" s="6" t="s">
        <v>695</v>
      </c>
      <c r="E14" s="6" t="s">
        <v>736</v>
      </c>
      <c r="F14" s="6" t="s">
        <v>237</v>
      </c>
      <c r="G14" s="6" t="s">
        <v>237</v>
      </c>
    </row>
    <row r="15" spans="1:8" x14ac:dyDescent="0.25">
      <c r="A15" t="s">
        <v>630</v>
      </c>
      <c r="B15" s="6" t="s">
        <v>705</v>
      </c>
      <c r="C15" s="6" t="s">
        <v>662</v>
      </c>
      <c r="D15" s="6" t="s">
        <v>385</v>
      </c>
      <c r="E15" s="6" t="s">
        <v>471</v>
      </c>
      <c r="F15" s="6" t="s">
        <v>556</v>
      </c>
      <c r="G15" s="6" t="s">
        <v>516</v>
      </c>
    </row>
    <row r="16" spans="1:8" x14ac:dyDescent="0.25">
      <c r="A16" t="s">
        <v>633</v>
      </c>
      <c r="B16" s="6" t="s">
        <v>739</v>
      </c>
      <c r="C16" s="6" t="s">
        <v>213</v>
      </c>
      <c r="D16" s="6" t="s">
        <v>896</v>
      </c>
      <c r="E16" s="6" t="s">
        <v>844</v>
      </c>
      <c r="F16" s="6" t="s">
        <v>483</v>
      </c>
      <c r="G16" s="6" t="s">
        <v>354</v>
      </c>
    </row>
    <row r="17" spans="1:7" x14ac:dyDescent="0.25">
      <c r="A17" t="s">
        <v>635</v>
      </c>
      <c r="B17" s="6" t="s">
        <v>204</v>
      </c>
      <c r="C17" s="6" t="s">
        <v>204</v>
      </c>
      <c r="D17" s="6" t="s">
        <v>204</v>
      </c>
      <c r="E17" s="6" t="s">
        <v>204</v>
      </c>
      <c r="F17" s="6" t="s">
        <v>204</v>
      </c>
      <c r="G17" s="6" t="s">
        <v>204</v>
      </c>
    </row>
    <row r="18" spans="1:7" x14ac:dyDescent="0.25">
      <c r="A18" t="s">
        <v>636</v>
      </c>
      <c r="B18" s="6" t="s">
        <v>224</v>
      </c>
      <c r="C18" s="6" t="s">
        <v>204</v>
      </c>
      <c r="D18" s="6" t="s">
        <v>224</v>
      </c>
      <c r="E18" s="6" t="s">
        <v>204</v>
      </c>
      <c r="F18" s="6" t="s">
        <v>224</v>
      </c>
      <c r="G18" s="6" t="s">
        <v>204</v>
      </c>
    </row>
    <row r="19" spans="1:7" x14ac:dyDescent="0.25">
      <c r="A19" t="s">
        <v>637</v>
      </c>
      <c r="B19" s="6" t="s">
        <v>224</v>
      </c>
      <c r="C19" s="6" t="s">
        <v>204</v>
      </c>
      <c r="D19" s="6" t="s">
        <v>224</v>
      </c>
      <c r="E19" s="6" t="s">
        <v>204</v>
      </c>
      <c r="F19" s="6" t="s">
        <v>224</v>
      </c>
      <c r="G19" s="6" t="s">
        <v>204</v>
      </c>
    </row>
    <row r="20" spans="1:7" x14ac:dyDescent="0.25">
      <c r="A20" t="s">
        <v>638</v>
      </c>
      <c r="B20" s="6" t="s">
        <v>224</v>
      </c>
      <c r="C20" s="6" t="s">
        <v>224</v>
      </c>
      <c r="D20" s="6" t="s">
        <v>224</v>
      </c>
      <c r="E20" s="6" t="s">
        <v>224</v>
      </c>
      <c r="F20" s="6" t="s">
        <v>224</v>
      </c>
      <c r="G20" s="6" t="s">
        <v>224</v>
      </c>
    </row>
    <row r="21" spans="1:7" x14ac:dyDescent="0.25">
      <c r="A21" t="s">
        <v>897</v>
      </c>
      <c r="B21" t="s">
        <v>204</v>
      </c>
      <c r="C21" t="s">
        <v>224</v>
      </c>
      <c r="D21" t="s">
        <v>204</v>
      </c>
      <c r="E21" t="s">
        <v>224</v>
      </c>
      <c r="F21" t="s">
        <v>204</v>
      </c>
      <c r="G21" t="s">
        <v>224</v>
      </c>
    </row>
    <row r="22" spans="1:7" x14ac:dyDescent="0.25">
      <c r="A22" s="4" t="s">
        <v>450</v>
      </c>
      <c r="B22" s="4" t="s">
        <v>213</v>
      </c>
      <c r="C22" s="4" t="s">
        <v>214</v>
      </c>
      <c r="D22" s="4" t="s">
        <v>232</v>
      </c>
      <c r="E22" s="4" t="s">
        <v>233</v>
      </c>
      <c r="F22" s="4" t="s">
        <v>248</v>
      </c>
      <c r="G22" s="4" t="s">
        <v>249</v>
      </c>
    </row>
    <row r="24" spans="1:7" x14ac:dyDescent="0.25">
      <c r="A24" t="s">
        <v>289</v>
      </c>
    </row>
    <row r="25" spans="1:7" x14ac:dyDescent="0.25">
      <c r="A25" t="s">
        <v>898</v>
      </c>
    </row>
    <row r="26" spans="1:7" x14ac:dyDescent="0.25">
      <c r="A26" t="s">
        <v>457</v>
      </c>
    </row>
    <row r="27" spans="1:7" x14ac:dyDescent="0.25">
      <c r="A27" t="s">
        <v>458</v>
      </c>
    </row>
    <row r="29" spans="1:7" x14ac:dyDescent="0.25">
      <c r="A29" t="s">
        <v>297</v>
      </c>
    </row>
    <row r="30" spans="1:7" x14ac:dyDescent="0.25">
      <c r="A30" t="s">
        <v>298</v>
      </c>
    </row>
    <row r="31" spans="1:7" x14ac:dyDescent="0.25">
      <c r="A31" t="s">
        <v>299</v>
      </c>
    </row>
    <row r="32" spans="1:7" x14ac:dyDescent="0.25">
      <c r="A32" t="s">
        <v>300</v>
      </c>
    </row>
    <row r="33" spans="1:1" x14ac:dyDescent="0.25">
      <c r="A33" t="s">
        <v>641</v>
      </c>
    </row>
    <row r="34" spans="1:1" x14ac:dyDescent="0.25">
      <c r="A34" t="s">
        <v>642</v>
      </c>
    </row>
    <row r="35" spans="1:1" x14ac:dyDescent="0.25">
      <c r="A35" t="s">
        <v>643</v>
      </c>
    </row>
    <row r="36" spans="1:1" x14ac:dyDescent="0.25">
      <c r="A36" t="s">
        <v>644</v>
      </c>
    </row>
    <row r="37" spans="1:1" x14ac:dyDescent="0.25">
      <c r="A37" t="s">
        <v>645</v>
      </c>
    </row>
    <row r="38" spans="1:1" x14ac:dyDescent="0.25">
      <c r="A38" t="s">
        <v>646</v>
      </c>
    </row>
    <row r="39" spans="1:1" x14ac:dyDescent="0.25">
      <c r="A39" t="s">
        <v>647</v>
      </c>
    </row>
    <row r="40" spans="1:1" x14ac:dyDescent="0.25">
      <c r="A40" t="s">
        <v>648</v>
      </c>
    </row>
    <row r="41" spans="1:1" x14ac:dyDescent="0.25">
      <c r="A41" t="s">
        <v>649</v>
      </c>
    </row>
    <row r="43" spans="1:1" x14ac:dyDescent="0.25">
      <c r="A43" t="s">
        <v>460</v>
      </c>
    </row>
    <row r="44" spans="1:1" x14ac:dyDescent="0.25">
      <c r="A44" t="s">
        <v>650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/>
  </sheetViews>
  <sheetFormatPr defaultColWidth="11.42578125" defaultRowHeight="15" x14ac:dyDescent="0.25"/>
  <cols>
    <col min="1" max="1" width="54.7109375" customWidth="1"/>
    <col min="2" max="7" width="30.7109375" customWidth="1"/>
  </cols>
  <sheetData>
    <row r="1" spans="1:8" x14ac:dyDescent="0.25">
      <c r="A1" s="4" t="s">
        <v>6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x14ac:dyDescent="0.25">
      <c r="A2" s="3" t="s">
        <v>204</v>
      </c>
      <c r="B2" s="5" t="s">
        <v>205</v>
      </c>
      <c r="C2" s="5" t="s">
        <v>206</v>
      </c>
      <c r="D2" s="5" t="s">
        <v>207</v>
      </c>
      <c r="E2" s="5" t="s">
        <v>208</v>
      </c>
      <c r="F2" s="5" t="s">
        <v>209</v>
      </c>
      <c r="G2" s="5" t="s">
        <v>210</v>
      </c>
    </row>
    <row r="3" spans="1:8" x14ac:dyDescent="0.25">
      <c r="A3" t="s">
        <v>211</v>
      </c>
      <c r="B3" s="6" t="s">
        <v>204</v>
      </c>
      <c r="C3" s="6" t="s">
        <v>204</v>
      </c>
      <c r="D3" s="6" t="s">
        <v>204</v>
      </c>
      <c r="E3" s="6" t="s">
        <v>204</v>
      </c>
      <c r="F3" s="6" t="s">
        <v>204</v>
      </c>
      <c r="G3" s="6" t="s">
        <v>204</v>
      </c>
    </row>
    <row r="4" spans="1:8" x14ac:dyDescent="0.25">
      <c r="A4" t="s">
        <v>212</v>
      </c>
      <c r="B4" s="6" t="s">
        <v>213</v>
      </c>
      <c r="C4" s="6" t="s">
        <v>214</v>
      </c>
      <c r="D4" s="6" t="s">
        <v>215</v>
      </c>
      <c r="E4" s="6" t="s">
        <v>216</v>
      </c>
      <c r="F4" s="6" t="s">
        <v>217</v>
      </c>
      <c r="G4" s="6" t="s">
        <v>218</v>
      </c>
    </row>
    <row r="5" spans="1:8" x14ac:dyDescent="0.25">
      <c r="A5" t="s">
        <v>219</v>
      </c>
      <c r="B5" s="6" t="s">
        <v>220</v>
      </c>
      <c r="C5" s="6" t="s">
        <v>221</v>
      </c>
      <c r="D5" s="6" t="s">
        <v>222</v>
      </c>
      <c r="E5" s="6" t="s">
        <v>223</v>
      </c>
      <c r="F5" s="6" t="s">
        <v>224</v>
      </c>
      <c r="G5" s="6" t="s">
        <v>224</v>
      </c>
    </row>
    <row r="6" spans="1:8" x14ac:dyDescent="0.25">
      <c r="A6" t="s">
        <v>225</v>
      </c>
      <c r="B6" s="6" t="s">
        <v>226</v>
      </c>
      <c r="C6" s="6" t="s">
        <v>227</v>
      </c>
      <c r="D6" s="6" t="s">
        <v>228</v>
      </c>
      <c r="E6" s="6" t="s">
        <v>229</v>
      </c>
      <c r="F6" s="6" t="s">
        <v>230</v>
      </c>
      <c r="G6" s="6" t="s">
        <v>218</v>
      </c>
    </row>
    <row r="7" spans="1:8" x14ac:dyDescent="0.25">
      <c r="A7" t="s">
        <v>231</v>
      </c>
      <c r="B7" s="6" t="s">
        <v>204</v>
      </c>
      <c r="C7" s="6" t="s">
        <v>204</v>
      </c>
      <c r="D7" s="6" t="s">
        <v>204</v>
      </c>
      <c r="E7" s="6" t="s">
        <v>204</v>
      </c>
      <c r="F7" s="6" t="s">
        <v>204</v>
      </c>
      <c r="G7" s="6" t="s">
        <v>204</v>
      </c>
    </row>
    <row r="8" spans="1:8" x14ac:dyDescent="0.25">
      <c r="A8" t="s">
        <v>212</v>
      </c>
      <c r="B8" s="6" t="s">
        <v>232</v>
      </c>
      <c r="C8" s="6" t="s">
        <v>233</v>
      </c>
      <c r="D8" s="6" t="s">
        <v>230</v>
      </c>
      <c r="E8" s="6" t="s">
        <v>234</v>
      </c>
      <c r="F8" s="6" t="s">
        <v>235</v>
      </c>
      <c r="G8" s="6" t="s">
        <v>236</v>
      </c>
    </row>
    <row r="9" spans="1:8" x14ac:dyDescent="0.25">
      <c r="A9" t="s">
        <v>219</v>
      </c>
      <c r="B9" s="6" t="s">
        <v>237</v>
      </c>
      <c r="C9" s="6" t="s">
        <v>238</v>
      </c>
      <c r="D9" s="6" t="s">
        <v>239</v>
      </c>
      <c r="E9" s="6" t="s">
        <v>240</v>
      </c>
      <c r="F9" s="6" t="s">
        <v>224</v>
      </c>
      <c r="G9" s="6" t="s">
        <v>224</v>
      </c>
    </row>
    <row r="10" spans="1:8" x14ac:dyDescent="0.25">
      <c r="A10" t="s">
        <v>225</v>
      </c>
      <c r="B10" s="6" t="s">
        <v>241</v>
      </c>
      <c r="C10" s="6" t="s">
        <v>242</v>
      </c>
      <c r="D10" s="6" t="s">
        <v>243</v>
      </c>
      <c r="E10" s="6" t="s">
        <v>244</v>
      </c>
      <c r="F10" s="6" t="s">
        <v>245</v>
      </c>
      <c r="G10" s="6" t="s">
        <v>246</v>
      </c>
    </row>
    <row r="11" spans="1:8" x14ac:dyDescent="0.25">
      <c r="A11" t="s">
        <v>247</v>
      </c>
      <c r="B11" s="6" t="s">
        <v>204</v>
      </c>
      <c r="C11" s="6" t="s">
        <v>204</v>
      </c>
      <c r="D11" s="6" t="s">
        <v>204</v>
      </c>
      <c r="E11" s="6" t="s">
        <v>204</v>
      </c>
      <c r="F11" s="6" t="s">
        <v>204</v>
      </c>
      <c r="G11" s="6" t="s">
        <v>204</v>
      </c>
    </row>
    <row r="12" spans="1:8" x14ac:dyDescent="0.25">
      <c r="A12" t="s">
        <v>212</v>
      </c>
      <c r="B12" s="6" t="s">
        <v>248</v>
      </c>
      <c r="C12" s="6" t="s">
        <v>249</v>
      </c>
      <c r="D12" s="6" t="s">
        <v>250</v>
      </c>
      <c r="E12" s="6" t="s">
        <v>251</v>
      </c>
      <c r="F12" s="6" t="s">
        <v>252</v>
      </c>
      <c r="G12" s="6" t="s">
        <v>253</v>
      </c>
    </row>
    <row r="13" spans="1:8" x14ac:dyDescent="0.25">
      <c r="A13" t="s">
        <v>219</v>
      </c>
      <c r="B13" s="6" t="s">
        <v>254</v>
      </c>
      <c r="C13" s="6" t="s">
        <v>250</v>
      </c>
      <c r="D13" s="6" t="s">
        <v>255</v>
      </c>
      <c r="E13" s="6" t="s">
        <v>256</v>
      </c>
      <c r="F13" s="6" t="s">
        <v>224</v>
      </c>
      <c r="G13" s="6" t="s">
        <v>224</v>
      </c>
    </row>
    <row r="14" spans="1:8" x14ac:dyDescent="0.25">
      <c r="A14" t="s">
        <v>225</v>
      </c>
      <c r="B14" s="6" t="s">
        <v>257</v>
      </c>
      <c r="C14" s="6" t="s">
        <v>258</v>
      </c>
      <c r="D14" s="6" t="s">
        <v>259</v>
      </c>
      <c r="E14" s="6" t="s">
        <v>260</v>
      </c>
      <c r="F14" s="6" t="s">
        <v>252</v>
      </c>
      <c r="G14" s="6" t="s">
        <v>253</v>
      </c>
    </row>
    <row r="15" spans="1:8" x14ac:dyDescent="0.25">
      <c r="A15" t="s">
        <v>261</v>
      </c>
      <c r="B15" s="6" t="s">
        <v>204</v>
      </c>
      <c r="C15" s="6" t="s">
        <v>204</v>
      </c>
      <c r="D15" s="6" t="s">
        <v>204</v>
      </c>
      <c r="E15" s="6" t="s">
        <v>204</v>
      </c>
      <c r="F15" s="6" t="s">
        <v>204</v>
      </c>
      <c r="G15" s="6" t="s">
        <v>204</v>
      </c>
    </row>
    <row r="16" spans="1:8" x14ac:dyDescent="0.25">
      <c r="A16" t="s">
        <v>212</v>
      </c>
      <c r="B16" s="6" t="s">
        <v>262</v>
      </c>
      <c r="C16" s="6" t="s">
        <v>263</v>
      </c>
      <c r="D16" s="6" t="s">
        <v>264</v>
      </c>
      <c r="E16" s="6" t="s">
        <v>265</v>
      </c>
      <c r="F16" s="6" t="s">
        <v>266</v>
      </c>
      <c r="G16" s="6" t="s">
        <v>267</v>
      </c>
    </row>
    <row r="17" spans="1:7" x14ac:dyDescent="0.25">
      <c r="A17" t="s">
        <v>219</v>
      </c>
      <c r="B17" s="6" t="s">
        <v>268</v>
      </c>
      <c r="C17" s="6" t="s">
        <v>269</v>
      </c>
      <c r="D17" s="6" t="s">
        <v>270</v>
      </c>
      <c r="E17" s="6" t="s">
        <v>271</v>
      </c>
      <c r="F17" s="6" t="s">
        <v>224</v>
      </c>
      <c r="G17" s="6" t="s">
        <v>224</v>
      </c>
    </row>
    <row r="18" spans="1:7" x14ac:dyDescent="0.25">
      <c r="A18" t="s">
        <v>225</v>
      </c>
      <c r="B18" s="6" t="s">
        <v>271</v>
      </c>
      <c r="C18" s="6" t="s">
        <v>272</v>
      </c>
      <c r="D18" s="6" t="s">
        <v>271</v>
      </c>
      <c r="E18" s="6" t="s">
        <v>272</v>
      </c>
      <c r="F18" s="6" t="s">
        <v>266</v>
      </c>
      <c r="G18" s="6" t="s">
        <v>267</v>
      </c>
    </row>
    <row r="19" spans="1:7" x14ac:dyDescent="0.25">
      <c r="A19" t="s">
        <v>273</v>
      </c>
      <c r="B19" s="6" t="s">
        <v>204</v>
      </c>
      <c r="C19" s="6" t="s">
        <v>204</v>
      </c>
      <c r="D19" s="6" t="s">
        <v>204</v>
      </c>
      <c r="E19" s="6" t="s">
        <v>204</v>
      </c>
      <c r="F19" s="6" t="s">
        <v>204</v>
      </c>
      <c r="G19" s="6" t="s">
        <v>204</v>
      </c>
    </row>
    <row r="20" spans="1:7" x14ac:dyDescent="0.25">
      <c r="A20" t="s">
        <v>212</v>
      </c>
      <c r="B20" s="6" t="s">
        <v>274</v>
      </c>
      <c r="C20" s="6" t="s">
        <v>275</v>
      </c>
      <c r="D20" s="6" t="s">
        <v>276</v>
      </c>
      <c r="E20" s="6" t="s">
        <v>277</v>
      </c>
      <c r="F20" s="6" t="s">
        <v>278</v>
      </c>
      <c r="G20" s="6" t="s">
        <v>279</v>
      </c>
    </row>
    <row r="21" spans="1:7" x14ac:dyDescent="0.25">
      <c r="A21" t="s">
        <v>219</v>
      </c>
      <c r="B21" t="s">
        <v>280</v>
      </c>
      <c r="C21" t="s">
        <v>281</v>
      </c>
      <c r="D21" t="s">
        <v>282</v>
      </c>
      <c r="E21" t="s">
        <v>283</v>
      </c>
      <c r="F21" t="s">
        <v>224</v>
      </c>
      <c r="G21" t="s">
        <v>224</v>
      </c>
    </row>
    <row r="22" spans="1:7" x14ac:dyDescent="0.25">
      <c r="A22" t="s">
        <v>225</v>
      </c>
      <c r="B22" t="s">
        <v>284</v>
      </c>
      <c r="C22" t="s">
        <v>285</v>
      </c>
      <c r="D22" t="s">
        <v>286</v>
      </c>
      <c r="E22" t="s">
        <v>287</v>
      </c>
      <c r="F22" t="s">
        <v>288</v>
      </c>
      <c r="G22" t="s">
        <v>279</v>
      </c>
    </row>
    <row r="24" spans="1:7" x14ac:dyDescent="0.25">
      <c r="A24" t="s">
        <v>289</v>
      </c>
    </row>
    <row r="25" spans="1:7" x14ac:dyDescent="0.25">
      <c r="A25" t="s">
        <v>290</v>
      </c>
    </row>
    <row r="26" spans="1:7" x14ac:dyDescent="0.25">
      <c r="A26" t="s">
        <v>291</v>
      </c>
    </row>
    <row r="27" spans="1:7" x14ac:dyDescent="0.25">
      <c r="A27" t="s">
        <v>292</v>
      </c>
    </row>
    <row r="28" spans="1:7" x14ac:dyDescent="0.25">
      <c r="A28" t="s">
        <v>293</v>
      </c>
    </row>
    <row r="29" spans="1:7" x14ac:dyDescent="0.25">
      <c r="A29" t="s">
        <v>294</v>
      </c>
    </row>
    <row r="30" spans="1:7" x14ac:dyDescent="0.25">
      <c r="A30" t="s">
        <v>295</v>
      </c>
    </row>
    <row r="31" spans="1:7" x14ac:dyDescent="0.25">
      <c r="A31" t="s">
        <v>296</v>
      </c>
    </row>
    <row r="33" spans="1:1" x14ac:dyDescent="0.25">
      <c r="A33" t="s">
        <v>297</v>
      </c>
    </row>
    <row r="34" spans="1:1" x14ac:dyDescent="0.25">
      <c r="A34" t="s">
        <v>298</v>
      </c>
    </row>
    <row r="35" spans="1:1" x14ac:dyDescent="0.25">
      <c r="A35" t="s">
        <v>299</v>
      </c>
    </row>
    <row r="36" spans="1:1" x14ac:dyDescent="0.25">
      <c r="A36" t="s">
        <v>300</v>
      </c>
    </row>
    <row r="37" spans="1:1" x14ac:dyDescent="0.25">
      <c r="A37" t="s">
        <v>301</v>
      </c>
    </row>
    <row r="38" spans="1:1" x14ac:dyDescent="0.25">
      <c r="A38" t="s">
        <v>302</v>
      </c>
    </row>
    <row r="39" spans="1:1" x14ac:dyDescent="0.25">
      <c r="A39" t="s">
        <v>303</v>
      </c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44"/>
  <sheetViews>
    <sheetView workbookViewId="0"/>
  </sheetViews>
  <sheetFormatPr defaultColWidth="11.42578125" defaultRowHeight="15" x14ac:dyDescent="0.25"/>
  <cols>
    <col min="1" max="1" width="31.7109375" customWidth="1"/>
    <col min="2" max="7" width="30.7109375" customWidth="1"/>
  </cols>
  <sheetData>
    <row r="1" spans="1:8" x14ac:dyDescent="0.25">
      <c r="A1" s="4" t="s">
        <v>28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ht="25.5" x14ac:dyDescent="0.25">
      <c r="A2" s="3" t="s">
        <v>204</v>
      </c>
      <c r="B2" s="5" t="s">
        <v>320</v>
      </c>
      <c r="C2" s="5" t="s">
        <v>321</v>
      </c>
      <c r="D2" s="5" t="s">
        <v>872</v>
      </c>
      <c r="E2" s="5" t="s">
        <v>873</v>
      </c>
      <c r="F2" s="5" t="s">
        <v>324</v>
      </c>
      <c r="G2" s="5" t="s">
        <v>325</v>
      </c>
    </row>
    <row r="3" spans="1:8" x14ac:dyDescent="0.25">
      <c r="A3" t="s">
        <v>598</v>
      </c>
      <c r="B3" s="6" t="s">
        <v>818</v>
      </c>
      <c r="C3" s="6" t="s">
        <v>216</v>
      </c>
      <c r="D3" s="6" t="s">
        <v>678</v>
      </c>
      <c r="E3" s="6" t="s">
        <v>827</v>
      </c>
      <c r="F3" s="6" t="s">
        <v>490</v>
      </c>
      <c r="G3" s="6" t="s">
        <v>868</v>
      </c>
    </row>
    <row r="4" spans="1:8" x14ac:dyDescent="0.25">
      <c r="A4" t="s">
        <v>599</v>
      </c>
      <c r="B4" s="6" t="s">
        <v>899</v>
      </c>
      <c r="C4" s="6" t="s">
        <v>662</v>
      </c>
      <c r="D4" s="6" t="s">
        <v>443</v>
      </c>
      <c r="E4" s="6" t="s">
        <v>480</v>
      </c>
      <c r="F4" s="6" t="s">
        <v>869</v>
      </c>
      <c r="G4" s="6" t="s">
        <v>251</v>
      </c>
    </row>
    <row r="5" spans="1:8" x14ac:dyDescent="0.25">
      <c r="A5" t="s">
        <v>600</v>
      </c>
      <c r="B5" s="6" t="s">
        <v>529</v>
      </c>
      <c r="C5" s="6" t="s">
        <v>859</v>
      </c>
      <c r="D5" s="6" t="s">
        <v>659</v>
      </c>
      <c r="E5" s="6" t="s">
        <v>655</v>
      </c>
      <c r="F5" s="6" t="s">
        <v>520</v>
      </c>
      <c r="G5" s="6" t="s">
        <v>839</v>
      </c>
    </row>
    <row r="6" spans="1:8" x14ac:dyDescent="0.25">
      <c r="A6" t="s">
        <v>602</v>
      </c>
      <c r="B6" s="6" t="s">
        <v>557</v>
      </c>
      <c r="C6" s="6" t="s">
        <v>349</v>
      </c>
      <c r="D6" s="6" t="s">
        <v>893</v>
      </c>
      <c r="E6" s="6" t="s">
        <v>367</v>
      </c>
      <c r="F6" s="6" t="s">
        <v>448</v>
      </c>
      <c r="G6" s="6" t="s">
        <v>398</v>
      </c>
    </row>
    <row r="7" spans="1:8" x14ac:dyDescent="0.25">
      <c r="A7" t="s">
        <v>605</v>
      </c>
      <c r="B7" s="6" t="s">
        <v>204</v>
      </c>
      <c r="C7" s="6" t="s">
        <v>204</v>
      </c>
      <c r="D7" s="6" t="s">
        <v>204</v>
      </c>
      <c r="E7" s="6" t="s">
        <v>204</v>
      </c>
      <c r="F7" s="6" t="s">
        <v>204</v>
      </c>
      <c r="G7" s="6" t="s">
        <v>204</v>
      </c>
    </row>
    <row r="8" spans="1:8" x14ac:dyDescent="0.25">
      <c r="A8" t="s">
        <v>889</v>
      </c>
      <c r="B8" s="6" t="s">
        <v>220</v>
      </c>
      <c r="C8" s="6" t="s">
        <v>221</v>
      </c>
      <c r="D8" s="6" t="s">
        <v>237</v>
      </c>
      <c r="E8" s="6" t="s">
        <v>238</v>
      </c>
      <c r="F8" s="6" t="s">
        <v>254</v>
      </c>
      <c r="G8" s="6" t="s">
        <v>250</v>
      </c>
    </row>
    <row r="9" spans="1:8" x14ac:dyDescent="0.25">
      <c r="A9" t="s">
        <v>890</v>
      </c>
      <c r="B9" s="6" t="s">
        <v>733</v>
      </c>
      <c r="C9" s="6" t="s">
        <v>221</v>
      </c>
      <c r="D9" s="6" t="s">
        <v>774</v>
      </c>
      <c r="E9" s="6" t="s">
        <v>436</v>
      </c>
      <c r="F9" s="6" t="s">
        <v>524</v>
      </c>
      <c r="G9" s="6" t="s">
        <v>870</v>
      </c>
    </row>
    <row r="10" spans="1:8" x14ac:dyDescent="0.25">
      <c r="A10" t="s">
        <v>891</v>
      </c>
      <c r="B10" s="6" t="s">
        <v>656</v>
      </c>
      <c r="C10" s="6" t="s">
        <v>221</v>
      </c>
      <c r="D10" s="6" t="s">
        <v>672</v>
      </c>
      <c r="E10" s="6" t="s">
        <v>550</v>
      </c>
      <c r="F10" s="6" t="s">
        <v>713</v>
      </c>
      <c r="G10" s="6" t="s">
        <v>900</v>
      </c>
    </row>
    <row r="11" spans="1:8" x14ac:dyDescent="0.25">
      <c r="A11" t="s">
        <v>892</v>
      </c>
      <c r="B11" s="6" t="s">
        <v>224</v>
      </c>
      <c r="C11" s="6" t="s">
        <v>224</v>
      </c>
      <c r="D11" s="6" t="s">
        <v>224</v>
      </c>
      <c r="E11" s="6" t="s">
        <v>224</v>
      </c>
      <c r="F11" s="6" t="s">
        <v>224</v>
      </c>
      <c r="G11" s="6" t="s">
        <v>224</v>
      </c>
    </row>
    <row r="12" spans="1:8" x14ac:dyDescent="0.25">
      <c r="A12" t="s">
        <v>622</v>
      </c>
      <c r="B12" s="6" t="s">
        <v>692</v>
      </c>
      <c r="C12" s="6" t="s">
        <v>216</v>
      </c>
      <c r="D12" s="6" t="s">
        <v>678</v>
      </c>
      <c r="E12" s="6" t="s">
        <v>483</v>
      </c>
      <c r="F12" s="6" t="s">
        <v>841</v>
      </c>
      <c r="G12" s="6" t="s">
        <v>250</v>
      </c>
    </row>
    <row r="13" spans="1:8" x14ac:dyDescent="0.25">
      <c r="A13" t="s">
        <v>894</v>
      </c>
      <c r="B13" s="6" t="s">
        <v>901</v>
      </c>
      <c r="C13" s="6" t="s">
        <v>227</v>
      </c>
      <c r="D13" s="6" t="s">
        <v>902</v>
      </c>
      <c r="E13" s="6" t="s">
        <v>564</v>
      </c>
      <c r="F13" s="6" t="s">
        <v>490</v>
      </c>
      <c r="G13" s="6" t="s">
        <v>366</v>
      </c>
    </row>
    <row r="14" spans="1:8" x14ac:dyDescent="0.25">
      <c r="A14" t="s">
        <v>895</v>
      </c>
      <c r="B14" s="6" t="s">
        <v>903</v>
      </c>
      <c r="C14" s="6" t="s">
        <v>530</v>
      </c>
      <c r="D14" s="6" t="s">
        <v>258</v>
      </c>
      <c r="E14" s="6" t="s">
        <v>249</v>
      </c>
      <c r="F14" s="6" t="s">
        <v>904</v>
      </c>
      <c r="G14" s="6" t="s">
        <v>376</v>
      </c>
    </row>
    <row r="15" spans="1:8" x14ac:dyDescent="0.25">
      <c r="A15" t="s">
        <v>630</v>
      </c>
      <c r="B15" s="6" t="s">
        <v>608</v>
      </c>
      <c r="C15" s="6" t="s">
        <v>330</v>
      </c>
      <c r="D15" s="6" t="s">
        <v>436</v>
      </c>
      <c r="E15" s="6" t="s">
        <v>312</v>
      </c>
      <c r="F15" s="6" t="s">
        <v>520</v>
      </c>
      <c r="G15" s="6" t="s">
        <v>472</v>
      </c>
    </row>
    <row r="16" spans="1:8" x14ac:dyDescent="0.25">
      <c r="A16" t="s">
        <v>633</v>
      </c>
      <c r="B16" s="6" t="s">
        <v>220</v>
      </c>
      <c r="C16" s="6" t="s">
        <v>521</v>
      </c>
      <c r="D16" s="6" t="s">
        <v>499</v>
      </c>
      <c r="E16" s="6" t="s">
        <v>626</v>
      </c>
      <c r="F16" s="6" t="s">
        <v>905</v>
      </c>
      <c r="G16" s="6" t="s">
        <v>661</v>
      </c>
    </row>
    <row r="17" spans="1:7" x14ac:dyDescent="0.25">
      <c r="A17" t="s">
        <v>635</v>
      </c>
      <c r="B17" s="6" t="s">
        <v>204</v>
      </c>
      <c r="C17" s="6" t="s">
        <v>204</v>
      </c>
      <c r="D17" s="6" t="s">
        <v>204</v>
      </c>
      <c r="E17" s="6" t="s">
        <v>204</v>
      </c>
      <c r="F17" s="6" t="s">
        <v>204</v>
      </c>
      <c r="G17" s="6" t="s">
        <v>204</v>
      </c>
    </row>
    <row r="18" spans="1:7" x14ac:dyDescent="0.25">
      <c r="A18" t="s">
        <v>636</v>
      </c>
      <c r="B18" s="6" t="s">
        <v>204</v>
      </c>
      <c r="C18" s="6" t="s">
        <v>204</v>
      </c>
      <c r="D18" s="6" t="s">
        <v>224</v>
      </c>
      <c r="E18" s="6" t="s">
        <v>204</v>
      </c>
      <c r="F18" s="6" t="s">
        <v>224</v>
      </c>
      <c r="G18" s="6" t="s">
        <v>204</v>
      </c>
    </row>
    <row r="19" spans="1:7" x14ac:dyDescent="0.25">
      <c r="A19" t="s">
        <v>637</v>
      </c>
      <c r="B19" s="6" t="s">
        <v>204</v>
      </c>
      <c r="C19" s="6" t="s">
        <v>204</v>
      </c>
      <c r="D19" s="6" t="s">
        <v>204</v>
      </c>
      <c r="E19" s="6" t="s">
        <v>204</v>
      </c>
      <c r="F19" s="6" t="s">
        <v>204</v>
      </c>
      <c r="G19" s="6" t="s">
        <v>204</v>
      </c>
    </row>
    <row r="20" spans="1:7" x14ac:dyDescent="0.25">
      <c r="A20" t="s">
        <v>638</v>
      </c>
      <c r="B20" s="6" t="s">
        <v>224</v>
      </c>
      <c r="C20" s="6" t="s">
        <v>224</v>
      </c>
      <c r="D20" s="6" t="s">
        <v>224</v>
      </c>
      <c r="E20" s="6" t="s">
        <v>224</v>
      </c>
      <c r="F20" s="6" t="s">
        <v>224</v>
      </c>
      <c r="G20" s="6" t="s">
        <v>224</v>
      </c>
    </row>
    <row r="21" spans="1:7" x14ac:dyDescent="0.25">
      <c r="A21" t="s">
        <v>897</v>
      </c>
      <c r="B21" t="s">
        <v>224</v>
      </c>
      <c r="C21" t="s">
        <v>224</v>
      </c>
      <c r="D21" t="s">
        <v>204</v>
      </c>
      <c r="E21" t="s">
        <v>224</v>
      </c>
      <c r="F21" t="s">
        <v>204</v>
      </c>
      <c r="G21" t="s">
        <v>224</v>
      </c>
    </row>
    <row r="22" spans="1:7" x14ac:dyDescent="0.25">
      <c r="A22" s="4" t="s">
        <v>450</v>
      </c>
      <c r="B22" s="4" t="s">
        <v>220</v>
      </c>
      <c r="C22" s="4" t="s">
        <v>221</v>
      </c>
      <c r="D22" s="4" t="s">
        <v>237</v>
      </c>
      <c r="E22" s="4" t="s">
        <v>238</v>
      </c>
      <c r="F22" s="4" t="s">
        <v>254</v>
      </c>
      <c r="G22" s="4" t="s">
        <v>250</v>
      </c>
    </row>
    <row r="24" spans="1:7" x14ac:dyDescent="0.25">
      <c r="A24" t="s">
        <v>289</v>
      </c>
    </row>
    <row r="25" spans="1:7" x14ac:dyDescent="0.25">
      <c r="A25" t="s">
        <v>906</v>
      </c>
    </row>
    <row r="26" spans="1:7" x14ac:dyDescent="0.25">
      <c r="A26" t="s">
        <v>457</v>
      </c>
    </row>
    <row r="27" spans="1:7" x14ac:dyDescent="0.25">
      <c r="A27" t="s">
        <v>458</v>
      </c>
    </row>
    <row r="29" spans="1:7" x14ac:dyDescent="0.25">
      <c r="A29" t="s">
        <v>297</v>
      </c>
    </row>
    <row r="30" spans="1:7" x14ac:dyDescent="0.25">
      <c r="A30" t="s">
        <v>298</v>
      </c>
    </row>
    <row r="31" spans="1:7" x14ac:dyDescent="0.25">
      <c r="A31" t="s">
        <v>299</v>
      </c>
    </row>
    <row r="32" spans="1:7" x14ac:dyDescent="0.25">
      <c r="A32" t="s">
        <v>300</v>
      </c>
    </row>
    <row r="33" spans="1:1" x14ac:dyDescent="0.25">
      <c r="A33" t="s">
        <v>641</v>
      </c>
    </row>
    <row r="34" spans="1:1" x14ac:dyDescent="0.25">
      <c r="A34" t="s">
        <v>642</v>
      </c>
    </row>
    <row r="35" spans="1:1" x14ac:dyDescent="0.25">
      <c r="A35" t="s">
        <v>643</v>
      </c>
    </row>
    <row r="36" spans="1:1" x14ac:dyDescent="0.25">
      <c r="A36" t="s">
        <v>644</v>
      </c>
    </row>
    <row r="37" spans="1:1" x14ac:dyDescent="0.25">
      <c r="A37" t="s">
        <v>645</v>
      </c>
    </row>
    <row r="38" spans="1:1" x14ac:dyDescent="0.25">
      <c r="A38" t="s">
        <v>646</v>
      </c>
    </row>
    <row r="39" spans="1:1" x14ac:dyDescent="0.25">
      <c r="A39" t="s">
        <v>647</v>
      </c>
    </row>
    <row r="40" spans="1:1" x14ac:dyDescent="0.25">
      <c r="A40" t="s">
        <v>648</v>
      </c>
    </row>
    <row r="41" spans="1:1" x14ac:dyDescent="0.25">
      <c r="A41" t="s">
        <v>649</v>
      </c>
    </row>
    <row r="43" spans="1:1" x14ac:dyDescent="0.25">
      <c r="A43" t="s">
        <v>460</v>
      </c>
    </row>
    <row r="44" spans="1:1" x14ac:dyDescent="0.25">
      <c r="A44" t="s">
        <v>650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1"/>
  <sheetViews>
    <sheetView workbookViewId="0"/>
  </sheetViews>
  <sheetFormatPr defaultColWidth="11.42578125" defaultRowHeight="15" x14ac:dyDescent="0.25"/>
  <cols>
    <col min="1" max="1" width="54.7109375" customWidth="1"/>
    <col min="2" max="3" width="45.7109375" customWidth="1"/>
  </cols>
  <sheetData>
    <row r="1" spans="1:4" x14ac:dyDescent="0.25">
      <c r="A1" s="4" t="s">
        <v>30</v>
      </c>
      <c r="B1" s="6"/>
      <c r="C1" s="6"/>
      <c r="D1" s="1" t="str">
        <f>HYPERLINK("#'INDEX'!A1", "Back to INDEX")</f>
        <v>Back to INDEX</v>
      </c>
    </row>
    <row r="2" spans="1:4" x14ac:dyDescent="0.25">
      <c r="A2" s="3" t="s">
        <v>204</v>
      </c>
      <c r="B2" s="5" t="s">
        <v>907</v>
      </c>
      <c r="C2" s="5" t="s">
        <v>908</v>
      </c>
    </row>
    <row r="3" spans="1:4" x14ac:dyDescent="0.25">
      <c r="A3" t="s">
        <v>211</v>
      </c>
      <c r="B3" s="6" t="s">
        <v>750</v>
      </c>
      <c r="C3" s="6" t="s">
        <v>652</v>
      </c>
    </row>
    <row r="4" spans="1:4" x14ac:dyDescent="0.25">
      <c r="A4" t="s">
        <v>231</v>
      </c>
      <c r="B4" s="6" t="s">
        <v>902</v>
      </c>
      <c r="C4" s="6" t="s">
        <v>662</v>
      </c>
    </row>
    <row r="5" spans="1:4" x14ac:dyDescent="0.25">
      <c r="A5" t="s">
        <v>247</v>
      </c>
      <c r="B5" t="s">
        <v>245</v>
      </c>
      <c r="C5" t="s">
        <v>909</v>
      </c>
    </row>
    <row r="6" spans="1:4" x14ac:dyDescent="0.25">
      <c r="A6" t="s">
        <v>261</v>
      </c>
      <c r="B6" t="s">
        <v>272</v>
      </c>
      <c r="C6" t="s">
        <v>224</v>
      </c>
    </row>
    <row r="8" spans="1:4" x14ac:dyDescent="0.25">
      <c r="A8" t="s">
        <v>289</v>
      </c>
    </row>
    <row r="9" spans="1:4" x14ac:dyDescent="0.25">
      <c r="A9" t="s">
        <v>586</v>
      </c>
    </row>
    <row r="10" spans="1:4" x14ac:dyDescent="0.25">
      <c r="A10" t="s">
        <v>910</v>
      </c>
    </row>
    <row r="11" spans="1:4" x14ac:dyDescent="0.25">
      <c r="A11" t="s">
        <v>911</v>
      </c>
    </row>
    <row r="12" spans="1:4" x14ac:dyDescent="0.25">
      <c r="A12" t="s">
        <v>294</v>
      </c>
    </row>
    <row r="13" spans="1:4" x14ac:dyDescent="0.25">
      <c r="A13" t="s">
        <v>295</v>
      </c>
    </row>
    <row r="14" spans="1:4" x14ac:dyDescent="0.25">
      <c r="A14" t="s">
        <v>296</v>
      </c>
    </row>
    <row r="16" spans="1:4" x14ac:dyDescent="0.25">
      <c r="A16" t="s">
        <v>297</v>
      </c>
    </row>
    <row r="17" spans="1:1" x14ac:dyDescent="0.25">
      <c r="A17" t="s">
        <v>298</v>
      </c>
    </row>
    <row r="18" spans="1:1" x14ac:dyDescent="0.25">
      <c r="A18" t="s">
        <v>299</v>
      </c>
    </row>
    <row r="19" spans="1:1" x14ac:dyDescent="0.25">
      <c r="A19" t="s">
        <v>300</v>
      </c>
    </row>
    <row r="20" spans="1:1" x14ac:dyDescent="0.25">
      <c r="A20" t="s">
        <v>301</v>
      </c>
    </row>
    <row r="21" spans="1:1" x14ac:dyDescent="0.25">
      <c r="A21" t="s">
        <v>302</v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1"/>
  <sheetViews>
    <sheetView workbookViewId="0"/>
  </sheetViews>
  <sheetFormatPr defaultColWidth="11.42578125" defaultRowHeight="15" x14ac:dyDescent="0.25"/>
  <cols>
    <col min="1" max="1" width="54.7109375" customWidth="1"/>
    <col min="2" max="3" width="45.7109375" customWidth="1"/>
  </cols>
  <sheetData>
    <row r="1" spans="1:4" x14ac:dyDescent="0.25">
      <c r="A1" s="4" t="s">
        <v>31</v>
      </c>
      <c r="B1" s="6"/>
      <c r="C1" s="6"/>
      <c r="D1" s="1" t="str">
        <f>HYPERLINK("#'INDEX'!A1", "Back to INDEX")</f>
        <v>Back to INDEX</v>
      </c>
    </row>
    <row r="2" spans="1:4" x14ac:dyDescent="0.25">
      <c r="A2" s="3" t="s">
        <v>204</v>
      </c>
      <c r="B2" s="5" t="s">
        <v>907</v>
      </c>
      <c r="C2" s="5" t="s">
        <v>908</v>
      </c>
    </row>
    <row r="3" spans="1:4" x14ac:dyDescent="0.25">
      <c r="A3" t="s">
        <v>211</v>
      </c>
      <c r="B3" s="6" t="s">
        <v>705</v>
      </c>
      <c r="C3" s="6" t="s">
        <v>794</v>
      </c>
    </row>
    <row r="4" spans="1:4" x14ac:dyDescent="0.25">
      <c r="A4" t="s">
        <v>231</v>
      </c>
      <c r="B4" s="6" t="s">
        <v>230</v>
      </c>
      <c r="C4" s="6" t="s">
        <v>912</v>
      </c>
    </row>
    <row r="5" spans="1:4" x14ac:dyDescent="0.25">
      <c r="A5" t="s">
        <v>247</v>
      </c>
      <c r="B5" t="s">
        <v>495</v>
      </c>
      <c r="C5" t="s">
        <v>913</v>
      </c>
    </row>
    <row r="6" spans="1:4" x14ac:dyDescent="0.25">
      <c r="A6" t="s">
        <v>261</v>
      </c>
      <c r="B6" t="s">
        <v>272</v>
      </c>
      <c r="C6" t="s">
        <v>224</v>
      </c>
    </row>
    <row r="8" spans="1:4" x14ac:dyDescent="0.25">
      <c r="A8" t="s">
        <v>289</v>
      </c>
    </row>
    <row r="9" spans="1:4" x14ac:dyDescent="0.25">
      <c r="A9" t="s">
        <v>665</v>
      </c>
    </row>
    <row r="10" spans="1:4" x14ac:dyDescent="0.25">
      <c r="A10" t="s">
        <v>910</v>
      </c>
    </row>
    <row r="11" spans="1:4" x14ac:dyDescent="0.25">
      <c r="A11" t="s">
        <v>911</v>
      </c>
    </row>
    <row r="12" spans="1:4" x14ac:dyDescent="0.25">
      <c r="A12" t="s">
        <v>294</v>
      </c>
    </row>
    <row r="13" spans="1:4" x14ac:dyDescent="0.25">
      <c r="A13" t="s">
        <v>295</v>
      </c>
    </row>
    <row r="14" spans="1:4" x14ac:dyDescent="0.25">
      <c r="A14" t="s">
        <v>296</v>
      </c>
    </row>
    <row r="16" spans="1:4" x14ac:dyDescent="0.25">
      <c r="A16" t="s">
        <v>297</v>
      </c>
    </row>
    <row r="17" spans="1:1" x14ac:dyDescent="0.25">
      <c r="A17" t="s">
        <v>298</v>
      </c>
    </row>
    <row r="18" spans="1:1" x14ac:dyDescent="0.25">
      <c r="A18" t="s">
        <v>299</v>
      </c>
    </row>
    <row r="19" spans="1:1" x14ac:dyDescent="0.25">
      <c r="A19" t="s">
        <v>300</v>
      </c>
    </row>
    <row r="20" spans="1:1" x14ac:dyDescent="0.25">
      <c r="A20" t="s">
        <v>301</v>
      </c>
    </row>
    <row r="21" spans="1:1" x14ac:dyDescent="0.25">
      <c r="A21" t="s">
        <v>302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21"/>
  <sheetViews>
    <sheetView workbookViewId="0"/>
  </sheetViews>
  <sheetFormatPr defaultColWidth="11.42578125" defaultRowHeight="15" x14ac:dyDescent="0.25"/>
  <cols>
    <col min="1" max="1" width="54.7109375" customWidth="1"/>
    <col min="2" max="3" width="45.7109375" customWidth="1"/>
  </cols>
  <sheetData>
    <row r="1" spans="1:4" x14ac:dyDescent="0.25">
      <c r="A1" s="4" t="s">
        <v>32</v>
      </c>
      <c r="B1" s="6"/>
      <c r="C1" s="6"/>
      <c r="D1" s="1" t="str">
        <f>HYPERLINK("#'INDEX'!A1", "Back to INDEX")</f>
        <v>Back to INDEX</v>
      </c>
    </row>
    <row r="2" spans="1:4" x14ac:dyDescent="0.25">
      <c r="A2" s="3" t="s">
        <v>204</v>
      </c>
      <c r="B2" s="5" t="s">
        <v>907</v>
      </c>
      <c r="C2" s="5" t="s">
        <v>908</v>
      </c>
    </row>
    <row r="3" spans="1:4" x14ac:dyDescent="0.25">
      <c r="A3" t="s">
        <v>211</v>
      </c>
      <c r="B3" s="6" t="s">
        <v>349</v>
      </c>
      <c r="C3" s="6" t="s">
        <v>551</v>
      </c>
    </row>
    <row r="4" spans="1:4" x14ac:dyDescent="0.25">
      <c r="A4" t="s">
        <v>231</v>
      </c>
      <c r="B4" s="6" t="s">
        <v>528</v>
      </c>
      <c r="C4" s="6" t="s">
        <v>363</v>
      </c>
    </row>
    <row r="5" spans="1:4" x14ac:dyDescent="0.25">
      <c r="A5" t="s">
        <v>247</v>
      </c>
      <c r="B5" t="s">
        <v>382</v>
      </c>
      <c r="C5" t="s">
        <v>491</v>
      </c>
    </row>
    <row r="6" spans="1:4" x14ac:dyDescent="0.25">
      <c r="A6" t="s">
        <v>261</v>
      </c>
      <c r="B6" t="s">
        <v>267</v>
      </c>
      <c r="C6" t="s">
        <v>224</v>
      </c>
    </row>
    <row r="8" spans="1:4" x14ac:dyDescent="0.25">
      <c r="A8" t="s">
        <v>289</v>
      </c>
    </row>
    <row r="9" spans="1:4" x14ac:dyDescent="0.25">
      <c r="A9" t="s">
        <v>679</v>
      </c>
    </row>
    <row r="10" spans="1:4" x14ac:dyDescent="0.25">
      <c r="A10" t="s">
        <v>910</v>
      </c>
    </row>
    <row r="11" spans="1:4" x14ac:dyDescent="0.25">
      <c r="A11" t="s">
        <v>911</v>
      </c>
    </row>
    <row r="12" spans="1:4" x14ac:dyDescent="0.25">
      <c r="A12" t="s">
        <v>294</v>
      </c>
    </row>
    <row r="13" spans="1:4" x14ac:dyDescent="0.25">
      <c r="A13" t="s">
        <v>295</v>
      </c>
    </row>
    <row r="14" spans="1:4" x14ac:dyDescent="0.25">
      <c r="A14" t="s">
        <v>296</v>
      </c>
    </row>
    <row r="16" spans="1:4" x14ac:dyDescent="0.25">
      <c r="A16" t="s">
        <v>297</v>
      </c>
    </row>
    <row r="17" spans="1:1" x14ac:dyDescent="0.25">
      <c r="A17" t="s">
        <v>298</v>
      </c>
    </row>
    <row r="18" spans="1:1" x14ac:dyDescent="0.25">
      <c r="A18" t="s">
        <v>299</v>
      </c>
    </row>
    <row r="19" spans="1:1" x14ac:dyDescent="0.25">
      <c r="A19" t="s">
        <v>300</v>
      </c>
    </row>
    <row r="20" spans="1:1" x14ac:dyDescent="0.25">
      <c r="A20" t="s">
        <v>301</v>
      </c>
    </row>
    <row r="21" spans="1:1" x14ac:dyDescent="0.25">
      <c r="A21" t="s">
        <v>302</v>
      </c>
    </row>
  </sheetData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26"/>
  <sheetViews>
    <sheetView workbookViewId="0">
      <selection activeCell="A3" sqref="A3"/>
    </sheetView>
  </sheetViews>
  <sheetFormatPr defaultColWidth="11.42578125" defaultRowHeight="15" x14ac:dyDescent="0.25"/>
  <cols>
    <col min="1" max="1" width="13.7109375" customWidth="1"/>
    <col min="2" max="5" width="22.7109375" customWidth="1"/>
  </cols>
  <sheetData>
    <row r="1" spans="1:6" x14ac:dyDescent="0.25">
      <c r="A1" s="4" t="s">
        <v>35</v>
      </c>
      <c r="B1" s="6"/>
      <c r="C1" s="6"/>
      <c r="D1" s="6"/>
      <c r="E1" s="6"/>
      <c r="F1" s="1" t="str">
        <f>HYPERLINK("#'INDEX'!A1", "Back to INDEX")</f>
        <v>Back to INDEX</v>
      </c>
    </row>
    <row r="2" spans="1:6" ht="25.5" x14ac:dyDescent="0.25">
      <c r="A2" s="3" t="s">
        <v>204</v>
      </c>
      <c r="B2" s="5" t="s">
        <v>914</v>
      </c>
      <c r="C2" s="5" t="s">
        <v>915</v>
      </c>
      <c r="D2" s="5" t="s">
        <v>247</v>
      </c>
      <c r="E2" s="5" t="s">
        <v>916</v>
      </c>
    </row>
    <row r="3" spans="1:6" x14ac:dyDescent="0.25">
      <c r="A3" t="s">
        <v>3319</v>
      </c>
      <c r="B3" s="6" t="s">
        <v>837</v>
      </c>
      <c r="C3" s="6" t="s">
        <v>404</v>
      </c>
      <c r="D3" s="6" t="s">
        <v>654</v>
      </c>
      <c r="E3" s="6" t="s">
        <v>917</v>
      </c>
    </row>
    <row r="4" spans="1:6" x14ac:dyDescent="0.25">
      <c r="A4" t="s">
        <v>918</v>
      </c>
      <c r="B4" s="6" t="s">
        <v>919</v>
      </c>
      <c r="C4" s="6" t="s">
        <v>920</v>
      </c>
      <c r="D4" s="6" t="s">
        <v>539</v>
      </c>
      <c r="E4" s="6" t="s">
        <v>921</v>
      </c>
    </row>
    <row r="5" spans="1:6" x14ac:dyDescent="0.25">
      <c r="A5" t="s">
        <v>922</v>
      </c>
      <c r="B5" s="6" t="s">
        <v>846</v>
      </c>
      <c r="C5" s="6" t="s">
        <v>248</v>
      </c>
      <c r="D5" s="6" t="s">
        <v>376</v>
      </c>
      <c r="E5" s="6" t="s">
        <v>923</v>
      </c>
    </row>
    <row r="6" spans="1:6" x14ac:dyDescent="0.25">
      <c r="A6" t="s">
        <v>924</v>
      </c>
      <c r="B6" s="6" t="s">
        <v>601</v>
      </c>
      <c r="C6" s="6" t="s">
        <v>243</v>
      </c>
      <c r="D6" s="6" t="s">
        <v>467</v>
      </c>
      <c r="E6" s="6" t="s">
        <v>925</v>
      </c>
    </row>
    <row r="7" spans="1:6" x14ac:dyDescent="0.25">
      <c r="A7" t="s">
        <v>926</v>
      </c>
      <c r="B7" s="6" t="s">
        <v>927</v>
      </c>
      <c r="C7" s="6" t="s">
        <v>603</v>
      </c>
      <c r="D7" s="6" t="s">
        <v>254</v>
      </c>
      <c r="E7" s="6" t="s">
        <v>917</v>
      </c>
    </row>
    <row r="8" spans="1:6" x14ac:dyDescent="0.25">
      <c r="A8" t="s">
        <v>928</v>
      </c>
      <c r="B8" s="6" t="s">
        <v>929</v>
      </c>
      <c r="C8" s="6" t="s">
        <v>353</v>
      </c>
      <c r="D8" s="6" t="s">
        <v>528</v>
      </c>
      <c r="E8" s="6" t="s">
        <v>930</v>
      </c>
    </row>
    <row r="9" spans="1:6" x14ac:dyDescent="0.25">
      <c r="A9" t="s">
        <v>3320</v>
      </c>
      <c r="B9" s="6" t="s">
        <v>465</v>
      </c>
      <c r="C9" s="6" t="s">
        <v>330</v>
      </c>
      <c r="D9" s="6" t="s">
        <v>246</v>
      </c>
      <c r="E9" s="6" t="s">
        <v>931</v>
      </c>
    </row>
    <row r="10" spans="1:6" x14ac:dyDescent="0.25">
      <c r="A10" t="s">
        <v>932</v>
      </c>
      <c r="B10" s="6" t="s">
        <v>933</v>
      </c>
      <c r="C10" s="6" t="s">
        <v>593</v>
      </c>
      <c r="D10" s="6" t="s">
        <v>667</v>
      </c>
      <c r="E10" s="6" t="s">
        <v>934</v>
      </c>
    </row>
    <row r="11" spans="1:6" x14ac:dyDescent="0.25">
      <c r="A11" t="s">
        <v>935</v>
      </c>
      <c r="B11" s="6" t="s">
        <v>748</v>
      </c>
      <c r="C11" s="6" t="s">
        <v>312</v>
      </c>
      <c r="D11" s="6" t="s">
        <v>936</v>
      </c>
      <c r="E11" s="6" t="s">
        <v>925</v>
      </c>
    </row>
    <row r="12" spans="1:6" x14ac:dyDescent="0.25">
      <c r="A12" t="s">
        <v>937</v>
      </c>
      <c r="B12" t="s">
        <v>887</v>
      </c>
      <c r="C12" t="s">
        <v>412</v>
      </c>
      <c r="D12" t="s">
        <v>883</v>
      </c>
      <c r="E12" t="s">
        <v>925</v>
      </c>
    </row>
    <row r="13" spans="1:6" x14ac:dyDescent="0.25">
      <c r="A13" t="s">
        <v>938</v>
      </c>
      <c r="B13" t="s">
        <v>227</v>
      </c>
      <c r="C13" t="s">
        <v>242</v>
      </c>
      <c r="D13" t="s">
        <v>258</v>
      </c>
      <c r="E13" t="s">
        <v>925</v>
      </c>
    </row>
    <row r="15" spans="1:6" x14ac:dyDescent="0.25">
      <c r="A15" t="s">
        <v>289</v>
      </c>
    </row>
    <row r="16" spans="1:6" x14ac:dyDescent="0.25">
      <c r="A16" t="s">
        <v>586</v>
      </c>
    </row>
    <row r="17" spans="1:1" x14ac:dyDescent="0.25">
      <c r="A17" t="s">
        <v>457</v>
      </c>
    </row>
    <row r="18" spans="1:1" x14ac:dyDescent="0.25">
      <c r="A18" t="s">
        <v>458</v>
      </c>
    </row>
    <row r="20" spans="1:1" x14ac:dyDescent="0.25">
      <c r="A20" t="s">
        <v>297</v>
      </c>
    </row>
    <row r="21" spans="1:1" x14ac:dyDescent="0.25">
      <c r="A21" t="s">
        <v>298</v>
      </c>
    </row>
    <row r="22" spans="1:1" x14ac:dyDescent="0.25">
      <c r="A22" t="s">
        <v>299</v>
      </c>
    </row>
    <row r="23" spans="1:1" x14ac:dyDescent="0.25">
      <c r="A23" t="s">
        <v>300</v>
      </c>
    </row>
    <row r="24" spans="1:1" x14ac:dyDescent="0.25">
      <c r="A24" t="s">
        <v>459</v>
      </c>
    </row>
    <row r="25" spans="1:1" x14ac:dyDescent="0.25">
      <c r="A25" t="s">
        <v>301</v>
      </c>
    </row>
    <row r="26" spans="1:1" x14ac:dyDescent="0.25">
      <c r="A26" t="s">
        <v>939</v>
      </c>
    </row>
  </sheetData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26"/>
  <sheetViews>
    <sheetView workbookViewId="0">
      <selection activeCell="F1" sqref="F1"/>
    </sheetView>
  </sheetViews>
  <sheetFormatPr defaultColWidth="11.42578125" defaultRowHeight="15" x14ac:dyDescent="0.25"/>
  <cols>
    <col min="1" max="1" width="13.7109375" customWidth="1"/>
    <col min="2" max="5" width="22.7109375" customWidth="1"/>
  </cols>
  <sheetData>
    <row r="1" spans="1:6" x14ac:dyDescent="0.25">
      <c r="A1" s="4" t="s">
        <v>37</v>
      </c>
      <c r="B1" s="6"/>
      <c r="C1" s="6"/>
      <c r="D1" s="6"/>
      <c r="E1" s="6"/>
      <c r="F1" s="1" t="str">
        <f>HYPERLINK("#'INDEX'!A1", "Back to INDEX")</f>
        <v>Back to INDEX</v>
      </c>
    </row>
    <row r="2" spans="1:6" ht="25.5" x14ac:dyDescent="0.25">
      <c r="A2" s="3" t="s">
        <v>204</v>
      </c>
      <c r="B2" s="5" t="s">
        <v>914</v>
      </c>
      <c r="C2" s="5" t="s">
        <v>915</v>
      </c>
      <c r="D2" s="5" t="s">
        <v>247</v>
      </c>
      <c r="E2" s="5" t="s">
        <v>916</v>
      </c>
    </row>
    <row r="3" spans="1:6" x14ac:dyDescent="0.25">
      <c r="A3" t="s">
        <v>3319</v>
      </c>
      <c r="B3" s="6" t="s">
        <v>940</v>
      </c>
      <c r="C3" s="6" t="s">
        <v>416</v>
      </c>
      <c r="D3" s="6" t="s">
        <v>236</v>
      </c>
      <c r="E3" s="6" t="s">
        <v>941</v>
      </c>
    </row>
    <row r="4" spans="1:6" x14ac:dyDescent="0.25">
      <c r="A4" t="s">
        <v>922</v>
      </c>
      <c r="B4" s="6" t="s">
        <v>843</v>
      </c>
      <c r="C4" s="6" t="s">
        <v>659</v>
      </c>
      <c r="D4" s="6" t="s">
        <v>314</v>
      </c>
      <c r="E4" s="6" t="s">
        <v>917</v>
      </c>
    </row>
    <row r="5" spans="1:6" x14ac:dyDescent="0.25">
      <c r="A5" t="s">
        <v>918</v>
      </c>
      <c r="B5" s="6" t="s">
        <v>214</v>
      </c>
      <c r="C5" s="6" t="s">
        <v>788</v>
      </c>
      <c r="D5" s="6" t="s">
        <v>496</v>
      </c>
      <c r="E5" s="6" t="s">
        <v>942</v>
      </c>
    </row>
    <row r="6" spans="1:6" x14ac:dyDescent="0.25">
      <c r="A6" t="s">
        <v>928</v>
      </c>
      <c r="B6" s="6" t="s">
        <v>514</v>
      </c>
      <c r="C6" s="6" t="s">
        <v>672</v>
      </c>
      <c r="D6" s="6" t="s">
        <v>669</v>
      </c>
      <c r="E6" s="6" t="s">
        <v>925</v>
      </c>
    </row>
    <row r="7" spans="1:6" x14ac:dyDescent="0.25">
      <c r="A7" t="s">
        <v>3320</v>
      </c>
      <c r="B7" s="6" t="s">
        <v>663</v>
      </c>
      <c r="C7" s="6" t="s">
        <v>335</v>
      </c>
      <c r="D7" s="6" t="s">
        <v>393</v>
      </c>
      <c r="E7" s="6" t="s">
        <v>943</v>
      </c>
    </row>
    <row r="8" spans="1:6" x14ac:dyDescent="0.25">
      <c r="A8" t="s">
        <v>924</v>
      </c>
      <c r="B8" s="6" t="s">
        <v>352</v>
      </c>
      <c r="C8" s="6" t="s">
        <v>563</v>
      </c>
      <c r="D8" s="6" t="s">
        <v>314</v>
      </c>
      <c r="E8" s="6" t="s">
        <v>921</v>
      </c>
    </row>
    <row r="9" spans="1:6" x14ac:dyDescent="0.25">
      <c r="A9" t="s">
        <v>944</v>
      </c>
      <c r="B9" s="6" t="s">
        <v>404</v>
      </c>
      <c r="C9" s="6" t="s">
        <v>309</v>
      </c>
      <c r="D9" s="6" t="s">
        <v>491</v>
      </c>
      <c r="E9" s="6" t="s">
        <v>945</v>
      </c>
    </row>
    <row r="10" spans="1:6" x14ac:dyDescent="0.25">
      <c r="A10" t="s">
        <v>946</v>
      </c>
      <c r="B10" s="6" t="s">
        <v>362</v>
      </c>
      <c r="C10" s="6" t="s">
        <v>251</v>
      </c>
      <c r="D10" s="6" t="s">
        <v>553</v>
      </c>
      <c r="E10" s="6" t="s">
        <v>943</v>
      </c>
    </row>
    <row r="11" spans="1:6" x14ac:dyDescent="0.25">
      <c r="A11" t="s">
        <v>935</v>
      </c>
      <c r="B11" s="6" t="s">
        <v>947</v>
      </c>
      <c r="C11" s="6" t="s">
        <v>780</v>
      </c>
      <c r="D11" s="6" t="s">
        <v>475</v>
      </c>
      <c r="E11" s="6" t="s">
        <v>948</v>
      </c>
    </row>
    <row r="12" spans="1:6" x14ac:dyDescent="0.25">
      <c r="A12" t="s">
        <v>949</v>
      </c>
      <c r="B12" t="s">
        <v>742</v>
      </c>
      <c r="C12" t="s">
        <v>388</v>
      </c>
      <c r="D12" t="s">
        <v>752</v>
      </c>
      <c r="E12" t="s">
        <v>950</v>
      </c>
    </row>
    <row r="13" spans="1:6" x14ac:dyDescent="0.25">
      <c r="A13" t="s">
        <v>938</v>
      </c>
      <c r="B13" t="s">
        <v>229</v>
      </c>
      <c r="C13" t="s">
        <v>244</v>
      </c>
      <c r="D13" t="s">
        <v>260</v>
      </c>
      <c r="E13" t="s">
        <v>925</v>
      </c>
    </row>
    <row r="15" spans="1:6" x14ac:dyDescent="0.25">
      <c r="A15" t="s">
        <v>289</v>
      </c>
    </row>
    <row r="16" spans="1:6" x14ac:dyDescent="0.25">
      <c r="A16" t="s">
        <v>665</v>
      </c>
    </row>
    <row r="17" spans="1:1" x14ac:dyDescent="0.25">
      <c r="A17" t="s">
        <v>457</v>
      </c>
    </row>
    <row r="18" spans="1:1" x14ac:dyDescent="0.25">
      <c r="A18" t="s">
        <v>458</v>
      </c>
    </row>
    <row r="20" spans="1:1" x14ac:dyDescent="0.25">
      <c r="A20" t="s">
        <v>297</v>
      </c>
    </row>
    <row r="21" spans="1:1" x14ac:dyDescent="0.25">
      <c r="A21" t="s">
        <v>298</v>
      </c>
    </row>
    <row r="22" spans="1:1" x14ac:dyDescent="0.25">
      <c r="A22" t="s">
        <v>299</v>
      </c>
    </row>
    <row r="23" spans="1:1" x14ac:dyDescent="0.25">
      <c r="A23" t="s">
        <v>300</v>
      </c>
    </row>
    <row r="24" spans="1:1" x14ac:dyDescent="0.25">
      <c r="A24" t="s">
        <v>459</v>
      </c>
    </row>
    <row r="25" spans="1:1" x14ac:dyDescent="0.25">
      <c r="A25" t="s">
        <v>301</v>
      </c>
    </row>
    <row r="26" spans="1:1" x14ac:dyDescent="0.25">
      <c r="A26" t="s">
        <v>939</v>
      </c>
    </row>
  </sheetData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26"/>
  <sheetViews>
    <sheetView workbookViewId="0">
      <selection activeCell="A3" sqref="A3"/>
    </sheetView>
  </sheetViews>
  <sheetFormatPr defaultColWidth="11.42578125" defaultRowHeight="15" x14ac:dyDescent="0.25"/>
  <cols>
    <col min="1" max="1" width="13.7109375" customWidth="1"/>
    <col min="2" max="5" width="22.7109375" customWidth="1"/>
  </cols>
  <sheetData>
    <row r="1" spans="1:6" x14ac:dyDescent="0.25">
      <c r="A1" s="4" t="s">
        <v>39</v>
      </c>
      <c r="B1" s="6"/>
      <c r="C1" s="6"/>
      <c r="D1" s="6"/>
      <c r="E1" s="6"/>
      <c r="F1" s="1" t="str">
        <f>HYPERLINK("#'INDEX'!A1", "Back to INDEX")</f>
        <v>Back to INDEX</v>
      </c>
    </row>
    <row r="2" spans="1:6" ht="25.5" x14ac:dyDescent="0.25">
      <c r="A2" s="3" t="s">
        <v>204</v>
      </c>
      <c r="B2" s="5" t="s">
        <v>914</v>
      </c>
      <c r="C2" s="5" t="s">
        <v>915</v>
      </c>
      <c r="D2" s="5" t="s">
        <v>247</v>
      </c>
      <c r="E2" s="5" t="s">
        <v>916</v>
      </c>
    </row>
    <row r="3" spans="1:6" x14ac:dyDescent="0.25">
      <c r="A3" t="s">
        <v>3319</v>
      </c>
      <c r="B3" s="6" t="s">
        <v>864</v>
      </c>
      <c r="C3" s="6" t="s">
        <v>626</v>
      </c>
      <c r="D3" s="6" t="s">
        <v>475</v>
      </c>
      <c r="E3" s="6" t="s">
        <v>951</v>
      </c>
    </row>
    <row r="4" spans="1:6" x14ac:dyDescent="0.25">
      <c r="A4" t="s">
        <v>922</v>
      </c>
      <c r="B4" s="6" t="s">
        <v>582</v>
      </c>
      <c r="C4" s="6" t="s">
        <v>235</v>
      </c>
      <c r="D4" s="6" t="s">
        <v>673</v>
      </c>
      <c r="E4" s="6" t="s">
        <v>952</v>
      </c>
    </row>
    <row r="5" spans="1:6" x14ac:dyDescent="0.25">
      <c r="A5" t="s">
        <v>924</v>
      </c>
      <c r="B5" s="6" t="s">
        <v>436</v>
      </c>
      <c r="C5" s="6" t="s">
        <v>953</v>
      </c>
      <c r="D5" s="6" t="s">
        <v>868</v>
      </c>
      <c r="E5" s="6" t="s">
        <v>954</v>
      </c>
    </row>
    <row r="6" spans="1:6" x14ac:dyDescent="0.25">
      <c r="A6" t="s">
        <v>935</v>
      </c>
      <c r="B6" s="6" t="s">
        <v>309</v>
      </c>
      <c r="C6" s="6" t="s">
        <v>388</v>
      </c>
      <c r="D6" s="6" t="s">
        <v>955</v>
      </c>
      <c r="E6" s="6" t="s">
        <v>954</v>
      </c>
    </row>
    <row r="7" spans="1:6" x14ac:dyDescent="0.25">
      <c r="A7" t="s">
        <v>956</v>
      </c>
      <c r="B7" s="6" t="s">
        <v>443</v>
      </c>
      <c r="C7" s="6" t="s">
        <v>559</v>
      </c>
      <c r="D7" s="6" t="s">
        <v>539</v>
      </c>
      <c r="E7" s="6" t="s">
        <v>957</v>
      </c>
    </row>
    <row r="8" spans="1:6" x14ac:dyDescent="0.25">
      <c r="A8" t="s">
        <v>958</v>
      </c>
      <c r="B8" s="6" t="s">
        <v>617</v>
      </c>
      <c r="C8" s="6" t="s">
        <v>235</v>
      </c>
      <c r="D8" s="6" t="s">
        <v>959</v>
      </c>
      <c r="E8" s="6" t="s">
        <v>960</v>
      </c>
    </row>
    <row r="9" spans="1:6" x14ac:dyDescent="0.25">
      <c r="A9" t="s">
        <v>944</v>
      </c>
      <c r="B9" s="6" t="s">
        <v>502</v>
      </c>
      <c r="C9" s="6" t="s">
        <v>510</v>
      </c>
      <c r="D9" s="6" t="s">
        <v>399</v>
      </c>
      <c r="E9" s="6" t="s">
        <v>961</v>
      </c>
    </row>
    <row r="10" spans="1:6" x14ac:dyDescent="0.25">
      <c r="A10" t="s">
        <v>928</v>
      </c>
      <c r="B10" s="6" t="s">
        <v>500</v>
      </c>
      <c r="C10" s="6" t="s">
        <v>398</v>
      </c>
      <c r="D10" s="6" t="s">
        <v>382</v>
      </c>
      <c r="E10" s="6" t="s">
        <v>224</v>
      </c>
    </row>
    <row r="11" spans="1:6" x14ac:dyDescent="0.25">
      <c r="A11" t="s">
        <v>962</v>
      </c>
      <c r="B11" s="6" t="s">
        <v>541</v>
      </c>
      <c r="C11" s="6" t="s">
        <v>255</v>
      </c>
      <c r="D11" s="6" t="s">
        <v>852</v>
      </c>
      <c r="E11" s="6" t="s">
        <v>963</v>
      </c>
    </row>
    <row r="12" spans="1:6" x14ac:dyDescent="0.25">
      <c r="A12" t="s">
        <v>964</v>
      </c>
      <c r="B12" t="s">
        <v>653</v>
      </c>
      <c r="C12" t="s">
        <v>500</v>
      </c>
      <c r="D12" t="s">
        <v>768</v>
      </c>
      <c r="E12" t="s">
        <v>224</v>
      </c>
    </row>
    <row r="13" spans="1:6" x14ac:dyDescent="0.25">
      <c r="A13" t="s">
        <v>938</v>
      </c>
      <c r="B13" t="s">
        <v>218</v>
      </c>
      <c r="C13" t="s">
        <v>246</v>
      </c>
      <c r="D13" t="s">
        <v>253</v>
      </c>
      <c r="E13" t="s">
        <v>965</v>
      </c>
    </row>
    <row r="15" spans="1:6" x14ac:dyDescent="0.25">
      <c r="A15" t="s">
        <v>289</v>
      </c>
    </row>
    <row r="16" spans="1:6" x14ac:dyDescent="0.25">
      <c r="A16" t="s">
        <v>679</v>
      </c>
    </row>
    <row r="17" spans="1:1" x14ac:dyDescent="0.25">
      <c r="A17" t="s">
        <v>457</v>
      </c>
    </row>
    <row r="18" spans="1:1" x14ac:dyDescent="0.25">
      <c r="A18" t="s">
        <v>458</v>
      </c>
    </row>
    <row r="20" spans="1:1" x14ac:dyDescent="0.25">
      <c r="A20" t="s">
        <v>297</v>
      </c>
    </row>
    <row r="21" spans="1:1" x14ac:dyDescent="0.25">
      <c r="A21" t="s">
        <v>298</v>
      </c>
    </row>
    <row r="22" spans="1:1" x14ac:dyDescent="0.25">
      <c r="A22" t="s">
        <v>299</v>
      </c>
    </row>
    <row r="23" spans="1:1" x14ac:dyDescent="0.25">
      <c r="A23" t="s">
        <v>300</v>
      </c>
    </row>
    <row r="24" spans="1:1" x14ac:dyDescent="0.25">
      <c r="A24" t="s">
        <v>459</v>
      </c>
    </row>
    <row r="25" spans="1:1" x14ac:dyDescent="0.25">
      <c r="A25" t="s">
        <v>301</v>
      </c>
    </row>
    <row r="26" spans="1:1" x14ac:dyDescent="0.25">
      <c r="A26" t="s">
        <v>939</v>
      </c>
    </row>
  </sheetData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26"/>
  <sheetViews>
    <sheetView workbookViewId="0"/>
  </sheetViews>
  <sheetFormatPr defaultColWidth="11.42578125" defaultRowHeight="15" x14ac:dyDescent="0.25"/>
  <cols>
    <col min="1" max="1" width="8.7109375" customWidth="1"/>
    <col min="2" max="3" width="45.7109375" customWidth="1"/>
  </cols>
  <sheetData>
    <row r="1" spans="1:4" x14ac:dyDescent="0.25">
      <c r="A1" s="4" t="s">
        <v>40</v>
      </c>
      <c r="B1" s="6"/>
      <c r="C1" s="6"/>
      <c r="D1" s="1" t="str">
        <f>HYPERLINK("#'INDEX'!A1", "Back to INDEX")</f>
        <v>Back to INDEX</v>
      </c>
    </row>
    <row r="2" spans="1:4" x14ac:dyDescent="0.25">
      <c r="A2" s="3" t="s">
        <v>204</v>
      </c>
      <c r="B2" s="5" t="s">
        <v>966</v>
      </c>
      <c r="C2" s="5" t="s">
        <v>967</v>
      </c>
    </row>
    <row r="3" spans="1:4" x14ac:dyDescent="0.25">
      <c r="A3" t="s">
        <v>968</v>
      </c>
      <c r="B3" s="6" t="s">
        <v>204</v>
      </c>
      <c r="C3" s="6" t="s">
        <v>204</v>
      </c>
    </row>
    <row r="4" spans="1:4" x14ac:dyDescent="0.25">
      <c r="A4" t="s">
        <v>969</v>
      </c>
      <c r="B4" s="6" t="s">
        <v>970</v>
      </c>
      <c r="C4" s="6" t="s">
        <v>662</v>
      </c>
    </row>
    <row r="5" spans="1:4" x14ac:dyDescent="0.25">
      <c r="A5" t="s">
        <v>971</v>
      </c>
      <c r="B5" s="6" t="s">
        <v>972</v>
      </c>
      <c r="C5" s="6" t="s">
        <v>653</v>
      </c>
    </row>
    <row r="6" spans="1:4" x14ac:dyDescent="0.25">
      <c r="A6" t="s">
        <v>973</v>
      </c>
      <c r="B6" s="6" t="s">
        <v>974</v>
      </c>
      <c r="C6" s="6" t="s">
        <v>806</v>
      </c>
    </row>
    <row r="7" spans="1:4" x14ac:dyDescent="0.25">
      <c r="A7" s="4" t="s">
        <v>975</v>
      </c>
      <c r="B7" s="4" t="s">
        <v>307</v>
      </c>
      <c r="C7" s="4" t="s">
        <v>310</v>
      </c>
    </row>
    <row r="8" spans="1:4" x14ac:dyDescent="0.25">
      <c r="A8" t="s">
        <v>976</v>
      </c>
      <c r="B8" s="6" t="s">
        <v>204</v>
      </c>
      <c r="C8" s="6" t="s">
        <v>204</v>
      </c>
    </row>
    <row r="9" spans="1:4" x14ac:dyDescent="0.25">
      <c r="A9" t="s">
        <v>969</v>
      </c>
      <c r="B9" s="6" t="s">
        <v>332</v>
      </c>
      <c r="C9" s="6" t="s">
        <v>844</v>
      </c>
    </row>
    <row r="10" spans="1:4" x14ac:dyDescent="0.25">
      <c r="A10" t="s">
        <v>971</v>
      </c>
      <c r="B10" s="6" t="s">
        <v>757</v>
      </c>
      <c r="C10" s="6" t="s">
        <v>242</v>
      </c>
    </row>
    <row r="11" spans="1:4" x14ac:dyDescent="0.25">
      <c r="A11" t="s">
        <v>973</v>
      </c>
      <c r="B11" s="6" t="s">
        <v>347</v>
      </c>
      <c r="C11" s="6" t="s">
        <v>593</v>
      </c>
    </row>
    <row r="12" spans="1:4" x14ac:dyDescent="0.25">
      <c r="A12" s="4" t="s">
        <v>975</v>
      </c>
      <c r="B12" s="4" t="s">
        <v>226</v>
      </c>
      <c r="C12" s="4" t="s">
        <v>241</v>
      </c>
    </row>
    <row r="13" spans="1:4" x14ac:dyDescent="0.25">
      <c r="A13" t="s">
        <v>977</v>
      </c>
      <c r="B13" s="6" t="s">
        <v>204</v>
      </c>
      <c r="C13" s="6" t="s">
        <v>204</v>
      </c>
    </row>
    <row r="14" spans="1:4" x14ac:dyDescent="0.25">
      <c r="A14" t="s">
        <v>969</v>
      </c>
      <c r="B14" s="6" t="s">
        <v>625</v>
      </c>
      <c r="C14" s="6" t="s">
        <v>233</v>
      </c>
    </row>
    <row r="15" spans="1:4" x14ac:dyDescent="0.25">
      <c r="A15" t="s">
        <v>971</v>
      </c>
      <c r="B15" s="6" t="s">
        <v>978</v>
      </c>
      <c r="C15" s="6" t="s">
        <v>558</v>
      </c>
    </row>
    <row r="16" spans="1:4" x14ac:dyDescent="0.25">
      <c r="A16" t="s">
        <v>973</v>
      </c>
      <c r="B16" t="s">
        <v>441</v>
      </c>
      <c r="C16" t="s">
        <v>385</v>
      </c>
    </row>
    <row r="17" spans="1:3" x14ac:dyDescent="0.25">
      <c r="A17" s="4" t="s">
        <v>975</v>
      </c>
      <c r="B17" s="4" t="s">
        <v>227</v>
      </c>
      <c r="C17" s="4" t="s">
        <v>242</v>
      </c>
    </row>
    <row r="19" spans="1:3" x14ac:dyDescent="0.25">
      <c r="A19" t="s">
        <v>289</v>
      </c>
    </row>
    <row r="20" spans="1:3" x14ac:dyDescent="0.25">
      <c r="A20" t="s">
        <v>586</v>
      </c>
    </row>
    <row r="21" spans="1:3" x14ac:dyDescent="0.25">
      <c r="A21" t="s">
        <v>979</v>
      </c>
    </row>
    <row r="22" spans="1:3" x14ac:dyDescent="0.25">
      <c r="A22" t="s">
        <v>980</v>
      </c>
    </row>
    <row r="24" spans="1:3" x14ac:dyDescent="0.25">
      <c r="A24" t="s">
        <v>297</v>
      </c>
    </row>
    <row r="25" spans="1:3" x14ac:dyDescent="0.25">
      <c r="A25" t="s">
        <v>981</v>
      </c>
    </row>
    <row r="26" spans="1:3" x14ac:dyDescent="0.25">
      <c r="A26" t="s">
        <v>300</v>
      </c>
    </row>
  </sheetData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26"/>
  <sheetViews>
    <sheetView workbookViewId="0"/>
  </sheetViews>
  <sheetFormatPr defaultColWidth="11.42578125" defaultRowHeight="15" x14ac:dyDescent="0.25"/>
  <cols>
    <col min="1" max="1" width="8.7109375" customWidth="1"/>
    <col min="2" max="3" width="45.7109375" customWidth="1"/>
  </cols>
  <sheetData>
    <row r="1" spans="1:4" x14ac:dyDescent="0.25">
      <c r="A1" s="4" t="s">
        <v>41</v>
      </c>
      <c r="B1" s="6"/>
      <c r="C1" s="6"/>
      <c r="D1" s="1" t="str">
        <f>HYPERLINK("#'INDEX'!A1", "Back to INDEX")</f>
        <v>Back to INDEX</v>
      </c>
    </row>
    <row r="2" spans="1:4" x14ac:dyDescent="0.25">
      <c r="A2" s="3" t="s">
        <v>204</v>
      </c>
      <c r="B2" s="5" t="s">
        <v>966</v>
      </c>
      <c r="C2" s="5" t="s">
        <v>967</v>
      </c>
    </row>
    <row r="3" spans="1:4" x14ac:dyDescent="0.25">
      <c r="A3" t="s">
        <v>968</v>
      </c>
      <c r="B3" s="6" t="s">
        <v>204</v>
      </c>
      <c r="C3" s="6" t="s">
        <v>204</v>
      </c>
    </row>
    <row r="4" spans="1:4" x14ac:dyDescent="0.25">
      <c r="A4" t="s">
        <v>969</v>
      </c>
      <c r="B4" s="6" t="s">
        <v>982</v>
      </c>
      <c r="C4" s="6" t="s">
        <v>758</v>
      </c>
    </row>
    <row r="5" spans="1:4" x14ac:dyDescent="0.25">
      <c r="A5" t="s">
        <v>971</v>
      </c>
      <c r="B5" s="6" t="s">
        <v>983</v>
      </c>
      <c r="C5" s="6" t="s">
        <v>857</v>
      </c>
    </row>
    <row r="6" spans="1:4" x14ac:dyDescent="0.25">
      <c r="A6" t="s">
        <v>973</v>
      </c>
      <c r="B6" s="6" t="s">
        <v>984</v>
      </c>
      <c r="C6" s="6" t="s">
        <v>787</v>
      </c>
    </row>
    <row r="7" spans="1:4" x14ac:dyDescent="0.25">
      <c r="A7" s="4" t="s">
        <v>975</v>
      </c>
      <c r="B7" s="4" t="s">
        <v>308</v>
      </c>
      <c r="C7" s="4" t="s">
        <v>311</v>
      </c>
    </row>
    <row r="8" spans="1:4" x14ac:dyDescent="0.25">
      <c r="A8" t="s">
        <v>976</v>
      </c>
      <c r="B8" s="6" t="s">
        <v>204</v>
      </c>
      <c r="C8" s="6" t="s">
        <v>204</v>
      </c>
    </row>
    <row r="9" spans="1:4" x14ac:dyDescent="0.25">
      <c r="A9" t="s">
        <v>969</v>
      </c>
      <c r="B9" s="6" t="s">
        <v>985</v>
      </c>
      <c r="C9" s="6" t="s">
        <v>845</v>
      </c>
    </row>
    <row r="10" spans="1:4" x14ac:dyDescent="0.25">
      <c r="A10" t="s">
        <v>971</v>
      </c>
      <c r="B10" s="6" t="s">
        <v>526</v>
      </c>
      <c r="C10" s="6" t="s">
        <v>237</v>
      </c>
    </row>
    <row r="11" spans="1:4" x14ac:dyDescent="0.25">
      <c r="A11" t="s">
        <v>973</v>
      </c>
      <c r="B11" s="6" t="s">
        <v>986</v>
      </c>
      <c r="C11" s="6" t="s">
        <v>694</v>
      </c>
    </row>
    <row r="12" spans="1:4" x14ac:dyDescent="0.25">
      <c r="A12" s="4" t="s">
        <v>975</v>
      </c>
      <c r="B12" s="4" t="s">
        <v>228</v>
      </c>
      <c r="C12" s="4" t="s">
        <v>243</v>
      </c>
    </row>
    <row r="13" spans="1:4" x14ac:dyDescent="0.25">
      <c r="A13" t="s">
        <v>977</v>
      </c>
      <c r="B13" s="6" t="s">
        <v>204</v>
      </c>
      <c r="C13" s="6" t="s">
        <v>204</v>
      </c>
    </row>
    <row r="14" spans="1:4" x14ac:dyDescent="0.25">
      <c r="A14" t="s">
        <v>969</v>
      </c>
      <c r="B14" s="6" t="s">
        <v>338</v>
      </c>
      <c r="C14" s="6" t="s">
        <v>708</v>
      </c>
    </row>
    <row r="15" spans="1:4" x14ac:dyDescent="0.25">
      <c r="A15" t="s">
        <v>971</v>
      </c>
      <c r="B15" s="6" t="s">
        <v>846</v>
      </c>
      <c r="C15" s="6" t="s">
        <v>335</v>
      </c>
    </row>
    <row r="16" spans="1:4" x14ac:dyDescent="0.25">
      <c r="A16" t="s">
        <v>973</v>
      </c>
      <c r="B16" t="s">
        <v>663</v>
      </c>
      <c r="C16" t="s">
        <v>463</v>
      </c>
    </row>
    <row r="17" spans="1:3" x14ac:dyDescent="0.25">
      <c r="A17" s="4" t="s">
        <v>975</v>
      </c>
      <c r="B17" s="4" t="s">
        <v>229</v>
      </c>
      <c r="C17" s="4" t="s">
        <v>244</v>
      </c>
    </row>
    <row r="19" spans="1:3" x14ac:dyDescent="0.25">
      <c r="A19" t="s">
        <v>289</v>
      </c>
    </row>
    <row r="20" spans="1:3" x14ac:dyDescent="0.25">
      <c r="A20" t="s">
        <v>665</v>
      </c>
    </row>
    <row r="21" spans="1:3" x14ac:dyDescent="0.25">
      <c r="A21" t="s">
        <v>979</v>
      </c>
    </row>
    <row r="22" spans="1:3" x14ac:dyDescent="0.25">
      <c r="A22" t="s">
        <v>980</v>
      </c>
    </row>
    <row r="24" spans="1:3" x14ac:dyDescent="0.25">
      <c r="A24" t="s">
        <v>297</v>
      </c>
    </row>
    <row r="25" spans="1:3" x14ac:dyDescent="0.25">
      <c r="A25" t="s">
        <v>981</v>
      </c>
    </row>
    <row r="26" spans="1:3" x14ac:dyDescent="0.25">
      <c r="A26" t="s">
        <v>300</v>
      </c>
    </row>
  </sheetData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6"/>
  <sheetViews>
    <sheetView workbookViewId="0"/>
  </sheetViews>
  <sheetFormatPr defaultColWidth="11.42578125" defaultRowHeight="15" x14ac:dyDescent="0.25"/>
  <cols>
    <col min="1" max="1" width="8.7109375" customWidth="1"/>
    <col min="2" max="3" width="45.7109375" customWidth="1"/>
  </cols>
  <sheetData>
    <row r="1" spans="1:4" x14ac:dyDescent="0.25">
      <c r="A1" s="4" t="s">
        <v>42</v>
      </c>
      <c r="B1" s="6"/>
      <c r="C1" s="6"/>
      <c r="D1" s="1" t="str">
        <f>HYPERLINK("#'INDEX'!A1", "Back to INDEX")</f>
        <v>Back to INDEX</v>
      </c>
    </row>
    <row r="2" spans="1:4" x14ac:dyDescent="0.25">
      <c r="A2" s="3" t="s">
        <v>204</v>
      </c>
      <c r="B2" s="5" t="s">
        <v>966</v>
      </c>
      <c r="C2" s="5" t="s">
        <v>967</v>
      </c>
    </row>
    <row r="3" spans="1:4" x14ac:dyDescent="0.25">
      <c r="A3" t="s">
        <v>968</v>
      </c>
      <c r="B3" s="6" t="s">
        <v>204</v>
      </c>
      <c r="C3" s="6" t="s">
        <v>204</v>
      </c>
    </row>
    <row r="4" spans="1:4" x14ac:dyDescent="0.25">
      <c r="A4" t="s">
        <v>969</v>
      </c>
      <c r="B4" s="6" t="s">
        <v>785</v>
      </c>
      <c r="C4" s="6" t="s">
        <v>563</v>
      </c>
    </row>
    <row r="5" spans="1:4" x14ac:dyDescent="0.25">
      <c r="A5" t="s">
        <v>971</v>
      </c>
      <c r="B5" s="6" t="s">
        <v>562</v>
      </c>
      <c r="C5" s="6" t="s">
        <v>218</v>
      </c>
    </row>
    <row r="6" spans="1:4" x14ac:dyDescent="0.25">
      <c r="A6" t="s">
        <v>973</v>
      </c>
      <c r="B6" s="6" t="s">
        <v>514</v>
      </c>
      <c r="C6" s="6" t="s">
        <v>714</v>
      </c>
    </row>
    <row r="7" spans="1:4" x14ac:dyDescent="0.25">
      <c r="A7" s="4" t="s">
        <v>975</v>
      </c>
      <c r="B7" s="4" t="s">
        <v>309</v>
      </c>
      <c r="C7" s="4" t="s">
        <v>312</v>
      </c>
    </row>
    <row r="8" spans="1:4" x14ac:dyDescent="0.25">
      <c r="A8" t="s">
        <v>976</v>
      </c>
      <c r="B8" s="6" t="s">
        <v>204</v>
      </c>
      <c r="C8" s="6" t="s">
        <v>204</v>
      </c>
    </row>
    <row r="9" spans="1:4" x14ac:dyDescent="0.25">
      <c r="A9" t="s">
        <v>969</v>
      </c>
      <c r="B9" s="6" t="s">
        <v>356</v>
      </c>
      <c r="C9" s="6" t="s">
        <v>381</v>
      </c>
    </row>
    <row r="10" spans="1:4" x14ac:dyDescent="0.25">
      <c r="A10" t="s">
        <v>971</v>
      </c>
      <c r="B10" s="6" t="s">
        <v>462</v>
      </c>
      <c r="C10" s="6" t="s">
        <v>584</v>
      </c>
    </row>
    <row r="11" spans="1:4" x14ac:dyDescent="0.25">
      <c r="A11" t="s">
        <v>973</v>
      </c>
      <c r="B11" s="6" t="s">
        <v>360</v>
      </c>
      <c r="C11" s="6" t="s">
        <v>920</v>
      </c>
    </row>
    <row r="12" spans="1:4" x14ac:dyDescent="0.25">
      <c r="A12" s="4" t="s">
        <v>975</v>
      </c>
      <c r="B12" s="4" t="s">
        <v>230</v>
      </c>
      <c r="C12" s="4" t="s">
        <v>245</v>
      </c>
    </row>
    <row r="13" spans="1:4" x14ac:dyDescent="0.25">
      <c r="A13" t="s">
        <v>977</v>
      </c>
      <c r="B13" s="6" t="s">
        <v>204</v>
      </c>
      <c r="C13" s="6" t="s">
        <v>204</v>
      </c>
    </row>
    <row r="14" spans="1:4" x14ac:dyDescent="0.25">
      <c r="A14" t="s">
        <v>969</v>
      </c>
      <c r="B14" s="6" t="s">
        <v>436</v>
      </c>
      <c r="C14" s="6" t="s">
        <v>363</v>
      </c>
    </row>
    <row r="15" spans="1:4" x14ac:dyDescent="0.25">
      <c r="A15" t="s">
        <v>971</v>
      </c>
      <c r="B15" s="6" t="s">
        <v>611</v>
      </c>
      <c r="C15" s="6" t="s">
        <v>556</v>
      </c>
    </row>
    <row r="16" spans="1:4" x14ac:dyDescent="0.25">
      <c r="A16" t="s">
        <v>973</v>
      </c>
      <c r="B16" t="s">
        <v>523</v>
      </c>
      <c r="C16" t="s">
        <v>851</v>
      </c>
    </row>
    <row r="17" spans="1:3" x14ac:dyDescent="0.25">
      <c r="A17" s="4" t="s">
        <v>975</v>
      </c>
      <c r="B17" s="4" t="s">
        <v>218</v>
      </c>
      <c r="C17" s="4" t="s">
        <v>246</v>
      </c>
    </row>
    <row r="19" spans="1:3" x14ac:dyDescent="0.25">
      <c r="A19" t="s">
        <v>289</v>
      </c>
    </row>
    <row r="20" spans="1:3" x14ac:dyDescent="0.25">
      <c r="A20" t="s">
        <v>679</v>
      </c>
    </row>
    <row r="21" spans="1:3" x14ac:dyDescent="0.25">
      <c r="A21" t="s">
        <v>979</v>
      </c>
    </row>
    <row r="22" spans="1:3" x14ac:dyDescent="0.25">
      <c r="A22" t="s">
        <v>980</v>
      </c>
    </row>
    <row r="24" spans="1:3" x14ac:dyDescent="0.25">
      <c r="A24" t="s">
        <v>297</v>
      </c>
    </row>
    <row r="25" spans="1:3" x14ac:dyDescent="0.25">
      <c r="A25" t="s">
        <v>981</v>
      </c>
    </row>
    <row r="26" spans="1:3" x14ac:dyDescent="0.25">
      <c r="A26" t="s">
        <v>300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workbookViewId="0"/>
  </sheetViews>
  <sheetFormatPr defaultColWidth="11.42578125" defaultRowHeight="15" x14ac:dyDescent="0.25"/>
  <cols>
    <col min="1" max="1" width="54.7109375" customWidth="1"/>
    <col min="2" max="10" width="20.7109375" customWidth="1"/>
  </cols>
  <sheetData>
    <row r="1" spans="1:11" x14ac:dyDescent="0.25">
      <c r="A1" s="4" t="s">
        <v>8</v>
      </c>
      <c r="B1" s="6"/>
      <c r="C1" s="6"/>
      <c r="D1" s="6"/>
      <c r="E1" s="6"/>
      <c r="F1" s="6"/>
      <c r="G1" s="6"/>
      <c r="H1" s="6"/>
      <c r="I1" s="6"/>
      <c r="J1" s="6"/>
      <c r="K1" s="1" t="str">
        <f>HYPERLINK("#'INDEX'!A1", "Back to INDEX")</f>
        <v>Back to INDEX</v>
      </c>
    </row>
    <row r="2" spans="1:11" ht="25.5" x14ac:dyDescent="0.25">
      <c r="A2" s="3" t="s">
        <v>204</v>
      </c>
      <c r="B2" s="5" t="s">
        <v>304</v>
      </c>
      <c r="C2" s="5" t="s">
        <v>205</v>
      </c>
      <c r="D2" s="5" t="s">
        <v>206</v>
      </c>
      <c r="E2" s="5" t="s">
        <v>305</v>
      </c>
      <c r="F2" s="5" t="s">
        <v>207</v>
      </c>
      <c r="G2" s="5" t="s">
        <v>208</v>
      </c>
      <c r="H2" s="5" t="s">
        <v>306</v>
      </c>
      <c r="I2" s="5" t="s">
        <v>209</v>
      </c>
      <c r="J2" s="5" t="s">
        <v>210</v>
      </c>
    </row>
    <row r="3" spans="1:11" x14ac:dyDescent="0.25">
      <c r="A3" t="s">
        <v>211</v>
      </c>
      <c r="B3" s="6" t="s">
        <v>307</v>
      </c>
      <c r="C3" s="6" t="s">
        <v>226</v>
      </c>
      <c r="D3" s="6" t="s">
        <v>227</v>
      </c>
      <c r="E3" s="6" t="s">
        <v>308</v>
      </c>
      <c r="F3" s="6" t="s">
        <v>228</v>
      </c>
      <c r="G3" s="6" t="s">
        <v>229</v>
      </c>
      <c r="H3" s="6" t="s">
        <v>309</v>
      </c>
      <c r="I3" s="6" t="s">
        <v>230</v>
      </c>
      <c r="J3" s="6" t="s">
        <v>218</v>
      </c>
    </row>
    <row r="4" spans="1:11" x14ac:dyDescent="0.25">
      <c r="A4" t="s">
        <v>231</v>
      </c>
      <c r="B4" s="6" t="s">
        <v>310</v>
      </c>
      <c r="C4" s="6" t="s">
        <v>241</v>
      </c>
      <c r="D4" s="6" t="s">
        <v>242</v>
      </c>
      <c r="E4" s="6" t="s">
        <v>311</v>
      </c>
      <c r="F4" s="6" t="s">
        <v>243</v>
      </c>
      <c r="G4" s="6" t="s">
        <v>244</v>
      </c>
      <c r="H4" s="6" t="s">
        <v>312</v>
      </c>
      <c r="I4" s="6" t="s">
        <v>245</v>
      </c>
      <c r="J4" s="6" t="s">
        <v>246</v>
      </c>
    </row>
    <row r="5" spans="1:11" x14ac:dyDescent="0.25">
      <c r="A5" t="s">
        <v>247</v>
      </c>
      <c r="B5" s="6" t="s">
        <v>313</v>
      </c>
      <c r="C5" s="6" t="s">
        <v>257</v>
      </c>
      <c r="D5" s="6" t="s">
        <v>258</v>
      </c>
      <c r="E5" s="6" t="s">
        <v>255</v>
      </c>
      <c r="F5" s="6" t="s">
        <v>259</v>
      </c>
      <c r="G5" s="6" t="s">
        <v>260</v>
      </c>
      <c r="H5" s="6" t="s">
        <v>314</v>
      </c>
      <c r="I5" s="6" t="s">
        <v>252</v>
      </c>
      <c r="J5" s="6" t="s">
        <v>253</v>
      </c>
    </row>
    <row r="6" spans="1:11" x14ac:dyDescent="0.25">
      <c r="A6" t="s">
        <v>261</v>
      </c>
      <c r="B6" t="s">
        <v>270</v>
      </c>
      <c r="C6" t="s">
        <v>271</v>
      </c>
      <c r="D6" t="s">
        <v>272</v>
      </c>
      <c r="E6" t="s">
        <v>268</v>
      </c>
      <c r="F6" t="s">
        <v>271</v>
      </c>
      <c r="G6" t="s">
        <v>272</v>
      </c>
      <c r="H6" t="s">
        <v>315</v>
      </c>
      <c r="I6" t="s">
        <v>266</v>
      </c>
      <c r="J6" t="s">
        <v>267</v>
      </c>
    </row>
    <row r="7" spans="1:11" x14ac:dyDescent="0.25">
      <c r="A7" t="s">
        <v>273</v>
      </c>
      <c r="B7" t="s">
        <v>316</v>
      </c>
      <c r="C7" t="s">
        <v>284</v>
      </c>
      <c r="D7" t="s">
        <v>285</v>
      </c>
      <c r="E7" t="s">
        <v>317</v>
      </c>
      <c r="F7" t="s">
        <v>286</v>
      </c>
      <c r="G7" t="s">
        <v>287</v>
      </c>
      <c r="H7" t="s">
        <v>318</v>
      </c>
      <c r="I7" t="s">
        <v>288</v>
      </c>
      <c r="J7" t="s">
        <v>279</v>
      </c>
    </row>
    <row r="9" spans="1:11" x14ac:dyDescent="0.25">
      <c r="A9" t="s">
        <v>289</v>
      </c>
    </row>
    <row r="10" spans="1:11" x14ac:dyDescent="0.25">
      <c r="A10" t="s">
        <v>290</v>
      </c>
    </row>
    <row r="11" spans="1:11" x14ac:dyDescent="0.25">
      <c r="A11" t="s">
        <v>291</v>
      </c>
    </row>
    <row r="12" spans="1:11" x14ac:dyDescent="0.25">
      <c r="A12" t="s">
        <v>292</v>
      </c>
    </row>
    <row r="13" spans="1:11" x14ac:dyDescent="0.25">
      <c r="A13" t="s">
        <v>293</v>
      </c>
    </row>
    <row r="14" spans="1:11" x14ac:dyDescent="0.25">
      <c r="A14" t="s">
        <v>294</v>
      </c>
    </row>
    <row r="15" spans="1:11" x14ac:dyDescent="0.25">
      <c r="A15" t="s">
        <v>295</v>
      </c>
    </row>
    <row r="16" spans="1:11" x14ac:dyDescent="0.25">
      <c r="A16" t="s">
        <v>296</v>
      </c>
    </row>
    <row r="18" spans="1:1" x14ac:dyDescent="0.25">
      <c r="A18" t="s">
        <v>297</v>
      </c>
    </row>
    <row r="19" spans="1:1" x14ac:dyDescent="0.25">
      <c r="A19" t="s">
        <v>298</v>
      </c>
    </row>
    <row r="20" spans="1:1" x14ac:dyDescent="0.25">
      <c r="A20" t="s">
        <v>299</v>
      </c>
    </row>
    <row r="21" spans="1:1" x14ac:dyDescent="0.25">
      <c r="A21" t="s">
        <v>300</v>
      </c>
    </row>
    <row r="22" spans="1:1" x14ac:dyDescent="0.25">
      <c r="A22" t="s">
        <v>301</v>
      </c>
    </row>
    <row r="23" spans="1:1" x14ac:dyDescent="0.25">
      <c r="A23" t="s">
        <v>319</v>
      </c>
    </row>
  </sheetData>
  <pageMargins left="0.7" right="0.7" top="0.75" bottom="0.75" header="0.3" footer="0.3"/>
  <pageSetup paperSize="9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37"/>
  <sheetViews>
    <sheetView workbookViewId="0"/>
  </sheetViews>
  <sheetFormatPr defaultColWidth="11.42578125" defaultRowHeight="15" x14ac:dyDescent="0.25"/>
  <cols>
    <col min="1" max="1" width="54.7109375" customWidth="1"/>
    <col min="2" max="7" width="30.7109375" customWidth="1"/>
  </cols>
  <sheetData>
    <row r="1" spans="1:8" x14ac:dyDescent="0.25">
      <c r="A1" s="4" t="s">
        <v>44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x14ac:dyDescent="0.25">
      <c r="A2" s="3" t="s">
        <v>204</v>
      </c>
      <c r="B2" s="5" t="s">
        <v>571</v>
      </c>
      <c r="C2" s="5" t="s">
        <v>574</v>
      </c>
      <c r="D2" s="5" t="s">
        <v>572</v>
      </c>
      <c r="E2" s="5" t="s">
        <v>575</v>
      </c>
      <c r="F2" s="5" t="s">
        <v>573</v>
      </c>
      <c r="G2" s="5" t="s">
        <v>576</v>
      </c>
    </row>
    <row r="3" spans="1:8" x14ac:dyDescent="0.25">
      <c r="A3" t="s">
        <v>326</v>
      </c>
      <c r="B3" s="6" t="s">
        <v>987</v>
      </c>
      <c r="C3" s="6" t="s">
        <v>917</v>
      </c>
      <c r="D3" s="6" t="s">
        <v>988</v>
      </c>
      <c r="E3" s="6" t="s">
        <v>989</v>
      </c>
      <c r="F3" s="6" t="s">
        <v>990</v>
      </c>
      <c r="G3" s="6" t="s">
        <v>991</v>
      </c>
    </row>
    <row r="4" spans="1:8" x14ac:dyDescent="0.25">
      <c r="A4" t="s">
        <v>331</v>
      </c>
      <c r="B4" s="6" t="s">
        <v>992</v>
      </c>
      <c r="C4" s="6" t="s">
        <v>941</v>
      </c>
      <c r="D4" s="6" t="s">
        <v>993</v>
      </c>
      <c r="E4" s="6" t="s">
        <v>994</v>
      </c>
      <c r="F4" s="6" t="s">
        <v>995</v>
      </c>
      <c r="G4" s="6" t="s">
        <v>941</v>
      </c>
    </row>
    <row r="5" spans="1:8" x14ac:dyDescent="0.25">
      <c r="A5" t="s">
        <v>337</v>
      </c>
      <c r="B5" s="6" t="s">
        <v>996</v>
      </c>
      <c r="C5" s="6" t="s">
        <v>997</v>
      </c>
      <c r="D5" s="6" t="s">
        <v>998</v>
      </c>
      <c r="E5" s="6" t="s">
        <v>999</v>
      </c>
      <c r="F5" s="6" t="s">
        <v>996</v>
      </c>
      <c r="G5" s="6" t="s">
        <v>1000</v>
      </c>
    </row>
    <row r="6" spans="1:8" x14ac:dyDescent="0.25">
      <c r="A6" t="s">
        <v>344</v>
      </c>
      <c r="B6" s="6" t="s">
        <v>224</v>
      </c>
      <c r="C6" s="6" t="s">
        <v>224</v>
      </c>
      <c r="D6" s="6" t="s">
        <v>224</v>
      </c>
      <c r="E6" s="6" t="s">
        <v>1001</v>
      </c>
      <c r="F6" s="6" t="s">
        <v>1002</v>
      </c>
      <c r="G6" s="6" t="s">
        <v>1003</v>
      </c>
    </row>
    <row r="7" spans="1:8" x14ac:dyDescent="0.25">
      <c r="A7" t="s">
        <v>350</v>
      </c>
      <c r="B7" s="6" t="s">
        <v>224</v>
      </c>
      <c r="C7" s="6" t="s">
        <v>224</v>
      </c>
      <c r="D7" s="6" t="s">
        <v>224</v>
      </c>
      <c r="E7" s="6" t="s">
        <v>224</v>
      </c>
      <c r="F7" s="6" t="s">
        <v>224</v>
      </c>
      <c r="G7" s="6" t="s">
        <v>224</v>
      </c>
    </row>
    <row r="8" spans="1:8" x14ac:dyDescent="0.25">
      <c r="A8" t="s">
        <v>357</v>
      </c>
      <c r="B8" s="6" t="s">
        <v>224</v>
      </c>
      <c r="C8" s="6" t="s">
        <v>224</v>
      </c>
      <c r="D8" s="6" t="s">
        <v>999</v>
      </c>
      <c r="E8" s="6" t="s">
        <v>1004</v>
      </c>
      <c r="F8" s="6" t="s">
        <v>1005</v>
      </c>
      <c r="G8" s="6" t="s">
        <v>1006</v>
      </c>
    </row>
    <row r="9" spans="1:8" x14ac:dyDescent="0.25">
      <c r="A9" t="s">
        <v>364</v>
      </c>
      <c r="B9" s="6" t="s">
        <v>224</v>
      </c>
      <c r="C9" s="6" t="s">
        <v>224</v>
      </c>
      <c r="D9" s="6" t="s">
        <v>1007</v>
      </c>
      <c r="E9" s="6" t="s">
        <v>1008</v>
      </c>
      <c r="F9" s="6" t="s">
        <v>1009</v>
      </c>
      <c r="G9" s="6" t="s">
        <v>1008</v>
      </c>
    </row>
    <row r="10" spans="1:8" x14ac:dyDescent="0.25">
      <c r="A10" t="s">
        <v>371</v>
      </c>
      <c r="B10" s="6" t="s">
        <v>1010</v>
      </c>
      <c r="C10" s="6" t="s">
        <v>934</v>
      </c>
      <c r="D10" s="6" t="s">
        <v>1011</v>
      </c>
      <c r="E10" s="6" t="s">
        <v>1012</v>
      </c>
      <c r="F10" s="6" t="s">
        <v>1011</v>
      </c>
      <c r="G10" s="6" t="s">
        <v>1013</v>
      </c>
    </row>
    <row r="11" spans="1:8" x14ac:dyDescent="0.25">
      <c r="A11" t="s">
        <v>377</v>
      </c>
      <c r="B11" s="6" t="s">
        <v>224</v>
      </c>
      <c r="C11" s="6" t="s">
        <v>224</v>
      </c>
      <c r="D11" s="6" t="s">
        <v>1014</v>
      </c>
      <c r="E11" s="6" t="s">
        <v>1015</v>
      </c>
      <c r="F11" s="6" t="s">
        <v>1014</v>
      </c>
      <c r="G11" s="6" t="s">
        <v>1015</v>
      </c>
    </row>
    <row r="12" spans="1:8" x14ac:dyDescent="0.25">
      <c r="A12" t="s">
        <v>384</v>
      </c>
      <c r="B12" s="6" t="s">
        <v>224</v>
      </c>
      <c r="C12" s="6" t="s">
        <v>224</v>
      </c>
      <c r="D12" s="6" t="s">
        <v>224</v>
      </c>
      <c r="E12" s="6" t="s">
        <v>224</v>
      </c>
      <c r="F12" s="6" t="s">
        <v>224</v>
      </c>
      <c r="G12" s="6" t="s">
        <v>224</v>
      </c>
    </row>
    <row r="13" spans="1:8" x14ac:dyDescent="0.25">
      <c r="A13" t="s">
        <v>389</v>
      </c>
      <c r="B13" s="6" t="s">
        <v>224</v>
      </c>
      <c r="C13" s="6" t="s">
        <v>224</v>
      </c>
      <c r="D13" s="6" t="s">
        <v>224</v>
      </c>
      <c r="E13" s="6" t="s">
        <v>224</v>
      </c>
      <c r="F13" s="6" t="s">
        <v>925</v>
      </c>
      <c r="G13" s="6" t="s">
        <v>943</v>
      </c>
    </row>
    <row r="14" spans="1:8" x14ac:dyDescent="0.25">
      <c r="A14" t="s">
        <v>394</v>
      </c>
      <c r="B14" s="6" t="s">
        <v>224</v>
      </c>
      <c r="C14" s="6" t="s">
        <v>224</v>
      </c>
      <c r="D14" s="6" t="s">
        <v>1016</v>
      </c>
      <c r="E14" s="6" t="s">
        <v>1017</v>
      </c>
      <c r="F14" s="6" t="s">
        <v>943</v>
      </c>
      <c r="G14" s="6" t="s">
        <v>1017</v>
      </c>
    </row>
    <row r="15" spans="1:8" x14ac:dyDescent="0.25">
      <c r="A15" t="s">
        <v>400</v>
      </c>
      <c r="B15" s="6" t="s">
        <v>224</v>
      </c>
      <c r="C15" s="6" t="s">
        <v>224</v>
      </c>
      <c r="D15" s="6" t="s">
        <v>1018</v>
      </c>
      <c r="E15" s="6" t="s">
        <v>934</v>
      </c>
      <c r="F15" s="6" t="s">
        <v>1018</v>
      </c>
      <c r="G15" s="6" t="s">
        <v>1019</v>
      </c>
    </row>
    <row r="16" spans="1:8" x14ac:dyDescent="0.25">
      <c r="A16" t="s">
        <v>403</v>
      </c>
      <c r="B16" s="6" t="s">
        <v>1020</v>
      </c>
      <c r="C16" s="6" t="s">
        <v>1021</v>
      </c>
      <c r="D16" s="6" t="s">
        <v>1015</v>
      </c>
      <c r="E16" s="6" t="s">
        <v>1022</v>
      </c>
      <c r="F16" s="6" t="s">
        <v>1023</v>
      </c>
      <c r="G16" s="6" t="s">
        <v>1024</v>
      </c>
    </row>
    <row r="17" spans="1:7" x14ac:dyDescent="0.25">
      <c r="A17" t="s">
        <v>409</v>
      </c>
      <c r="B17" s="6" t="s">
        <v>224</v>
      </c>
      <c r="C17" s="6" t="s">
        <v>224</v>
      </c>
      <c r="D17" s="6" t="s">
        <v>992</v>
      </c>
      <c r="E17" s="6" t="s">
        <v>941</v>
      </c>
      <c r="F17" s="6" t="s">
        <v>1025</v>
      </c>
      <c r="G17" s="6" t="s">
        <v>941</v>
      </c>
    </row>
    <row r="18" spans="1:7" x14ac:dyDescent="0.25">
      <c r="A18" t="s">
        <v>415</v>
      </c>
      <c r="B18" s="6" t="s">
        <v>224</v>
      </c>
      <c r="C18" s="6" t="s">
        <v>224</v>
      </c>
      <c r="D18" s="6" t="s">
        <v>917</v>
      </c>
      <c r="E18" s="6" t="s">
        <v>1026</v>
      </c>
      <c r="F18" s="6" t="s">
        <v>925</v>
      </c>
      <c r="G18" s="6" t="s">
        <v>1027</v>
      </c>
    </row>
    <row r="19" spans="1:7" x14ac:dyDescent="0.25">
      <c r="A19" t="s">
        <v>421</v>
      </c>
      <c r="B19" s="6" t="s">
        <v>224</v>
      </c>
      <c r="C19" s="6" t="s">
        <v>224</v>
      </c>
      <c r="D19" s="6" t="s">
        <v>224</v>
      </c>
      <c r="E19" s="6" t="s">
        <v>224</v>
      </c>
      <c r="F19" s="6" t="s">
        <v>224</v>
      </c>
      <c r="G19" s="6" t="s">
        <v>1022</v>
      </c>
    </row>
    <row r="20" spans="1:7" x14ac:dyDescent="0.25">
      <c r="A20" t="s">
        <v>428</v>
      </c>
      <c r="B20" s="6" t="s">
        <v>224</v>
      </c>
      <c r="C20" s="6" t="s">
        <v>224</v>
      </c>
      <c r="D20" s="6" t="s">
        <v>224</v>
      </c>
      <c r="E20" s="6" t="s">
        <v>224</v>
      </c>
      <c r="F20" s="6" t="s">
        <v>224</v>
      </c>
      <c r="G20" s="6" t="s">
        <v>224</v>
      </c>
    </row>
    <row r="21" spans="1:7" x14ac:dyDescent="0.25">
      <c r="A21" t="s">
        <v>432</v>
      </c>
      <c r="B21" s="6" t="s">
        <v>224</v>
      </c>
      <c r="C21" s="6" t="s">
        <v>224</v>
      </c>
      <c r="D21" s="6" t="s">
        <v>1028</v>
      </c>
      <c r="E21" s="6" t="s">
        <v>1029</v>
      </c>
      <c r="F21" s="6" t="s">
        <v>1030</v>
      </c>
      <c r="G21" s="6" t="s">
        <v>1031</v>
      </c>
    </row>
    <row r="22" spans="1:7" x14ac:dyDescent="0.25">
      <c r="A22" t="s">
        <v>437</v>
      </c>
      <c r="B22" s="6" t="s">
        <v>224</v>
      </c>
      <c r="C22" s="6" t="s">
        <v>224</v>
      </c>
      <c r="D22" s="6" t="s">
        <v>224</v>
      </c>
      <c r="E22" s="6" t="s">
        <v>1020</v>
      </c>
      <c r="F22" s="6" t="s">
        <v>224</v>
      </c>
      <c r="G22" s="6" t="s">
        <v>1032</v>
      </c>
    </row>
    <row r="23" spans="1:7" x14ac:dyDescent="0.25">
      <c r="A23" t="s">
        <v>444</v>
      </c>
      <c r="B23" s="6" t="s">
        <v>224</v>
      </c>
      <c r="C23" s="6" t="s">
        <v>224</v>
      </c>
      <c r="D23" s="6" t="s">
        <v>224</v>
      </c>
      <c r="E23" s="6" t="s">
        <v>224</v>
      </c>
      <c r="F23" s="6" t="s">
        <v>224</v>
      </c>
      <c r="G23" s="6" t="s">
        <v>224</v>
      </c>
    </row>
    <row r="24" spans="1:7" x14ac:dyDescent="0.25">
      <c r="A24" s="4" t="s">
        <v>450</v>
      </c>
      <c r="B24" s="4" t="s">
        <v>941</v>
      </c>
      <c r="C24" s="4" t="s">
        <v>1033</v>
      </c>
      <c r="D24" s="4" t="s">
        <v>942</v>
      </c>
      <c r="E24" s="4" t="s">
        <v>925</v>
      </c>
      <c r="F24" s="4" t="s">
        <v>941</v>
      </c>
      <c r="G24" s="4" t="s">
        <v>925</v>
      </c>
    </row>
    <row r="25" spans="1:7" x14ac:dyDescent="0.25">
      <c r="A25" t="s">
        <v>451</v>
      </c>
      <c r="B25" t="s">
        <v>1034</v>
      </c>
      <c r="C25" t="s">
        <v>1035</v>
      </c>
      <c r="D25" t="s">
        <v>1036</v>
      </c>
      <c r="E25" t="s">
        <v>1037</v>
      </c>
      <c r="F25" t="s">
        <v>1036</v>
      </c>
      <c r="G25" t="s">
        <v>1038</v>
      </c>
    </row>
    <row r="27" spans="1:7" x14ac:dyDescent="0.25">
      <c r="A27" t="s">
        <v>289</v>
      </c>
    </row>
    <row r="28" spans="1:7" x14ac:dyDescent="0.25">
      <c r="A28" t="s">
        <v>1039</v>
      </c>
    </row>
    <row r="29" spans="1:7" x14ac:dyDescent="0.25">
      <c r="A29" t="s">
        <v>587</v>
      </c>
    </row>
    <row r="30" spans="1:7" x14ac:dyDescent="0.25">
      <c r="A30" t="s">
        <v>588</v>
      </c>
    </row>
    <row r="32" spans="1:7" x14ac:dyDescent="0.25">
      <c r="A32" t="s">
        <v>297</v>
      </c>
    </row>
    <row r="33" spans="1:1" x14ac:dyDescent="0.25">
      <c r="A33" t="s">
        <v>301</v>
      </c>
    </row>
    <row r="34" spans="1:1" x14ac:dyDescent="0.25">
      <c r="A34" t="s">
        <v>459</v>
      </c>
    </row>
    <row r="36" spans="1:1" x14ac:dyDescent="0.25">
      <c r="A36" t="s">
        <v>460</v>
      </c>
    </row>
    <row r="37" spans="1:1" x14ac:dyDescent="0.25">
      <c r="A37" t="s">
        <v>461</v>
      </c>
    </row>
  </sheetData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37"/>
  <sheetViews>
    <sheetView workbookViewId="0"/>
  </sheetViews>
  <sheetFormatPr defaultColWidth="11.42578125" defaultRowHeight="15" x14ac:dyDescent="0.25"/>
  <cols>
    <col min="1" max="1" width="54.7109375" customWidth="1"/>
    <col min="2" max="7" width="30.7109375" customWidth="1"/>
  </cols>
  <sheetData>
    <row r="1" spans="1:8" x14ac:dyDescent="0.25">
      <c r="A1" s="4" t="s">
        <v>45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x14ac:dyDescent="0.25">
      <c r="A2" s="3" t="s">
        <v>204</v>
      </c>
      <c r="B2" s="5" t="s">
        <v>571</v>
      </c>
      <c r="C2" s="5" t="s">
        <v>574</v>
      </c>
      <c r="D2" s="5" t="s">
        <v>572</v>
      </c>
      <c r="E2" s="5" t="s">
        <v>575</v>
      </c>
      <c r="F2" s="5" t="s">
        <v>573</v>
      </c>
      <c r="G2" s="5" t="s">
        <v>576</v>
      </c>
    </row>
    <row r="3" spans="1:8" x14ac:dyDescent="0.25">
      <c r="A3" t="s">
        <v>326</v>
      </c>
      <c r="B3" s="6" t="s">
        <v>1040</v>
      </c>
      <c r="C3" s="6" t="s">
        <v>1022</v>
      </c>
      <c r="D3" s="6" t="s">
        <v>1021</v>
      </c>
      <c r="E3" s="6" t="s">
        <v>925</v>
      </c>
      <c r="F3" s="6" t="s">
        <v>941</v>
      </c>
      <c r="G3" s="6" t="s">
        <v>991</v>
      </c>
    </row>
    <row r="4" spans="1:8" x14ac:dyDescent="0.25">
      <c r="A4" t="s">
        <v>331</v>
      </c>
      <c r="B4" s="6" t="s">
        <v>917</v>
      </c>
      <c r="C4" s="6" t="s">
        <v>925</v>
      </c>
      <c r="D4" s="6" t="s">
        <v>1041</v>
      </c>
      <c r="E4" s="6" t="s">
        <v>945</v>
      </c>
      <c r="F4" s="6" t="s">
        <v>941</v>
      </c>
      <c r="G4" s="6" t="s">
        <v>925</v>
      </c>
    </row>
    <row r="5" spans="1:8" x14ac:dyDescent="0.25">
      <c r="A5" t="s">
        <v>337</v>
      </c>
      <c r="B5" s="6" t="s">
        <v>941</v>
      </c>
      <c r="C5" s="6" t="s">
        <v>1012</v>
      </c>
      <c r="D5" s="6" t="s">
        <v>917</v>
      </c>
      <c r="E5" s="6" t="s">
        <v>1042</v>
      </c>
      <c r="F5" s="6" t="s">
        <v>941</v>
      </c>
      <c r="G5" s="6" t="s">
        <v>1043</v>
      </c>
    </row>
    <row r="6" spans="1:8" x14ac:dyDescent="0.25">
      <c r="A6" t="s">
        <v>344</v>
      </c>
      <c r="B6" s="6" t="s">
        <v>1044</v>
      </c>
      <c r="C6" s="6" t="s">
        <v>917</v>
      </c>
      <c r="D6" s="6" t="s">
        <v>1023</v>
      </c>
      <c r="E6" s="6" t="s">
        <v>941</v>
      </c>
      <c r="F6" s="6" t="s">
        <v>994</v>
      </c>
      <c r="G6" s="6" t="s">
        <v>941</v>
      </c>
    </row>
    <row r="7" spans="1:8" x14ac:dyDescent="0.25">
      <c r="A7" t="s">
        <v>350</v>
      </c>
      <c r="B7" s="6" t="s">
        <v>1001</v>
      </c>
      <c r="C7" s="6" t="s">
        <v>224</v>
      </c>
      <c r="D7" s="6" t="s">
        <v>1045</v>
      </c>
      <c r="E7" s="6" t="s">
        <v>224</v>
      </c>
      <c r="F7" s="6" t="s">
        <v>1022</v>
      </c>
      <c r="G7" s="6" t="s">
        <v>1046</v>
      </c>
    </row>
    <row r="8" spans="1:8" x14ac:dyDescent="0.25">
      <c r="A8" t="s">
        <v>357</v>
      </c>
      <c r="B8" s="6" t="s">
        <v>1047</v>
      </c>
      <c r="C8" s="6" t="s">
        <v>943</v>
      </c>
      <c r="D8" s="6" t="s">
        <v>917</v>
      </c>
      <c r="E8" s="6" t="s">
        <v>1048</v>
      </c>
      <c r="F8" s="6" t="s">
        <v>917</v>
      </c>
      <c r="G8" s="6" t="s">
        <v>1049</v>
      </c>
    </row>
    <row r="9" spans="1:8" x14ac:dyDescent="0.25">
      <c r="A9" t="s">
        <v>364</v>
      </c>
      <c r="B9" s="6" t="s">
        <v>1050</v>
      </c>
      <c r="C9" s="6" t="s">
        <v>1051</v>
      </c>
      <c r="D9" s="6" t="s">
        <v>1052</v>
      </c>
      <c r="E9" s="6" t="s">
        <v>1053</v>
      </c>
      <c r="F9" s="6" t="s">
        <v>1050</v>
      </c>
      <c r="G9" s="6" t="s">
        <v>1052</v>
      </c>
    </row>
    <row r="10" spans="1:8" x14ac:dyDescent="0.25">
      <c r="A10" t="s">
        <v>371</v>
      </c>
      <c r="B10" s="6" t="s">
        <v>224</v>
      </c>
      <c r="C10" s="6" t="s">
        <v>1054</v>
      </c>
      <c r="D10" s="6" t="s">
        <v>917</v>
      </c>
      <c r="E10" s="6" t="s">
        <v>1055</v>
      </c>
      <c r="F10" s="6" t="s">
        <v>1056</v>
      </c>
      <c r="G10" s="6" t="s">
        <v>1057</v>
      </c>
    </row>
    <row r="11" spans="1:8" x14ac:dyDescent="0.25">
      <c r="A11" t="s">
        <v>377</v>
      </c>
      <c r="B11" s="6" t="s">
        <v>224</v>
      </c>
      <c r="C11" s="6" t="s">
        <v>224</v>
      </c>
      <c r="D11" s="6" t="s">
        <v>224</v>
      </c>
      <c r="E11" s="6" t="s">
        <v>224</v>
      </c>
      <c r="F11" s="6" t="s">
        <v>224</v>
      </c>
      <c r="G11" s="6" t="s">
        <v>224</v>
      </c>
    </row>
    <row r="12" spans="1:8" x14ac:dyDescent="0.25">
      <c r="A12" t="s">
        <v>384</v>
      </c>
      <c r="B12" s="6" t="s">
        <v>224</v>
      </c>
      <c r="C12" s="6" t="s">
        <v>224</v>
      </c>
      <c r="D12" s="6" t="s">
        <v>224</v>
      </c>
      <c r="E12" s="6" t="s">
        <v>224</v>
      </c>
      <c r="F12" s="6" t="s">
        <v>224</v>
      </c>
      <c r="G12" s="6" t="s">
        <v>224</v>
      </c>
    </row>
    <row r="13" spans="1:8" x14ac:dyDescent="0.25">
      <c r="A13" t="s">
        <v>389</v>
      </c>
      <c r="B13" s="6" t="s">
        <v>204</v>
      </c>
      <c r="C13" s="6" t="s">
        <v>224</v>
      </c>
      <c r="D13" s="6" t="s">
        <v>224</v>
      </c>
      <c r="E13" s="6" t="s">
        <v>224</v>
      </c>
      <c r="F13" s="6" t="s">
        <v>224</v>
      </c>
      <c r="G13" s="6" t="s">
        <v>224</v>
      </c>
    </row>
    <row r="14" spans="1:8" x14ac:dyDescent="0.25">
      <c r="A14" t="s">
        <v>394</v>
      </c>
      <c r="B14" s="6" t="s">
        <v>224</v>
      </c>
      <c r="C14" s="6" t="s">
        <v>224</v>
      </c>
      <c r="D14" s="6" t="s">
        <v>1043</v>
      </c>
      <c r="E14" s="6" t="s">
        <v>1058</v>
      </c>
      <c r="F14" s="6" t="s">
        <v>997</v>
      </c>
      <c r="G14" s="6" t="s">
        <v>934</v>
      </c>
    </row>
    <row r="15" spans="1:8" x14ac:dyDescent="0.25">
      <c r="A15" t="s">
        <v>400</v>
      </c>
      <c r="B15" s="6" t="s">
        <v>1059</v>
      </c>
      <c r="C15" s="6" t="s">
        <v>1060</v>
      </c>
      <c r="D15" s="6" t="s">
        <v>923</v>
      </c>
      <c r="E15" s="6" t="s">
        <v>1061</v>
      </c>
      <c r="F15" s="6" t="s">
        <v>1062</v>
      </c>
      <c r="G15" s="6" t="s">
        <v>1063</v>
      </c>
    </row>
    <row r="16" spans="1:8" x14ac:dyDescent="0.25">
      <c r="A16" t="s">
        <v>403</v>
      </c>
      <c r="B16" s="6" t="s">
        <v>1064</v>
      </c>
      <c r="C16" s="6" t="s">
        <v>1065</v>
      </c>
      <c r="D16" s="6" t="s">
        <v>1045</v>
      </c>
      <c r="E16" s="6" t="s">
        <v>941</v>
      </c>
      <c r="F16" s="6" t="s">
        <v>1066</v>
      </c>
      <c r="G16" s="6" t="s">
        <v>930</v>
      </c>
    </row>
    <row r="17" spans="1:7" x14ac:dyDescent="0.25">
      <c r="A17" t="s">
        <v>409</v>
      </c>
      <c r="B17" s="6" t="s">
        <v>995</v>
      </c>
      <c r="C17" s="6" t="s">
        <v>1067</v>
      </c>
      <c r="D17" s="6" t="s">
        <v>995</v>
      </c>
      <c r="E17" s="6" t="s">
        <v>925</v>
      </c>
      <c r="F17" s="6" t="s">
        <v>995</v>
      </c>
      <c r="G17" s="6" t="s">
        <v>941</v>
      </c>
    </row>
    <row r="18" spans="1:7" x14ac:dyDescent="0.25">
      <c r="A18" t="s">
        <v>415</v>
      </c>
      <c r="B18" s="6" t="s">
        <v>1068</v>
      </c>
      <c r="C18" s="6" t="s">
        <v>1069</v>
      </c>
      <c r="D18" s="6" t="s">
        <v>1006</v>
      </c>
      <c r="E18" s="6" t="s">
        <v>1060</v>
      </c>
      <c r="F18" s="6" t="s">
        <v>1016</v>
      </c>
      <c r="G18" s="6" t="s">
        <v>1060</v>
      </c>
    </row>
    <row r="19" spans="1:7" x14ac:dyDescent="0.25">
      <c r="A19" t="s">
        <v>421</v>
      </c>
      <c r="B19" s="6" t="s">
        <v>224</v>
      </c>
      <c r="C19" s="6" t="s">
        <v>224</v>
      </c>
      <c r="D19" s="6" t="s">
        <v>224</v>
      </c>
      <c r="E19" s="6" t="s">
        <v>224</v>
      </c>
      <c r="F19" s="6" t="s">
        <v>224</v>
      </c>
      <c r="G19" s="6" t="s">
        <v>224</v>
      </c>
    </row>
    <row r="20" spans="1:7" x14ac:dyDescent="0.25">
      <c r="A20" t="s">
        <v>428</v>
      </c>
      <c r="B20" s="6" t="s">
        <v>988</v>
      </c>
      <c r="C20" s="6" t="s">
        <v>1070</v>
      </c>
      <c r="D20" s="6" t="s">
        <v>1071</v>
      </c>
      <c r="E20" s="6" t="s">
        <v>925</v>
      </c>
      <c r="F20" s="6" t="s">
        <v>1047</v>
      </c>
      <c r="G20" s="6" t="s">
        <v>1072</v>
      </c>
    </row>
    <row r="21" spans="1:7" x14ac:dyDescent="0.25">
      <c r="A21" t="s">
        <v>432</v>
      </c>
      <c r="B21" s="6" t="s">
        <v>224</v>
      </c>
      <c r="C21" s="6" t="s">
        <v>224</v>
      </c>
      <c r="D21" s="6" t="s">
        <v>1073</v>
      </c>
      <c r="E21" s="6" t="s">
        <v>1074</v>
      </c>
      <c r="F21" s="6" t="s">
        <v>1064</v>
      </c>
      <c r="G21" s="6" t="s">
        <v>1075</v>
      </c>
    </row>
    <row r="22" spans="1:7" x14ac:dyDescent="0.25">
      <c r="A22" t="s">
        <v>437</v>
      </c>
      <c r="B22" s="6" t="s">
        <v>224</v>
      </c>
      <c r="C22" s="6" t="s">
        <v>224</v>
      </c>
      <c r="D22" s="6" t="s">
        <v>1076</v>
      </c>
      <c r="E22" s="6" t="s">
        <v>1074</v>
      </c>
      <c r="F22" s="6" t="s">
        <v>1023</v>
      </c>
      <c r="G22" s="6" t="s">
        <v>941</v>
      </c>
    </row>
    <row r="23" spans="1:7" x14ac:dyDescent="0.25">
      <c r="A23" t="s">
        <v>444</v>
      </c>
      <c r="B23" s="6" t="s">
        <v>224</v>
      </c>
      <c r="C23" s="6" t="s">
        <v>224</v>
      </c>
      <c r="D23" s="6" t="s">
        <v>224</v>
      </c>
      <c r="E23" s="6" t="s">
        <v>224</v>
      </c>
      <c r="F23" s="6" t="s">
        <v>224</v>
      </c>
      <c r="G23" s="6" t="s">
        <v>224</v>
      </c>
    </row>
    <row r="24" spans="1:7" x14ac:dyDescent="0.25">
      <c r="A24" s="4" t="s">
        <v>450</v>
      </c>
      <c r="B24" s="4" t="s">
        <v>942</v>
      </c>
      <c r="C24" s="4" t="s">
        <v>925</v>
      </c>
      <c r="D24" s="4" t="s">
        <v>941</v>
      </c>
      <c r="E24" s="4" t="s">
        <v>1077</v>
      </c>
      <c r="F24" s="4" t="s">
        <v>941</v>
      </c>
      <c r="G24" s="4" t="s">
        <v>925</v>
      </c>
    </row>
    <row r="25" spans="1:7" x14ac:dyDescent="0.25">
      <c r="A25" t="s">
        <v>451</v>
      </c>
      <c r="B25" t="s">
        <v>1078</v>
      </c>
      <c r="C25" t="s">
        <v>1079</v>
      </c>
      <c r="D25" t="s">
        <v>1080</v>
      </c>
      <c r="E25" t="s">
        <v>1081</v>
      </c>
      <c r="F25" t="s">
        <v>1037</v>
      </c>
      <c r="G25" t="s">
        <v>1082</v>
      </c>
    </row>
    <row r="27" spans="1:7" x14ac:dyDescent="0.25">
      <c r="A27" t="s">
        <v>289</v>
      </c>
    </row>
    <row r="28" spans="1:7" x14ac:dyDescent="0.25">
      <c r="A28" t="s">
        <v>1083</v>
      </c>
    </row>
    <row r="29" spans="1:7" x14ac:dyDescent="0.25">
      <c r="A29" t="s">
        <v>587</v>
      </c>
    </row>
    <row r="30" spans="1:7" x14ac:dyDescent="0.25">
      <c r="A30" t="s">
        <v>588</v>
      </c>
    </row>
    <row r="32" spans="1:7" x14ac:dyDescent="0.25">
      <c r="A32" t="s">
        <v>297</v>
      </c>
    </row>
    <row r="33" spans="1:1" x14ac:dyDescent="0.25">
      <c r="A33" t="s">
        <v>301</v>
      </c>
    </row>
    <row r="34" spans="1:1" x14ac:dyDescent="0.25">
      <c r="A34" t="s">
        <v>459</v>
      </c>
    </row>
    <row r="36" spans="1:1" x14ac:dyDescent="0.25">
      <c r="A36" t="s">
        <v>460</v>
      </c>
    </row>
    <row r="37" spans="1:1" x14ac:dyDescent="0.25">
      <c r="A37" t="s">
        <v>461</v>
      </c>
    </row>
  </sheetData>
  <pageMargins left="0.7" right="0.7" top="0.75" bottom="0.75" header="0.3" footer="0.3"/>
  <pageSetup paperSize="9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37"/>
  <sheetViews>
    <sheetView workbookViewId="0"/>
  </sheetViews>
  <sheetFormatPr defaultColWidth="11.42578125" defaultRowHeight="15" x14ac:dyDescent="0.25"/>
  <cols>
    <col min="1" max="1" width="54.7109375" customWidth="1"/>
    <col min="2" max="7" width="30.7109375" customWidth="1"/>
  </cols>
  <sheetData>
    <row r="1" spans="1:8" x14ac:dyDescent="0.25">
      <c r="A1" s="4" t="s">
        <v>46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x14ac:dyDescent="0.25">
      <c r="A2" s="3" t="s">
        <v>204</v>
      </c>
      <c r="B2" s="5" t="s">
        <v>571</v>
      </c>
      <c r="C2" s="5" t="s">
        <v>574</v>
      </c>
      <c r="D2" s="5" t="s">
        <v>572</v>
      </c>
      <c r="E2" s="5" t="s">
        <v>575</v>
      </c>
      <c r="F2" s="5" t="s">
        <v>573</v>
      </c>
      <c r="G2" s="5" t="s">
        <v>576</v>
      </c>
    </row>
    <row r="3" spans="1:8" x14ac:dyDescent="0.25">
      <c r="A3" t="s">
        <v>326</v>
      </c>
      <c r="B3" s="6" t="s">
        <v>1084</v>
      </c>
      <c r="C3" s="6" t="s">
        <v>954</v>
      </c>
      <c r="D3" s="6" t="s">
        <v>1085</v>
      </c>
      <c r="E3" s="6" t="s">
        <v>954</v>
      </c>
      <c r="F3" s="6" t="s">
        <v>1086</v>
      </c>
      <c r="G3" s="6" t="s">
        <v>954</v>
      </c>
    </row>
    <row r="4" spans="1:8" x14ac:dyDescent="0.25">
      <c r="A4" t="s">
        <v>331</v>
      </c>
      <c r="B4" s="6" t="s">
        <v>1087</v>
      </c>
      <c r="C4" s="6" t="s">
        <v>1088</v>
      </c>
      <c r="D4" s="6" t="s">
        <v>224</v>
      </c>
      <c r="E4" s="6" t="s">
        <v>224</v>
      </c>
      <c r="F4" s="6" t="s">
        <v>1089</v>
      </c>
      <c r="G4" s="6" t="s">
        <v>1090</v>
      </c>
    </row>
    <row r="5" spans="1:8" x14ac:dyDescent="0.25">
      <c r="A5" t="s">
        <v>337</v>
      </c>
      <c r="B5" s="6" t="s">
        <v>1091</v>
      </c>
      <c r="C5" s="6" t="s">
        <v>1092</v>
      </c>
      <c r="D5" s="6" t="s">
        <v>1093</v>
      </c>
      <c r="E5" s="6" t="s">
        <v>1094</v>
      </c>
      <c r="F5" s="6" t="s">
        <v>1091</v>
      </c>
      <c r="G5" s="6" t="s">
        <v>960</v>
      </c>
    </row>
    <row r="6" spans="1:8" x14ac:dyDescent="0.25">
      <c r="A6" t="s">
        <v>344</v>
      </c>
      <c r="B6" s="6" t="s">
        <v>224</v>
      </c>
      <c r="C6" s="6" t="s">
        <v>224</v>
      </c>
      <c r="D6" s="6" t="s">
        <v>224</v>
      </c>
      <c r="E6" s="6" t="s">
        <v>224</v>
      </c>
      <c r="F6" s="6" t="s">
        <v>224</v>
      </c>
      <c r="G6" s="6" t="s">
        <v>224</v>
      </c>
    </row>
    <row r="7" spans="1:8" x14ac:dyDescent="0.25">
      <c r="A7" t="s">
        <v>350</v>
      </c>
      <c r="B7" s="6" t="s">
        <v>224</v>
      </c>
      <c r="C7" s="6" t="s">
        <v>1095</v>
      </c>
      <c r="D7" s="6" t="s">
        <v>224</v>
      </c>
      <c r="E7" s="6" t="s">
        <v>1096</v>
      </c>
      <c r="F7" s="6" t="s">
        <v>1097</v>
      </c>
      <c r="G7" s="6" t="s">
        <v>954</v>
      </c>
    </row>
    <row r="8" spans="1:8" x14ac:dyDescent="0.25">
      <c r="A8" t="s">
        <v>357</v>
      </c>
      <c r="B8" s="6" t="s">
        <v>224</v>
      </c>
      <c r="C8" s="6" t="s">
        <v>1098</v>
      </c>
      <c r="D8" s="6" t="s">
        <v>224</v>
      </c>
      <c r="E8" s="6" t="s">
        <v>224</v>
      </c>
      <c r="F8" s="6" t="s">
        <v>1099</v>
      </c>
      <c r="G8" s="6" t="s">
        <v>1100</v>
      </c>
    </row>
    <row r="9" spans="1:8" x14ac:dyDescent="0.25">
      <c r="A9" t="s">
        <v>364</v>
      </c>
      <c r="B9" s="6" t="s">
        <v>224</v>
      </c>
      <c r="C9" s="6" t="s">
        <v>224</v>
      </c>
      <c r="D9" s="6" t="s">
        <v>224</v>
      </c>
      <c r="E9" s="6" t="s">
        <v>1101</v>
      </c>
      <c r="F9" s="6" t="s">
        <v>963</v>
      </c>
      <c r="G9" s="6" t="s">
        <v>1102</v>
      </c>
    </row>
    <row r="10" spans="1:8" x14ac:dyDescent="0.25">
      <c r="A10" t="s">
        <v>371</v>
      </c>
      <c r="B10" s="6" t="s">
        <v>224</v>
      </c>
      <c r="C10" s="6" t="s">
        <v>204</v>
      </c>
      <c r="D10" s="6" t="s">
        <v>224</v>
      </c>
      <c r="E10" s="6" t="s">
        <v>224</v>
      </c>
      <c r="F10" s="6" t="s">
        <v>224</v>
      </c>
      <c r="G10" s="6" t="s">
        <v>224</v>
      </c>
    </row>
    <row r="11" spans="1:8" x14ac:dyDescent="0.25">
      <c r="A11" t="s">
        <v>377</v>
      </c>
      <c r="B11" s="6" t="s">
        <v>224</v>
      </c>
      <c r="C11" s="6" t="s">
        <v>224</v>
      </c>
      <c r="D11" s="6" t="s">
        <v>224</v>
      </c>
      <c r="E11" s="6" t="s">
        <v>224</v>
      </c>
      <c r="F11" s="6" t="s">
        <v>224</v>
      </c>
      <c r="G11" s="6" t="s">
        <v>224</v>
      </c>
    </row>
    <row r="12" spans="1:8" x14ac:dyDescent="0.25">
      <c r="A12" t="s">
        <v>384</v>
      </c>
      <c r="B12" s="6" t="s">
        <v>224</v>
      </c>
      <c r="C12" s="6" t="s">
        <v>224</v>
      </c>
      <c r="D12" s="6" t="s">
        <v>224</v>
      </c>
      <c r="E12" s="6" t="s">
        <v>204</v>
      </c>
      <c r="F12" s="6" t="s">
        <v>224</v>
      </c>
      <c r="G12" s="6" t="s">
        <v>224</v>
      </c>
    </row>
    <row r="13" spans="1:8" x14ac:dyDescent="0.25">
      <c r="A13" t="s">
        <v>389</v>
      </c>
      <c r="B13" s="6" t="s">
        <v>224</v>
      </c>
      <c r="C13" s="6" t="s">
        <v>224</v>
      </c>
      <c r="D13" s="6" t="s">
        <v>224</v>
      </c>
      <c r="E13" s="6" t="s">
        <v>224</v>
      </c>
      <c r="F13" s="6" t="s">
        <v>224</v>
      </c>
      <c r="G13" s="6" t="s">
        <v>224</v>
      </c>
    </row>
    <row r="14" spans="1:8" x14ac:dyDescent="0.25">
      <c r="A14" t="s">
        <v>394</v>
      </c>
      <c r="B14" s="6" t="s">
        <v>224</v>
      </c>
      <c r="C14" s="6" t="s">
        <v>224</v>
      </c>
      <c r="D14" s="6" t="s">
        <v>224</v>
      </c>
      <c r="E14" s="6" t="s">
        <v>204</v>
      </c>
      <c r="F14" s="6" t="s">
        <v>224</v>
      </c>
      <c r="G14" s="6" t="s">
        <v>224</v>
      </c>
    </row>
    <row r="15" spans="1:8" x14ac:dyDescent="0.25">
      <c r="A15" t="s">
        <v>400</v>
      </c>
      <c r="B15" s="6" t="s">
        <v>224</v>
      </c>
      <c r="C15" s="6" t="s">
        <v>224</v>
      </c>
      <c r="D15" s="6" t="s">
        <v>224</v>
      </c>
      <c r="E15" s="6" t="s">
        <v>224</v>
      </c>
      <c r="F15" s="6" t="s">
        <v>224</v>
      </c>
      <c r="G15" s="6" t="s">
        <v>224</v>
      </c>
    </row>
    <row r="16" spans="1:8" x14ac:dyDescent="0.25">
      <c r="A16" t="s">
        <v>403</v>
      </c>
      <c r="B16" s="6" t="s">
        <v>1103</v>
      </c>
      <c r="C16" s="6" t="s">
        <v>224</v>
      </c>
      <c r="D16" s="6" t="s">
        <v>224</v>
      </c>
      <c r="E16" s="6" t="s">
        <v>224</v>
      </c>
      <c r="F16" s="6" t="s">
        <v>1104</v>
      </c>
      <c r="G16" s="6" t="s">
        <v>1105</v>
      </c>
    </row>
    <row r="17" spans="1:7" x14ac:dyDescent="0.25">
      <c r="A17" t="s">
        <v>409</v>
      </c>
      <c r="B17" s="6" t="s">
        <v>224</v>
      </c>
      <c r="C17" s="6" t="s">
        <v>224</v>
      </c>
      <c r="D17" s="6" t="s">
        <v>224</v>
      </c>
      <c r="E17" s="6" t="s">
        <v>224</v>
      </c>
      <c r="F17" s="6" t="s">
        <v>1106</v>
      </c>
      <c r="G17" s="6" t="s">
        <v>1107</v>
      </c>
    </row>
    <row r="18" spans="1:7" x14ac:dyDescent="0.25">
      <c r="A18" t="s">
        <v>415</v>
      </c>
      <c r="B18" s="6" t="s">
        <v>204</v>
      </c>
      <c r="C18" s="6" t="s">
        <v>224</v>
      </c>
      <c r="D18" s="6" t="s">
        <v>204</v>
      </c>
      <c r="E18" s="6" t="s">
        <v>204</v>
      </c>
      <c r="F18" s="6" t="s">
        <v>204</v>
      </c>
      <c r="G18" s="6" t="s">
        <v>224</v>
      </c>
    </row>
    <row r="19" spans="1:7" x14ac:dyDescent="0.25">
      <c r="A19" t="s">
        <v>421</v>
      </c>
      <c r="B19" s="6" t="s">
        <v>224</v>
      </c>
      <c r="C19" s="6" t="s">
        <v>224</v>
      </c>
      <c r="D19" s="6" t="s">
        <v>224</v>
      </c>
      <c r="E19" s="6" t="s">
        <v>224</v>
      </c>
      <c r="F19" s="6" t="s">
        <v>224</v>
      </c>
      <c r="G19" s="6" t="s">
        <v>224</v>
      </c>
    </row>
    <row r="20" spans="1:7" x14ac:dyDescent="0.25">
      <c r="A20" t="s">
        <v>428</v>
      </c>
      <c r="B20" s="6" t="s">
        <v>224</v>
      </c>
      <c r="C20" s="6" t="s">
        <v>224</v>
      </c>
      <c r="D20" s="6" t="s">
        <v>204</v>
      </c>
      <c r="E20" s="6" t="s">
        <v>204</v>
      </c>
      <c r="F20" s="6" t="s">
        <v>224</v>
      </c>
      <c r="G20" s="6" t="s">
        <v>224</v>
      </c>
    </row>
    <row r="21" spans="1:7" x14ac:dyDescent="0.25">
      <c r="A21" t="s">
        <v>432</v>
      </c>
      <c r="B21" s="6" t="s">
        <v>224</v>
      </c>
      <c r="C21" s="6" t="s">
        <v>224</v>
      </c>
      <c r="D21" s="6" t="s">
        <v>224</v>
      </c>
      <c r="E21" s="6" t="s">
        <v>224</v>
      </c>
      <c r="F21" s="6" t="s">
        <v>224</v>
      </c>
      <c r="G21" s="6" t="s">
        <v>224</v>
      </c>
    </row>
    <row r="22" spans="1:7" x14ac:dyDescent="0.25">
      <c r="A22" t="s">
        <v>437</v>
      </c>
      <c r="B22" s="6" t="s">
        <v>224</v>
      </c>
      <c r="C22" s="6" t="s">
        <v>224</v>
      </c>
      <c r="D22" s="6" t="s">
        <v>204</v>
      </c>
      <c r="E22" s="6" t="s">
        <v>224</v>
      </c>
      <c r="F22" s="6" t="s">
        <v>224</v>
      </c>
      <c r="G22" s="6" t="s">
        <v>224</v>
      </c>
    </row>
    <row r="23" spans="1:7" x14ac:dyDescent="0.25">
      <c r="A23" t="s">
        <v>444</v>
      </c>
      <c r="B23" s="6" t="s">
        <v>204</v>
      </c>
      <c r="C23" s="6" t="s">
        <v>204</v>
      </c>
      <c r="D23" s="6" t="s">
        <v>204</v>
      </c>
      <c r="E23" s="6" t="s">
        <v>204</v>
      </c>
      <c r="F23" s="6" t="s">
        <v>204</v>
      </c>
      <c r="G23" s="6" t="s">
        <v>204</v>
      </c>
    </row>
    <row r="24" spans="1:7" x14ac:dyDescent="0.25">
      <c r="A24" s="4" t="s">
        <v>450</v>
      </c>
      <c r="B24" s="4" t="s">
        <v>1108</v>
      </c>
      <c r="C24" s="4" t="s">
        <v>1109</v>
      </c>
      <c r="D24" s="4" t="s">
        <v>1091</v>
      </c>
      <c r="E24" s="4" t="s">
        <v>952</v>
      </c>
      <c r="F24" s="4" t="s">
        <v>1108</v>
      </c>
      <c r="G24" s="4" t="s">
        <v>965</v>
      </c>
    </row>
    <row r="25" spans="1:7" x14ac:dyDescent="0.25">
      <c r="A25" t="s">
        <v>451</v>
      </c>
      <c r="B25" t="s">
        <v>1110</v>
      </c>
      <c r="C25" t="s">
        <v>1111</v>
      </c>
      <c r="D25" t="s">
        <v>1112</v>
      </c>
      <c r="E25" t="s">
        <v>1113</v>
      </c>
      <c r="F25" t="s">
        <v>1114</v>
      </c>
      <c r="G25" t="s">
        <v>1115</v>
      </c>
    </row>
    <row r="27" spans="1:7" x14ac:dyDescent="0.25">
      <c r="A27" t="s">
        <v>289</v>
      </c>
    </row>
    <row r="28" spans="1:7" x14ac:dyDescent="0.25">
      <c r="A28" t="s">
        <v>1116</v>
      </c>
    </row>
    <row r="29" spans="1:7" x14ac:dyDescent="0.25">
      <c r="A29" t="s">
        <v>587</v>
      </c>
    </row>
    <row r="30" spans="1:7" x14ac:dyDescent="0.25">
      <c r="A30" t="s">
        <v>588</v>
      </c>
    </row>
    <row r="32" spans="1:7" x14ac:dyDescent="0.25">
      <c r="A32" t="s">
        <v>297</v>
      </c>
    </row>
    <row r="33" spans="1:1" x14ac:dyDescent="0.25">
      <c r="A33" t="s">
        <v>301</v>
      </c>
    </row>
    <row r="34" spans="1:1" x14ac:dyDescent="0.25">
      <c r="A34" t="s">
        <v>459</v>
      </c>
    </row>
    <row r="36" spans="1:1" x14ac:dyDescent="0.25">
      <c r="A36" t="s">
        <v>460</v>
      </c>
    </row>
    <row r="37" spans="1:1" x14ac:dyDescent="0.25">
      <c r="A37" t="s">
        <v>461</v>
      </c>
    </row>
  </sheetData>
  <pageMargins left="0.7" right="0.7" top="0.75" bottom="0.75" header="0.3" footer="0.3"/>
  <pageSetup paperSize="9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40"/>
  <sheetViews>
    <sheetView workbookViewId="0"/>
  </sheetViews>
  <sheetFormatPr defaultColWidth="11.42578125" defaultRowHeight="15" x14ac:dyDescent="0.25"/>
  <cols>
    <col min="1" max="1" width="31.7109375" customWidth="1"/>
    <col min="2" max="7" width="30.7109375" customWidth="1"/>
  </cols>
  <sheetData>
    <row r="1" spans="1:8" x14ac:dyDescent="0.25">
      <c r="A1" s="4" t="s">
        <v>47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x14ac:dyDescent="0.25">
      <c r="A2" s="3" t="s">
        <v>204</v>
      </c>
      <c r="B2" s="5" t="s">
        <v>571</v>
      </c>
      <c r="C2" s="5" t="s">
        <v>574</v>
      </c>
      <c r="D2" s="5" t="s">
        <v>572</v>
      </c>
      <c r="E2" s="5" t="s">
        <v>575</v>
      </c>
      <c r="F2" s="5" t="s">
        <v>573</v>
      </c>
      <c r="G2" s="5" t="s">
        <v>576</v>
      </c>
    </row>
    <row r="3" spans="1:8" x14ac:dyDescent="0.25">
      <c r="A3" t="s">
        <v>600</v>
      </c>
      <c r="B3" s="6" t="s">
        <v>1117</v>
      </c>
      <c r="C3" s="6" t="s">
        <v>917</v>
      </c>
      <c r="D3" s="6" t="s">
        <v>1118</v>
      </c>
      <c r="E3" s="6" t="s">
        <v>925</v>
      </c>
      <c r="F3" s="6" t="s">
        <v>941</v>
      </c>
      <c r="G3" s="6" t="s">
        <v>948</v>
      </c>
    </row>
    <row r="4" spans="1:8" x14ac:dyDescent="0.25">
      <c r="A4" t="s">
        <v>602</v>
      </c>
      <c r="B4" s="6" t="s">
        <v>1119</v>
      </c>
      <c r="C4" s="6" t="s">
        <v>997</v>
      </c>
      <c r="D4" s="6" t="s">
        <v>1120</v>
      </c>
      <c r="E4" s="6" t="s">
        <v>1121</v>
      </c>
      <c r="F4" s="6" t="s">
        <v>917</v>
      </c>
      <c r="G4" s="6" t="s">
        <v>1122</v>
      </c>
    </row>
    <row r="5" spans="1:8" x14ac:dyDescent="0.25">
      <c r="A5" t="s">
        <v>605</v>
      </c>
      <c r="B5" s="6" t="s">
        <v>204</v>
      </c>
      <c r="C5" s="6" t="s">
        <v>204</v>
      </c>
      <c r="D5" s="6" t="s">
        <v>224</v>
      </c>
      <c r="E5" s="6" t="s">
        <v>204</v>
      </c>
      <c r="F5" s="6" t="s">
        <v>224</v>
      </c>
      <c r="G5" s="6" t="s">
        <v>204</v>
      </c>
    </row>
    <row r="6" spans="1:8" x14ac:dyDescent="0.25">
      <c r="A6" t="s">
        <v>889</v>
      </c>
      <c r="B6" s="6" t="s">
        <v>941</v>
      </c>
      <c r="C6" s="6" t="s">
        <v>1033</v>
      </c>
      <c r="D6" s="6" t="s">
        <v>942</v>
      </c>
      <c r="E6" s="6" t="s">
        <v>925</v>
      </c>
      <c r="F6" s="6" t="s">
        <v>941</v>
      </c>
      <c r="G6" s="6" t="s">
        <v>925</v>
      </c>
    </row>
    <row r="7" spans="1:8" x14ac:dyDescent="0.25">
      <c r="A7" t="s">
        <v>890</v>
      </c>
      <c r="B7" s="6" t="s">
        <v>941</v>
      </c>
      <c r="C7" s="6" t="s">
        <v>988</v>
      </c>
      <c r="D7" s="6" t="s">
        <v>941</v>
      </c>
      <c r="E7" s="6" t="s">
        <v>925</v>
      </c>
      <c r="F7" s="6" t="s">
        <v>941</v>
      </c>
      <c r="G7" s="6" t="s">
        <v>925</v>
      </c>
    </row>
    <row r="8" spans="1:8" x14ac:dyDescent="0.25">
      <c r="A8" t="s">
        <v>891</v>
      </c>
      <c r="B8" s="6" t="s">
        <v>1003</v>
      </c>
      <c r="C8" s="6" t="s">
        <v>1047</v>
      </c>
      <c r="D8" s="6" t="s">
        <v>991</v>
      </c>
      <c r="E8" s="6" t="s">
        <v>1018</v>
      </c>
      <c r="F8" s="6" t="s">
        <v>941</v>
      </c>
      <c r="G8" s="6" t="s">
        <v>925</v>
      </c>
    </row>
    <row r="9" spans="1:8" x14ac:dyDescent="0.25">
      <c r="A9" t="s">
        <v>892</v>
      </c>
      <c r="B9" s="6" t="s">
        <v>224</v>
      </c>
      <c r="C9" s="6" t="s">
        <v>1123</v>
      </c>
      <c r="D9" s="6" t="s">
        <v>996</v>
      </c>
      <c r="E9" s="6" t="s">
        <v>1018</v>
      </c>
      <c r="F9" s="6" t="s">
        <v>917</v>
      </c>
      <c r="G9" s="6" t="s">
        <v>925</v>
      </c>
    </row>
    <row r="10" spans="1:8" x14ac:dyDescent="0.25">
      <c r="A10" t="s">
        <v>622</v>
      </c>
      <c r="B10" s="6" t="s">
        <v>941</v>
      </c>
      <c r="C10" s="6" t="s">
        <v>1033</v>
      </c>
      <c r="D10" s="6" t="s">
        <v>942</v>
      </c>
      <c r="E10" s="6" t="s">
        <v>925</v>
      </c>
      <c r="F10" s="6" t="s">
        <v>941</v>
      </c>
      <c r="G10" s="6" t="s">
        <v>925</v>
      </c>
    </row>
    <row r="11" spans="1:8" x14ac:dyDescent="0.25">
      <c r="A11" t="s">
        <v>894</v>
      </c>
      <c r="B11" s="6" t="s">
        <v>941</v>
      </c>
      <c r="C11" s="6" t="s">
        <v>988</v>
      </c>
      <c r="D11" s="6" t="s">
        <v>942</v>
      </c>
      <c r="E11" s="6" t="s">
        <v>1011</v>
      </c>
      <c r="F11" s="6" t="s">
        <v>941</v>
      </c>
      <c r="G11" s="6" t="s">
        <v>925</v>
      </c>
    </row>
    <row r="12" spans="1:8" x14ac:dyDescent="0.25">
      <c r="A12" t="s">
        <v>895</v>
      </c>
      <c r="B12" s="6" t="s">
        <v>1124</v>
      </c>
      <c r="C12" s="6" t="s">
        <v>1125</v>
      </c>
      <c r="D12" s="6" t="s">
        <v>1003</v>
      </c>
      <c r="E12" s="6" t="s">
        <v>1064</v>
      </c>
      <c r="F12" s="6" t="s">
        <v>1126</v>
      </c>
      <c r="G12" s="6" t="s">
        <v>1003</v>
      </c>
    </row>
    <row r="13" spans="1:8" x14ac:dyDescent="0.25">
      <c r="A13" t="s">
        <v>630</v>
      </c>
      <c r="B13" s="6" t="s">
        <v>1003</v>
      </c>
      <c r="C13" s="6" t="s">
        <v>1011</v>
      </c>
      <c r="D13" s="6" t="s">
        <v>917</v>
      </c>
      <c r="E13" s="6" t="s">
        <v>925</v>
      </c>
      <c r="F13" s="6" t="s">
        <v>996</v>
      </c>
      <c r="G13" s="6" t="s">
        <v>1011</v>
      </c>
    </row>
    <row r="14" spans="1:8" x14ac:dyDescent="0.25">
      <c r="A14" t="s">
        <v>633</v>
      </c>
      <c r="B14" s="6" t="s">
        <v>917</v>
      </c>
      <c r="C14" s="6" t="s">
        <v>1011</v>
      </c>
      <c r="D14" s="6" t="s">
        <v>917</v>
      </c>
      <c r="E14" s="6" t="s">
        <v>1042</v>
      </c>
      <c r="F14" s="6" t="s">
        <v>917</v>
      </c>
      <c r="G14" s="6" t="s">
        <v>923</v>
      </c>
    </row>
    <row r="15" spans="1:8" x14ac:dyDescent="0.25">
      <c r="A15" t="s">
        <v>635</v>
      </c>
      <c r="B15" s="6" t="s">
        <v>204</v>
      </c>
      <c r="C15" s="6" t="s">
        <v>204</v>
      </c>
      <c r="D15" s="6" t="s">
        <v>204</v>
      </c>
      <c r="E15" s="6" t="s">
        <v>204</v>
      </c>
      <c r="F15" s="6" t="s">
        <v>204</v>
      </c>
      <c r="G15" s="6" t="s">
        <v>204</v>
      </c>
    </row>
    <row r="16" spans="1:8" x14ac:dyDescent="0.25">
      <c r="A16" t="s">
        <v>636</v>
      </c>
      <c r="B16" s="6" t="s">
        <v>204</v>
      </c>
      <c r="C16" s="6" t="s">
        <v>204</v>
      </c>
      <c r="D16" s="6" t="s">
        <v>204</v>
      </c>
      <c r="E16" s="6" t="s">
        <v>204</v>
      </c>
      <c r="F16" s="6" t="s">
        <v>204</v>
      </c>
      <c r="G16" s="6" t="s">
        <v>204</v>
      </c>
    </row>
    <row r="17" spans="1:7" x14ac:dyDescent="0.25">
      <c r="A17" t="s">
        <v>637</v>
      </c>
      <c r="B17" s="6" t="s">
        <v>204</v>
      </c>
      <c r="C17" s="6" t="s">
        <v>204</v>
      </c>
      <c r="D17" s="6" t="s">
        <v>204</v>
      </c>
      <c r="E17" s="6" t="s">
        <v>204</v>
      </c>
      <c r="F17" s="6" t="s">
        <v>204</v>
      </c>
      <c r="G17" s="6" t="s">
        <v>204</v>
      </c>
    </row>
    <row r="18" spans="1:7" x14ac:dyDescent="0.25">
      <c r="A18" t="s">
        <v>638</v>
      </c>
      <c r="B18" s="6" t="s">
        <v>224</v>
      </c>
      <c r="C18" s="6" t="s">
        <v>224</v>
      </c>
      <c r="D18" s="6" t="s">
        <v>224</v>
      </c>
      <c r="E18" s="6" t="s">
        <v>224</v>
      </c>
      <c r="F18" s="6" t="s">
        <v>224</v>
      </c>
      <c r="G18" s="6" t="s">
        <v>224</v>
      </c>
    </row>
    <row r="19" spans="1:7" x14ac:dyDescent="0.25">
      <c r="A19" t="s">
        <v>897</v>
      </c>
      <c r="B19" t="s">
        <v>224</v>
      </c>
      <c r="C19" t="s">
        <v>224</v>
      </c>
      <c r="D19" t="s">
        <v>224</v>
      </c>
      <c r="E19" t="s">
        <v>224</v>
      </c>
      <c r="F19" t="s">
        <v>224</v>
      </c>
      <c r="G19" t="s">
        <v>224</v>
      </c>
    </row>
    <row r="20" spans="1:7" x14ac:dyDescent="0.25">
      <c r="A20" s="4" t="s">
        <v>450</v>
      </c>
      <c r="B20" s="4" t="s">
        <v>941</v>
      </c>
      <c r="C20" s="4" t="s">
        <v>1033</v>
      </c>
      <c r="D20" s="4" t="s">
        <v>942</v>
      </c>
      <c r="E20" s="4" t="s">
        <v>925</v>
      </c>
      <c r="F20" s="4" t="s">
        <v>941</v>
      </c>
      <c r="G20" s="4" t="s">
        <v>925</v>
      </c>
    </row>
    <row r="22" spans="1:7" x14ac:dyDescent="0.25">
      <c r="A22" t="s">
        <v>289</v>
      </c>
    </row>
    <row r="23" spans="1:7" x14ac:dyDescent="0.25">
      <c r="A23" t="s">
        <v>1127</v>
      </c>
    </row>
    <row r="24" spans="1:7" x14ac:dyDescent="0.25">
      <c r="A24" t="s">
        <v>587</v>
      </c>
    </row>
    <row r="25" spans="1:7" x14ac:dyDescent="0.25">
      <c r="A25" t="s">
        <v>588</v>
      </c>
    </row>
    <row r="27" spans="1:7" x14ac:dyDescent="0.25">
      <c r="A27" t="s">
        <v>297</v>
      </c>
    </row>
    <row r="28" spans="1:7" x14ac:dyDescent="0.25">
      <c r="A28" t="s">
        <v>301</v>
      </c>
    </row>
    <row r="29" spans="1:7" x14ac:dyDescent="0.25">
      <c r="A29" t="s">
        <v>641</v>
      </c>
    </row>
    <row r="30" spans="1:7" x14ac:dyDescent="0.25">
      <c r="A30" t="s">
        <v>642</v>
      </c>
    </row>
    <row r="31" spans="1:7" x14ac:dyDescent="0.25">
      <c r="A31" t="s">
        <v>643</v>
      </c>
    </row>
    <row r="32" spans="1:7" x14ac:dyDescent="0.25">
      <c r="A32" t="s">
        <v>644</v>
      </c>
    </row>
    <row r="33" spans="1:1" x14ac:dyDescent="0.25">
      <c r="A33" t="s">
        <v>645</v>
      </c>
    </row>
    <row r="34" spans="1:1" x14ac:dyDescent="0.25">
      <c r="A34" t="s">
        <v>646</v>
      </c>
    </row>
    <row r="35" spans="1:1" x14ac:dyDescent="0.25">
      <c r="A35" t="s">
        <v>647</v>
      </c>
    </row>
    <row r="36" spans="1:1" x14ac:dyDescent="0.25">
      <c r="A36" t="s">
        <v>648</v>
      </c>
    </row>
    <row r="37" spans="1:1" x14ac:dyDescent="0.25">
      <c r="A37" t="s">
        <v>649</v>
      </c>
    </row>
    <row r="39" spans="1:1" x14ac:dyDescent="0.25">
      <c r="A39" t="s">
        <v>460</v>
      </c>
    </row>
    <row r="40" spans="1:1" x14ac:dyDescent="0.25">
      <c r="A40" t="s">
        <v>650</v>
      </c>
    </row>
  </sheetData>
  <pageMargins left="0.7" right="0.7" top="0.75" bottom="0.75" header="0.3" footer="0.3"/>
  <pageSetup paperSize="9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40"/>
  <sheetViews>
    <sheetView workbookViewId="0"/>
  </sheetViews>
  <sheetFormatPr defaultColWidth="11.42578125" defaultRowHeight="15" x14ac:dyDescent="0.25"/>
  <cols>
    <col min="1" max="1" width="31.7109375" customWidth="1"/>
    <col min="2" max="7" width="30.7109375" customWidth="1"/>
  </cols>
  <sheetData>
    <row r="1" spans="1:8" x14ac:dyDescent="0.25">
      <c r="A1" s="4" t="s">
        <v>48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x14ac:dyDescent="0.25">
      <c r="A2" s="3" t="s">
        <v>204</v>
      </c>
      <c r="B2" s="5" t="s">
        <v>571</v>
      </c>
      <c r="C2" s="5" t="s">
        <v>574</v>
      </c>
      <c r="D2" s="5" t="s">
        <v>572</v>
      </c>
      <c r="E2" s="5" t="s">
        <v>575</v>
      </c>
      <c r="F2" s="5" t="s">
        <v>573</v>
      </c>
      <c r="G2" s="5" t="s">
        <v>576</v>
      </c>
    </row>
    <row r="3" spans="1:8" x14ac:dyDescent="0.25">
      <c r="A3" t="s">
        <v>600</v>
      </c>
      <c r="B3" s="6" t="s">
        <v>941</v>
      </c>
      <c r="C3" s="6" t="s">
        <v>1033</v>
      </c>
      <c r="D3" s="6" t="s">
        <v>1021</v>
      </c>
      <c r="E3" s="6" t="s">
        <v>988</v>
      </c>
      <c r="F3" s="6" t="s">
        <v>941</v>
      </c>
      <c r="G3" s="6" t="s">
        <v>1128</v>
      </c>
    </row>
    <row r="4" spans="1:8" x14ac:dyDescent="0.25">
      <c r="A4" t="s">
        <v>602</v>
      </c>
      <c r="B4" s="6" t="s">
        <v>925</v>
      </c>
      <c r="C4" s="6" t="s">
        <v>1129</v>
      </c>
      <c r="D4" s="6" t="s">
        <v>917</v>
      </c>
      <c r="E4" s="6" t="s">
        <v>943</v>
      </c>
      <c r="F4" s="6" t="s">
        <v>1130</v>
      </c>
      <c r="G4" s="6" t="s">
        <v>943</v>
      </c>
    </row>
    <row r="5" spans="1:8" x14ac:dyDescent="0.25">
      <c r="A5" t="s">
        <v>605</v>
      </c>
      <c r="B5" s="6" t="s">
        <v>204</v>
      </c>
      <c r="C5" s="6" t="s">
        <v>224</v>
      </c>
      <c r="D5" s="6" t="s">
        <v>204</v>
      </c>
      <c r="E5" s="6" t="s">
        <v>224</v>
      </c>
      <c r="F5" s="6" t="s">
        <v>204</v>
      </c>
      <c r="G5" s="6" t="s">
        <v>224</v>
      </c>
    </row>
    <row r="6" spans="1:8" x14ac:dyDescent="0.25">
      <c r="A6" t="s">
        <v>889</v>
      </c>
      <c r="B6" s="6" t="s">
        <v>942</v>
      </c>
      <c r="C6" s="6" t="s">
        <v>925</v>
      </c>
      <c r="D6" s="6" t="s">
        <v>941</v>
      </c>
      <c r="E6" s="6" t="s">
        <v>1011</v>
      </c>
      <c r="F6" s="6" t="s">
        <v>941</v>
      </c>
      <c r="G6" s="6" t="s">
        <v>925</v>
      </c>
    </row>
    <row r="7" spans="1:8" x14ac:dyDescent="0.25">
      <c r="A7" t="s">
        <v>890</v>
      </c>
      <c r="B7" s="6" t="s">
        <v>917</v>
      </c>
      <c r="C7" s="6" t="s">
        <v>1005</v>
      </c>
      <c r="D7" s="6" t="s">
        <v>942</v>
      </c>
      <c r="E7" s="6" t="s">
        <v>1048</v>
      </c>
      <c r="F7" s="6" t="s">
        <v>1065</v>
      </c>
      <c r="G7" s="6" t="s">
        <v>1006</v>
      </c>
    </row>
    <row r="8" spans="1:8" x14ac:dyDescent="0.25">
      <c r="A8" t="s">
        <v>891</v>
      </c>
      <c r="B8" s="6" t="s">
        <v>941</v>
      </c>
      <c r="C8" s="6" t="s">
        <v>1033</v>
      </c>
      <c r="D8" s="6" t="s">
        <v>1131</v>
      </c>
      <c r="E8" s="6" t="s">
        <v>988</v>
      </c>
      <c r="F8" s="6" t="s">
        <v>941</v>
      </c>
      <c r="G8" s="6" t="s">
        <v>948</v>
      </c>
    </row>
    <row r="9" spans="1:8" x14ac:dyDescent="0.25">
      <c r="A9" t="s">
        <v>892</v>
      </c>
      <c r="B9" s="6" t="s">
        <v>1003</v>
      </c>
      <c r="C9" s="6" t="s">
        <v>224</v>
      </c>
      <c r="D9" s="6" t="s">
        <v>1056</v>
      </c>
      <c r="E9" s="6" t="s">
        <v>1062</v>
      </c>
      <c r="F9" s="6" t="s">
        <v>1132</v>
      </c>
      <c r="G9" s="6" t="s">
        <v>943</v>
      </c>
    </row>
    <row r="10" spans="1:8" x14ac:dyDescent="0.25">
      <c r="A10" t="s">
        <v>622</v>
      </c>
      <c r="B10" s="6" t="s">
        <v>942</v>
      </c>
      <c r="C10" s="6" t="s">
        <v>925</v>
      </c>
      <c r="D10" s="6" t="s">
        <v>941</v>
      </c>
      <c r="E10" s="6" t="s">
        <v>925</v>
      </c>
      <c r="F10" s="6" t="s">
        <v>941</v>
      </c>
      <c r="G10" s="6" t="s">
        <v>925</v>
      </c>
    </row>
    <row r="11" spans="1:8" x14ac:dyDescent="0.25">
      <c r="A11" t="s">
        <v>894</v>
      </c>
      <c r="B11" s="6" t="s">
        <v>942</v>
      </c>
      <c r="C11" s="6" t="s">
        <v>925</v>
      </c>
      <c r="D11" s="6" t="s">
        <v>941</v>
      </c>
      <c r="E11" s="6" t="s">
        <v>925</v>
      </c>
      <c r="F11" s="6" t="s">
        <v>941</v>
      </c>
      <c r="G11" s="6" t="s">
        <v>925</v>
      </c>
    </row>
    <row r="12" spans="1:8" x14ac:dyDescent="0.25">
      <c r="A12" t="s">
        <v>895</v>
      </c>
      <c r="B12" s="6" t="s">
        <v>1021</v>
      </c>
      <c r="C12" s="6" t="s">
        <v>1133</v>
      </c>
      <c r="D12" s="6" t="s">
        <v>941</v>
      </c>
      <c r="E12" s="6" t="s">
        <v>1011</v>
      </c>
      <c r="F12" s="6" t="s">
        <v>941</v>
      </c>
      <c r="G12" s="6" t="s">
        <v>1134</v>
      </c>
    </row>
    <row r="13" spans="1:8" x14ac:dyDescent="0.25">
      <c r="A13" t="s">
        <v>630</v>
      </c>
      <c r="B13" s="6" t="s">
        <v>1119</v>
      </c>
      <c r="C13" s="6" t="s">
        <v>1134</v>
      </c>
      <c r="D13" s="6" t="s">
        <v>941</v>
      </c>
      <c r="E13" s="6" t="s">
        <v>1070</v>
      </c>
      <c r="F13" s="6" t="s">
        <v>941</v>
      </c>
      <c r="G13" s="6" t="s">
        <v>923</v>
      </c>
    </row>
    <row r="14" spans="1:8" x14ac:dyDescent="0.25">
      <c r="A14" t="s">
        <v>633</v>
      </c>
      <c r="B14" s="6" t="s">
        <v>917</v>
      </c>
      <c r="C14" s="6" t="s">
        <v>1005</v>
      </c>
      <c r="D14" s="6" t="s">
        <v>1135</v>
      </c>
      <c r="E14" s="6" t="s">
        <v>1043</v>
      </c>
      <c r="F14" s="6" t="s">
        <v>917</v>
      </c>
      <c r="G14" s="6" t="s">
        <v>1062</v>
      </c>
    </row>
    <row r="15" spans="1:8" x14ac:dyDescent="0.25">
      <c r="A15" t="s">
        <v>635</v>
      </c>
      <c r="B15" s="6" t="s">
        <v>204</v>
      </c>
      <c r="C15" s="6" t="s">
        <v>204</v>
      </c>
      <c r="D15" s="6" t="s">
        <v>204</v>
      </c>
      <c r="E15" s="6" t="s">
        <v>204</v>
      </c>
      <c r="F15" s="6" t="s">
        <v>204</v>
      </c>
      <c r="G15" s="6" t="s">
        <v>204</v>
      </c>
    </row>
    <row r="16" spans="1:8" x14ac:dyDescent="0.25">
      <c r="A16" t="s">
        <v>636</v>
      </c>
      <c r="B16" s="6" t="s">
        <v>204</v>
      </c>
      <c r="C16" s="6" t="s">
        <v>204</v>
      </c>
      <c r="D16" s="6" t="s">
        <v>204</v>
      </c>
      <c r="E16" s="6" t="s">
        <v>224</v>
      </c>
      <c r="F16" s="6" t="s">
        <v>204</v>
      </c>
      <c r="G16" s="6" t="s">
        <v>224</v>
      </c>
    </row>
    <row r="17" spans="1:7" x14ac:dyDescent="0.25">
      <c r="A17" t="s">
        <v>637</v>
      </c>
      <c r="B17" s="6" t="s">
        <v>204</v>
      </c>
      <c r="C17" s="6" t="s">
        <v>204</v>
      </c>
      <c r="D17" s="6" t="s">
        <v>204</v>
      </c>
      <c r="E17" s="6" t="s">
        <v>204</v>
      </c>
      <c r="F17" s="6" t="s">
        <v>204</v>
      </c>
      <c r="G17" s="6" t="s">
        <v>204</v>
      </c>
    </row>
    <row r="18" spans="1:7" x14ac:dyDescent="0.25">
      <c r="A18" t="s">
        <v>638</v>
      </c>
      <c r="B18" s="6" t="s">
        <v>224</v>
      </c>
      <c r="C18" s="6" t="s">
        <v>224</v>
      </c>
      <c r="D18" s="6" t="s">
        <v>224</v>
      </c>
      <c r="E18" s="6" t="s">
        <v>224</v>
      </c>
      <c r="F18" s="6" t="s">
        <v>224</v>
      </c>
      <c r="G18" s="6" t="s">
        <v>224</v>
      </c>
    </row>
    <row r="19" spans="1:7" x14ac:dyDescent="0.25">
      <c r="A19" t="s">
        <v>897</v>
      </c>
      <c r="B19" t="s">
        <v>224</v>
      </c>
      <c r="C19" t="s">
        <v>224</v>
      </c>
      <c r="D19" t="s">
        <v>224</v>
      </c>
      <c r="E19" t="s">
        <v>204</v>
      </c>
      <c r="F19" t="s">
        <v>224</v>
      </c>
      <c r="G19" t="s">
        <v>204</v>
      </c>
    </row>
    <row r="20" spans="1:7" x14ac:dyDescent="0.25">
      <c r="A20" s="4" t="s">
        <v>450</v>
      </c>
      <c r="B20" s="4" t="s">
        <v>942</v>
      </c>
      <c r="C20" s="4" t="s">
        <v>925</v>
      </c>
      <c r="D20" s="4" t="s">
        <v>941</v>
      </c>
      <c r="E20" s="4" t="s">
        <v>1077</v>
      </c>
      <c r="F20" s="4" t="s">
        <v>941</v>
      </c>
      <c r="G20" s="4" t="s">
        <v>925</v>
      </c>
    </row>
    <row r="22" spans="1:7" x14ac:dyDescent="0.25">
      <c r="A22" t="s">
        <v>289</v>
      </c>
    </row>
    <row r="23" spans="1:7" x14ac:dyDescent="0.25">
      <c r="A23" t="s">
        <v>1136</v>
      </c>
    </row>
    <row r="24" spans="1:7" x14ac:dyDescent="0.25">
      <c r="A24" t="s">
        <v>587</v>
      </c>
    </row>
    <row r="25" spans="1:7" x14ac:dyDescent="0.25">
      <c r="A25" t="s">
        <v>588</v>
      </c>
    </row>
    <row r="27" spans="1:7" x14ac:dyDescent="0.25">
      <c r="A27" t="s">
        <v>297</v>
      </c>
    </row>
    <row r="28" spans="1:7" x14ac:dyDescent="0.25">
      <c r="A28" t="s">
        <v>301</v>
      </c>
    </row>
    <row r="29" spans="1:7" x14ac:dyDescent="0.25">
      <c r="A29" t="s">
        <v>641</v>
      </c>
    </row>
    <row r="30" spans="1:7" x14ac:dyDescent="0.25">
      <c r="A30" t="s">
        <v>642</v>
      </c>
    </row>
    <row r="31" spans="1:7" x14ac:dyDescent="0.25">
      <c r="A31" t="s">
        <v>643</v>
      </c>
    </row>
    <row r="32" spans="1:7" x14ac:dyDescent="0.25">
      <c r="A32" t="s">
        <v>644</v>
      </c>
    </row>
    <row r="33" spans="1:1" x14ac:dyDescent="0.25">
      <c r="A33" t="s">
        <v>645</v>
      </c>
    </row>
    <row r="34" spans="1:1" x14ac:dyDescent="0.25">
      <c r="A34" t="s">
        <v>646</v>
      </c>
    </row>
    <row r="35" spans="1:1" x14ac:dyDescent="0.25">
      <c r="A35" t="s">
        <v>647</v>
      </c>
    </row>
    <row r="36" spans="1:1" x14ac:dyDescent="0.25">
      <c r="A36" t="s">
        <v>648</v>
      </c>
    </row>
    <row r="37" spans="1:1" x14ac:dyDescent="0.25">
      <c r="A37" t="s">
        <v>649</v>
      </c>
    </row>
    <row r="39" spans="1:1" x14ac:dyDescent="0.25">
      <c r="A39" t="s">
        <v>460</v>
      </c>
    </row>
    <row r="40" spans="1:1" x14ac:dyDescent="0.25">
      <c r="A40" t="s">
        <v>650</v>
      </c>
    </row>
  </sheetData>
  <pageMargins left="0.7" right="0.7" top="0.75" bottom="0.75" header="0.3" footer="0.3"/>
  <pageSetup paperSize="9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40"/>
  <sheetViews>
    <sheetView workbookViewId="0"/>
  </sheetViews>
  <sheetFormatPr defaultColWidth="11.42578125" defaultRowHeight="15" x14ac:dyDescent="0.25"/>
  <cols>
    <col min="1" max="1" width="31.7109375" customWidth="1"/>
    <col min="2" max="7" width="30.7109375" customWidth="1"/>
  </cols>
  <sheetData>
    <row r="1" spans="1:8" x14ac:dyDescent="0.25">
      <c r="A1" s="4" t="s">
        <v>49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x14ac:dyDescent="0.25">
      <c r="A2" s="3" t="s">
        <v>204</v>
      </c>
      <c r="B2" s="5" t="s">
        <v>571</v>
      </c>
      <c r="C2" s="5" t="s">
        <v>574</v>
      </c>
      <c r="D2" s="5" t="s">
        <v>572</v>
      </c>
      <c r="E2" s="5" t="s">
        <v>575</v>
      </c>
      <c r="F2" s="5" t="s">
        <v>573</v>
      </c>
      <c r="G2" s="5" t="s">
        <v>576</v>
      </c>
    </row>
    <row r="3" spans="1:8" x14ac:dyDescent="0.25">
      <c r="A3" t="s">
        <v>600</v>
      </c>
      <c r="B3" s="6" t="s">
        <v>1137</v>
      </c>
      <c r="C3" s="6" t="s">
        <v>1109</v>
      </c>
      <c r="D3" s="6" t="s">
        <v>1138</v>
      </c>
      <c r="E3" s="6" t="s">
        <v>965</v>
      </c>
      <c r="F3" s="6" t="s">
        <v>1097</v>
      </c>
      <c r="G3" s="6" t="s">
        <v>965</v>
      </c>
    </row>
    <row r="4" spans="1:8" x14ac:dyDescent="0.25">
      <c r="A4" t="s">
        <v>602</v>
      </c>
      <c r="B4" s="6" t="s">
        <v>954</v>
      </c>
      <c r="C4" s="6" t="s">
        <v>1109</v>
      </c>
      <c r="D4" s="6" t="s">
        <v>1091</v>
      </c>
      <c r="E4" s="6" t="s">
        <v>952</v>
      </c>
      <c r="F4" s="6" t="s">
        <v>954</v>
      </c>
      <c r="G4" s="6" t="s">
        <v>965</v>
      </c>
    </row>
    <row r="5" spans="1:8" x14ac:dyDescent="0.25">
      <c r="A5" t="s">
        <v>605</v>
      </c>
      <c r="B5" s="6" t="s">
        <v>204</v>
      </c>
      <c r="C5" s="6" t="s">
        <v>204</v>
      </c>
      <c r="D5" s="6" t="s">
        <v>204</v>
      </c>
      <c r="E5" s="6" t="s">
        <v>204</v>
      </c>
      <c r="F5" s="6" t="s">
        <v>204</v>
      </c>
      <c r="G5" s="6" t="s">
        <v>204</v>
      </c>
    </row>
    <row r="6" spans="1:8" x14ac:dyDescent="0.25">
      <c r="A6" t="s">
        <v>889</v>
      </c>
      <c r="B6" s="6" t="s">
        <v>1108</v>
      </c>
      <c r="C6" s="6" t="s">
        <v>1109</v>
      </c>
      <c r="D6" s="6" t="s">
        <v>1091</v>
      </c>
      <c r="E6" s="6" t="s">
        <v>952</v>
      </c>
      <c r="F6" s="6" t="s">
        <v>1108</v>
      </c>
      <c r="G6" s="6" t="s">
        <v>965</v>
      </c>
    </row>
    <row r="7" spans="1:8" x14ac:dyDescent="0.25">
      <c r="A7" t="s">
        <v>890</v>
      </c>
      <c r="B7" s="6" t="s">
        <v>952</v>
      </c>
      <c r="C7" s="6" t="s">
        <v>1139</v>
      </c>
      <c r="D7" s="6" t="s">
        <v>1140</v>
      </c>
      <c r="E7" s="6" t="s">
        <v>961</v>
      </c>
      <c r="F7" s="6" t="s">
        <v>954</v>
      </c>
      <c r="G7" s="6" t="s">
        <v>1101</v>
      </c>
    </row>
    <row r="8" spans="1:8" x14ac:dyDescent="0.25">
      <c r="A8" t="s">
        <v>891</v>
      </c>
      <c r="B8" s="6" t="s">
        <v>1137</v>
      </c>
      <c r="C8" s="6" t="s">
        <v>951</v>
      </c>
      <c r="D8" s="6" t="s">
        <v>1091</v>
      </c>
      <c r="E8" s="6" t="s">
        <v>954</v>
      </c>
      <c r="F8" s="6" t="s">
        <v>1091</v>
      </c>
      <c r="G8" s="6" t="s">
        <v>1141</v>
      </c>
    </row>
    <row r="9" spans="1:8" x14ac:dyDescent="0.25">
      <c r="A9" t="s">
        <v>892</v>
      </c>
      <c r="B9" s="6" t="s">
        <v>224</v>
      </c>
      <c r="C9" s="6" t="s">
        <v>224</v>
      </c>
      <c r="D9" s="6" t="s">
        <v>224</v>
      </c>
      <c r="E9" s="6" t="s">
        <v>224</v>
      </c>
      <c r="F9" s="6" t="s">
        <v>224</v>
      </c>
      <c r="G9" s="6" t="s">
        <v>224</v>
      </c>
    </row>
    <row r="10" spans="1:8" x14ac:dyDescent="0.25">
      <c r="A10" t="s">
        <v>622</v>
      </c>
      <c r="B10" s="6" t="s">
        <v>1108</v>
      </c>
      <c r="C10" s="6" t="s">
        <v>1142</v>
      </c>
      <c r="D10" s="6" t="s">
        <v>1091</v>
      </c>
      <c r="E10" s="6" t="s">
        <v>952</v>
      </c>
      <c r="F10" s="6" t="s">
        <v>1108</v>
      </c>
      <c r="G10" s="6" t="s">
        <v>965</v>
      </c>
    </row>
    <row r="11" spans="1:8" x14ac:dyDescent="0.25">
      <c r="A11" t="s">
        <v>894</v>
      </c>
      <c r="B11" s="6" t="s">
        <v>1108</v>
      </c>
      <c r="C11" s="6" t="s">
        <v>1109</v>
      </c>
      <c r="D11" s="6" t="s">
        <v>1091</v>
      </c>
      <c r="E11" s="6" t="s">
        <v>952</v>
      </c>
      <c r="F11" s="6" t="s">
        <v>1108</v>
      </c>
      <c r="G11" s="6" t="s">
        <v>965</v>
      </c>
    </row>
    <row r="12" spans="1:8" x14ac:dyDescent="0.25">
      <c r="A12" t="s">
        <v>895</v>
      </c>
      <c r="B12" s="6" t="s">
        <v>224</v>
      </c>
      <c r="C12" s="6" t="s">
        <v>224</v>
      </c>
      <c r="D12" s="6" t="s">
        <v>224</v>
      </c>
      <c r="E12" s="6" t="s">
        <v>224</v>
      </c>
      <c r="F12" s="6" t="s">
        <v>224</v>
      </c>
      <c r="G12" s="6" t="s">
        <v>224</v>
      </c>
    </row>
    <row r="13" spans="1:8" x14ac:dyDescent="0.25">
      <c r="A13" t="s">
        <v>630</v>
      </c>
      <c r="B13" s="6" t="s">
        <v>1108</v>
      </c>
      <c r="C13" s="6" t="s">
        <v>1143</v>
      </c>
      <c r="D13" s="6" t="s">
        <v>954</v>
      </c>
      <c r="E13" s="6" t="s">
        <v>965</v>
      </c>
      <c r="F13" s="6" t="s">
        <v>1144</v>
      </c>
      <c r="G13" s="6" t="s">
        <v>965</v>
      </c>
    </row>
    <row r="14" spans="1:8" x14ac:dyDescent="0.25">
      <c r="A14" t="s">
        <v>633</v>
      </c>
      <c r="B14" s="6" t="s">
        <v>1145</v>
      </c>
      <c r="C14" s="6" t="s">
        <v>1092</v>
      </c>
      <c r="D14" s="6" t="s">
        <v>954</v>
      </c>
      <c r="E14" s="6" t="s">
        <v>1146</v>
      </c>
      <c r="F14" s="6" t="s">
        <v>1147</v>
      </c>
      <c r="G14" s="6" t="s">
        <v>965</v>
      </c>
    </row>
    <row r="15" spans="1:8" x14ac:dyDescent="0.25">
      <c r="A15" t="s">
        <v>635</v>
      </c>
      <c r="B15" s="6" t="s">
        <v>204</v>
      </c>
      <c r="C15" s="6" t="s">
        <v>204</v>
      </c>
      <c r="D15" s="6" t="s">
        <v>204</v>
      </c>
      <c r="E15" s="6" t="s">
        <v>204</v>
      </c>
      <c r="F15" s="6" t="s">
        <v>204</v>
      </c>
      <c r="G15" s="6" t="s">
        <v>204</v>
      </c>
    </row>
    <row r="16" spans="1:8" x14ac:dyDescent="0.25">
      <c r="A16" t="s">
        <v>636</v>
      </c>
      <c r="B16" s="6" t="s">
        <v>204</v>
      </c>
      <c r="C16" s="6" t="s">
        <v>204</v>
      </c>
      <c r="D16" s="6" t="s">
        <v>204</v>
      </c>
      <c r="E16" s="6" t="s">
        <v>204</v>
      </c>
      <c r="F16" s="6" t="s">
        <v>204</v>
      </c>
      <c r="G16" s="6" t="s">
        <v>204</v>
      </c>
    </row>
    <row r="17" spans="1:7" x14ac:dyDescent="0.25">
      <c r="A17" t="s">
        <v>637</v>
      </c>
      <c r="B17" s="6" t="s">
        <v>204</v>
      </c>
      <c r="C17" s="6" t="s">
        <v>204</v>
      </c>
      <c r="D17" s="6" t="s">
        <v>204</v>
      </c>
      <c r="E17" s="6" t="s">
        <v>204</v>
      </c>
      <c r="F17" s="6" t="s">
        <v>204</v>
      </c>
      <c r="G17" s="6" t="s">
        <v>204</v>
      </c>
    </row>
    <row r="18" spans="1:7" x14ac:dyDescent="0.25">
      <c r="A18" t="s">
        <v>638</v>
      </c>
      <c r="B18" s="6" t="s">
        <v>224</v>
      </c>
      <c r="C18" s="6" t="s">
        <v>224</v>
      </c>
      <c r="D18" s="6" t="s">
        <v>224</v>
      </c>
      <c r="E18" s="6" t="s">
        <v>224</v>
      </c>
      <c r="F18" s="6" t="s">
        <v>224</v>
      </c>
      <c r="G18" s="6" t="s">
        <v>224</v>
      </c>
    </row>
    <row r="19" spans="1:7" x14ac:dyDescent="0.25">
      <c r="A19" t="s">
        <v>897</v>
      </c>
      <c r="B19" t="s">
        <v>224</v>
      </c>
      <c r="C19" t="s">
        <v>224</v>
      </c>
      <c r="D19" t="s">
        <v>224</v>
      </c>
      <c r="E19" t="s">
        <v>224</v>
      </c>
      <c r="F19" t="s">
        <v>224</v>
      </c>
      <c r="G19" t="s">
        <v>224</v>
      </c>
    </row>
    <row r="20" spans="1:7" x14ac:dyDescent="0.25">
      <c r="A20" s="4" t="s">
        <v>450</v>
      </c>
      <c r="B20" s="4" t="s">
        <v>1108</v>
      </c>
      <c r="C20" s="4" t="s">
        <v>1109</v>
      </c>
      <c r="D20" s="4" t="s">
        <v>1091</v>
      </c>
      <c r="E20" s="4" t="s">
        <v>952</v>
      </c>
      <c r="F20" s="4" t="s">
        <v>1108</v>
      </c>
      <c r="G20" s="4" t="s">
        <v>965</v>
      </c>
    </row>
    <row r="22" spans="1:7" x14ac:dyDescent="0.25">
      <c r="A22" t="s">
        <v>289</v>
      </c>
    </row>
    <row r="23" spans="1:7" x14ac:dyDescent="0.25">
      <c r="A23" t="s">
        <v>1148</v>
      </c>
    </row>
    <row r="24" spans="1:7" x14ac:dyDescent="0.25">
      <c r="A24" t="s">
        <v>587</v>
      </c>
    </row>
    <row r="25" spans="1:7" x14ac:dyDescent="0.25">
      <c r="A25" t="s">
        <v>588</v>
      </c>
    </row>
    <row r="27" spans="1:7" x14ac:dyDescent="0.25">
      <c r="A27" t="s">
        <v>297</v>
      </c>
    </row>
    <row r="28" spans="1:7" x14ac:dyDescent="0.25">
      <c r="A28" t="s">
        <v>301</v>
      </c>
    </row>
    <row r="29" spans="1:7" x14ac:dyDescent="0.25">
      <c r="A29" t="s">
        <v>641</v>
      </c>
    </row>
    <row r="30" spans="1:7" x14ac:dyDescent="0.25">
      <c r="A30" t="s">
        <v>642</v>
      </c>
    </row>
    <row r="31" spans="1:7" x14ac:dyDescent="0.25">
      <c r="A31" t="s">
        <v>643</v>
      </c>
    </row>
    <row r="32" spans="1:7" x14ac:dyDescent="0.25">
      <c r="A32" t="s">
        <v>644</v>
      </c>
    </row>
    <row r="33" spans="1:1" x14ac:dyDescent="0.25">
      <c r="A33" t="s">
        <v>645</v>
      </c>
    </row>
    <row r="34" spans="1:1" x14ac:dyDescent="0.25">
      <c r="A34" t="s">
        <v>646</v>
      </c>
    </row>
    <row r="35" spans="1:1" x14ac:dyDescent="0.25">
      <c r="A35" t="s">
        <v>647</v>
      </c>
    </row>
    <row r="36" spans="1:1" x14ac:dyDescent="0.25">
      <c r="A36" t="s">
        <v>648</v>
      </c>
    </row>
    <row r="37" spans="1:1" x14ac:dyDescent="0.25">
      <c r="A37" t="s">
        <v>649</v>
      </c>
    </row>
    <row r="39" spans="1:1" x14ac:dyDescent="0.25">
      <c r="A39" t="s">
        <v>460</v>
      </c>
    </row>
    <row r="40" spans="1:1" x14ac:dyDescent="0.25">
      <c r="A40" t="s">
        <v>650</v>
      </c>
    </row>
  </sheetData>
  <pageMargins left="0.7" right="0.7" top="0.75" bottom="0.75" header="0.3" footer="0.3"/>
  <pageSetup paperSize="9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61"/>
  <sheetViews>
    <sheetView workbookViewId="0"/>
  </sheetViews>
  <sheetFormatPr defaultColWidth="11.42578125" defaultRowHeight="15" x14ac:dyDescent="0.25"/>
  <cols>
    <col min="1" max="1" width="43.7109375" customWidth="1"/>
    <col min="2" max="7" width="30.7109375" customWidth="1"/>
  </cols>
  <sheetData>
    <row r="1" spans="1:8" x14ac:dyDescent="0.25">
      <c r="A1" s="4" t="s">
        <v>50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x14ac:dyDescent="0.25">
      <c r="A2" s="3" t="s">
        <v>204</v>
      </c>
      <c r="B2" s="5" t="s">
        <v>571</v>
      </c>
      <c r="C2" s="5" t="s">
        <v>574</v>
      </c>
      <c r="D2" s="5" t="s">
        <v>572</v>
      </c>
      <c r="E2" s="5" t="s">
        <v>575</v>
      </c>
      <c r="F2" s="5" t="s">
        <v>573</v>
      </c>
      <c r="G2" s="5" t="s">
        <v>576</v>
      </c>
    </row>
    <row r="3" spans="1:8" x14ac:dyDescent="0.25">
      <c r="A3" t="s">
        <v>721</v>
      </c>
      <c r="B3" s="6" t="s">
        <v>224</v>
      </c>
      <c r="C3" s="6" t="s">
        <v>224</v>
      </c>
      <c r="D3" s="6" t="s">
        <v>224</v>
      </c>
      <c r="E3" s="6" t="s">
        <v>941</v>
      </c>
      <c r="F3" s="6" t="s">
        <v>1149</v>
      </c>
      <c r="G3" s="6" t="s">
        <v>1123</v>
      </c>
    </row>
    <row r="4" spans="1:8" x14ac:dyDescent="0.25">
      <c r="A4" t="s">
        <v>725</v>
      </c>
      <c r="B4" s="6" t="s">
        <v>224</v>
      </c>
      <c r="C4" s="6" t="s">
        <v>224</v>
      </c>
      <c r="D4" s="6" t="s">
        <v>224</v>
      </c>
      <c r="E4" s="6" t="s">
        <v>224</v>
      </c>
      <c r="F4" s="6" t="s">
        <v>224</v>
      </c>
      <c r="G4" s="6" t="s">
        <v>224</v>
      </c>
    </row>
    <row r="5" spans="1:8" x14ac:dyDescent="0.25">
      <c r="A5" t="s">
        <v>727</v>
      </c>
      <c r="B5" s="6" t="s">
        <v>224</v>
      </c>
      <c r="C5" s="6" t="s">
        <v>224</v>
      </c>
      <c r="D5" s="6" t="s">
        <v>224</v>
      </c>
      <c r="E5" s="6" t="s">
        <v>224</v>
      </c>
      <c r="F5" s="6" t="s">
        <v>224</v>
      </c>
      <c r="G5" s="6" t="s">
        <v>1150</v>
      </c>
    </row>
    <row r="6" spans="1:8" x14ac:dyDescent="0.25">
      <c r="A6" t="s">
        <v>729</v>
      </c>
      <c r="B6" s="6" t="s">
        <v>224</v>
      </c>
      <c r="C6" s="6" t="s">
        <v>224</v>
      </c>
      <c r="D6" s="6" t="s">
        <v>1017</v>
      </c>
      <c r="E6" s="6" t="s">
        <v>1056</v>
      </c>
      <c r="F6" s="6" t="s">
        <v>1151</v>
      </c>
      <c r="G6" s="6" t="s">
        <v>988</v>
      </c>
    </row>
    <row r="7" spans="1:8" x14ac:dyDescent="0.25">
      <c r="A7" t="s">
        <v>731</v>
      </c>
      <c r="B7" s="6" t="s">
        <v>1022</v>
      </c>
      <c r="C7" s="6" t="s">
        <v>941</v>
      </c>
      <c r="D7" s="6" t="s">
        <v>993</v>
      </c>
      <c r="E7" s="6" t="s">
        <v>994</v>
      </c>
      <c r="F7" s="6" t="s">
        <v>995</v>
      </c>
      <c r="G7" s="6" t="s">
        <v>941</v>
      </c>
    </row>
    <row r="8" spans="1:8" x14ac:dyDescent="0.25">
      <c r="A8" t="s">
        <v>735</v>
      </c>
      <c r="B8" s="6" t="s">
        <v>925</v>
      </c>
      <c r="C8" s="6" t="s">
        <v>943</v>
      </c>
      <c r="D8" s="6" t="s">
        <v>224</v>
      </c>
      <c r="E8" s="6" t="s">
        <v>224</v>
      </c>
      <c r="F8" s="6" t="s">
        <v>1033</v>
      </c>
      <c r="G8" s="6" t="s">
        <v>1012</v>
      </c>
    </row>
    <row r="9" spans="1:8" x14ac:dyDescent="0.25">
      <c r="A9" t="s">
        <v>738</v>
      </c>
      <c r="B9" s="6" t="s">
        <v>224</v>
      </c>
      <c r="C9" s="6" t="s">
        <v>224</v>
      </c>
      <c r="D9" s="6" t="s">
        <v>224</v>
      </c>
      <c r="E9" s="6" t="s">
        <v>224</v>
      </c>
      <c r="F9" s="6" t="s">
        <v>224</v>
      </c>
      <c r="G9" s="6" t="s">
        <v>224</v>
      </c>
    </row>
    <row r="10" spans="1:8" x14ac:dyDescent="0.25">
      <c r="A10" t="s">
        <v>740</v>
      </c>
      <c r="B10" s="6" t="s">
        <v>224</v>
      </c>
      <c r="C10" s="6" t="s">
        <v>1011</v>
      </c>
      <c r="D10" s="6" t="s">
        <v>224</v>
      </c>
      <c r="E10" s="6" t="s">
        <v>224</v>
      </c>
      <c r="F10" s="6" t="s">
        <v>1152</v>
      </c>
      <c r="G10" s="6" t="s">
        <v>1077</v>
      </c>
    </row>
    <row r="11" spans="1:8" x14ac:dyDescent="0.25">
      <c r="A11" t="s">
        <v>744</v>
      </c>
      <c r="B11" s="6" t="s">
        <v>1022</v>
      </c>
      <c r="C11" s="6" t="s">
        <v>1058</v>
      </c>
      <c r="D11" s="6" t="s">
        <v>224</v>
      </c>
      <c r="E11" s="6" t="s">
        <v>224</v>
      </c>
      <c r="F11" s="6" t="s">
        <v>1001</v>
      </c>
      <c r="G11" s="6" t="s">
        <v>943</v>
      </c>
    </row>
    <row r="12" spans="1:8" x14ac:dyDescent="0.25">
      <c r="A12" t="s">
        <v>746</v>
      </c>
      <c r="B12" s="6" t="s">
        <v>1153</v>
      </c>
      <c r="C12" s="6" t="s">
        <v>925</v>
      </c>
      <c r="D12" s="6" t="s">
        <v>224</v>
      </c>
      <c r="E12" s="6" t="s">
        <v>224</v>
      </c>
      <c r="F12" s="6" t="s">
        <v>1154</v>
      </c>
      <c r="G12" s="6" t="s">
        <v>925</v>
      </c>
    </row>
    <row r="13" spans="1:8" x14ac:dyDescent="0.25">
      <c r="A13" t="s">
        <v>749</v>
      </c>
      <c r="B13" s="6" t="s">
        <v>224</v>
      </c>
      <c r="C13" s="6" t="s">
        <v>224</v>
      </c>
      <c r="D13" s="6" t="s">
        <v>224</v>
      </c>
      <c r="E13" s="6" t="s">
        <v>224</v>
      </c>
      <c r="F13" s="6" t="s">
        <v>224</v>
      </c>
      <c r="G13" s="6" t="s">
        <v>224</v>
      </c>
    </row>
    <row r="14" spans="1:8" x14ac:dyDescent="0.25">
      <c r="A14" t="s">
        <v>753</v>
      </c>
      <c r="B14" s="6" t="s">
        <v>224</v>
      </c>
      <c r="C14" s="6" t="s">
        <v>224</v>
      </c>
      <c r="D14" s="6" t="s">
        <v>224</v>
      </c>
      <c r="E14" s="6" t="s">
        <v>224</v>
      </c>
      <c r="F14" s="6" t="s">
        <v>224</v>
      </c>
      <c r="G14" s="6" t="s">
        <v>1155</v>
      </c>
    </row>
    <row r="15" spans="1:8" x14ac:dyDescent="0.25">
      <c r="A15" t="s">
        <v>756</v>
      </c>
      <c r="B15" s="6" t="s">
        <v>224</v>
      </c>
      <c r="C15" s="6" t="s">
        <v>224</v>
      </c>
      <c r="D15" s="6" t="s">
        <v>224</v>
      </c>
      <c r="E15" s="6" t="s">
        <v>224</v>
      </c>
      <c r="F15" s="6" t="s">
        <v>224</v>
      </c>
      <c r="G15" s="6" t="s">
        <v>224</v>
      </c>
    </row>
    <row r="16" spans="1:8" x14ac:dyDescent="0.25">
      <c r="A16" t="s">
        <v>760</v>
      </c>
      <c r="B16" s="6" t="s">
        <v>224</v>
      </c>
      <c r="C16" s="6" t="s">
        <v>224</v>
      </c>
      <c r="D16" s="6" t="s">
        <v>224</v>
      </c>
      <c r="E16" s="6" t="s">
        <v>224</v>
      </c>
      <c r="F16" s="6" t="s">
        <v>224</v>
      </c>
      <c r="G16" s="6" t="s">
        <v>224</v>
      </c>
    </row>
    <row r="17" spans="1:7" x14ac:dyDescent="0.25">
      <c r="A17" t="s">
        <v>761</v>
      </c>
      <c r="B17" s="6" t="s">
        <v>224</v>
      </c>
      <c r="C17" s="6" t="s">
        <v>224</v>
      </c>
      <c r="D17" s="6" t="s">
        <v>224</v>
      </c>
      <c r="E17" s="6" t="s">
        <v>224</v>
      </c>
      <c r="F17" s="6" t="s">
        <v>224</v>
      </c>
      <c r="G17" s="6" t="s">
        <v>224</v>
      </c>
    </row>
    <row r="18" spans="1:7" x14ac:dyDescent="0.25">
      <c r="A18" t="s">
        <v>762</v>
      </c>
      <c r="B18" s="6" t="s">
        <v>224</v>
      </c>
      <c r="C18" s="6" t="s">
        <v>224</v>
      </c>
      <c r="D18" s="6" t="s">
        <v>1013</v>
      </c>
      <c r="E18" s="6" t="s">
        <v>1006</v>
      </c>
      <c r="F18" s="6" t="s">
        <v>1156</v>
      </c>
      <c r="G18" s="6" t="s">
        <v>1122</v>
      </c>
    </row>
    <row r="19" spans="1:7" x14ac:dyDescent="0.25">
      <c r="A19" t="s">
        <v>764</v>
      </c>
      <c r="B19" s="6" t="s">
        <v>224</v>
      </c>
      <c r="C19" s="6" t="s">
        <v>204</v>
      </c>
      <c r="D19" s="6" t="s">
        <v>224</v>
      </c>
      <c r="E19" s="6" t="s">
        <v>224</v>
      </c>
      <c r="F19" s="6" t="s">
        <v>224</v>
      </c>
      <c r="G19" s="6" t="s">
        <v>224</v>
      </c>
    </row>
    <row r="20" spans="1:7" x14ac:dyDescent="0.25">
      <c r="A20" t="s">
        <v>767</v>
      </c>
      <c r="B20" s="6" t="s">
        <v>224</v>
      </c>
      <c r="C20" s="6" t="s">
        <v>224</v>
      </c>
      <c r="D20" s="6" t="s">
        <v>1007</v>
      </c>
      <c r="E20" s="6" t="s">
        <v>1008</v>
      </c>
      <c r="F20" s="6" t="s">
        <v>1009</v>
      </c>
      <c r="G20" s="6" t="s">
        <v>1008</v>
      </c>
    </row>
    <row r="21" spans="1:7" x14ac:dyDescent="0.25">
      <c r="A21" t="s">
        <v>770</v>
      </c>
      <c r="B21" s="6" t="s">
        <v>1010</v>
      </c>
      <c r="C21" s="6" t="s">
        <v>934</v>
      </c>
      <c r="D21" s="6" t="s">
        <v>1011</v>
      </c>
      <c r="E21" s="6" t="s">
        <v>1012</v>
      </c>
      <c r="F21" s="6" t="s">
        <v>1011</v>
      </c>
      <c r="G21" s="6" t="s">
        <v>1013</v>
      </c>
    </row>
    <row r="22" spans="1:7" x14ac:dyDescent="0.25">
      <c r="A22" t="s">
        <v>771</v>
      </c>
      <c r="B22" s="6" t="s">
        <v>224</v>
      </c>
      <c r="C22" s="6" t="s">
        <v>224</v>
      </c>
      <c r="D22" s="6" t="s">
        <v>1014</v>
      </c>
      <c r="E22" s="6" t="s">
        <v>1015</v>
      </c>
      <c r="F22" s="6" t="s">
        <v>1014</v>
      </c>
      <c r="G22" s="6" t="s">
        <v>1015</v>
      </c>
    </row>
    <row r="23" spans="1:7" x14ac:dyDescent="0.25">
      <c r="A23" t="s">
        <v>772</v>
      </c>
      <c r="B23" s="6" t="s">
        <v>224</v>
      </c>
      <c r="C23" s="6" t="s">
        <v>224</v>
      </c>
      <c r="D23" s="6" t="s">
        <v>224</v>
      </c>
      <c r="E23" s="6" t="s">
        <v>224</v>
      </c>
      <c r="F23" s="6" t="s">
        <v>224</v>
      </c>
      <c r="G23" s="6" t="s">
        <v>224</v>
      </c>
    </row>
    <row r="24" spans="1:7" x14ac:dyDescent="0.25">
      <c r="A24" t="s">
        <v>773</v>
      </c>
      <c r="B24" s="6" t="s">
        <v>224</v>
      </c>
      <c r="C24" s="6" t="s">
        <v>224</v>
      </c>
      <c r="D24" s="6" t="s">
        <v>224</v>
      </c>
      <c r="E24" s="6" t="s">
        <v>224</v>
      </c>
      <c r="F24" s="6" t="s">
        <v>925</v>
      </c>
      <c r="G24" s="6" t="s">
        <v>943</v>
      </c>
    </row>
    <row r="25" spans="1:7" x14ac:dyDescent="0.25">
      <c r="A25" t="s">
        <v>775</v>
      </c>
      <c r="B25" s="6" t="s">
        <v>224</v>
      </c>
      <c r="C25" s="6" t="s">
        <v>224</v>
      </c>
      <c r="D25" s="6" t="s">
        <v>224</v>
      </c>
      <c r="E25" s="6" t="s">
        <v>224</v>
      </c>
      <c r="F25" s="6" t="s">
        <v>224</v>
      </c>
      <c r="G25" s="6" t="s">
        <v>943</v>
      </c>
    </row>
    <row r="26" spans="1:7" x14ac:dyDescent="0.25">
      <c r="A26" t="s">
        <v>778</v>
      </c>
      <c r="B26" s="6" t="s">
        <v>224</v>
      </c>
      <c r="C26" s="6" t="s">
        <v>224</v>
      </c>
      <c r="D26" s="6" t="s">
        <v>224</v>
      </c>
      <c r="E26" s="6" t="s">
        <v>224</v>
      </c>
      <c r="F26" s="6" t="s">
        <v>1058</v>
      </c>
      <c r="G26" s="6" t="s">
        <v>224</v>
      </c>
    </row>
    <row r="27" spans="1:7" x14ac:dyDescent="0.25">
      <c r="A27" t="s">
        <v>779</v>
      </c>
      <c r="B27" s="6" t="s">
        <v>204</v>
      </c>
      <c r="C27" s="6" t="s">
        <v>224</v>
      </c>
      <c r="D27" s="6" t="s">
        <v>224</v>
      </c>
      <c r="E27" s="6" t="s">
        <v>224</v>
      </c>
      <c r="F27" s="6" t="s">
        <v>224</v>
      </c>
      <c r="G27" s="6" t="s">
        <v>224</v>
      </c>
    </row>
    <row r="28" spans="1:7" x14ac:dyDescent="0.25">
      <c r="A28" t="s">
        <v>781</v>
      </c>
      <c r="B28" s="6" t="s">
        <v>224</v>
      </c>
      <c r="C28" s="6" t="s">
        <v>224</v>
      </c>
      <c r="D28" s="6" t="s">
        <v>1018</v>
      </c>
      <c r="E28" s="6" t="s">
        <v>1156</v>
      </c>
      <c r="F28" s="6" t="s">
        <v>1018</v>
      </c>
      <c r="G28" s="6" t="s">
        <v>1013</v>
      </c>
    </row>
    <row r="29" spans="1:7" x14ac:dyDescent="0.25">
      <c r="A29" t="s">
        <v>782</v>
      </c>
      <c r="B29" s="6" t="s">
        <v>224</v>
      </c>
      <c r="C29" s="6" t="s">
        <v>224</v>
      </c>
      <c r="D29" s="6" t="s">
        <v>224</v>
      </c>
      <c r="E29" s="6" t="s">
        <v>224</v>
      </c>
      <c r="F29" s="6" t="s">
        <v>224</v>
      </c>
      <c r="G29" s="6" t="s">
        <v>224</v>
      </c>
    </row>
    <row r="30" spans="1:7" x14ac:dyDescent="0.25">
      <c r="A30" t="s">
        <v>784</v>
      </c>
      <c r="B30" s="6" t="s">
        <v>1030</v>
      </c>
      <c r="C30" s="6" t="s">
        <v>941</v>
      </c>
      <c r="D30" s="6" t="s">
        <v>1157</v>
      </c>
      <c r="E30" s="6" t="s">
        <v>1023</v>
      </c>
      <c r="F30" s="6" t="s">
        <v>1158</v>
      </c>
      <c r="G30" s="6" t="s">
        <v>987</v>
      </c>
    </row>
    <row r="31" spans="1:7" x14ac:dyDescent="0.25">
      <c r="A31" t="s">
        <v>786</v>
      </c>
      <c r="B31" s="6" t="s">
        <v>1155</v>
      </c>
      <c r="C31" s="6" t="s">
        <v>1001</v>
      </c>
      <c r="D31" s="6" t="s">
        <v>1023</v>
      </c>
      <c r="E31" s="6" t="s">
        <v>1045</v>
      </c>
      <c r="F31" s="6" t="s">
        <v>1045</v>
      </c>
      <c r="G31" s="6" t="s">
        <v>1025</v>
      </c>
    </row>
    <row r="32" spans="1:7" x14ac:dyDescent="0.25">
      <c r="A32" t="s">
        <v>789</v>
      </c>
      <c r="B32" s="6" t="s">
        <v>224</v>
      </c>
      <c r="C32" s="6" t="s">
        <v>224</v>
      </c>
      <c r="D32" s="6" t="s">
        <v>224</v>
      </c>
      <c r="E32" s="6" t="s">
        <v>224</v>
      </c>
      <c r="F32" s="6" t="s">
        <v>1159</v>
      </c>
      <c r="G32" s="6" t="s">
        <v>1041</v>
      </c>
    </row>
    <row r="33" spans="1:7" x14ac:dyDescent="0.25">
      <c r="A33" t="s">
        <v>792</v>
      </c>
      <c r="B33" s="6" t="s">
        <v>941</v>
      </c>
      <c r="C33" s="6" t="s">
        <v>1160</v>
      </c>
      <c r="D33" s="6" t="s">
        <v>1161</v>
      </c>
      <c r="E33" s="6" t="s">
        <v>941</v>
      </c>
      <c r="F33" s="6" t="s">
        <v>1032</v>
      </c>
      <c r="G33" s="6" t="s">
        <v>1162</v>
      </c>
    </row>
    <row r="34" spans="1:7" x14ac:dyDescent="0.25">
      <c r="A34" t="s">
        <v>796</v>
      </c>
      <c r="B34" s="6" t="s">
        <v>224</v>
      </c>
      <c r="C34" s="6" t="s">
        <v>224</v>
      </c>
      <c r="D34" s="6" t="s">
        <v>224</v>
      </c>
      <c r="E34" s="6" t="s">
        <v>224</v>
      </c>
      <c r="F34" s="6" t="s">
        <v>1033</v>
      </c>
      <c r="G34" s="6" t="s">
        <v>1160</v>
      </c>
    </row>
    <row r="35" spans="1:7" x14ac:dyDescent="0.25">
      <c r="A35" t="s">
        <v>798</v>
      </c>
      <c r="B35" s="6" t="s">
        <v>224</v>
      </c>
      <c r="C35" s="6" t="s">
        <v>224</v>
      </c>
      <c r="D35" s="6" t="s">
        <v>224</v>
      </c>
      <c r="E35" s="6" t="s">
        <v>224</v>
      </c>
      <c r="F35" s="6" t="s">
        <v>224</v>
      </c>
      <c r="G35" s="6" t="s">
        <v>224</v>
      </c>
    </row>
    <row r="36" spans="1:7" x14ac:dyDescent="0.25">
      <c r="A36" t="s">
        <v>800</v>
      </c>
      <c r="B36" s="6" t="s">
        <v>224</v>
      </c>
      <c r="C36" s="6" t="s">
        <v>224</v>
      </c>
      <c r="D36" s="6" t="s">
        <v>992</v>
      </c>
      <c r="E36" s="6" t="s">
        <v>941</v>
      </c>
      <c r="F36" s="6" t="s">
        <v>995</v>
      </c>
      <c r="G36" s="6" t="s">
        <v>941</v>
      </c>
    </row>
    <row r="37" spans="1:7" x14ac:dyDescent="0.25">
      <c r="A37" t="s">
        <v>804</v>
      </c>
      <c r="B37" s="6" t="s">
        <v>204</v>
      </c>
      <c r="C37" s="6" t="s">
        <v>204</v>
      </c>
      <c r="D37" s="6" t="s">
        <v>224</v>
      </c>
      <c r="E37" s="6" t="s">
        <v>204</v>
      </c>
      <c r="F37" s="6" t="s">
        <v>224</v>
      </c>
      <c r="G37" s="6" t="s">
        <v>204</v>
      </c>
    </row>
    <row r="38" spans="1:7" x14ac:dyDescent="0.25">
      <c r="A38" t="s">
        <v>807</v>
      </c>
      <c r="B38" s="6" t="s">
        <v>224</v>
      </c>
      <c r="C38" s="6" t="s">
        <v>224</v>
      </c>
      <c r="D38" s="6" t="s">
        <v>917</v>
      </c>
      <c r="E38" s="6" t="s">
        <v>1026</v>
      </c>
      <c r="F38" s="6" t="s">
        <v>925</v>
      </c>
      <c r="G38" s="6" t="s">
        <v>1163</v>
      </c>
    </row>
    <row r="39" spans="1:7" x14ac:dyDescent="0.25">
      <c r="A39" t="s">
        <v>808</v>
      </c>
      <c r="B39" s="6" t="s">
        <v>224</v>
      </c>
      <c r="C39" s="6" t="s">
        <v>224</v>
      </c>
      <c r="D39" s="6" t="s">
        <v>224</v>
      </c>
      <c r="E39" s="6" t="s">
        <v>224</v>
      </c>
      <c r="F39" s="6" t="s">
        <v>224</v>
      </c>
      <c r="G39" s="6" t="s">
        <v>1020</v>
      </c>
    </row>
    <row r="40" spans="1:7" x14ac:dyDescent="0.25">
      <c r="A40" t="s">
        <v>812</v>
      </c>
      <c r="B40" s="6" t="s">
        <v>224</v>
      </c>
      <c r="C40" s="6" t="s">
        <v>224</v>
      </c>
      <c r="D40" s="6" t="s">
        <v>224</v>
      </c>
      <c r="E40" s="6" t="s">
        <v>224</v>
      </c>
      <c r="F40" s="6" t="s">
        <v>224</v>
      </c>
      <c r="G40" s="6" t="s">
        <v>224</v>
      </c>
    </row>
    <row r="41" spans="1:7" x14ac:dyDescent="0.25">
      <c r="A41" t="s">
        <v>816</v>
      </c>
      <c r="B41" s="6" t="s">
        <v>204</v>
      </c>
      <c r="C41" s="6" t="s">
        <v>204</v>
      </c>
      <c r="D41" s="6" t="s">
        <v>224</v>
      </c>
      <c r="E41" s="6" t="s">
        <v>224</v>
      </c>
      <c r="F41" s="6" t="s">
        <v>224</v>
      </c>
      <c r="G41" s="6" t="s">
        <v>224</v>
      </c>
    </row>
    <row r="42" spans="1:7" x14ac:dyDescent="0.25">
      <c r="A42" t="s">
        <v>817</v>
      </c>
      <c r="B42" s="6" t="s">
        <v>224</v>
      </c>
      <c r="C42" s="6" t="s">
        <v>224</v>
      </c>
      <c r="D42" s="6" t="s">
        <v>224</v>
      </c>
      <c r="E42" s="6" t="s">
        <v>224</v>
      </c>
      <c r="F42" s="6" t="s">
        <v>224</v>
      </c>
      <c r="G42" s="6" t="s">
        <v>224</v>
      </c>
    </row>
    <row r="43" spans="1:7" x14ac:dyDescent="0.25">
      <c r="A43" t="s">
        <v>821</v>
      </c>
      <c r="B43" s="6" t="s">
        <v>224</v>
      </c>
      <c r="C43" s="6" t="s">
        <v>224</v>
      </c>
      <c r="D43" s="6" t="s">
        <v>204</v>
      </c>
      <c r="E43" s="6" t="s">
        <v>224</v>
      </c>
      <c r="F43" s="6" t="s">
        <v>224</v>
      </c>
      <c r="G43" s="6" t="s">
        <v>224</v>
      </c>
    </row>
    <row r="44" spans="1:7" x14ac:dyDescent="0.25">
      <c r="A44" t="s">
        <v>822</v>
      </c>
      <c r="B44" s="6" t="s">
        <v>224</v>
      </c>
      <c r="C44" s="6" t="s">
        <v>224</v>
      </c>
      <c r="D44" s="6" t="s">
        <v>1164</v>
      </c>
      <c r="E44" s="6" t="s">
        <v>1045</v>
      </c>
      <c r="F44" s="6" t="s">
        <v>1030</v>
      </c>
      <c r="G44" s="6" t="s">
        <v>1045</v>
      </c>
    </row>
    <row r="45" spans="1:7" x14ac:dyDescent="0.25">
      <c r="A45" t="s">
        <v>823</v>
      </c>
      <c r="B45" s="6" t="s">
        <v>224</v>
      </c>
      <c r="C45" s="6" t="s">
        <v>224</v>
      </c>
      <c r="D45" s="6" t="s">
        <v>224</v>
      </c>
      <c r="E45" s="6" t="s">
        <v>224</v>
      </c>
      <c r="F45" s="6" t="s">
        <v>224</v>
      </c>
      <c r="G45" s="6" t="s">
        <v>224</v>
      </c>
    </row>
    <row r="46" spans="1:7" x14ac:dyDescent="0.25">
      <c r="A46" t="s">
        <v>824</v>
      </c>
      <c r="B46" s="6" t="s">
        <v>224</v>
      </c>
      <c r="C46" s="6" t="s">
        <v>224</v>
      </c>
      <c r="D46" s="6" t="s">
        <v>224</v>
      </c>
      <c r="E46" s="6" t="s">
        <v>224</v>
      </c>
      <c r="F46" s="6" t="s">
        <v>224</v>
      </c>
      <c r="G46" s="6" t="s">
        <v>995</v>
      </c>
    </row>
    <row r="47" spans="1:7" x14ac:dyDescent="0.25">
      <c r="A47" t="s">
        <v>826</v>
      </c>
      <c r="B47" s="6" t="s">
        <v>224</v>
      </c>
      <c r="C47" s="6" t="s">
        <v>224</v>
      </c>
      <c r="D47" s="6" t="s">
        <v>224</v>
      </c>
      <c r="E47" s="6" t="s">
        <v>224</v>
      </c>
      <c r="F47" s="6" t="s">
        <v>224</v>
      </c>
      <c r="G47" s="6" t="s">
        <v>224</v>
      </c>
    </row>
    <row r="48" spans="1:7" x14ac:dyDescent="0.25">
      <c r="A48" s="4" t="s">
        <v>450</v>
      </c>
      <c r="B48" s="4" t="s">
        <v>941</v>
      </c>
      <c r="C48" s="4" t="s">
        <v>1033</v>
      </c>
      <c r="D48" s="4" t="s">
        <v>942</v>
      </c>
      <c r="E48" s="4" t="s">
        <v>925</v>
      </c>
      <c r="F48" s="4" t="s">
        <v>941</v>
      </c>
      <c r="G48" s="4" t="s">
        <v>925</v>
      </c>
    </row>
    <row r="49" spans="1:7" x14ac:dyDescent="0.25">
      <c r="A49" t="s">
        <v>451</v>
      </c>
      <c r="B49" t="s">
        <v>1165</v>
      </c>
      <c r="C49" t="s">
        <v>1166</v>
      </c>
      <c r="D49" t="s">
        <v>1167</v>
      </c>
      <c r="E49" t="s">
        <v>1168</v>
      </c>
      <c r="F49" t="s">
        <v>1169</v>
      </c>
      <c r="G49" t="s">
        <v>1170</v>
      </c>
    </row>
    <row r="51" spans="1:7" x14ac:dyDescent="0.25">
      <c r="A51" t="s">
        <v>289</v>
      </c>
    </row>
    <row r="52" spans="1:7" x14ac:dyDescent="0.25">
      <c r="A52" t="s">
        <v>1039</v>
      </c>
    </row>
    <row r="53" spans="1:7" x14ac:dyDescent="0.25">
      <c r="A53" t="s">
        <v>587</v>
      </c>
    </row>
    <row r="54" spans="1:7" x14ac:dyDescent="0.25">
      <c r="A54" t="s">
        <v>588</v>
      </c>
    </row>
    <row r="56" spans="1:7" x14ac:dyDescent="0.25">
      <c r="A56" t="s">
        <v>297</v>
      </c>
    </row>
    <row r="57" spans="1:7" x14ac:dyDescent="0.25">
      <c r="A57" t="s">
        <v>301</v>
      </c>
    </row>
    <row r="58" spans="1:7" x14ac:dyDescent="0.25">
      <c r="A58" t="s">
        <v>459</v>
      </c>
    </row>
    <row r="60" spans="1:7" x14ac:dyDescent="0.25">
      <c r="A60" t="s">
        <v>460</v>
      </c>
    </row>
    <row r="61" spans="1:7" x14ac:dyDescent="0.25">
      <c r="A61" t="s">
        <v>461</v>
      </c>
    </row>
  </sheetData>
  <pageMargins left="0.7" right="0.7" top="0.75" bottom="0.75" header="0.3" footer="0.3"/>
  <pageSetup paperSize="9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61"/>
  <sheetViews>
    <sheetView workbookViewId="0"/>
  </sheetViews>
  <sheetFormatPr defaultColWidth="11.42578125" defaultRowHeight="15" x14ac:dyDescent="0.25"/>
  <cols>
    <col min="1" max="1" width="43.7109375" customWidth="1"/>
    <col min="2" max="7" width="30.7109375" customWidth="1"/>
  </cols>
  <sheetData>
    <row r="1" spans="1:8" x14ac:dyDescent="0.25">
      <c r="A1" s="4" t="s">
        <v>51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x14ac:dyDescent="0.25">
      <c r="A2" s="3" t="s">
        <v>204</v>
      </c>
      <c r="B2" s="5" t="s">
        <v>571</v>
      </c>
      <c r="C2" s="5" t="s">
        <v>574</v>
      </c>
      <c r="D2" s="5" t="s">
        <v>572</v>
      </c>
      <c r="E2" s="5" t="s">
        <v>575</v>
      </c>
      <c r="F2" s="5" t="s">
        <v>573</v>
      </c>
      <c r="G2" s="5" t="s">
        <v>576</v>
      </c>
    </row>
    <row r="3" spans="1:8" x14ac:dyDescent="0.25">
      <c r="A3" t="s">
        <v>721</v>
      </c>
      <c r="B3" s="6" t="s">
        <v>224</v>
      </c>
      <c r="C3" s="6" t="s">
        <v>224</v>
      </c>
      <c r="D3" s="6" t="s">
        <v>224</v>
      </c>
      <c r="E3" s="6" t="s">
        <v>224</v>
      </c>
      <c r="F3" s="6" t="s">
        <v>941</v>
      </c>
      <c r="G3" s="6" t="s">
        <v>224</v>
      </c>
    </row>
    <row r="4" spans="1:8" x14ac:dyDescent="0.25">
      <c r="A4" t="s">
        <v>725</v>
      </c>
      <c r="B4" s="6" t="s">
        <v>1053</v>
      </c>
      <c r="C4" s="6" t="s">
        <v>224</v>
      </c>
      <c r="D4" s="6" t="s">
        <v>1063</v>
      </c>
      <c r="E4" s="6" t="s">
        <v>224</v>
      </c>
      <c r="F4" s="6" t="s">
        <v>1171</v>
      </c>
      <c r="G4" s="6" t="s">
        <v>1070</v>
      </c>
    </row>
    <row r="5" spans="1:8" x14ac:dyDescent="0.25">
      <c r="A5" t="s">
        <v>727</v>
      </c>
      <c r="B5" s="6" t="s">
        <v>224</v>
      </c>
      <c r="C5" s="6" t="s">
        <v>224</v>
      </c>
      <c r="D5" s="6" t="s">
        <v>224</v>
      </c>
      <c r="E5" s="6" t="s">
        <v>224</v>
      </c>
      <c r="F5" s="6" t="s">
        <v>1159</v>
      </c>
      <c r="G5" s="6" t="s">
        <v>224</v>
      </c>
    </row>
    <row r="6" spans="1:8" x14ac:dyDescent="0.25">
      <c r="A6" t="s">
        <v>729</v>
      </c>
      <c r="B6" s="6" t="s">
        <v>1044</v>
      </c>
      <c r="C6" s="6" t="s">
        <v>224</v>
      </c>
      <c r="D6" s="6" t="s">
        <v>1021</v>
      </c>
      <c r="E6" s="6" t="s">
        <v>925</v>
      </c>
      <c r="F6" s="6" t="s">
        <v>1021</v>
      </c>
      <c r="G6" s="6" t="s">
        <v>917</v>
      </c>
    </row>
    <row r="7" spans="1:8" x14ac:dyDescent="0.25">
      <c r="A7" t="s">
        <v>731</v>
      </c>
      <c r="B7" s="6" t="s">
        <v>917</v>
      </c>
      <c r="C7" s="6" t="s">
        <v>925</v>
      </c>
      <c r="D7" s="6" t="s">
        <v>1021</v>
      </c>
      <c r="E7" s="6" t="s">
        <v>945</v>
      </c>
      <c r="F7" s="6" t="s">
        <v>941</v>
      </c>
      <c r="G7" s="6" t="s">
        <v>925</v>
      </c>
    </row>
    <row r="8" spans="1:8" x14ac:dyDescent="0.25">
      <c r="A8" t="s">
        <v>735</v>
      </c>
      <c r="B8" s="6" t="s">
        <v>1162</v>
      </c>
      <c r="C8" s="6" t="s">
        <v>1012</v>
      </c>
      <c r="D8" s="6" t="s">
        <v>1162</v>
      </c>
      <c r="E8" s="6" t="s">
        <v>1077</v>
      </c>
      <c r="F8" s="6" t="s">
        <v>1162</v>
      </c>
      <c r="G8" s="6" t="s">
        <v>1172</v>
      </c>
    </row>
    <row r="9" spans="1:8" x14ac:dyDescent="0.25">
      <c r="A9" t="s">
        <v>738</v>
      </c>
      <c r="B9" s="6" t="s">
        <v>1173</v>
      </c>
      <c r="C9" s="6" t="s">
        <v>224</v>
      </c>
      <c r="D9" s="6" t="s">
        <v>224</v>
      </c>
      <c r="E9" s="6" t="s">
        <v>224</v>
      </c>
      <c r="F9" s="6" t="s">
        <v>1174</v>
      </c>
      <c r="G9" s="6" t="s">
        <v>224</v>
      </c>
    </row>
    <row r="10" spans="1:8" x14ac:dyDescent="0.25">
      <c r="A10" t="s">
        <v>740</v>
      </c>
      <c r="B10" s="6" t="s">
        <v>941</v>
      </c>
      <c r="C10" s="6" t="s">
        <v>1056</v>
      </c>
      <c r="D10" s="6" t="s">
        <v>224</v>
      </c>
      <c r="E10" s="6" t="s">
        <v>224</v>
      </c>
      <c r="F10" s="6" t="s">
        <v>941</v>
      </c>
      <c r="G10" s="6" t="s">
        <v>925</v>
      </c>
    </row>
    <row r="11" spans="1:8" x14ac:dyDescent="0.25">
      <c r="A11" t="s">
        <v>744</v>
      </c>
      <c r="B11" s="6" t="s">
        <v>1064</v>
      </c>
      <c r="C11" s="6" t="s">
        <v>1018</v>
      </c>
      <c r="D11" s="6" t="s">
        <v>941</v>
      </c>
      <c r="E11" s="6" t="s">
        <v>224</v>
      </c>
      <c r="F11" s="6" t="s">
        <v>1021</v>
      </c>
      <c r="G11" s="6" t="s">
        <v>1175</v>
      </c>
    </row>
    <row r="12" spans="1:8" x14ac:dyDescent="0.25">
      <c r="A12" t="s">
        <v>746</v>
      </c>
      <c r="B12" s="6" t="s">
        <v>917</v>
      </c>
      <c r="C12" s="6" t="s">
        <v>1043</v>
      </c>
      <c r="D12" s="6" t="s">
        <v>1056</v>
      </c>
      <c r="E12" s="6" t="s">
        <v>224</v>
      </c>
      <c r="F12" s="6" t="s">
        <v>1123</v>
      </c>
      <c r="G12" s="6" t="s">
        <v>923</v>
      </c>
    </row>
    <row r="13" spans="1:8" x14ac:dyDescent="0.25">
      <c r="A13" t="s">
        <v>749</v>
      </c>
      <c r="B13" s="6" t="s">
        <v>224</v>
      </c>
      <c r="C13" s="6" t="s">
        <v>204</v>
      </c>
      <c r="D13" s="6" t="s">
        <v>224</v>
      </c>
      <c r="E13" s="6" t="s">
        <v>204</v>
      </c>
      <c r="F13" s="6" t="s">
        <v>224</v>
      </c>
      <c r="G13" s="6" t="s">
        <v>204</v>
      </c>
    </row>
    <row r="14" spans="1:8" x14ac:dyDescent="0.25">
      <c r="A14" t="s">
        <v>753</v>
      </c>
      <c r="B14" s="6" t="s">
        <v>1176</v>
      </c>
      <c r="C14" s="6" t="s">
        <v>941</v>
      </c>
      <c r="D14" s="6" t="s">
        <v>1064</v>
      </c>
      <c r="E14" s="6" t="s">
        <v>1041</v>
      </c>
      <c r="F14" s="6" t="s">
        <v>1001</v>
      </c>
      <c r="G14" s="6" t="s">
        <v>941</v>
      </c>
    </row>
    <row r="15" spans="1:8" x14ac:dyDescent="0.25">
      <c r="A15" t="s">
        <v>756</v>
      </c>
      <c r="B15" s="6" t="s">
        <v>941</v>
      </c>
      <c r="C15" s="6" t="s">
        <v>224</v>
      </c>
      <c r="D15" s="6" t="s">
        <v>1023</v>
      </c>
      <c r="E15" s="6" t="s">
        <v>224</v>
      </c>
      <c r="F15" s="6" t="s">
        <v>1023</v>
      </c>
      <c r="G15" s="6" t="s">
        <v>917</v>
      </c>
    </row>
    <row r="16" spans="1:8" x14ac:dyDescent="0.25">
      <c r="A16" t="s">
        <v>760</v>
      </c>
      <c r="B16" s="6" t="s">
        <v>224</v>
      </c>
      <c r="C16" s="6" t="s">
        <v>224</v>
      </c>
      <c r="D16" s="6" t="s">
        <v>224</v>
      </c>
      <c r="E16" s="6" t="s">
        <v>224</v>
      </c>
      <c r="F16" s="6" t="s">
        <v>1045</v>
      </c>
      <c r="G16" s="6" t="s">
        <v>224</v>
      </c>
    </row>
    <row r="17" spans="1:7" x14ac:dyDescent="0.25">
      <c r="A17" t="s">
        <v>761</v>
      </c>
      <c r="B17" s="6" t="s">
        <v>224</v>
      </c>
      <c r="C17" s="6" t="s">
        <v>224</v>
      </c>
      <c r="D17" s="6" t="s">
        <v>1045</v>
      </c>
      <c r="E17" s="6" t="s">
        <v>224</v>
      </c>
      <c r="F17" s="6" t="s">
        <v>1177</v>
      </c>
      <c r="G17" s="6" t="s">
        <v>1046</v>
      </c>
    </row>
    <row r="18" spans="1:7" x14ac:dyDescent="0.25">
      <c r="A18" t="s">
        <v>762</v>
      </c>
      <c r="B18" s="6" t="s">
        <v>224</v>
      </c>
      <c r="C18" s="6" t="s">
        <v>224</v>
      </c>
      <c r="D18" s="6" t="s">
        <v>943</v>
      </c>
      <c r="E18" s="6" t="s">
        <v>943</v>
      </c>
      <c r="F18" s="6" t="s">
        <v>943</v>
      </c>
      <c r="G18" s="6" t="s">
        <v>943</v>
      </c>
    </row>
    <row r="19" spans="1:7" x14ac:dyDescent="0.25">
      <c r="A19" t="s">
        <v>764</v>
      </c>
      <c r="B19" s="6" t="s">
        <v>1178</v>
      </c>
      <c r="C19" s="6" t="s">
        <v>224</v>
      </c>
      <c r="D19" s="6" t="s">
        <v>1001</v>
      </c>
      <c r="E19" s="6" t="s">
        <v>1134</v>
      </c>
      <c r="F19" s="6" t="s">
        <v>1179</v>
      </c>
      <c r="G19" s="6" t="s">
        <v>1018</v>
      </c>
    </row>
    <row r="20" spans="1:7" x14ac:dyDescent="0.25">
      <c r="A20" t="s">
        <v>767</v>
      </c>
      <c r="B20" s="6" t="s">
        <v>1050</v>
      </c>
      <c r="C20" s="6" t="s">
        <v>1051</v>
      </c>
      <c r="D20" s="6" t="s">
        <v>1052</v>
      </c>
      <c r="E20" s="6" t="s">
        <v>1053</v>
      </c>
      <c r="F20" s="6" t="s">
        <v>1050</v>
      </c>
      <c r="G20" s="6" t="s">
        <v>1052</v>
      </c>
    </row>
    <row r="21" spans="1:7" x14ac:dyDescent="0.25">
      <c r="A21" t="s">
        <v>770</v>
      </c>
      <c r="B21" s="6" t="s">
        <v>224</v>
      </c>
      <c r="C21" s="6" t="s">
        <v>1054</v>
      </c>
      <c r="D21" s="6" t="s">
        <v>917</v>
      </c>
      <c r="E21" s="6" t="s">
        <v>1055</v>
      </c>
      <c r="F21" s="6" t="s">
        <v>1056</v>
      </c>
      <c r="G21" s="6" t="s">
        <v>1057</v>
      </c>
    </row>
    <row r="22" spans="1:7" x14ac:dyDescent="0.25">
      <c r="A22" t="s">
        <v>771</v>
      </c>
      <c r="B22" s="6" t="s">
        <v>224</v>
      </c>
      <c r="C22" s="6" t="s">
        <v>224</v>
      </c>
      <c r="D22" s="6" t="s">
        <v>224</v>
      </c>
      <c r="E22" s="6" t="s">
        <v>224</v>
      </c>
      <c r="F22" s="6" t="s">
        <v>224</v>
      </c>
      <c r="G22" s="6" t="s">
        <v>224</v>
      </c>
    </row>
    <row r="23" spans="1:7" x14ac:dyDescent="0.25">
      <c r="A23" t="s">
        <v>772</v>
      </c>
      <c r="B23" s="6" t="s">
        <v>224</v>
      </c>
      <c r="C23" s="6" t="s">
        <v>224</v>
      </c>
      <c r="D23" s="6" t="s">
        <v>224</v>
      </c>
      <c r="E23" s="6" t="s">
        <v>224</v>
      </c>
      <c r="F23" s="6" t="s">
        <v>224</v>
      </c>
      <c r="G23" s="6" t="s">
        <v>224</v>
      </c>
    </row>
    <row r="24" spans="1:7" x14ac:dyDescent="0.25">
      <c r="A24" t="s">
        <v>773</v>
      </c>
      <c r="B24" s="6" t="s">
        <v>204</v>
      </c>
      <c r="C24" s="6" t="s">
        <v>224</v>
      </c>
      <c r="D24" s="6" t="s">
        <v>224</v>
      </c>
      <c r="E24" s="6" t="s">
        <v>224</v>
      </c>
      <c r="F24" s="6" t="s">
        <v>224</v>
      </c>
      <c r="G24" s="6" t="s">
        <v>224</v>
      </c>
    </row>
    <row r="25" spans="1:7" x14ac:dyDescent="0.25">
      <c r="A25" t="s">
        <v>775</v>
      </c>
      <c r="B25" s="6" t="s">
        <v>224</v>
      </c>
      <c r="C25" s="6" t="s">
        <v>224</v>
      </c>
      <c r="D25" s="6" t="s">
        <v>224</v>
      </c>
      <c r="E25" s="6" t="s">
        <v>224</v>
      </c>
      <c r="F25" s="6" t="s">
        <v>997</v>
      </c>
      <c r="G25" s="6" t="s">
        <v>934</v>
      </c>
    </row>
    <row r="26" spans="1:7" x14ac:dyDescent="0.25">
      <c r="A26" t="s">
        <v>778</v>
      </c>
      <c r="B26" s="6" t="s">
        <v>224</v>
      </c>
      <c r="C26" s="6" t="s">
        <v>204</v>
      </c>
      <c r="D26" s="6" t="s">
        <v>224</v>
      </c>
      <c r="E26" s="6" t="s">
        <v>224</v>
      </c>
      <c r="F26" s="6" t="s">
        <v>224</v>
      </c>
      <c r="G26" s="6" t="s">
        <v>224</v>
      </c>
    </row>
    <row r="27" spans="1:7" x14ac:dyDescent="0.25">
      <c r="A27" t="s">
        <v>779</v>
      </c>
      <c r="B27" s="6" t="s">
        <v>224</v>
      </c>
      <c r="C27" s="6" t="s">
        <v>224</v>
      </c>
      <c r="D27" s="6" t="s">
        <v>1033</v>
      </c>
      <c r="E27" s="6" t="s">
        <v>1122</v>
      </c>
      <c r="F27" s="6" t="s">
        <v>1006</v>
      </c>
      <c r="G27" s="6" t="s">
        <v>1048</v>
      </c>
    </row>
    <row r="28" spans="1:7" x14ac:dyDescent="0.25">
      <c r="A28" t="s">
        <v>781</v>
      </c>
      <c r="B28" s="6" t="s">
        <v>224</v>
      </c>
      <c r="C28" s="6" t="s">
        <v>224</v>
      </c>
      <c r="D28" s="6" t="s">
        <v>1120</v>
      </c>
      <c r="E28" s="6" t="s">
        <v>997</v>
      </c>
      <c r="F28" s="6" t="s">
        <v>1130</v>
      </c>
      <c r="G28" s="6" t="s">
        <v>934</v>
      </c>
    </row>
    <row r="29" spans="1:7" x14ac:dyDescent="0.25">
      <c r="A29" t="s">
        <v>782</v>
      </c>
      <c r="B29" s="6" t="s">
        <v>224</v>
      </c>
      <c r="C29" s="6" t="s">
        <v>224</v>
      </c>
      <c r="D29" s="6" t="s">
        <v>1017</v>
      </c>
      <c r="E29" s="6" t="s">
        <v>1180</v>
      </c>
      <c r="F29" s="6" t="s">
        <v>1017</v>
      </c>
      <c r="G29" s="6" t="s">
        <v>1181</v>
      </c>
    </row>
    <row r="30" spans="1:7" x14ac:dyDescent="0.25">
      <c r="A30" t="s">
        <v>784</v>
      </c>
      <c r="B30" s="6" t="s">
        <v>1023</v>
      </c>
      <c r="C30" s="6" t="s">
        <v>941</v>
      </c>
      <c r="D30" s="6" t="s">
        <v>1161</v>
      </c>
      <c r="E30" s="6" t="s">
        <v>1015</v>
      </c>
      <c r="F30" s="6" t="s">
        <v>1182</v>
      </c>
      <c r="G30" s="6" t="s">
        <v>1045</v>
      </c>
    </row>
    <row r="31" spans="1:7" x14ac:dyDescent="0.25">
      <c r="A31" t="s">
        <v>786</v>
      </c>
      <c r="B31" s="6" t="s">
        <v>1183</v>
      </c>
      <c r="C31" s="6" t="s">
        <v>917</v>
      </c>
      <c r="D31" s="6" t="s">
        <v>1126</v>
      </c>
      <c r="E31" s="6" t="s">
        <v>991</v>
      </c>
      <c r="F31" s="6" t="s">
        <v>1064</v>
      </c>
      <c r="G31" s="6" t="s">
        <v>917</v>
      </c>
    </row>
    <row r="32" spans="1:7" x14ac:dyDescent="0.25">
      <c r="A32" t="s">
        <v>789</v>
      </c>
      <c r="B32" s="6" t="s">
        <v>1024</v>
      </c>
      <c r="C32" s="6" t="s">
        <v>224</v>
      </c>
      <c r="D32" s="6" t="s">
        <v>1184</v>
      </c>
      <c r="E32" s="6" t="s">
        <v>941</v>
      </c>
      <c r="F32" s="6" t="s">
        <v>987</v>
      </c>
      <c r="G32" s="6" t="s">
        <v>941</v>
      </c>
    </row>
    <row r="33" spans="1:7" x14ac:dyDescent="0.25">
      <c r="A33" t="s">
        <v>792</v>
      </c>
      <c r="B33" s="6" t="s">
        <v>1022</v>
      </c>
      <c r="C33" s="6" t="s">
        <v>925</v>
      </c>
      <c r="D33" s="6" t="s">
        <v>941</v>
      </c>
      <c r="E33" s="6" t="s">
        <v>991</v>
      </c>
      <c r="F33" s="6" t="s">
        <v>941</v>
      </c>
      <c r="G33" s="6" t="s">
        <v>917</v>
      </c>
    </row>
    <row r="34" spans="1:7" x14ac:dyDescent="0.25">
      <c r="A34" t="s">
        <v>796</v>
      </c>
      <c r="B34" s="6" t="s">
        <v>930</v>
      </c>
      <c r="C34" s="6" t="s">
        <v>1033</v>
      </c>
      <c r="D34" s="6" t="s">
        <v>1003</v>
      </c>
      <c r="E34" s="6" t="s">
        <v>1185</v>
      </c>
      <c r="F34" s="6" t="s">
        <v>941</v>
      </c>
      <c r="G34" s="6" t="s">
        <v>1033</v>
      </c>
    </row>
    <row r="35" spans="1:7" x14ac:dyDescent="0.25">
      <c r="A35" t="s">
        <v>798</v>
      </c>
      <c r="B35" s="6" t="s">
        <v>224</v>
      </c>
      <c r="C35" s="6" t="s">
        <v>224</v>
      </c>
      <c r="D35" s="6" t="s">
        <v>224</v>
      </c>
      <c r="E35" s="6" t="s">
        <v>224</v>
      </c>
      <c r="F35" s="6" t="s">
        <v>1001</v>
      </c>
      <c r="G35" s="6" t="s">
        <v>224</v>
      </c>
    </row>
    <row r="36" spans="1:7" x14ac:dyDescent="0.25">
      <c r="A36" t="s">
        <v>800</v>
      </c>
      <c r="B36" s="6" t="s">
        <v>224</v>
      </c>
      <c r="C36" s="6" t="s">
        <v>224</v>
      </c>
      <c r="D36" s="6" t="s">
        <v>941</v>
      </c>
      <c r="E36" s="6" t="s">
        <v>925</v>
      </c>
      <c r="F36" s="6" t="s">
        <v>1162</v>
      </c>
      <c r="G36" s="6" t="s">
        <v>1125</v>
      </c>
    </row>
    <row r="37" spans="1:7" x14ac:dyDescent="0.25">
      <c r="A37" t="s">
        <v>804</v>
      </c>
      <c r="B37" s="6" t="s">
        <v>224</v>
      </c>
      <c r="C37" s="6" t="s">
        <v>224</v>
      </c>
      <c r="D37" s="6" t="s">
        <v>224</v>
      </c>
      <c r="E37" s="6" t="s">
        <v>224</v>
      </c>
      <c r="F37" s="6" t="s">
        <v>224</v>
      </c>
      <c r="G37" s="6" t="s">
        <v>224</v>
      </c>
    </row>
    <row r="38" spans="1:7" x14ac:dyDescent="0.25">
      <c r="A38" t="s">
        <v>807</v>
      </c>
      <c r="B38" s="6" t="s">
        <v>1068</v>
      </c>
      <c r="C38" s="6" t="s">
        <v>1069</v>
      </c>
      <c r="D38" s="6" t="s">
        <v>1006</v>
      </c>
      <c r="E38" s="6" t="s">
        <v>1060</v>
      </c>
      <c r="F38" s="6" t="s">
        <v>1016</v>
      </c>
      <c r="G38" s="6" t="s">
        <v>1060</v>
      </c>
    </row>
    <row r="39" spans="1:7" x14ac:dyDescent="0.25">
      <c r="A39" t="s">
        <v>808</v>
      </c>
      <c r="B39" s="6" t="s">
        <v>224</v>
      </c>
      <c r="C39" s="6" t="s">
        <v>224</v>
      </c>
      <c r="D39" s="6" t="s">
        <v>224</v>
      </c>
      <c r="E39" s="6" t="s">
        <v>224</v>
      </c>
      <c r="F39" s="6" t="s">
        <v>224</v>
      </c>
      <c r="G39" s="6" t="s">
        <v>224</v>
      </c>
    </row>
    <row r="40" spans="1:7" x14ac:dyDescent="0.25">
      <c r="A40" t="s">
        <v>812</v>
      </c>
      <c r="B40" s="6" t="s">
        <v>988</v>
      </c>
      <c r="C40" s="6" t="s">
        <v>999</v>
      </c>
      <c r="D40" s="6" t="s">
        <v>1071</v>
      </c>
      <c r="E40" s="6" t="s">
        <v>1186</v>
      </c>
      <c r="F40" s="6" t="s">
        <v>1047</v>
      </c>
      <c r="G40" s="6" t="s">
        <v>1072</v>
      </c>
    </row>
    <row r="41" spans="1:7" x14ac:dyDescent="0.25">
      <c r="A41" t="s">
        <v>816</v>
      </c>
      <c r="B41" s="6" t="s">
        <v>204</v>
      </c>
      <c r="C41" s="6" t="s">
        <v>224</v>
      </c>
      <c r="D41" s="6" t="s">
        <v>204</v>
      </c>
      <c r="E41" s="6" t="s">
        <v>224</v>
      </c>
      <c r="F41" s="6" t="s">
        <v>204</v>
      </c>
      <c r="G41" s="6" t="s">
        <v>224</v>
      </c>
    </row>
    <row r="42" spans="1:7" x14ac:dyDescent="0.25">
      <c r="A42" t="s">
        <v>817</v>
      </c>
      <c r="B42" s="6" t="s">
        <v>224</v>
      </c>
      <c r="C42" s="6" t="s">
        <v>224</v>
      </c>
      <c r="D42" s="6" t="s">
        <v>224</v>
      </c>
      <c r="E42" s="6" t="s">
        <v>224</v>
      </c>
      <c r="F42" s="6" t="s">
        <v>224</v>
      </c>
      <c r="G42" s="6" t="s">
        <v>224</v>
      </c>
    </row>
    <row r="43" spans="1:7" x14ac:dyDescent="0.25">
      <c r="A43" t="s">
        <v>821</v>
      </c>
      <c r="B43" s="6" t="s">
        <v>204</v>
      </c>
      <c r="C43" s="6" t="s">
        <v>204</v>
      </c>
      <c r="D43" s="6" t="s">
        <v>204</v>
      </c>
      <c r="E43" s="6" t="s">
        <v>224</v>
      </c>
      <c r="F43" s="6" t="s">
        <v>204</v>
      </c>
      <c r="G43" s="6" t="s">
        <v>224</v>
      </c>
    </row>
    <row r="44" spans="1:7" x14ac:dyDescent="0.25">
      <c r="A44" t="s">
        <v>822</v>
      </c>
      <c r="B44" s="6" t="s">
        <v>224</v>
      </c>
      <c r="C44" s="6" t="s">
        <v>224</v>
      </c>
      <c r="D44" s="6" t="s">
        <v>995</v>
      </c>
      <c r="E44" s="6" t="s">
        <v>1074</v>
      </c>
      <c r="F44" s="6" t="s">
        <v>1064</v>
      </c>
      <c r="G44" s="6" t="s">
        <v>1075</v>
      </c>
    </row>
    <row r="45" spans="1:7" x14ac:dyDescent="0.25">
      <c r="A45" t="s">
        <v>823</v>
      </c>
      <c r="B45" s="6" t="s">
        <v>224</v>
      </c>
      <c r="C45" s="6" t="s">
        <v>204</v>
      </c>
      <c r="D45" s="6" t="s">
        <v>224</v>
      </c>
      <c r="E45" s="6" t="s">
        <v>204</v>
      </c>
      <c r="F45" s="6" t="s">
        <v>224</v>
      </c>
      <c r="G45" s="6" t="s">
        <v>204</v>
      </c>
    </row>
    <row r="46" spans="1:7" x14ac:dyDescent="0.25">
      <c r="A46" t="s">
        <v>824</v>
      </c>
      <c r="B46" s="6" t="s">
        <v>224</v>
      </c>
      <c r="C46" s="6" t="s">
        <v>224</v>
      </c>
      <c r="D46" s="6" t="s">
        <v>1076</v>
      </c>
      <c r="E46" s="6" t="s">
        <v>1074</v>
      </c>
      <c r="F46" s="6" t="s">
        <v>1023</v>
      </c>
      <c r="G46" s="6" t="s">
        <v>941</v>
      </c>
    </row>
    <row r="47" spans="1:7" x14ac:dyDescent="0.25">
      <c r="A47" t="s">
        <v>826</v>
      </c>
      <c r="B47" s="6" t="s">
        <v>224</v>
      </c>
      <c r="C47" s="6" t="s">
        <v>224</v>
      </c>
      <c r="D47" s="6" t="s">
        <v>224</v>
      </c>
      <c r="E47" s="6" t="s">
        <v>224</v>
      </c>
      <c r="F47" s="6" t="s">
        <v>224</v>
      </c>
      <c r="G47" s="6" t="s">
        <v>224</v>
      </c>
    </row>
    <row r="48" spans="1:7" x14ac:dyDescent="0.25">
      <c r="A48" s="4" t="s">
        <v>450</v>
      </c>
      <c r="B48" s="4" t="s">
        <v>942</v>
      </c>
      <c r="C48" s="4" t="s">
        <v>925</v>
      </c>
      <c r="D48" s="4" t="s">
        <v>941</v>
      </c>
      <c r="E48" s="4" t="s">
        <v>1011</v>
      </c>
      <c r="F48" s="4" t="s">
        <v>941</v>
      </c>
      <c r="G48" s="4" t="s">
        <v>925</v>
      </c>
    </row>
    <row r="49" spans="1:7" x14ac:dyDescent="0.25">
      <c r="A49" t="s">
        <v>451</v>
      </c>
      <c r="B49" t="s">
        <v>1115</v>
      </c>
      <c r="C49" t="s">
        <v>1080</v>
      </c>
      <c r="D49" t="s">
        <v>1187</v>
      </c>
      <c r="E49" t="s">
        <v>1169</v>
      </c>
      <c r="F49" t="s">
        <v>1188</v>
      </c>
      <c r="G49" t="s">
        <v>1189</v>
      </c>
    </row>
    <row r="51" spans="1:7" x14ac:dyDescent="0.25">
      <c r="A51" t="s">
        <v>289</v>
      </c>
    </row>
    <row r="52" spans="1:7" x14ac:dyDescent="0.25">
      <c r="A52" t="s">
        <v>1039</v>
      </c>
    </row>
    <row r="53" spans="1:7" x14ac:dyDescent="0.25">
      <c r="A53" t="s">
        <v>587</v>
      </c>
    </row>
    <row r="54" spans="1:7" x14ac:dyDescent="0.25">
      <c r="A54" t="s">
        <v>588</v>
      </c>
    </row>
    <row r="56" spans="1:7" x14ac:dyDescent="0.25">
      <c r="A56" t="s">
        <v>297</v>
      </c>
    </row>
    <row r="57" spans="1:7" x14ac:dyDescent="0.25">
      <c r="A57" t="s">
        <v>301</v>
      </c>
    </row>
    <row r="58" spans="1:7" x14ac:dyDescent="0.25">
      <c r="A58" t="s">
        <v>459</v>
      </c>
    </row>
    <row r="60" spans="1:7" x14ac:dyDescent="0.25">
      <c r="A60" t="s">
        <v>460</v>
      </c>
    </row>
    <row r="61" spans="1:7" x14ac:dyDescent="0.25">
      <c r="A61" t="s">
        <v>461</v>
      </c>
    </row>
  </sheetData>
  <pageMargins left="0.7" right="0.7" top="0.75" bottom="0.75" header="0.3" footer="0.3"/>
  <pageSetup paperSize="9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61"/>
  <sheetViews>
    <sheetView workbookViewId="0"/>
  </sheetViews>
  <sheetFormatPr defaultColWidth="11.42578125" defaultRowHeight="15" x14ac:dyDescent="0.25"/>
  <cols>
    <col min="1" max="1" width="43.7109375" customWidth="1"/>
    <col min="2" max="7" width="30.7109375" customWidth="1"/>
  </cols>
  <sheetData>
    <row r="1" spans="1:8" x14ac:dyDescent="0.25">
      <c r="A1" s="4" t="s">
        <v>52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x14ac:dyDescent="0.25">
      <c r="A2" s="3" t="s">
        <v>204</v>
      </c>
      <c r="B2" s="5" t="s">
        <v>571</v>
      </c>
      <c r="C2" s="5" t="s">
        <v>574</v>
      </c>
      <c r="D2" s="5" t="s">
        <v>572</v>
      </c>
      <c r="E2" s="5" t="s">
        <v>575</v>
      </c>
      <c r="F2" s="5" t="s">
        <v>573</v>
      </c>
      <c r="G2" s="5" t="s">
        <v>576</v>
      </c>
    </row>
    <row r="3" spans="1:8" x14ac:dyDescent="0.25">
      <c r="A3" t="s">
        <v>721</v>
      </c>
      <c r="B3" s="6" t="s">
        <v>954</v>
      </c>
      <c r="C3" s="6" t="s">
        <v>954</v>
      </c>
      <c r="D3" s="6" t="s">
        <v>1147</v>
      </c>
      <c r="E3" s="6" t="s">
        <v>1190</v>
      </c>
      <c r="F3" s="6" t="s">
        <v>954</v>
      </c>
      <c r="G3" s="6" t="s">
        <v>954</v>
      </c>
    </row>
    <row r="4" spans="1:8" x14ac:dyDescent="0.25">
      <c r="A4" t="s">
        <v>725</v>
      </c>
      <c r="B4" s="6" t="s">
        <v>224</v>
      </c>
      <c r="C4" s="6" t="s">
        <v>224</v>
      </c>
      <c r="D4" s="6" t="s">
        <v>224</v>
      </c>
      <c r="E4" s="6" t="s">
        <v>224</v>
      </c>
      <c r="F4" s="6" t="s">
        <v>224</v>
      </c>
      <c r="G4" s="6" t="s">
        <v>224</v>
      </c>
    </row>
    <row r="5" spans="1:8" x14ac:dyDescent="0.25">
      <c r="A5" t="s">
        <v>727</v>
      </c>
      <c r="B5" s="6" t="s">
        <v>1191</v>
      </c>
      <c r="C5" s="6" t="s">
        <v>1105</v>
      </c>
      <c r="D5" s="6" t="s">
        <v>1192</v>
      </c>
      <c r="E5" s="6" t="s">
        <v>954</v>
      </c>
      <c r="F5" s="6" t="s">
        <v>1191</v>
      </c>
      <c r="G5" s="6" t="s">
        <v>954</v>
      </c>
    </row>
    <row r="6" spans="1:8" x14ac:dyDescent="0.25">
      <c r="A6" t="s">
        <v>729</v>
      </c>
      <c r="B6" s="6" t="s">
        <v>224</v>
      </c>
      <c r="C6" s="6" t="s">
        <v>224</v>
      </c>
      <c r="D6" s="6" t="s">
        <v>224</v>
      </c>
      <c r="E6" s="6" t="s">
        <v>224</v>
      </c>
      <c r="F6" s="6" t="s">
        <v>224</v>
      </c>
      <c r="G6" s="6" t="s">
        <v>965</v>
      </c>
    </row>
    <row r="7" spans="1:8" x14ac:dyDescent="0.25">
      <c r="A7" t="s">
        <v>731</v>
      </c>
      <c r="B7" s="6" t="s">
        <v>1087</v>
      </c>
      <c r="C7" s="6" t="s">
        <v>1088</v>
      </c>
      <c r="D7" s="6" t="s">
        <v>224</v>
      </c>
      <c r="E7" s="6" t="s">
        <v>224</v>
      </c>
      <c r="F7" s="6" t="s">
        <v>1089</v>
      </c>
      <c r="G7" s="6" t="s">
        <v>1090</v>
      </c>
    </row>
    <row r="8" spans="1:8" x14ac:dyDescent="0.25">
      <c r="A8" t="s">
        <v>735</v>
      </c>
      <c r="B8" s="6" t="s">
        <v>224</v>
      </c>
      <c r="C8" s="6" t="s">
        <v>1101</v>
      </c>
      <c r="D8" s="6" t="s">
        <v>224</v>
      </c>
      <c r="E8" s="6" t="s">
        <v>224</v>
      </c>
      <c r="F8" s="6" t="s">
        <v>224</v>
      </c>
      <c r="G8" s="6" t="s">
        <v>1193</v>
      </c>
    </row>
    <row r="9" spans="1:8" x14ac:dyDescent="0.25">
      <c r="A9" t="s">
        <v>738</v>
      </c>
      <c r="B9" s="6" t="s">
        <v>1147</v>
      </c>
      <c r="C9" s="6" t="s">
        <v>965</v>
      </c>
      <c r="D9" s="6" t="s">
        <v>224</v>
      </c>
      <c r="E9" s="6" t="s">
        <v>961</v>
      </c>
      <c r="F9" s="6" t="s">
        <v>954</v>
      </c>
      <c r="G9" s="6" t="s">
        <v>965</v>
      </c>
    </row>
    <row r="10" spans="1:8" x14ac:dyDescent="0.25">
      <c r="A10" t="s">
        <v>740</v>
      </c>
      <c r="B10" s="6" t="s">
        <v>224</v>
      </c>
      <c r="C10" s="6" t="s">
        <v>951</v>
      </c>
      <c r="D10" s="6" t="s">
        <v>224</v>
      </c>
      <c r="E10" s="6" t="s">
        <v>224</v>
      </c>
      <c r="F10" s="6" t="s">
        <v>224</v>
      </c>
      <c r="G10" s="6" t="s">
        <v>1194</v>
      </c>
    </row>
    <row r="11" spans="1:8" x14ac:dyDescent="0.25">
      <c r="A11" t="s">
        <v>744</v>
      </c>
      <c r="B11" s="6" t="s">
        <v>1195</v>
      </c>
      <c r="C11" s="6" t="s">
        <v>1096</v>
      </c>
      <c r="D11" s="6" t="s">
        <v>224</v>
      </c>
      <c r="E11" s="6" t="s">
        <v>224</v>
      </c>
      <c r="F11" s="6" t="s">
        <v>1196</v>
      </c>
      <c r="G11" s="6" t="s">
        <v>1197</v>
      </c>
    </row>
    <row r="12" spans="1:8" x14ac:dyDescent="0.25">
      <c r="A12" t="s">
        <v>746</v>
      </c>
      <c r="B12" s="6" t="s">
        <v>224</v>
      </c>
      <c r="C12" s="6" t="s">
        <v>1088</v>
      </c>
      <c r="D12" s="6" t="s">
        <v>224</v>
      </c>
      <c r="E12" s="6" t="s">
        <v>224</v>
      </c>
      <c r="F12" s="6" t="s">
        <v>961</v>
      </c>
      <c r="G12" s="6" t="s">
        <v>1088</v>
      </c>
    </row>
    <row r="13" spans="1:8" x14ac:dyDescent="0.25">
      <c r="A13" t="s">
        <v>749</v>
      </c>
      <c r="B13" s="6" t="s">
        <v>204</v>
      </c>
      <c r="C13" s="6" t="s">
        <v>224</v>
      </c>
      <c r="D13" s="6" t="s">
        <v>204</v>
      </c>
      <c r="E13" s="6" t="s">
        <v>224</v>
      </c>
      <c r="F13" s="6" t="s">
        <v>204</v>
      </c>
      <c r="G13" s="6" t="s">
        <v>224</v>
      </c>
    </row>
    <row r="14" spans="1:8" x14ac:dyDescent="0.25">
      <c r="A14" t="s">
        <v>753</v>
      </c>
      <c r="B14" s="6" t="s">
        <v>224</v>
      </c>
      <c r="C14" s="6" t="s">
        <v>224</v>
      </c>
      <c r="D14" s="6" t="s">
        <v>224</v>
      </c>
      <c r="E14" s="6" t="s">
        <v>224</v>
      </c>
      <c r="F14" s="6" t="s">
        <v>224</v>
      </c>
      <c r="G14" s="6" t="s">
        <v>224</v>
      </c>
    </row>
    <row r="15" spans="1:8" x14ac:dyDescent="0.25">
      <c r="A15" t="s">
        <v>756</v>
      </c>
      <c r="B15" s="6" t="s">
        <v>224</v>
      </c>
      <c r="C15" s="6" t="s">
        <v>224</v>
      </c>
      <c r="D15" s="6" t="s">
        <v>224</v>
      </c>
      <c r="E15" s="6" t="s">
        <v>204</v>
      </c>
      <c r="F15" s="6" t="s">
        <v>224</v>
      </c>
      <c r="G15" s="6" t="s">
        <v>224</v>
      </c>
    </row>
    <row r="16" spans="1:8" x14ac:dyDescent="0.25">
      <c r="A16" t="s">
        <v>760</v>
      </c>
      <c r="B16" s="6" t="s">
        <v>224</v>
      </c>
      <c r="C16" s="6" t="s">
        <v>224</v>
      </c>
      <c r="D16" s="6" t="s">
        <v>224</v>
      </c>
      <c r="E16" s="6" t="s">
        <v>224</v>
      </c>
      <c r="F16" s="6" t="s">
        <v>1091</v>
      </c>
      <c r="G16" s="6" t="s">
        <v>954</v>
      </c>
    </row>
    <row r="17" spans="1:7" x14ac:dyDescent="0.25">
      <c r="A17" t="s">
        <v>761</v>
      </c>
      <c r="B17" s="6" t="s">
        <v>224</v>
      </c>
      <c r="C17" s="6" t="s">
        <v>224</v>
      </c>
      <c r="D17" s="6" t="s">
        <v>224</v>
      </c>
      <c r="E17" s="6" t="s">
        <v>224</v>
      </c>
      <c r="F17" s="6" t="s">
        <v>224</v>
      </c>
      <c r="G17" s="6" t="s">
        <v>224</v>
      </c>
    </row>
    <row r="18" spans="1:7" x14ac:dyDescent="0.25">
      <c r="A18" t="s">
        <v>762</v>
      </c>
      <c r="B18" s="6" t="s">
        <v>224</v>
      </c>
      <c r="C18" s="6" t="s">
        <v>224</v>
      </c>
      <c r="D18" s="6" t="s">
        <v>224</v>
      </c>
      <c r="E18" s="6" t="s">
        <v>224</v>
      </c>
      <c r="F18" s="6" t="s">
        <v>224</v>
      </c>
      <c r="G18" s="6" t="s">
        <v>224</v>
      </c>
    </row>
    <row r="19" spans="1:7" x14ac:dyDescent="0.25">
      <c r="A19" t="s">
        <v>764</v>
      </c>
      <c r="B19" s="6" t="s">
        <v>224</v>
      </c>
      <c r="C19" s="6" t="s">
        <v>224</v>
      </c>
      <c r="D19" s="6" t="s">
        <v>224</v>
      </c>
      <c r="E19" s="6" t="s">
        <v>224</v>
      </c>
      <c r="F19" s="6" t="s">
        <v>1099</v>
      </c>
      <c r="G19" s="6" t="s">
        <v>965</v>
      </c>
    </row>
    <row r="20" spans="1:7" x14ac:dyDescent="0.25">
      <c r="A20" t="s">
        <v>767</v>
      </c>
      <c r="B20" s="6" t="s">
        <v>224</v>
      </c>
      <c r="C20" s="6" t="s">
        <v>224</v>
      </c>
      <c r="D20" s="6" t="s">
        <v>224</v>
      </c>
      <c r="E20" s="6" t="s">
        <v>1101</v>
      </c>
      <c r="F20" s="6" t="s">
        <v>963</v>
      </c>
      <c r="G20" s="6" t="s">
        <v>1102</v>
      </c>
    </row>
    <row r="21" spans="1:7" x14ac:dyDescent="0.25">
      <c r="A21" t="s">
        <v>770</v>
      </c>
      <c r="B21" s="6" t="s">
        <v>224</v>
      </c>
      <c r="C21" s="6" t="s">
        <v>204</v>
      </c>
      <c r="D21" s="6" t="s">
        <v>224</v>
      </c>
      <c r="E21" s="6" t="s">
        <v>224</v>
      </c>
      <c r="F21" s="6" t="s">
        <v>224</v>
      </c>
      <c r="G21" s="6" t="s">
        <v>224</v>
      </c>
    </row>
    <row r="22" spans="1:7" x14ac:dyDescent="0.25">
      <c r="A22" t="s">
        <v>771</v>
      </c>
      <c r="B22" s="6" t="s">
        <v>224</v>
      </c>
      <c r="C22" s="6" t="s">
        <v>224</v>
      </c>
      <c r="D22" s="6" t="s">
        <v>224</v>
      </c>
      <c r="E22" s="6" t="s">
        <v>224</v>
      </c>
      <c r="F22" s="6" t="s">
        <v>224</v>
      </c>
      <c r="G22" s="6" t="s">
        <v>224</v>
      </c>
    </row>
    <row r="23" spans="1:7" x14ac:dyDescent="0.25">
      <c r="A23" t="s">
        <v>772</v>
      </c>
      <c r="B23" s="6" t="s">
        <v>224</v>
      </c>
      <c r="C23" s="6" t="s">
        <v>224</v>
      </c>
      <c r="D23" s="6" t="s">
        <v>224</v>
      </c>
      <c r="E23" s="6" t="s">
        <v>204</v>
      </c>
      <c r="F23" s="6" t="s">
        <v>224</v>
      </c>
      <c r="G23" s="6" t="s">
        <v>224</v>
      </c>
    </row>
    <row r="24" spans="1:7" x14ac:dyDescent="0.25">
      <c r="A24" t="s">
        <v>773</v>
      </c>
      <c r="B24" s="6" t="s">
        <v>224</v>
      </c>
      <c r="C24" s="6" t="s">
        <v>224</v>
      </c>
      <c r="D24" s="6" t="s">
        <v>224</v>
      </c>
      <c r="E24" s="6" t="s">
        <v>224</v>
      </c>
      <c r="F24" s="6" t="s">
        <v>224</v>
      </c>
      <c r="G24" s="6" t="s">
        <v>224</v>
      </c>
    </row>
    <row r="25" spans="1:7" x14ac:dyDescent="0.25">
      <c r="A25" t="s">
        <v>775</v>
      </c>
      <c r="B25" s="6" t="s">
        <v>224</v>
      </c>
      <c r="C25" s="6" t="s">
        <v>224</v>
      </c>
      <c r="D25" s="6" t="s">
        <v>204</v>
      </c>
      <c r="E25" s="6" t="s">
        <v>204</v>
      </c>
      <c r="F25" s="6" t="s">
        <v>224</v>
      </c>
      <c r="G25" s="6" t="s">
        <v>224</v>
      </c>
    </row>
    <row r="26" spans="1:7" x14ac:dyDescent="0.25">
      <c r="A26" t="s">
        <v>778</v>
      </c>
      <c r="B26" s="6" t="s">
        <v>204</v>
      </c>
      <c r="C26" s="6" t="s">
        <v>204</v>
      </c>
      <c r="D26" s="6" t="s">
        <v>224</v>
      </c>
      <c r="E26" s="6" t="s">
        <v>204</v>
      </c>
      <c r="F26" s="6" t="s">
        <v>224</v>
      </c>
      <c r="G26" s="6" t="s">
        <v>204</v>
      </c>
    </row>
    <row r="27" spans="1:7" x14ac:dyDescent="0.25">
      <c r="A27" t="s">
        <v>779</v>
      </c>
      <c r="B27" s="6" t="s">
        <v>224</v>
      </c>
      <c r="C27" s="6" t="s">
        <v>224</v>
      </c>
      <c r="D27" s="6" t="s">
        <v>224</v>
      </c>
      <c r="E27" s="6" t="s">
        <v>224</v>
      </c>
      <c r="F27" s="6" t="s">
        <v>224</v>
      </c>
      <c r="G27" s="6" t="s">
        <v>224</v>
      </c>
    </row>
    <row r="28" spans="1:7" x14ac:dyDescent="0.25">
      <c r="A28" t="s">
        <v>781</v>
      </c>
      <c r="B28" s="6" t="s">
        <v>204</v>
      </c>
      <c r="C28" s="6" t="s">
        <v>204</v>
      </c>
      <c r="D28" s="6" t="s">
        <v>204</v>
      </c>
      <c r="E28" s="6" t="s">
        <v>204</v>
      </c>
      <c r="F28" s="6" t="s">
        <v>204</v>
      </c>
      <c r="G28" s="6" t="s">
        <v>204</v>
      </c>
    </row>
    <row r="29" spans="1:7" x14ac:dyDescent="0.25">
      <c r="A29" t="s">
        <v>782</v>
      </c>
      <c r="B29" s="6" t="s">
        <v>204</v>
      </c>
      <c r="C29" s="6" t="s">
        <v>204</v>
      </c>
      <c r="D29" s="6" t="s">
        <v>224</v>
      </c>
      <c r="E29" s="6" t="s">
        <v>204</v>
      </c>
      <c r="F29" s="6" t="s">
        <v>224</v>
      </c>
      <c r="G29" s="6" t="s">
        <v>204</v>
      </c>
    </row>
    <row r="30" spans="1:7" x14ac:dyDescent="0.25">
      <c r="A30" t="s">
        <v>784</v>
      </c>
      <c r="B30" s="6" t="s">
        <v>204</v>
      </c>
      <c r="C30" s="6" t="s">
        <v>224</v>
      </c>
      <c r="D30" s="6" t="s">
        <v>224</v>
      </c>
      <c r="E30" s="6" t="s">
        <v>224</v>
      </c>
      <c r="F30" s="6" t="s">
        <v>224</v>
      </c>
      <c r="G30" s="6" t="s">
        <v>224</v>
      </c>
    </row>
    <row r="31" spans="1:7" x14ac:dyDescent="0.25">
      <c r="A31" t="s">
        <v>786</v>
      </c>
      <c r="B31" s="6" t="s">
        <v>224</v>
      </c>
      <c r="C31" s="6" t="s">
        <v>224</v>
      </c>
      <c r="D31" s="6" t="s">
        <v>224</v>
      </c>
      <c r="E31" s="6" t="s">
        <v>224</v>
      </c>
      <c r="F31" s="6" t="s">
        <v>1198</v>
      </c>
      <c r="G31" s="6" t="s">
        <v>224</v>
      </c>
    </row>
    <row r="32" spans="1:7" x14ac:dyDescent="0.25">
      <c r="A32" t="s">
        <v>789</v>
      </c>
      <c r="B32" s="6" t="s">
        <v>204</v>
      </c>
      <c r="C32" s="6" t="s">
        <v>224</v>
      </c>
      <c r="D32" s="6" t="s">
        <v>204</v>
      </c>
      <c r="E32" s="6" t="s">
        <v>204</v>
      </c>
      <c r="F32" s="6" t="s">
        <v>204</v>
      </c>
      <c r="G32" s="6" t="s">
        <v>224</v>
      </c>
    </row>
    <row r="33" spans="1:7" x14ac:dyDescent="0.25">
      <c r="A33" t="s">
        <v>792</v>
      </c>
      <c r="B33" s="6" t="s">
        <v>224</v>
      </c>
      <c r="C33" s="6" t="s">
        <v>224</v>
      </c>
      <c r="D33" s="6" t="s">
        <v>224</v>
      </c>
      <c r="E33" s="6" t="s">
        <v>204</v>
      </c>
      <c r="F33" s="6" t="s">
        <v>224</v>
      </c>
      <c r="G33" s="6" t="s">
        <v>224</v>
      </c>
    </row>
    <row r="34" spans="1:7" x14ac:dyDescent="0.25">
      <c r="A34" t="s">
        <v>796</v>
      </c>
      <c r="B34" s="6" t="s">
        <v>224</v>
      </c>
      <c r="C34" s="6" t="s">
        <v>224</v>
      </c>
      <c r="D34" s="6" t="s">
        <v>224</v>
      </c>
      <c r="E34" s="6" t="s">
        <v>224</v>
      </c>
      <c r="F34" s="6" t="s">
        <v>224</v>
      </c>
      <c r="G34" s="6" t="s">
        <v>224</v>
      </c>
    </row>
    <row r="35" spans="1:7" x14ac:dyDescent="0.25">
      <c r="A35" t="s">
        <v>798</v>
      </c>
      <c r="B35" s="6" t="s">
        <v>224</v>
      </c>
      <c r="C35" s="6" t="s">
        <v>224</v>
      </c>
      <c r="D35" s="6" t="s">
        <v>224</v>
      </c>
      <c r="E35" s="6" t="s">
        <v>224</v>
      </c>
      <c r="F35" s="6" t="s">
        <v>224</v>
      </c>
      <c r="G35" s="6" t="s">
        <v>224</v>
      </c>
    </row>
    <row r="36" spans="1:7" x14ac:dyDescent="0.25">
      <c r="A36" t="s">
        <v>800</v>
      </c>
      <c r="B36" s="6" t="s">
        <v>224</v>
      </c>
      <c r="C36" s="6" t="s">
        <v>224</v>
      </c>
      <c r="D36" s="6" t="s">
        <v>224</v>
      </c>
      <c r="E36" s="6" t="s">
        <v>224</v>
      </c>
      <c r="F36" s="6" t="s">
        <v>224</v>
      </c>
      <c r="G36" s="6" t="s">
        <v>1191</v>
      </c>
    </row>
    <row r="37" spans="1:7" x14ac:dyDescent="0.25">
      <c r="A37" t="s">
        <v>804</v>
      </c>
      <c r="B37" s="6" t="s">
        <v>224</v>
      </c>
      <c r="C37" s="6" t="s">
        <v>224</v>
      </c>
      <c r="D37" s="6" t="s">
        <v>224</v>
      </c>
      <c r="E37" s="6" t="s">
        <v>224</v>
      </c>
      <c r="F37" s="6" t="s">
        <v>224</v>
      </c>
      <c r="G37" s="6" t="s">
        <v>224</v>
      </c>
    </row>
    <row r="38" spans="1:7" x14ac:dyDescent="0.25">
      <c r="A38" t="s">
        <v>807</v>
      </c>
      <c r="B38" s="6" t="s">
        <v>204</v>
      </c>
      <c r="C38" s="6" t="s">
        <v>224</v>
      </c>
      <c r="D38" s="6" t="s">
        <v>204</v>
      </c>
      <c r="E38" s="6" t="s">
        <v>204</v>
      </c>
      <c r="F38" s="6" t="s">
        <v>204</v>
      </c>
      <c r="G38" s="6" t="s">
        <v>224</v>
      </c>
    </row>
    <row r="39" spans="1:7" x14ac:dyDescent="0.25">
      <c r="A39" t="s">
        <v>808</v>
      </c>
      <c r="B39" s="6" t="s">
        <v>224</v>
      </c>
      <c r="C39" s="6" t="s">
        <v>224</v>
      </c>
      <c r="D39" s="6" t="s">
        <v>224</v>
      </c>
      <c r="E39" s="6" t="s">
        <v>224</v>
      </c>
      <c r="F39" s="6" t="s">
        <v>224</v>
      </c>
      <c r="G39" s="6" t="s">
        <v>224</v>
      </c>
    </row>
    <row r="40" spans="1:7" x14ac:dyDescent="0.25">
      <c r="A40" t="s">
        <v>812</v>
      </c>
      <c r="B40" s="6" t="s">
        <v>224</v>
      </c>
      <c r="C40" s="6" t="s">
        <v>224</v>
      </c>
      <c r="D40" s="6" t="s">
        <v>204</v>
      </c>
      <c r="E40" s="6" t="s">
        <v>204</v>
      </c>
      <c r="F40" s="6" t="s">
        <v>224</v>
      </c>
      <c r="G40" s="6" t="s">
        <v>224</v>
      </c>
    </row>
    <row r="41" spans="1:7" x14ac:dyDescent="0.25">
      <c r="A41" t="s">
        <v>816</v>
      </c>
      <c r="B41" s="6" t="s">
        <v>204</v>
      </c>
      <c r="C41" s="6" t="s">
        <v>224</v>
      </c>
      <c r="D41" s="6" t="s">
        <v>204</v>
      </c>
      <c r="E41" s="6" t="s">
        <v>204</v>
      </c>
      <c r="F41" s="6" t="s">
        <v>204</v>
      </c>
      <c r="G41" s="6" t="s">
        <v>224</v>
      </c>
    </row>
    <row r="42" spans="1:7" x14ac:dyDescent="0.25">
      <c r="A42" t="s">
        <v>817</v>
      </c>
      <c r="B42" s="6" t="s">
        <v>224</v>
      </c>
      <c r="C42" s="6" t="s">
        <v>224</v>
      </c>
      <c r="D42" s="6" t="s">
        <v>224</v>
      </c>
      <c r="E42" s="6" t="s">
        <v>224</v>
      </c>
      <c r="F42" s="6" t="s">
        <v>224</v>
      </c>
      <c r="G42" s="6" t="s">
        <v>224</v>
      </c>
    </row>
    <row r="43" spans="1:7" x14ac:dyDescent="0.25">
      <c r="A43" t="s">
        <v>821</v>
      </c>
      <c r="B43" s="6" t="s">
        <v>204</v>
      </c>
      <c r="C43" s="6" t="s">
        <v>204</v>
      </c>
      <c r="D43" s="6" t="s">
        <v>204</v>
      </c>
      <c r="E43" s="6" t="s">
        <v>204</v>
      </c>
      <c r="F43" s="6" t="s">
        <v>204</v>
      </c>
      <c r="G43" s="6" t="s">
        <v>204</v>
      </c>
    </row>
    <row r="44" spans="1:7" x14ac:dyDescent="0.25">
      <c r="A44" t="s">
        <v>822</v>
      </c>
      <c r="B44" s="6" t="s">
        <v>224</v>
      </c>
      <c r="C44" s="6" t="s">
        <v>224</v>
      </c>
      <c r="D44" s="6" t="s">
        <v>224</v>
      </c>
      <c r="E44" s="6" t="s">
        <v>224</v>
      </c>
      <c r="F44" s="6" t="s">
        <v>224</v>
      </c>
      <c r="G44" s="6" t="s">
        <v>224</v>
      </c>
    </row>
    <row r="45" spans="1:7" x14ac:dyDescent="0.25">
      <c r="A45" t="s">
        <v>823</v>
      </c>
      <c r="B45" s="6" t="s">
        <v>204</v>
      </c>
      <c r="C45" s="6" t="s">
        <v>204</v>
      </c>
      <c r="D45" s="6" t="s">
        <v>204</v>
      </c>
      <c r="E45" s="6" t="s">
        <v>204</v>
      </c>
      <c r="F45" s="6" t="s">
        <v>204</v>
      </c>
      <c r="G45" s="6" t="s">
        <v>204</v>
      </c>
    </row>
    <row r="46" spans="1:7" x14ac:dyDescent="0.25">
      <c r="A46" t="s">
        <v>824</v>
      </c>
      <c r="B46" s="6" t="s">
        <v>224</v>
      </c>
      <c r="C46" s="6" t="s">
        <v>224</v>
      </c>
      <c r="D46" s="6" t="s">
        <v>204</v>
      </c>
      <c r="E46" s="6" t="s">
        <v>224</v>
      </c>
      <c r="F46" s="6" t="s">
        <v>224</v>
      </c>
      <c r="G46" s="6" t="s">
        <v>224</v>
      </c>
    </row>
    <row r="47" spans="1:7" x14ac:dyDescent="0.25">
      <c r="A47" t="s">
        <v>826</v>
      </c>
      <c r="B47" s="6" t="s">
        <v>204</v>
      </c>
      <c r="C47" s="6" t="s">
        <v>204</v>
      </c>
      <c r="D47" s="6" t="s">
        <v>204</v>
      </c>
      <c r="E47" s="6" t="s">
        <v>204</v>
      </c>
      <c r="F47" s="6" t="s">
        <v>204</v>
      </c>
      <c r="G47" s="6" t="s">
        <v>204</v>
      </c>
    </row>
    <row r="48" spans="1:7" x14ac:dyDescent="0.25">
      <c r="A48" s="4" t="s">
        <v>450</v>
      </c>
      <c r="B48" s="4" t="s">
        <v>1108</v>
      </c>
      <c r="C48" s="4" t="s">
        <v>1109</v>
      </c>
      <c r="D48" s="4" t="s">
        <v>1091</v>
      </c>
      <c r="E48" s="4" t="s">
        <v>952</v>
      </c>
      <c r="F48" s="4" t="s">
        <v>1108</v>
      </c>
      <c r="G48" s="4" t="s">
        <v>965</v>
      </c>
    </row>
    <row r="49" spans="1:7" x14ac:dyDescent="0.25">
      <c r="A49" t="s">
        <v>451</v>
      </c>
      <c r="B49" t="s">
        <v>1188</v>
      </c>
      <c r="C49" t="s">
        <v>1199</v>
      </c>
      <c r="D49" t="s">
        <v>1079</v>
      </c>
      <c r="E49" t="s">
        <v>1200</v>
      </c>
      <c r="F49" t="s">
        <v>1201</v>
      </c>
      <c r="G49" t="s">
        <v>1202</v>
      </c>
    </row>
    <row r="51" spans="1:7" x14ac:dyDescent="0.25">
      <c r="A51" t="s">
        <v>289</v>
      </c>
    </row>
    <row r="52" spans="1:7" x14ac:dyDescent="0.25">
      <c r="A52" t="s">
        <v>1039</v>
      </c>
    </row>
    <row r="53" spans="1:7" x14ac:dyDescent="0.25">
      <c r="A53" t="s">
        <v>587</v>
      </c>
    </row>
    <row r="54" spans="1:7" x14ac:dyDescent="0.25">
      <c r="A54" t="s">
        <v>588</v>
      </c>
    </row>
    <row r="56" spans="1:7" x14ac:dyDescent="0.25">
      <c r="A56" t="s">
        <v>297</v>
      </c>
    </row>
    <row r="57" spans="1:7" x14ac:dyDescent="0.25">
      <c r="A57" t="s">
        <v>301</v>
      </c>
    </row>
    <row r="58" spans="1:7" x14ac:dyDescent="0.25">
      <c r="A58" t="s">
        <v>459</v>
      </c>
    </row>
    <row r="60" spans="1:7" x14ac:dyDescent="0.25">
      <c r="A60" t="s">
        <v>460</v>
      </c>
    </row>
    <row r="61" spans="1:7" x14ac:dyDescent="0.25">
      <c r="A61" t="s">
        <v>461</v>
      </c>
    </row>
  </sheetData>
  <pageMargins left="0.7" right="0.7" top="0.75" bottom="0.75" header="0.3" footer="0.3"/>
  <pageSetup paperSize="9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65"/>
  <sheetViews>
    <sheetView workbookViewId="0"/>
  </sheetViews>
  <sheetFormatPr defaultColWidth="11.42578125" defaultRowHeight="15" x14ac:dyDescent="0.25"/>
  <cols>
    <col min="1" max="1" width="38.7109375" customWidth="1"/>
    <col min="2" max="5" width="22.7109375" customWidth="1"/>
  </cols>
  <sheetData>
    <row r="1" spans="1:6" x14ac:dyDescent="0.25">
      <c r="A1" s="4" t="s">
        <v>54</v>
      </c>
      <c r="B1" s="6"/>
      <c r="C1" s="6"/>
      <c r="D1" s="6"/>
      <c r="E1" s="6"/>
      <c r="F1" s="1" t="str">
        <f>HYPERLINK("#'INDEX'!A1", "Back to INDEX")</f>
        <v>Back to INDEX</v>
      </c>
    </row>
    <row r="2" spans="1:6" ht="63.75" x14ac:dyDescent="0.25">
      <c r="A2" s="3" t="s">
        <v>204</v>
      </c>
      <c r="B2" s="5" t="s">
        <v>211</v>
      </c>
      <c r="C2" s="5" t="s">
        <v>231</v>
      </c>
      <c r="D2" s="5" t="s">
        <v>247</v>
      </c>
      <c r="E2" s="5" t="s">
        <v>261</v>
      </c>
    </row>
    <row r="3" spans="1:6" x14ac:dyDescent="0.25">
      <c r="A3" t="s">
        <v>1203</v>
      </c>
      <c r="B3" s="6" t="s">
        <v>1204</v>
      </c>
      <c r="C3" s="6" t="s">
        <v>1205</v>
      </c>
      <c r="D3" s="6" t="s">
        <v>1206</v>
      </c>
      <c r="E3" s="6" t="s">
        <v>1207</v>
      </c>
    </row>
    <row r="4" spans="1:6" x14ac:dyDescent="0.25">
      <c r="A4" t="s">
        <v>1208</v>
      </c>
      <c r="B4" s="6" t="s">
        <v>1209</v>
      </c>
      <c r="C4" s="6" t="s">
        <v>1210</v>
      </c>
      <c r="D4" s="6" t="s">
        <v>1211</v>
      </c>
      <c r="E4" s="6" t="s">
        <v>224</v>
      </c>
    </row>
    <row r="5" spans="1:6" x14ac:dyDescent="0.25">
      <c r="A5" t="s">
        <v>1212</v>
      </c>
      <c r="B5" s="6" t="s">
        <v>1213</v>
      </c>
      <c r="C5" s="6" t="s">
        <v>1214</v>
      </c>
      <c r="D5" s="6" t="s">
        <v>1215</v>
      </c>
      <c r="E5" s="6" t="s">
        <v>224</v>
      </c>
    </row>
    <row r="6" spans="1:6" x14ac:dyDescent="0.25">
      <c r="A6" t="s">
        <v>1216</v>
      </c>
      <c r="B6" s="6" t="s">
        <v>1217</v>
      </c>
      <c r="C6" s="6" t="s">
        <v>1218</v>
      </c>
      <c r="D6" s="6" t="s">
        <v>1219</v>
      </c>
      <c r="E6" s="6" t="s">
        <v>224</v>
      </c>
    </row>
    <row r="7" spans="1:6" x14ac:dyDescent="0.25">
      <c r="A7" t="s">
        <v>1220</v>
      </c>
      <c r="B7" s="6" t="s">
        <v>1221</v>
      </c>
      <c r="C7" s="6" t="s">
        <v>1222</v>
      </c>
      <c r="D7" s="6" t="s">
        <v>1223</v>
      </c>
      <c r="E7" s="6" t="s">
        <v>1224</v>
      </c>
    </row>
    <row r="8" spans="1:6" x14ac:dyDescent="0.25">
      <c r="A8" t="s">
        <v>1225</v>
      </c>
      <c r="B8" s="6" t="s">
        <v>1226</v>
      </c>
      <c r="C8" s="6" t="s">
        <v>1227</v>
      </c>
      <c r="D8" s="6" t="s">
        <v>1228</v>
      </c>
      <c r="E8" s="6" t="s">
        <v>1229</v>
      </c>
    </row>
    <row r="9" spans="1:6" x14ac:dyDescent="0.25">
      <c r="A9" t="s">
        <v>1230</v>
      </c>
      <c r="B9" s="6" t="s">
        <v>1231</v>
      </c>
      <c r="C9" s="6" t="s">
        <v>1232</v>
      </c>
      <c r="D9" s="6" t="s">
        <v>1233</v>
      </c>
      <c r="E9" s="6" t="s">
        <v>1234</v>
      </c>
    </row>
    <row r="10" spans="1:6" x14ac:dyDescent="0.25">
      <c r="A10" t="s">
        <v>1235</v>
      </c>
      <c r="B10" s="6" t="s">
        <v>1236</v>
      </c>
      <c r="C10" s="6" t="s">
        <v>1237</v>
      </c>
      <c r="D10" s="6" t="s">
        <v>1238</v>
      </c>
      <c r="E10" s="6" t="s">
        <v>1239</v>
      </c>
    </row>
    <row r="11" spans="1:6" x14ac:dyDescent="0.25">
      <c r="A11" t="s">
        <v>1240</v>
      </c>
      <c r="B11" s="6" t="s">
        <v>1241</v>
      </c>
      <c r="C11" s="6" t="s">
        <v>1242</v>
      </c>
      <c r="D11" s="6" t="s">
        <v>1243</v>
      </c>
      <c r="E11" s="6" t="s">
        <v>1244</v>
      </c>
    </row>
    <row r="12" spans="1:6" x14ac:dyDescent="0.25">
      <c r="A12" t="s">
        <v>1245</v>
      </c>
      <c r="B12" s="6" t="s">
        <v>1246</v>
      </c>
      <c r="C12" s="6" t="s">
        <v>1247</v>
      </c>
      <c r="D12" s="6" t="s">
        <v>1248</v>
      </c>
      <c r="E12" s="6" t="s">
        <v>1249</v>
      </c>
    </row>
    <row r="13" spans="1:6" x14ac:dyDescent="0.25">
      <c r="A13" t="s">
        <v>1250</v>
      </c>
      <c r="B13" s="6" t="s">
        <v>1251</v>
      </c>
      <c r="C13" s="6" t="s">
        <v>1252</v>
      </c>
      <c r="D13" s="6" t="s">
        <v>1253</v>
      </c>
      <c r="E13" s="6" t="s">
        <v>1254</v>
      </c>
    </row>
    <row r="14" spans="1:6" x14ac:dyDescent="0.25">
      <c r="A14" t="s">
        <v>1255</v>
      </c>
      <c r="B14" s="6" t="s">
        <v>1256</v>
      </c>
      <c r="C14" s="6" t="s">
        <v>1257</v>
      </c>
      <c r="D14" s="6" t="s">
        <v>1258</v>
      </c>
      <c r="E14" s="6" t="s">
        <v>1259</v>
      </c>
    </row>
    <row r="15" spans="1:6" x14ac:dyDescent="0.25">
      <c r="A15" t="s">
        <v>1260</v>
      </c>
      <c r="B15" s="6" t="s">
        <v>1261</v>
      </c>
      <c r="C15" s="6" t="s">
        <v>1262</v>
      </c>
      <c r="D15" s="6" t="s">
        <v>1263</v>
      </c>
      <c r="E15" s="6" t="s">
        <v>1264</v>
      </c>
    </row>
    <row r="16" spans="1:6" x14ac:dyDescent="0.25">
      <c r="A16" t="s">
        <v>1265</v>
      </c>
      <c r="B16" s="6" t="s">
        <v>1266</v>
      </c>
      <c r="C16" s="6" t="s">
        <v>1267</v>
      </c>
      <c r="D16" s="6" t="s">
        <v>1268</v>
      </c>
      <c r="E16" s="6" t="s">
        <v>1269</v>
      </c>
    </row>
    <row r="17" spans="1:5" x14ac:dyDescent="0.25">
      <c r="A17" t="s">
        <v>1270</v>
      </c>
      <c r="B17" s="6" t="s">
        <v>1271</v>
      </c>
      <c r="C17" s="6" t="s">
        <v>1272</v>
      </c>
      <c r="D17" s="6" t="s">
        <v>1273</v>
      </c>
      <c r="E17" s="6" t="s">
        <v>1274</v>
      </c>
    </row>
    <row r="18" spans="1:5" x14ac:dyDescent="0.25">
      <c r="A18" t="s">
        <v>1275</v>
      </c>
      <c r="B18" s="6" t="s">
        <v>1276</v>
      </c>
      <c r="C18" s="6" t="s">
        <v>1277</v>
      </c>
      <c r="D18" s="6" t="s">
        <v>1278</v>
      </c>
      <c r="E18" s="6" t="s">
        <v>1279</v>
      </c>
    </row>
    <row r="19" spans="1:5" x14ac:dyDescent="0.25">
      <c r="A19" t="s">
        <v>1280</v>
      </c>
      <c r="B19" s="6" t="s">
        <v>1281</v>
      </c>
      <c r="C19" s="6" t="s">
        <v>1282</v>
      </c>
      <c r="D19" s="6" t="s">
        <v>1283</v>
      </c>
      <c r="E19" s="6" t="s">
        <v>1284</v>
      </c>
    </row>
    <row r="20" spans="1:5" x14ac:dyDescent="0.25">
      <c r="A20" t="s">
        <v>1285</v>
      </c>
      <c r="B20" s="6" t="s">
        <v>1286</v>
      </c>
      <c r="C20" s="6" t="s">
        <v>1287</v>
      </c>
      <c r="D20" s="6" t="s">
        <v>1288</v>
      </c>
      <c r="E20" s="6" t="s">
        <v>1289</v>
      </c>
    </row>
    <row r="21" spans="1:5" x14ac:dyDescent="0.25">
      <c r="A21" t="s">
        <v>1290</v>
      </c>
      <c r="B21" s="6" t="s">
        <v>1291</v>
      </c>
      <c r="C21" s="6" t="s">
        <v>1292</v>
      </c>
      <c r="D21" s="6" t="s">
        <v>1293</v>
      </c>
      <c r="E21" s="6" t="s">
        <v>1294</v>
      </c>
    </row>
    <row r="22" spans="1:5" x14ac:dyDescent="0.25">
      <c r="A22" t="s">
        <v>1295</v>
      </c>
      <c r="B22" s="6" t="s">
        <v>1296</v>
      </c>
      <c r="C22" s="6" t="s">
        <v>1297</v>
      </c>
      <c r="D22" s="6" t="s">
        <v>1298</v>
      </c>
      <c r="E22" s="6" t="s">
        <v>1299</v>
      </c>
    </row>
    <row r="23" spans="1:5" x14ac:dyDescent="0.25">
      <c r="A23" t="s">
        <v>1300</v>
      </c>
      <c r="B23" s="6" t="s">
        <v>1301</v>
      </c>
      <c r="C23" s="6" t="s">
        <v>1302</v>
      </c>
      <c r="D23" s="6" t="s">
        <v>1303</v>
      </c>
      <c r="E23" s="6" t="s">
        <v>1304</v>
      </c>
    </row>
    <row r="24" spans="1:5" x14ac:dyDescent="0.25">
      <c r="A24" t="s">
        <v>1305</v>
      </c>
      <c r="B24" s="6" t="s">
        <v>1306</v>
      </c>
      <c r="C24" s="6" t="s">
        <v>1307</v>
      </c>
      <c r="D24" s="6" t="s">
        <v>1308</v>
      </c>
      <c r="E24" s="6" t="s">
        <v>1309</v>
      </c>
    </row>
    <row r="25" spans="1:5" x14ac:dyDescent="0.25">
      <c r="A25" t="s">
        <v>1310</v>
      </c>
      <c r="B25" s="6" t="s">
        <v>1311</v>
      </c>
      <c r="C25" s="6" t="s">
        <v>1312</v>
      </c>
      <c r="D25" s="6" t="s">
        <v>1313</v>
      </c>
      <c r="E25" s="6" t="s">
        <v>1314</v>
      </c>
    </row>
    <row r="26" spans="1:5" x14ac:dyDescent="0.25">
      <c r="A26" t="s">
        <v>1315</v>
      </c>
      <c r="B26" s="6" t="s">
        <v>1316</v>
      </c>
      <c r="C26" s="6" t="s">
        <v>1317</v>
      </c>
      <c r="D26" s="6" t="s">
        <v>1318</v>
      </c>
      <c r="E26" s="6" t="s">
        <v>1319</v>
      </c>
    </row>
    <row r="27" spans="1:5" x14ac:dyDescent="0.25">
      <c r="A27" t="s">
        <v>1320</v>
      </c>
      <c r="B27" s="6" t="s">
        <v>224</v>
      </c>
      <c r="C27" s="6" t="s">
        <v>224</v>
      </c>
      <c r="D27" s="6" t="s">
        <v>1321</v>
      </c>
      <c r="E27" s="6" t="s">
        <v>224</v>
      </c>
    </row>
    <row r="28" spans="1:5" x14ac:dyDescent="0.25">
      <c r="A28" t="s">
        <v>1322</v>
      </c>
      <c r="B28" s="6" t="s">
        <v>1323</v>
      </c>
      <c r="C28" s="6" t="s">
        <v>1324</v>
      </c>
      <c r="D28" s="6" t="s">
        <v>1325</v>
      </c>
      <c r="E28" s="6" t="s">
        <v>1326</v>
      </c>
    </row>
    <row r="29" spans="1:5" x14ac:dyDescent="0.25">
      <c r="A29" t="s">
        <v>1327</v>
      </c>
      <c r="B29" s="6" t="s">
        <v>1328</v>
      </c>
      <c r="C29" s="6" t="s">
        <v>1329</v>
      </c>
      <c r="D29" s="6" t="s">
        <v>1330</v>
      </c>
      <c r="E29" s="6" t="s">
        <v>1331</v>
      </c>
    </row>
    <row r="30" spans="1:5" x14ac:dyDescent="0.25">
      <c r="A30" t="s">
        <v>1332</v>
      </c>
      <c r="B30" s="6" t="s">
        <v>1333</v>
      </c>
      <c r="C30" s="6" t="s">
        <v>1334</v>
      </c>
      <c r="D30" s="6" t="s">
        <v>1335</v>
      </c>
      <c r="E30" s="6" t="s">
        <v>1336</v>
      </c>
    </row>
    <row r="31" spans="1:5" x14ac:dyDescent="0.25">
      <c r="A31" t="s">
        <v>1337</v>
      </c>
      <c r="B31" s="6" t="s">
        <v>1338</v>
      </c>
      <c r="C31" s="6" t="s">
        <v>1339</v>
      </c>
      <c r="D31" s="6" t="s">
        <v>1340</v>
      </c>
      <c r="E31" s="6" t="s">
        <v>1341</v>
      </c>
    </row>
    <row r="32" spans="1:5" x14ac:dyDescent="0.25">
      <c r="A32" t="s">
        <v>1342</v>
      </c>
      <c r="B32" s="6" t="s">
        <v>1343</v>
      </c>
      <c r="C32" s="6" t="s">
        <v>1344</v>
      </c>
      <c r="D32" s="6" t="s">
        <v>1345</v>
      </c>
      <c r="E32" s="6" t="s">
        <v>1346</v>
      </c>
    </row>
    <row r="33" spans="1:5" x14ac:dyDescent="0.25">
      <c r="A33" t="s">
        <v>1347</v>
      </c>
      <c r="B33" s="6" t="s">
        <v>1348</v>
      </c>
      <c r="C33" s="6" t="s">
        <v>1349</v>
      </c>
      <c r="D33" s="6" t="s">
        <v>1350</v>
      </c>
      <c r="E33" s="6" t="s">
        <v>1351</v>
      </c>
    </row>
    <row r="34" spans="1:5" x14ac:dyDescent="0.25">
      <c r="A34" t="s">
        <v>1352</v>
      </c>
      <c r="B34" s="6" t="s">
        <v>224</v>
      </c>
      <c r="C34" s="6" t="s">
        <v>224</v>
      </c>
      <c r="D34" s="6" t="s">
        <v>1353</v>
      </c>
      <c r="E34" s="6" t="s">
        <v>224</v>
      </c>
    </row>
    <row r="35" spans="1:5" x14ac:dyDescent="0.25">
      <c r="A35" t="s">
        <v>1354</v>
      </c>
      <c r="B35" s="6" t="s">
        <v>1355</v>
      </c>
      <c r="C35" s="6" t="s">
        <v>1356</v>
      </c>
      <c r="D35" s="6" t="s">
        <v>1357</v>
      </c>
      <c r="E35" s="6" t="s">
        <v>224</v>
      </c>
    </row>
    <row r="36" spans="1:5" x14ac:dyDescent="0.25">
      <c r="A36" t="s">
        <v>1358</v>
      </c>
      <c r="B36" s="6" t="s">
        <v>1359</v>
      </c>
      <c r="C36" s="6" t="s">
        <v>1360</v>
      </c>
      <c r="D36" s="6" t="s">
        <v>1361</v>
      </c>
      <c r="E36" s="6" t="s">
        <v>1362</v>
      </c>
    </row>
    <row r="37" spans="1:5" x14ac:dyDescent="0.25">
      <c r="A37" t="s">
        <v>1363</v>
      </c>
      <c r="B37" s="6" t="s">
        <v>1364</v>
      </c>
      <c r="C37" s="6" t="s">
        <v>1365</v>
      </c>
      <c r="D37" s="6" t="s">
        <v>1366</v>
      </c>
      <c r="E37" s="6" t="s">
        <v>1367</v>
      </c>
    </row>
    <row r="38" spans="1:5" x14ac:dyDescent="0.25">
      <c r="A38" t="s">
        <v>1368</v>
      </c>
      <c r="B38" s="6" t="s">
        <v>1369</v>
      </c>
      <c r="C38" s="6" t="s">
        <v>1370</v>
      </c>
      <c r="D38" s="6" t="s">
        <v>1371</v>
      </c>
      <c r="E38" s="6" t="s">
        <v>1372</v>
      </c>
    </row>
    <row r="39" spans="1:5" x14ac:dyDescent="0.25">
      <c r="A39" t="s">
        <v>1373</v>
      </c>
      <c r="B39" s="6" t="s">
        <v>1374</v>
      </c>
      <c r="C39" s="6" t="s">
        <v>1375</v>
      </c>
      <c r="D39" s="6" t="s">
        <v>1376</v>
      </c>
      <c r="E39" s="6" t="s">
        <v>1377</v>
      </c>
    </row>
    <row r="40" spans="1:5" x14ac:dyDescent="0.25">
      <c r="A40" t="s">
        <v>1378</v>
      </c>
      <c r="B40" s="6" t="s">
        <v>1379</v>
      </c>
      <c r="C40" s="6" t="s">
        <v>1380</v>
      </c>
      <c r="D40" s="6" t="s">
        <v>1381</v>
      </c>
      <c r="E40" s="6" t="s">
        <v>1382</v>
      </c>
    </row>
    <row r="41" spans="1:5" x14ac:dyDescent="0.25">
      <c r="A41" t="s">
        <v>1383</v>
      </c>
      <c r="B41" s="6" t="s">
        <v>1384</v>
      </c>
      <c r="C41" s="6" t="s">
        <v>1385</v>
      </c>
      <c r="D41" s="6" t="s">
        <v>1386</v>
      </c>
      <c r="E41" s="6" t="s">
        <v>1387</v>
      </c>
    </row>
    <row r="42" spans="1:5" x14ac:dyDescent="0.25">
      <c r="A42" t="s">
        <v>1388</v>
      </c>
      <c r="B42" s="6" t="s">
        <v>1389</v>
      </c>
      <c r="C42" s="6" t="s">
        <v>1390</v>
      </c>
      <c r="D42" s="6" t="s">
        <v>1391</v>
      </c>
      <c r="E42" s="6" t="s">
        <v>1392</v>
      </c>
    </row>
    <row r="43" spans="1:5" x14ac:dyDescent="0.25">
      <c r="A43" t="s">
        <v>1393</v>
      </c>
      <c r="B43" s="6" t="s">
        <v>1394</v>
      </c>
      <c r="C43" s="6" t="s">
        <v>1395</v>
      </c>
      <c r="D43" s="6" t="s">
        <v>1396</v>
      </c>
      <c r="E43" s="6" t="s">
        <v>1397</v>
      </c>
    </row>
    <row r="44" spans="1:5" x14ac:dyDescent="0.25">
      <c r="A44" t="s">
        <v>1398</v>
      </c>
      <c r="B44" s="6" t="s">
        <v>1399</v>
      </c>
      <c r="C44" s="6" t="s">
        <v>1400</v>
      </c>
      <c r="D44" s="6" t="s">
        <v>1401</v>
      </c>
      <c r="E44" s="6" t="s">
        <v>1402</v>
      </c>
    </row>
    <row r="45" spans="1:5" x14ac:dyDescent="0.25">
      <c r="A45" t="s">
        <v>1403</v>
      </c>
      <c r="B45" t="s">
        <v>1404</v>
      </c>
      <c r="C45" t="s">
        <v>1405</v>
      </c>
      <c r="D45" t="s">
        <v>1406</v>
      </c>
      <c r="E45" t="s">
        <v>1407</v>
      </c>
    </row>
    <row r="46" spans="1:5" x14ac:dyDescent="0.25">
      <c r="A46" t="s">
        <v>451</v>
      </c>
      <c r="B46" t="s">
        <v>1408</v>
      </c>
      <c r="C46" t="s">
        <v>1409</v>
      </c>
      <c r="D46" t="s">
        <v>1410</v>
      </c>
      <c r="E46" t="s">
        <v>1411</v>
      </c>
    </row>
    <row r="48" spans="1:5" x14ac:dyDescent="0.25">
      <c r="A48" t="s">
        <v>289</v>
      </c>
    </row>
    <row r="49" spans="1:1" x14ac:dyDescent="0.25">
      <c r="A49" t="s">
        <v>1412</v>
      </c>
    </row>
    <row r="50" spans="1:1" x14ac:dyDescent="0.25">
      <c r="A50" t="s">
        <v>457</v>
      </c>
    </row>
    <row r="51" spans="1:1" x14ac:dyDescent="0.25">
      <c r="A51" t="s">
        <v>1413</v>
      </c>
    </row>
    <row r="52" spans="1:1" x14ac:dyDescent="0.25">
      <c r="A52" t="s">
        <v>1414</v>
      </c>
    </row>
    <row r="54" spans="1:1" x14ac:dyDescent="0.25">
      <c r="A54" t="s">
        <v>297</v>
      </c>
    </row>
    <row r="55" spans="1:1" x14ac:dyDescent="0.25">
      <c r="A55" t="s">
        <v>298</v>
      </c>
    </row>
    <row r="56" spans="1:1" x14ac:dyDescent="0.25">
      <c r="A56" t="s">
        <v>299</v>
      </c>
    </row>
    <row r="57" spans="1:1" x14ac:dyDescent="0.25">
      <c r="A57" t="s">
        <v>300</v>
      </c>
    </row>
    <row r="58" spans="1:1" x14ac:dyDescent="0.25">
      <c r="A58" t="s">
        <v>301</v>
      </c>
    </row>
    <row r="59" spans="1:1" x14ac:dyDescent="0.25">
      <c r="A59" t="s">
        <v>1415</v>
      </c>
    </row>
    <row r="61" spans="1:1" x14ac:dyDescent="0.25">
      <c r="A61" t="s">
        <v>460</v>
      </c>
    </row>
    <row r="62" spans="1:1" x14ac:dyDescent="0.25">
      <c r="A62" t="s">
        <v>1416</v>
      </c>
    </row>
    <row r="63" spans="1:1" x14ac:dyDescent="0.25">
      <c r="A63" t="s">
        <v>1417</v>
      </c>
    </row>
    <row r="64" spans="1:1" x14ac:dyDescent="0.25">
      <c r="A64" t="s">
        <v>1418</v>
      </c>
    </row>
    <row r="65" spans="1:1" x14ac:dyDescent="0.25">
      <c r="A65" t="s">
        <v>1419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9"/>
  <sheetViews>
    <sheetView workbookViewId="0"/>
  </sheetViews>
  <sheetFormatPr defaultColWidth="11.42578125" defaultRowHeight="15" x14ac:dyDescent="0.25"/>
  <cols>
    <col min="1" max="1" width="54.7109375" customWidth="1"/>
    <col min="2" max="7" width="30.7109375" customWidth="1"/>
  </cols>
  <sheetData>
    <row r="1" spans="1:8" x14ac:dyDescent="0.25">
      <c r="A1" s="4" t="s">
        <v>11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ht="25.5" x14ac:dyDescent="0.25">
      <c r="A2" s="3" t="s">
        <v>204</v>
      </c>
      <c r="B2" s="5" t="s">
        <v>320</v>
      </c>
      <c r="C2" s="5" t="s">
        <v>321</v>
      </c>
      <c r="D2" s="5" t="s">
        <v>322</v>
      </c>
      <c r="E2" s="5" t="s">
        <v>323</v>
      </c>
      <c r="F2" s="5" t="s">
        <v>324</v>
      </c>
      <c r="G2" s="5" t="s">
        <v>325</v>
      </c>
    </row>
    <row r="3" spans="1:8" x14ac:dyDescent="0.25">
      <c r="A3" t="s">
        <v>326</v>
      </c>
      <c r="B3" s="6" t="s">
        <v>327</v>
      </c>
      <c r="C3" s="6" t="s">
        <v>328</v>
      </c>
      <c r="D3" s="6" t="s">
        <v>329</v>
      </c>
      <c r="E3" s="6" t="s">
        <v>330</v>
      </c>
      <c r="F3" s="6" t="s">
        <v>309</v>
      </c>
      <c r="G3" s="6" t="s">
        <v>241</v>
      </c>
    </row>
    <row r="4" spans="1:8" x14ac:dyDescent="0.25">
      <c r="A4" t="s">
        <v>331</v>
      </c>
      <c r="B4" s="6" t="s">
        <v>332</v>
      </c>
      <c r="C4" s="6" t="s">
        <v>333</v>
      </c>
      <c r="D4" s="6" t="s">
        <v>334</v>
      </c>
      <c r="E4" s="6" t="s">
        <v>335</v>
      </c>
      <c r="F4" s="6" t="s">
        <v>246</v>
      </c>
      <c r="G4" s="6" t="s">
        <v>336</v>
      </c>
    </row>
    <row r="5" spans="1:8" x14ac:dyDescent="0.25">
      <c r="A5" t="s">
        <v>337</v>
      </c>
      <c r="B5" s="6" t="s">
        <v>338</v>
      </c>
      <c r="C5" s="6" t="s">
        <v>339</v>
      </c>
      <c r="D5" s="6" t="s">
        <v>340</v>
      </c>
      <c r="E5" s="6" t="s">
        <v>341</v>
      </c>
      <c r="F5" s="6" t="s">
        <v>342</v>
      </c>
      <c r="G5" s="6" t="s">
        <v>343</v>
      </c>
    </row>
    <row r="6" spans="1:8" x14ac:dyDescent="0.25">
      <c r="A6" t="s">
        <v>344</v>
      </c>
      <c r="B6" s="6" t="s">
        <v>345</v>
      </c>
      <c r="C6" s="6" t="s">
        <v>346</v>
      </c>
      <c r="D6" s="6" t="s">
        <v>347</v>
      </c>
      <c r="E6" s="6" t="s">
        <v>227</v>
      </c>
      <c r="F6" s="6" t="s">
        <v>348</v>
      </c>
      <c r="G6" s="6" t="s">
        <v>349</v>
      </c>
    </row>
    <row r="7" spans="1:8" x14ac:dyDescent="0.25">
      <c r="A7" t="s">
        <v>350</v>
      </c>
      <c r="B7" s="6" t="s">
        <v>351</v>
      </c>
      <c r="C7" s="6" t="s">
        <v>352</v>
      </c>
      <c r="D7" s="6" t="s">
        <v>353</v>
      </c>
      <c r="E7" s="6" t="s">
        <v>354</v>
      </c>
      <c r="F7" s="6" t="s">
        <v>355</v>
      </c>
      <c r="G7" s="6" t="s">
        <v>356</v>
      </c>
    </row>
    <row r="8" spans="1:8" x14ac:dyDescent="0.25">
      <c r="A8" t="s">
        <v>357</v>
      </c>
      <c r="B8" s="6" t="s">
        <v>358</v>
      </c>
      <c r="C8" s="6" t="s">
        <v>359</v>
      </c>
      <c r="D8" s="6" t="s">
        <v>360</v>
      </c>
      <c r="E8" s="6" t="s">
        <v>361</v>
      </c>
      <c r="F8" s="6" t="s">
        <v>362</v>
      </c>
      <c r="G8" s="6" t="s">
        <v>363</v>
      </c>
    </row>
    <row r="9" spans="1:8" x14ac:dyDescent="0.25">
      <c r="A9" t="s">
        <v>364</v>
      </c>
      <c r="B9" s="6" t="s">
        <v>365</v>
      </c>
      <c r="C9" s="6" t="s">
        <v>366</v>
      </c>
      <c r="D9" s="6" t="s">
        <v>367</v>
      </c>
      <c r="E9" s="6" t="s">
        <v>368</v>
      </c>
      <c r="F9" s="6" t="s">
        <v>369</v>
      </c>
      <c r="G9" s="6" t="s">
        <v>370</v>
      </c>
    </row>
    <row r="10" spans="1:8" x14ac:dyDescent="0.25">
      <c r="A10" t="s">
        <v>371</v>
      </c>
      <c r="B10" s="6" t="s">
        <v>372</v>
      </c>
      <c r="C10" s="6" t="s">
        <v>242</v>
      </c>
      <c r="D10" s="6" t="s">
        <v>373</v>
      </c>
      <c r="E10" s="6" t="s">
        <v>374</v>
      </c>
      <c r="F10" s="6" t="s">
        <v>375</v>
      </c>
      <c r="G10" s="6" t="s">
        <v>376</v>
      </c>
    </row>
    <row r="11" spans="1:8" x14ac:dyDescent="0.25">
      <c r="A11" t="s">
        <v>377</v>
      </c>
      <c r="B11" s="6" t="s">
        <v>378</v>
      </c>
      <c r="C11" s="6" t="s">
        <v>379</v>
      </c>
      <c r="D11" s="6" t="s">
        <v>380</v>
      </c>
      <c r="E11" s="6" t="s">
        <v>381</v>
      </c>
      <c r="F11" s="6" t="s">
        <v>382</v>
      </c>
      <c r="G11" s="6" t="s">
        <v>383</v>
      </c>
    </row>
    <row r="12" spans="1:8" x14ac:dyDescent="0.25">
      <c r="A12" t="s">
        <v>384</v>
      </c>
      <c r="B12" s="6" t="s">
        <v>224</v>
      </c>
      <c r="C12" s="6" t="s">
        <v>380</v>
      </c>
      <c r="D12" s="6" t="s">
        <v>385</v>
      </c>
      <c r="E12" s="6" t="s">
        <v>386</v>
      </c>
      <c r="F12" s="6" t="s">
        <v>387</v>
      </c>
      <c r="G12" s="6" t="s">
        <v>388</v>
      </c>
    </row>
    <row r="13" spans="1:8" x14ac:dyDescent="0.25">
      <c r="A13" t="s">
        <v>389</v>
      </c>
      <c r="B13" s="6" t="s">
        <v>390</v>
      </c>
      <c r="C13" s="6" t="s">
        <v>391</v>
      </c>
      <c r="D13" s="6" t="s">
        <v>349</v>
      </c>
      <c r="E13" s="6" t="s">
        <v>392</v>
      </c>
      <c r="F13" s="6" t="s">
        <v>393</v>
      </c>
      <c r="G13" s="6" t="s">
        <v>380</v>
      </c>
    </row>
    <row r="14" spans="1:8" x14ac:dyDescent="0.25">
      <c r="A14" t="s">
        <v>394</v>
      </c>
      <c r="B14" s="6" t="s">
        <v>365</v>
      </c>
      <c r="C14" s="6" t="s">
        <v>395</v>
      </c>
      <c r="D14" s="6" t="s">
        <v>396</v>
      </c>
      <c r="E14" s="6" t="s">
        <v>397</v>
      </c>
      <c r="F14" s="6" t="s">
        <v>398</v>
      </c>
      <c r="G14" s="6" t="s">
        <v>399</v>
      </c>
    </row>
    <row r="15" spans="1:8" x14ac:dyDescent="0.25">
      <c r="A15" t="s">
        <v>400</v>
      </c>
      <c r="B15" s="6" t="s">
        <v>388</v>
      </c>
      <c r="C15" s="6" t="s">
        <v>401</v>
      </c>
      <c r="D15" s="6" t="s">
        <v>362</v>
      </c>
      <c r="E15" s="6" t="s">
        <v>254</v>
      </c>
      <c r="F15" s="6" t="s">
        <v>370</v>
      </c>
      <c r="G15" s="6" t="s">
        <v>402</v>
      </c>
    </row>
    <row r="16" spans="1:8" x14ac:dyDescent="0.25">
      <c r="A16" t="s">
        <v>403</v>
      </c>
      <c r="B16" s="6" t="s">
        <v>404</v>
      </c>
      <c r="C16" s="6" t="s">
        <v>405</v>
      </c>
      <c r="D16" s="6" t="s">
        <v>406</v>
      </c>
      <c r="E16" s="6" t="s">
        <v>407</v>
      </c>
      <c r="F16" s="6" t="s">
        <v>240</v>
      </c>
      <c r="G16" s="6" t="s">
        <v>408</v>
      </c>
    </row>
    <row r="17" spans="1:7" x14ac:dyDescent="0.25">
      <c r="A17" t="s">
        <v>409</v>
      </c>
      <c r="B17" s="6" t="s">
        <v>222</v>
      </c>
      <c r="C17" s="6" t="s">
        <v>410</v>
      </c>
      <c r="D17" s="6" t="s">
        <v>411</v>
      </c>
      <c r="E17" s="6" t="s">
        <v>412</v>
      </c>
      <c r="F17" s="6" t="s">
        <v>413</v>
      </c>
      <c r="G17" s="6" t="s">
        <v>414</v>
      </c>
    </row>
    <row r="18" spans="1:7" x14ac:dyDescent="0.25">
      <c r="A18" t="s">
        <v>415</v>
      </c>
      <c r="B18" s="6" t="s">
        <v>416</v>
      </c>
      <c r="C18" s="6" t="s">
        <v>417</v>
      </c>
      <c r="D18" s="6" t="s">
        <v>418</v>
      </c>
      <c r="E18" s="6" t="s">
        <v>419</v>
      </c>
      <c r="F18" s="6" t="s">
        <v>398</v>
      </c>
      <c r="G18" s="6" t="s">
        <v>420</v>
      </c>
    </row>
    <row r="19" spans="1:7" x14ac:dyDescent="0.25">
      <c r="A19" t="s">
        <v>421</v>
      </c>
      <c r="B19" s="6" t="s">
        <v>422</v>
      </c>
      <c r="C19" s="6" t="s">
        <v>423</v>
      </c>
      <c r="D19" s="6" t="s">
        <v>424</v>
      </c>
      <c r="E19" s="6" t="s">
        <v>425</v>
      </c>
      <c r="F19" s="6" t="s">
        <v>426</v>
      </c>
      <c r="G19" s="6" t="s">
        <v>427</v>
      </c>
    </row>
    <row r="20" spans="1:7" x14ac:dyDescent="0.25">
      <c r="A20" t="s">
        <v>428</v>
      </c>
      <c r="B20" s="6" t="s">
        <v>429</v>
      </c>
      <c r="C20" s="6" t="s">
        <v>229</v>
      </c>
      <c r="D20" s="6" t="s">
        <v>353</v>
      </c>
      <c r="E20" s="6" t="s">
        <v>430</v>
      </c>
      <c r="F20" s="6" t="s">
        <v>397</v>
      </c>
      <c r="G20" s="6" t="s">
        <v>431</v>
      </c>
    </row>
    <row r="21" spans="1:7" x14ac:dyDescent="0.25">
      <c r="A21" t="s">
        <v>432</v>
      </c>
      <c r="B21" s="6" t="s">
        <v>433</v>
      </c>
      <c r="C21" s="6" t="s">
        <v>434</v>
      </c>
      <c r="D21" s="6" t="s">
        <v>435</v>
      </c>
      <c r="E21" s="6" t="s">
        <v>223</v>
      </c>
      <c r="F21" s="6" t="s">
        <v>436</v>
      </c>
      <c r="G21" s="6" t="s">
        <v>356</v>
      </c>
    </row>
    <row r="22" spans="1:7" x14ac:dyDescent="0.25">
      <c r="A22" t="s">
        <v>437</v>
      </c>
      <c r="B22" s="6" t="s">
        <v>438</v>
      </c>
      <c r="C22" s="6" t="s">
        <v>439</v>
      </c>
      <c r="D22" s="6" t="s">
        <v>440</v>
      </c>
      <c r="E22" s="6" t="s">
        <v>441</v>
      </c>
      <c r="F22" s="6" t="s">
        <v>442</v>
      </c>
      <c r="G22" s="6" t="s">
        <v>443</v>
      </c>
    </row>
    <row r="23" spans="1:7" x14ac:dyDescent="0.25">
      <c r="A23" t="s">
        <v>444</v>
      </c>
      <c r="B23" s="6" t="s">
        <v>445</v>
      </c>
      <c r="C23" s="6" t="s">
        <v>446</v>
      </c>
      <c r="D23" s="6" t="s">
        <v>447</v>
      </c>
      <c r="E23" s="6" t="s">
        <v>342</v>
      </c>
      <c r="F23" s="6" t="s">
        <v>448</v>
      </c>
      <c r="G23" s="6" t="s">
        <v>449</v>
      </c>
    </row>
    <row r="24" spans="1:7" x14ac:dyDescent="0.25">
      <c r="A24" s="4" t="s">
        <v>450</v>
      </c>
      <c r="B24" s="4" t="s">
        <v>226</v>
      </c>
      <c r="C24" s="4" t="s">
        <v>227</v>
      </c>
      <c r="D24" s="4" t="s">
        <v>241</v>
      </c>
      <c r="E24" s="4" t="s">
        <v>242</v>
      </c>
      <c r="F24" s="4" t="s">
        <v>257</v>
      </c>
      <c r="G24" s="4" t="s">
        <v>258</v>
      </c>
    </row>
    <row r="25" spans="1:7" x14ac:dyDescent="0.25">
      <c r="A25" t="s">
        <v>451</v>
      </c>
      <c r="B25" t="s">
        <v>452</v>
      </c>
      <c r="C25" t="s">
        <v>317</v>
      </c>
      <c r="D25" t="s">
        <v>453</v>
      </c>
      <c r="E25" t="s">
        <v>279</v>
      </c>
      <c r="F25" t="s">
        <v>454</v>
      </c>
      <c r="G25" t="s">
        <v>455</v>
      </c>
    </row>
    <row r="27" spans="1:7" x14ac:dyDescent="0.25">
      <c r="A27" t="s">
        <v>289</v>
      </c>
    </row>
    <row r="28" spans="1:7" x14ac:dyDescent="0.25">
      <c r="A28" t="s">
        <v>456</v>
      </c>
    </row>
    <row r="29" spans="1:7" x14ac:dyDescent="0.25">
      <c r="A29" t="s">
        <v>457</v>
      </c>
    </row>
    <row r="30" spans="1:7" x14ac:dyDescent="0.25">
      <c r="A30" t="s">
        <v>458</v>
      </c>
    </row>
    <row r="32" spans="1:7" x14ac:dyDescent="0.25">
      <c r="A32" t="s">
        <v>297</v>
      </c>
    </row>
    <row r="33" spans="1:1" x14ac:dyDescent="0.25">
      <c r="A33" t="s">
        <v>298</v>
      </c>
    </row>
    <row r="34" spans="1:1" x14ac:dyDescent="0.25">
      <c r="A34" t="s">
        <v>299</v>
      </c>
    </row>
    <row r="35" spans="1:1" x14ac:dyDescent="0.25">
      <c r="A35" t="s">
        <v>300</v>
      </c>
    </row>
    <row r="36" spans="1:1" x14ac:dyDescent="0.25">
      <c r="A36" t="s">
        <v>459</v>
      </c>
    </row>
    <row r="38" spans="1:1" x14ac:dyDescent="0.25">
      <c r="A38" t="s">
        <v>460</v>
      </c>
    </row>
    <row r="39" spans="1:1" x14ac:dyDescent="0.25">
      <c r="A39" t="s">
        <v>461</v>
      </c>
    </row>
  </sheetData>
  <pageMargins left="0.7" right="0.7" top="0.75" bottom="0.75" header="0.3" footer="0.3"/>
  <pageSetup paperSize="9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65"/>
  <sheetViews>
    <sheetView workbookViewId="0"/>
  </sheetViews>
  <sheetFormatPr defaultColWidth="11.42578125" defaultRowHeight="15" x14ac:dyDescent="0.25"/>
  <cols>
    <col min="1" max="1" width="38.7109375" customWidth="1"/>
    <col min="2" max="5" width="22.7109375" customWidth="1"/>
  </cols>
  <sheetData>
    <row r="1" spans="1:6" x14ac:dyDescent="0.25">
      <c r="A1" s="4" t="s">
        <v>56</v>
      </c>
      <c r="B1" s="6"/>
      <c r="C1" s="6"/>
      <c r="D1" s="6"/>
      <c r="E1" s="6"/>
      <c r="F1" s="1" t="str">
        <f>HYPERLINK("#'INDEX'!A1", "Back to INDEX")</f>
        <v>Back to INDEX</v>
      </c>
    </row>
    <row r="2" spans="1:6" ht="63.75" x14ac:dyDescent="0.25">
      <c r="A2" s="3" t="s">
        <v>204</v>
      </c>
      <c r="B2" s="5" t="s">
        <v>211</v>
      </c>
      <c r="C2" s="5" t="s">
        <v>231</v>
      </c>
      <c r="D2" s="5" t="s">
        <v>247</v>
      </c>
      <c r="E2" s="5" t="s">
        <v>261</v>
      </c>
    </row>
    <row r="3" spans="1:6" x14ac:dyDescent="0.25">
      <c r="A3" t="s">
        <v>1203</v>
      </c>
      <c r="B3" s="6" t="s">
        <v>1420</v>
      </c>
      <c r="C3" s="6" t="s">
        <v>1421</v>
      </c>
      <c r="D3" s="6" t="s">
        <v>1422</v>
      </c>
      <c r="E3" s="6" t="s">
        <v>1423</v>
      </c>
    </row>
    <row r="4" spans="1:6" x14ac:dyDescent="0.25">
      <c r="A4" t="s">
        <v>1208</v>
      </c>
      <c r="B4" s="6" t="s">
        <v>224</v>
      </c>
      <c r="C4" s="6" t="s">
        <v>224</v>
      </c>
      <c r="D4" s="6" t="s">
        <v>224</v>
      </c>
      <c r="E4" s="6" t="s">
        <v>224</v>
      </c>
    </row>
    <row r="5" spans="1:6" x14ac:dyDescent="0.25">
      <c r="A5" t="s">
        <v>1212</v>
      </c>
      <c r="B5" s="6" t="s">
        <v>1424</v>
      </c>
      <c r="C5" s="6" t="s">
        <v>1425</v>
      </c>
      <c r="D5" s="6" t="s">
        <v>1426</v>
      </c>
      <c r="E5" s="6" t="s">
        <v>1427</v>
      </c>
    </row>
    <row r="6" spans="1:6" x14ac:dyDescent="0.25">
      <c r="A6" t="s">
        <v>1216</v>
      </c>
      <c r="B6" s="6" t="s">
        <v>1428</v>
      </c>
      <c r="C6" s="6" t="s">
        <v>1429</v>
      </c>
      <c r="D6" s="6" t="s">
        <v>1430</v>
      </c>
      <c r="E6" s="6" t="s">
        <v>1431</v>
      </c>
    </row>
    <row r="7" spans="1:6" x14ac:dyDescent="0.25">
      <c r="A7" t="s">
        <v>1220</v>
      </c>
      <c r="B7" s="6" t="s">
        <v>1432</v>
      </c>
      <c r="C7" s="6" t="s">
        <v>1433</v>
      </c>
      <c r="D7" s="6" t="s">
        <v>1434</v>
      </c>
      <c r="E7" s="6" t="s">
        <v>1435</v>
      </c>
    </row>
    <row r="8" spans="1:6" x14ac:dyDescent="0.25">
      <c r="A8" t="s">
        <v>1225</v>
      </c>
      <c r="B8" s="6" t="s">
        <v>1436</v>
      </c>
      <c r="C8" s="6" t="s">
        <v>1437</v>
      </c>
      <c r="D8" s="6" t="s">
        <v>1438</v>
      </c>
      <c r="E8" s="6" t="s">
        <v>1439</v>
      </c>
    </row>
    <row r="9" spans="1:6" x14ac:dyDescent="0.25">
      <c r="A9" t="s">
        <v>1230</v>
      </c>
      <c r="B9" s="6" t="s">
        <v>1440</v>
      </c>
      <c r="C9" s="6" t="s">
        <v>1441</v>
      </c>
      <c r="D9" s="6" t="s">
        <v>1442</v>
      </c>
      <c r="E9" s="6" t="s">
        <v>1443</v>
      </c>
    </row>
    <row r="10" spans="1:6" x14ac:dyDescent="0.25">
      <c r="A10" t="s">
        <v>1235</v>
      </c>
      <c r="B10" s="6" t="s">
        <v>1444</v>
      </c>
      <c r="C10" s="6" t="s">
        <v>1445</v>
      </c>
      <c r="D10" s="6" t="s">
        <v>1446</v>
      </c>
      <c r="E10" s="6" t="s">
        <v>1447</v>
      </c>
    </row>
    <row r="11" spans="1:6" x14ac:dyDescent="0.25">
      <c r="A11" t="s">
        <v>1240</v>
      </c>
      <c r="B11" s="6" t="s">
        <v>1448</v>
      </c>
      <c r="C11" s="6" t="s">
        <v>1449</v>
      </c>
      <c r="D11" s="6" t="s">
        <v>1450</v>
      </c>
      <c r="E11" s="6" t="s">
        <v>1451</v>
      </c>
    </row>
    <row r="12" spans="1:6" x14ac:dyDescent="0.25">
      <c r="A12" t="s">
        <v>1245</v>
      </c>
      <c r="B12" s="6" t="s">
        <v>1452</v>
      </c>
      <c r="C12" s="6" t="s">
        <v>1453</v>
      </c>
      <c r="D12" s="6" t="s">
        <v>1454</v>
      </c>
      <c r="E12" s="6" t="s">
        <v>1455</v>
      </c>
    </row>
    <row r="13" spans="1:6" x14ac:dyDescent="0.25">
      <c r="A13" t="s">
        <v>1250</v>
      </c>
      <c r="B13" s="6" t="s">
        <v>1456</v>
      </c>
      <c r="C13" s="6" t="s">
        <v>1457</v>
      </c>
      <c r="D13" s="6" t="s">
        <v>1458</v>
      </c>
      <c r="E13" s="6" t="s">
        <v>1459</v>
      </c>
    </row>
    <row r="14" spans="1:6" x14ac:dyDescent="0.25">
      <c r="A14" t="s">
        <v>1255</v>
      </c>
      <c r="B14" s="6" t="s">
        <v>1460</v>
      </c>
      <c r="C14" s="6" t="s">
        <v>1461</v>
      </c>
      <c r="D14" s="6" t="s">
        <v>1462</v>
      </c>
      <c r="E14" s="6" t="s">
        <v>1463</v>
      </c>
    </row>
    <row r="15" spans="1:6" x14ac:dyDescent="0.25">
      <c r="A15" t="s">
        <v>1260</v>
      </c>
      <c r="B15" s="6" t="s">
        <v>1464</v>
      </c>
      <c r="C15" s="6" t="s">
        <v>1465</v>
      </c>
      <c r="D15" s="6" t="s">
        <v>1466</v>
      </c>
      <c r="E15" s="6" t="s">
        <v>1467</v>
      </c>
    </row>
    <row r="16" spans="1:6" x14ac:dyDescent="0.25">
      <c r="A16" t="s">
        <v>1265</v>
      </c>
      <c r="B16" s="6" t="s">
        <v>1468</v>
      </c>
      <c r="C16" s="6" t="s">
        <v>1469</v>
      </c>
      <c r="D16" s="6" t="s">
        <v>1470</v>
      </c>
      <c r="E16" s="6" t="s">
        <v>1471</v>
      </c>
    </row>
    <row r="17" spans="1:5" x14ac:dyDescent="0.25">
      <c r="A17" t="s">
        <v>1270</v>
      </c>
      <c r="B17" s="6" t="s">
        <v>1472</v>
      </c>
      <c r="C17" s="6" t="s">
        <v>1473</v>
      </c>
      <c r="D17" s="6" t="s">
        <v>1474</v>
      </c>
      <c r="E17" s="6" t="s">
        <v>1475</v>
      </c>
    </row>
    <row r="18" spans="1:5" x14ac:dyDescent="0.25">
      <c r="A18" t="s">
        <v>1275</v>
      </c>
      <c r="B18" s="6" t="s">
        <v>1476</v>
      </c>
      <c r="C18" s="6" t="s">
        <v>1477</v>
      </c>
      <c r="D18" s="6" t="s">
        <v>1478</v>
      </c>
      <c r="E18" s="6" t="s">
        <v>1479</v>
      </c>
    </row>
    <row r="19" spans="1:5" x14ac:dyDescent="0.25">
      <c r="A19" t="s">
        <v>1280</v>
      </c>
      <c r="B19" s="6" t="s">
        <v>1480</v>
      </c>
      <c r="C19" s="6" t="s">
        <v>1481</v>
      </c>
      <c r="D19" s="6" t="s">
        <v>1482</v>
      </c>
      <c r="E19" s="6" t="s">
        <v>1483</v>
      </c>
    </row>
    <row r="20" spans="1:5" x14ac:dyDescent="0.25">
      <c r="A20" t="s">
        <v>1285</v>
      </c>
      <c r="B20" s="6" t="s">
        <v>1484</v>
      </c>
      <c r="C20" s="6" t="s">
        <v>1485</v>
      </c>
      <c r="D20" s="6" t="s">
        <v>1486</v>
      </c>
      <c r="E20" s="6" t="s">
        <v>1487</v>
      </c>
    </row>
    <row r="21" spans="1:5" x14ac:dyDescent="0.25">
      <c r="A21" t="s">
        <v>1290</v>
      </c>
      <c r="B21" s="6" t="s">
        <v>1488</v>
      </c>
      <c r="C21" s="6" t="s">
        <v>1489</v>
      </c>
      <c r="D21" s="6" t="s">
        <v>1490</v>
      </c>
      <c r="E21" s="6" t="s">
        <v>1491</v>
      </c>
    </row>
    <row r="22" spans="1:5" x14ac:dyDescent="0.25">
      <c r="A22" t="s">
        <v>1295</v>
      </c>
      <c r="B22" s="6" t="s">
        <v>1492</v>
      </c>
      <c r="C22" s="6" t="s">
        <v>1493</v>
      </c>
      <c r="D22" s="6" t="s">
        <v>1494</v>
      </c>
      <c r="E22" s="6" t="s">
        <v>1495</v>
      </c>
    </row>
    <row r="23" spans="1:5" x14ac:dyDescent="0.25">
      <c r="A23" t="s">
        <v>1300</v>
      </c>
      <c r="B23" s="6" t="s">
        <v>1496</v>
      </c>
      <c r="C23" s="6" t="s">
        <v>1497</v>
      </c>
      <c r="D23" s="6" t="s">
        <v>1498</v>
      </c>
      <c r="E23" s="6" t="s">
        <v>1499</v>
      </c>
    </row>
    <row r="24" spans="1:5" x14ac:dyDescent="0.25">
      <c r="A24" t="s">
        <v>1305</v>
      </c>
      <c r="B24" s="6" t="s">
        <v>1500</v>
      </c>
      <c r="C24" s="6" t="s">
        <v>1501</v>
      </c>
      <c r="D24" s="6" t="s">
        <v>1502</v>
      </c>
      <c r="E24" s="6" t="s">
        <v>1503</v>
      </c>
    </row>
    <row r="25" spans="1:5" x14ac:dyDescent="0.25">
      <c r="A25" t="s">
        <v>1310</v>
      </c>
      <c r="B25" s="6" t="s">
        <v>1504</v>
      </c>
      <c r="C25" s="6" t="s">
        <v>1505</v>
      </c>
      <c r="D25" s="6" t="s">
        <v>1506</v>
      </c>
      <c r="E25" s="6" t="s">
        <v>1507</v>
      </c>
    </row>
    <row r="26" spans="1:5" x14ac:dyDescent="0.25">
      <c r="A26" t="s">
        <v>1315</v>
      </c>
      <c r="B26" s="6" t="s">
        <v>1508</v>
      </c>
      <c r="C26" s="6" t="s">
        <v>1509</v>
      </c>
      <c r="D26" s="6" t="s">
        <v>1510</v>
      </c>
      <c r="E26" s="6" t="s">
        <v>1511</v>
      </c>
    </row>
    <row r="27" spans="1:5" x14ac:dyDescent="0.25">
      <c r="A27" t="s">
        <v>1320</v>
      </c>
      <c r="B27" s="6" t="s">
        <v>1512</v>
      </c>
      <c r="C27" s="6" t="s">
        <v>1513</v>
      </c>
      <c r="D27" s="6" t="s">
        <v>1514</v>
      </c>
      <c r="E27" s="6" t="s">
        <v>1515</v>
      </c>
    </row>
    <row r="28" spans="1:5" x14ac:dyDescent="0.25">
      <c r="A28" t="s">
        <v>1322</v>
      </c>
      <c r="B28" s="6" t="s">
        <v>1516</v>
      </c>
      <c r="C28" s="6" t="s">
        <v>1517</v>
      </c>
      <c r="D28" s="6" t="s">
        <v>1518</v>
      </c>
      <c r="E28" s="6" t="s">
        <v>1519</v>
      </c>
    </row>
    <row r="29" spans="1:5" x14ac:dyDescent="0.25">
      <c r="A29" t="s">
        <v>1327</v>
      </c>
      <c r="B29" s="6" t="s">
        <v>1520</v>
      </c>
      <c r="C29" s="6" t="s">
        <v>1521</v>
      </c>
      <c r="D29" s="6" t="s">
        <v>1522</v>
      </c>
      <c r="E29" s="6" t="s">
        <v>1523</v>
      </c>
    </row>
    <row r="30" spans="1:5" x14ac:dyDescent="0.25">
      <c r="A30" t="s">
        <v>1332</v>
      </c>
      <c r="B30" s="6" t="s">
        <v>1524</v>
      </c>
      <c r="C30" s="6" t="s">
        <v>1525</v>
      </c>
      <c r="D30" s="6" t="s">
        <v>1526</v>
      </c>
      <c r="E30" s="6" t="s">
        <v>1479</v>
      </c>
    </row>
    <row r="31" spans="1:5" x14ac:dyDescent="0.25">
      <c r="A31" t="s">
        <v>1337</v>
      </c>
      <c r="B31" s="6" t="s">
        <v>1527</v>
      </c>
      <c r="C31" s="6" t="s">
        <v>1528</v>
      </c>
      <c r="D31" s="6" t="s">
        <v>1529</v>
      </c>
      <c r="E31" s="6" t="s">
        <v>1530</v>
      </c>
    </row>
    <row r="32" spans="1:5" x14ac:dyDescent="0.25">
      <c r="A32" t="s">
        <v>1342</v>
      </c>
      <c r="B32" s="6" t="s">
        <v>1531</v>
      </c>
      <c r="C32" s="6" t="s">
        <v>1532</v>
      </c>
      <c r="D32" s="6" t="s">
        <v>1533</v>
      </c>
      <c r="E32" s="6" t="s">
        <v>1534</v>
      </c>
    </row>
    <row r="33" spans="1:5" x14ac:dyDescent="0.25">
      <c r="A33" t="s">
        <v>1347</v>
      </c>
      <c r="B33" s="6" t="s">
        <v>1535</v>
      </c>
      <c r="C33" s="6" t="s">
        <v>1536</v>
      </c>
      <c r="D33" s="6" t="s">
        <v>1537</v>
      </c>
      <c r="E33" s="6" t="s">
        <v>1538</v>
      </c>
    </row>
    <row r="34" spans="1:5" x14ac:dyDescent="0.25">
      <c r="A34" t="s">
        <v>1352</v>
      </c>
      <c r="B34" s="6" t="s">
        <v>224</v>
      </c>
      <c r="C34" s="6" t="s">
        <v>224</v>
      </c>
      <c r="D34" s="6" t="s">
        <v>1539</v>
      </c>
      <c r="E34" s="6" t="s">
        <v>224</v>
      </c>
    </row>
    <row r="35" spans="1:5" x14ac:dyDescent="0.25">
      <c r="A35" t="s">
        <v>1354</v>
      </c>
      <c r="B35" s="6" t="s">
        <v>1540</v>
      </c>
      <c r="C35" s="6" t="s">
        <v>1541</v>
      </c>
      <c r="D35" s="6" t="s">
        <v>1542</v>
      </c>
      <c r="E35" s="6" t="s">
        <v>1543</v>
      </c>
    </row>
    <row r="36" spans="1:5" x14ac:dyDescent="0.25">
      <c r="A36" t="s">
        <v>1358</v>
      </c>
      <c r="B36" s="6" t="s">
        <v>1544</v>
      </c>
      <c r="C36" s="6" t="s">
        <v>1545</v>
      </c>
      <c r="D36" s="6" t="s">
        <v>1546</v>
      </c>
      <c r="E36" s="6" t="s">
        <v>1289</v>
      </c>
    </row>
    <row r="37" spans="1:5" x14ac:dyDescent="0.25">
      <c r="A37" t="s">
        <v>1363</v>
      </c>
      <c r="B37" s="6" t="s">
        <v>1547</v>
      </c>
      <c r="C37" s="6" t="s">
        <v>1548</v>
      </c>
      <c r="D37" s="6" t="s">
        <v>1549</v>
      </c>
      <c r="E37" s="6" t="s">
        <v>1550</v>
      </c>
    </row>
    <row r="38" spans="1:5" x14ac:dyDescent="0.25">
      <c r="A38" t="s">
        <v>1368</v>
      </c>
      <c r="B38" s="6" t="s">
        <v>1551</v>
      </c>
      <c r="C38" s="6" t="s">
        <v>1552</v>
      </c>
      <c r="D38" s="6" t="s">
        <v>1553</v>
      </c>
      <c r="E38" s="6" t="s">
        <v>1554</v>
      </c>
    </row>
    <row r="39" spans="1:5" x14ac:dyDescent="0.25">
      <c r="A39" t="s">
        <v>1373</v>
      </c>
      <c r="B39" s="6" t="s">
        <v>1555</v>
      </c>
      <c r="C39" s="6" t="s">
        <v>1556</v>
      </c>
      <c r="D39" s="6" t="s">
        <v>1557</v>
      </c>
      <c r="E39" s="6" t="s">
        <v>1558</v>
      </c>
    </row>
    <row r="40" spans="1:5" x14ac:dyDescent="0.25">
      <c r="A40" t="s">
        <v>1378</v>
      </c>
      <c r="B40" s="6" t="s">
        <v>1559</v>
      </c>
      <c r="C40" s="6" t="s">
        <v>1560</v>
      </c>
      <c r="D40" s="6" t="s">
        <v>1561</v>
      </c>
      <c r="E40" s="6" t="s">
        <v>1562</v>
      </c>
    </row>
    <row r="41" spans="1:5" x14ac:dyDescent="0.25">
      <c r="A41" t="s">
        <v>1383</v>
      </c>
      <c r="B41" s="6" t="s">
        <v>1563</v>
      </c>
      <c r="C41" s="6" t="s">
        <v>1564</v>
      </c>
      <c r="D41" s="6" t="s">
        <v>1565</v>
      </c>
      <c r="E41" s="6" t="s">
        <v>1566</v>
      </c>
    </row>
    <row r="42" spans="1:5" x14ac:dyDescent="0.25">
      <c r="A42" t="s">
        <v>1388</v>
      </c>
      <c r="B42" s="6" t="s">
        <v>1567</v>
      </c>
      <c r="C42" s="6" t="s">
        <v>1568</v>
      </c>
      <c r="D42" s="6" t="s">
        <v>1569</v>
      </c>
      <c r="E42" s="6" t="s">
        <v>1570</v>
      </c>
    </row>
    <row r="43" spans="1:5" x14ac:dyDescent="0.25">
      <c r="A43" t="s">
        <v>1393</v>
      </c>
      <c r="B43" s="6" t="s">
        <v>1571</v>
      </c>
      <c r="C43" s="6" t="s">
        <v>1572</v>
      </c>
      <c r="D43" s="6" t="s">
        <v>1573</v>
      </c>
      <c r="E43" s="6" t="s">
        <v>1574</v>
      </c>
    </row>
    <row r="44" spans="1:5" x14ac:dyDescent="0.25">
      <c r="A44" t="s">
        <v>1398</v>
      </c>
      <c r="B44" s="6" t="s">
        <v>1575</v>
      </c>
      <c r="C44" s="6" t="s">
        <v>1576</v>
      </c>
      <c r="D44" s="6" t="s">
        <v>1577</v>
      </c>
      <c r="E44" s="6" t="s">
        <v>1578</v>
      </c>
    </row>
    <row r="45" spans="1:5" x14ac:dyDescent="0.25">
      <c r="A45" t="s">
        <v>1403</v>
      </c>
      <c r="B45" t="s">
        <v>1579</v>
      </c>
      <c r="C45" t="s">
        <v>1580</v>
      </c>
      <c r="D45" t="s">
        <v>1581</v>
      </c>
      <c r="E45" t="s">
        <v>1582</v>
      </c>
    </row>
    <row r="46" spans="1:5" x14ac:dyDescent="0.25">
      <c r="A46" t="s">
        <v>451</v>
      </c>
      <c r="B46" t="s">
        <v>1583</v>
      </c>
      <c r="C46" t="s">
        <v>1584</v>
      </c>
      <c r="D46" t="s">
        <v>1585</v>
      </c>
      <c r="E46" t="s">
        <v>1586</v>
      </c>
    </row>
    <row r="48" spans="1:5" x14ac:dyDescent="0.25">
      <c r="A48" t="s">
        <v>289</v>
      </c>
    </row>
    <row r="49" spans="1:1" x14ac:dyDescent="0.25">
      <c r="A49" t="s">
        <v>1587</v>
      </c>
    </row>
    <row r="50" spans="1:1" x14ac:dyDescent="0.25">
      <c r="A50" t="s">
        <v>457</v>
      </c>
    </row>
    <row r="51" spans="1:1" x14ac:dyDescent="0.25">
      <c r="A51" t="s">
        <v>1413</v>
      </c>
    </row>
    <row r="52" spans="1:1" x14ac:dyDescent="0.25">
      <c r="A52" t="s">
        <v>1414</v>
      </c>
    </row>
    <row r="54" spans="1:1" x14ac:dyDescent="0.25">
      <c r="A54" t="s">
        <v>297</v>
      </c>
    </row>
    <row r="55" spans="1:1" x14ac:dyDescent="0.25">
      <c r="A55" t="s">
        <v>298</v>
      </c>
    </row>
    <row r="56" spans="1:1" x14ac:dyDescent="0.25">
      <c r="A56" t="s">
        <v>299</v>
      </c>
    </row>
    <row r="57" spans="1:1" x14ac:dyDescent="0.25">
      <c r="A57" t="s">
        <v>300</v>
      </c>
    </row>
    <row r="58" spans="1:1" x14ac:dyDescent="0.25">
      <c r="A58" t="s">
        <v>301</v>
      </c>
    </row>
    <row r="59" spans="1:1" x14ac:dyDescent="0.25">
      <c r="A59" t="s">
        <v>1415</v>
      </c>
    </row>
    <row r="61" spans="1:1" x14ac:dyDescent="0.25">
      <c r="A61" t="s">
        <v>460</v>
      </c>
    </row>
    <row r="62" spans="1:1" x14ac:dyDescent="0.25">
      <c r="A62" t="s">
        <v>1416</v>
      </c>
    </row>
    <row r="63" spans="1:1" x14ac:dyDescent="0.25">
      <c r="A63" t="s">
        <v>1417</v>
      </c>
    </row>
    <row r="64" spans="1:1" x14ac:dyDescent="0.25">
      <c r="A64" t="s">
        <v>1418</v>
      </c>
    </row>
    <row r="65" spans="1:1" x14ac:dyDescent="0.25">
      <c r="A65" t="s">
        <v>1419</v>
      </c>
    </row>
  </sheetData>
  <pageMargins left="0.7" right="0.7" top="0.75" bottom="0.75" header="0.3" footer="0.3"/>
  <pageSetup paperSize="9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F65"/>
  <sheetViews>
    <sheetView workbookViewId="0"/>
  </sheetViews>
  <sheetFormatPr defaultColWidth="11.42578125" defaultRowHeight="15" x14ac:dyDescent="0.25"/>
  <cols>
    <col min="1" max="1" width="38.7109375" customWidth="1"/>
    <col min="2" max="5" width="22.7109375" customWidth="1"/>
  </cols>
  <sheetData>
    <row r="1" spans="1:6" x14ac:dyDescent="0.25">
      <c r="A1" s="4" t="s">
        <v>57</v>
      </c>
      <c r="B1" s="6"/>
      <c r="C1" s="6"/>
      <c r="D1" s="6"/>
      <c r="E1" s="6"/>
      <c r="F1" s="1" t="str">
        <f>HYPERLINK("#'INDEX'!A1", "Back to INDEX")</f>
        <v>Back to INDEX</v>
      </c>
    </row>
    <row r="2" spans="1:6" ht="63.75" x14ac:dyDescent="0.25">
      <c r="A2" s="3" t="s">
        <v>204</v>
      </c>
      <c r="B2" s="5" t="s">
        <v>211</v>
      </c>
      <c r="C2" s="5" t="s">
        <v>231</v>
      </c>
      <c r="D2" s="5" t="s">
        <v>247</v>
      </c>
      <c r="E2" s="5" t="s">
        <v>261</v>
      </c>
    </row>
    <row r="3" spans="1:6" x14ac:dyDescent="0.25">
      <c r="A3" t="s">
        <v>1203</v>
      </c>
      <c r="B3" s="6" t="s">
        <v>224</v>
      </c>
      <c r="C3" s="6" t="s">
        <v>224</v>
      </c>
      <c r="D3" s="6" t="s">
        <v>224</v>
      </c>
      <c r="E3" s="6" t="s">
        <v>224</v>
      </c>
    </row>
    <row r="4" spans="1:6" x14ac:dyDescent="0.25">
      <c r="A4" t="s">
        <v>1208</v>
      </c>
      <c r="B4" s="6" t="s">
        <v>204</v>
      </c>
      <c r="C4" s="6" t="s">
        <v>204</v>
      </c>
      <c r="D4" s="6" t="s">
        <v>204</v>
      </c>
      <c r="E4" s="6" t="s">
        <v>204</v>
      </c>
    </row>
    <row r="5" spans="1:6" x14ac:dyDescent="0.25">
      <c r="A5" t="s">
        <v>1212</v>
      </c>
      <c r="B5" s="6" t="s">
        <v>224</v>
      </c>
      <c r="C5" s="6" t="s">
        <v>224</v>
      </c>
      <c r="D5" s="6" t="s">
        <v>224</v>
      </c>
      <c r="E5" s="6" t="s">
        <v>224</v>
      </c>
    </row>
    <row r="6" spans="1:6" x14ac:dyDescent="0.25">
      <c r="A6" t="s">
        <v>1216</v>
      </c>
      <c r="B6" s="6" t="s">
        <v>224</v>
      </c>
      <c r="C6" s="6" t="s">
        <v>224</v>
      </c>
      <c r="D6" s="6" t="s">
        <v>224</v>
      </c>
      <c r="E6" s="6" t="s">
        <v>224</v>
      </c>
    </row>
    <row r="7" spans="1:6" x14ac:dyDescent="0.25">
      <c r="A7" t="s">
        <v>1220</v>
      </c>
      <c r="B7" s="6" t="s">
        <v>224</v>
      </c>
      <c r="C7" s="6" t="s">
        <v>224</v>
      </c>
      <c r="D7" s="6" t="s">
        <v>224</v>
      </c>
      <c r="E7" s="6" t="s">
        <v>224</v>
      </c>
    </row>
    <row r="8" spans="1:6" x14ac:dyDescent="0.25">
      <c r="A8" t="s">
        <v>1225</v>
      </c>
      <c r="B8" s="6" t="s">
        <v>224</v>
      </c>
      <c r="C8" s="6" t="s">
        <v>224</v>
      </c>
      <c r="D8" s="6" t="s">
        <v>224</v>
      </c>
      <c r="E8" s="6" t="s">
        <v>224</v>
      </c>
    </row>
    <row r="9" spans="1:6" x14ac:dyDescent="0.25">
      <c r="A9" t="s">
        <v>1230</v>
      </c>
      <c r="B9" s="6" t="s">
        <v>1588</v>
      </c>
      <c r="C9" s="6" t="s">
        <v>1589</v>
      </c>
      <c r="D9" s="6" t="s">
        <v>1590</v>
      </c>
      <c r="E9" s="6" t="s">
        <v>1591</v>
      </c>
    </row>
    <row r="10" spans="1:6" x14ac:dyDescent="0.25">
      <c r="A10" t="s">
        <v>1235</v>
      </c>
      <c r="B10" s="6" t="s">
        <v>1592</v>
      </c>
      <c r="C10" s="6" t="s">
        <v>1593</v>
      </c>
      <c r="D10" s="6" t="s">
        <v>1594</v>
      </c>
      <c r="E10" s="6" t="s">
        <v>1595</v>
      </c>
    </row>
    <row r="11" spans="1:6" x14ac:dyDescent="0.25">
      <c r="A11" t="s">
        <v>1240</v>
      </c>
      <c r="B11" s="6" t="s">
        <v>1596</v>
      </c>
      <c r="C11" s="6" t="s">
        <v>1597</v>
      </c>
      <c r="D11" s="6" t="s">
        <v>1598</v>
      </c>
      <c r="E11" s="6" t="s">
        <v>1599</v>
      </c>
    </row>
    <row r="12" spans="1:6" x14ac:dyDescent="0.25">
      <c r="A12" t="s">
        <v>1245</v>
      </c>
      <c r="B12" s="6" t="s">
        <v>224</v>
      </c>
      <c r="C12" s="6" t="s">
        <v>224</v>
      </c>
      <c r="D12" s="6" t="s">
        <v>224</v>
      </c>
      <c r="E12" s="6" t="s">
        <v>224</v>
      </c>
    </row>
    <row r="13" spans="1:6" x14ac:dyDescent="0.25">
      <c r="A13" t="s">
        <v>1250</v>
      </c>
      <c r="B13" s="6" t="s">
        <v>1600</v>
      </c>
      <c r="C13" s="6" t="s">
        <v>1601</v>
      </c>
      <c r="D13" s="6" t="s">
        <v>1602</v>
      </c>
      <c r="E13" s="6" t="s">
        <v>224</v>
      </c>
    </row>
    <row r="14" spans="1:6" x14ac:dyDescent="0.25">
      <c r="A14" t="s">
        <v>1255</v>
      </c>
      <c r="B14" s="6" t="s">
        <v>1603</v>
      </c>
      <c r="C14" s="6" t="s">
        <v>1604</v>
      </c>
      <c r="D14" s="6" t="s">
        <v>1605</v>
      </c>
      <c r="E14" s="6" t="s">
        <v>1606</v>
      </c>
    </row>
    <row r="15" spans="1:6" x14ac:dyDescent="0.25">
      <c r="A15" t="s">
        <v>1260</v>
      </c>
      <c r="B15" s="6" t="s">
        <v>1607</v>
      </c>
      <c r="C15" s="6" t="s">
        <v>1608</v>
      </c>
      <c r="D15" s="6" t="s">
        <v>1609</v>
      </c>
      <c r="E15" s="6" t="s">
        <v>1610</v>
      </c>
    </row>
    <row r="16" spans="1:6" x14ac:dyDescent="0.25">
      <c r="A16" t="s">
        <v>1265</v>
      </c>
      <c r="B16" s="6" t="s">
        <v>1611</v>
      </c>
      <c r="C16" s="6" t="s">
        <v>1612</v>
      </c>
      <c r="D16" s="6" t="s">
        <v>1613</v>
      </c>
      <c r="E16" s="6" t="s">
        <v>1614</v>
      </c>
    </row>
    <row r="17" spans="1:5" x14ac:dyDescent="0.25">
      <c r="A17" t="s">
        <v>1270</v>
      </c>
      <c r="B17" s="6" t="s">
        <v>1615</v>
      </c>
      <c r="C17" s="6" t="s">
        <v>1616</v>
      </c>
      <c r="D17" s="6" t="s">
        <v>1617</v>
      </c>
      <c r="E17" s="6" t="s">
        <v>1618</v>
      </c>
    </row>
    <row r="18" spans="1:5" x14ac:dyDescent="0.25">
      <c r="A18" t="s">
        <v>1275</v>
      </c>
      <c r="B18" s="6" t="s">
        <v>1619</v>
      </c>
      <c r="C18" s="6" t="s">
        <v>1620</v>
      </c>
      <c r="D18" s="6" t="s">
        <v>1621</v>
      </c>
      <c r="E18" s="6" t="s">
        <v>1622</v>
      </c>
    </row>
    <row r="19" spans="1:5" x14ac:dyDescent="0.25">
      <c r="A19" t="s">
        <v>1280</v>
      </c>
      <c r="B19" s="6" t="s">
        <v>1623</v>
      </c>
      <c r="C19" s="6" t="s">
        <v>1624</v>
      </c>
      <c r="D19" s="6" t="s">
        <v>1625</v>
      </c>
      <c r="E19" s="6" t="s">
        <v>1626</v>
      </c>
    </row>
    <row r="20" spans="1:5" x14ac:dyDescent="0.25">
      <c r="A20" t="s">
        <v>1285</v>
      </c>
      <c r="B20" s="6" t="s">
        <v>1627</v>
      </c>
      <c r="C20" s="6" t="s">
        <v>1628</v>
      </c>
      <c r="D20" s="6" t="s">
        <v>1629</v>
      </c>
      <c r="E20" s="6" t="s">
        <v>1630</v>
      </c>
    </row>
    <row r="21" spans="1:5" x14ac:dyDescent="0.25">
      <c r="A21" t="s">
        <v>1290</v>
      </c>
      <c r="B21" s="6" t="s">
        <v>1631</v>
      </c>
      <c r="C21" s="6" t="s">
        <v>1632</v>
      </c>
      <c r="D21" s="6" t="s">
        <v>1633</v>
      </c>
      <c r="E21" s="6" t="s">
        <v>1634</v>
      </c>
    </row>
    <row r="22" spans="1:5" x14ac:dyDescent="0.25">
      <c r="A22" t="s">
        <v>1295</v>
      </c>
      <c r="B22" s="6" t="s">
        <v>224</v>
      </c>
      <c r="C22" s="6" t="s">
        <v>224</v>
      </c>
      <c r="D22" s="6" t="s">
        <v>224</v>
      </c>
      <c r="E22" s="6" t="s">
        <v>224</v>
      </c>
    </row>
    <row r="23" spans="1:5" x14ac:dyDescent="0.25">
      <c r="A23" t="s">
        <v>1300</v>
      </c>
      <c r="B23" s="6" t="s">
        <v>1635</v>
      </c>
      <c r="C23" s="6" t="s">
        <v>1636</v>
      </c>
      <c r="D23" s="6" t="s">
        <v>1637</v>
      </c>
      <c r="E23" s="6" t="s">
        <v>1638</v>
      </c>
    </row>
    <row r="24" spans="1:5" x14ac:dyDescent="0.25">
      <c r="A24" t="s">
        <v>1305</v>
      </c>
      <c r="B24" s="6" t="s">
        <v>1639</v>
      </c>
      <c r="C24" s="6" t="s">
        <v>1640</v>
      </c>
      <c r="D24" s="6" t="s">
        <v>1641</v>
      </c>
      <c r="E24" s="6" t="s">
        <v>1642</v>
      </c>
    </row>
    <row r="25" spans="1:5" x14ac:dyDescent="0.25">
      <c r="A25" t="s">
        <v>1310</v>
      </c>
      <c r="B25" s="6" t="s">
        <v>1643</v>
      </c>
      <c r="C25" s="6" t="s">
        <v>1644</v>
      </c>
      <c r="D25" s="6" t="s">
        <v>1645</v>
      </c>
      <c r="E25" s="6" t="s">
        <v>1646</v>
      </c>
    </row>
    <row r="26" spans="1:5" x14ac:dyDescent="0.25">
      <c r="A26" t="s">
        <v>1315</v>
      </c>
      <c r="B26" s="6" t="s">
        <v>1647</v>
      </c>
      <c r="C26" s="6" t="s">
        <v>1648</v>
      </c>
      <c r="D26" s="6" t="s">
        <v>1649</v>
      </c>
      <c r="E26" s="6" t="s">
        <v>1650</v>
      </c>
    </row>
    <row r="27" spans="1:5" x14ac:dyDescent="0.25">
      <c r="A27" t="s">
        <v>1320</v>
      </c>
      <c r="B27" s="6" t="s">
        <v>224</v>
      </c>
      <c r="C27" s="6" t="s">
        <v>224</v>
      </c>
      <c r="D27" s="6" t="s">
        <v>224</v>
      </c>
      <c r="E27" s="6" t="s">
        <v>224</v>
      </c>
    </row>
    <row r="28" spans="1:5" x14ac:dyDescent="0.25">
      <c r="A28" t="s">
        <v>1322</v>
      </c>
      <c r="B28" s="6" t="s">
        <v>1651</v>
      </c>
      <c r="C28" s="6" t="s">
        <v>1652</v>
      </c>
      <c r="D28" s="6" t="s">
        <v>1653</v>
      </c>
      <c r="E28" s="6" t="s">
        <v>1654</v>
      </c>
    </row>
    <row r="29" spans="1:5" x14ac:dyDescent="0.25">
      <c r="A29" t="s">
        <v>1327</v>
      </c>
      <c r="B29" s="6" t="s">
        <v>1655</v>
      </c>
      <c r="C29" s="6" t="s">
        <v>1656</v>
      </c>
      <c r="D29" s="6" t="s">
        <v>1657</v>
      </c>
      <c r="E29" s="6" t="s">
        <v>1658</v>
      </c>
    </row>
    <row r="30" spans="1:5" x14ac:dyDescent="0.25">
      <c r="A30" t="s">
        <v>1332</v>
      </c>
      <c r="B30" s="6" t="s">
        <v>1659</v>
      </c>
      <c r="C30" s="6" t="s">
        <v>1660</v>
      </c>
      <c r="D30" s="6" t="s">
        <v>1661</v>
      </c>
      <c r="E30" s="6" t="s">
        <v>1662</v>
      </c>
    </row>
    <row r="31" spans="1:5" x14ac:dyDescent="0.25">
      <c r="A31" t="s">
        <v>1337</v>
      </c>
      <c r="B31" s="6" t="s">
        <v>1663</v>
      </c>
      <c r="C31" s="6" t="s">
        <v>1664</v>
      </c>
      <c r="D31" s="6" t="s">
        <v>1665</v>
      </c>
      <c r="E31" s="6" t="s">
        <v>1666</v>
      </c>
    </row>
    <row r="32" spans="1:5" x14ac:dyDescent="0.25">
      <c r="A32" t="s">
        <v>1342</v>
      </c>
      <c r="B32" s="6" t="s">
        <v>204</v>
      </c>
      <c r="C32" s="6" t="s">
        <v>204</v>
      </c>
      <c r="D32" s="6" t="s">
        <v>204</v>
      </c>
      <c r="E32" s="6" t="s">
        <v>204</v>
      </c>
    </row>
    <row r="33" spans="1:5" x14ac:dyDescent="0.25">
      <c r="A33" t="s">
        <v>1347</v>
      </c>
      <c r="B33" s="6" t="s">
        <v>224</v>
      </c>
      <c r="C33" s="6" t="s">
        <v>1667</v>
      </c>
      <c r="D33" s="6" t="s">
        <v>1668</v>
      </c>
      <c r="E33" s="6" t="s">
        <v>224</v>
      </c>
    </row>
    <row r="34" spans="1:5" x14ac:dyDescent="0.25">
      <c r="A34" t="s">
        <v>1352</v>
      </c>
      <c r="B34" s="6" t="s">
        <v>204</v>
      </c>
      <c r="C34" s="6" t="s">
        <v>224</v>
      </c>
      <c r="D34" s="6" t="s">
        <v>224</v>
      </c>
      <c r="E34" s="6" t="s">
        <v>204</v>
      </c>
    </row>
    <row r="35" spans="1:5" x14ac:dyDescent="0.25">
      <c r="A35" t="s">
        <v>1354</v>
      </c>
      <c r="B35" s="6" t="s">
        <v>1669</v>
      </c>
      <c r="C35" s="6" t="s">
        <v>1670</v>
      </c>
      <c r="D35" s="6" t="s">
        <v>1671</v>
      </c>
      <c r="E35" s="6" t="s">
        <v>1672</v>
      </c>
    </row>
    <row r="36" spans="1:5" x14ac:dyDescent="0.25">
      <c r="A36" t="s">
        <v>1358</v>
      </c>
      <c r="B36" s="6" t="s">
        <v>1673</v>
      </c>
      <c r="C36" s="6" t="s">
        <v>1674</v>
      </c>
      <c r="D36" s="6" t="s">
        <v>1675</v>
      </c>
      <c r="E36" s="6" t="s">
        <v>1676</v>
      </c>
    </row>
    <row r="37" spans="1:5" x14ac:dyDescent="0.25">
      <c r="A37" t="s">
        <v>1363</v>
      </c>
      <c r="B37" s="6" t="s">
        <v>1677</v>
      </c>
      <c r="C37" s="6" t="s">
        <v>1678</v>
      </c>
      <c r="D37" s="6" t="s">
        <v>1679</v>
      </c>
      <c r="E37" s="6" t="s">
        <v>1680</v>
      </c>
    </row>
    <row r="38" spans="1:5" x14ac:dyDescent="0.25">
      <c r="A38" t="s">
        <v>1368</v>
      </c>
      <c r="B38" s="6" t="s">
        <v>1681</v>
      </c>
      <c r="C38" s="6" t="s">
        <v>1682</v>
      </c>
      <c r="D38" s="6" t="s">
        <v>1683</v>
      </c>
      <c r="E38" s="6" t="s">
        <v>224</v>
      </c>
    </row>
    <row r="39" spans="1:5" x14ac:dyDescent="0.25">
      <c r="A39" t="s">
        <v>1373</v>
      </c>
      <c r="B39" s="6" t="s">
        <v>1684</v>
      </c>
      <c r="C39" s="6" t="s">
        <v>1685</v>
      </c>
      <c r="D39" s="6" t="s">
        <v>1686</v>
      </c>
      <c r="E39" s="6" t="s">
        <v>1687</v>
      </c>
    </row>
    <row r="40" spans="1:5" x14ac:dyDescent="0.25">
      <c r="A40" t="s">
        <v>1378</v>
      </c>
      <c r="B40" s="6" t="s">
        <v>1688</v>
      </c>
      <c r="C40" s="6" t="s">
        <v>1689</v>
      </c>
      <c r="D40" s="6" t="s">
        <v>1690</v>
      </c>
      <c r="E40" s="6" t="s">
        <v>1691</v>
      </c>
    </row>
    <row r="41" spans="1:5" x14ac:dyDescent="0.25">
      <c r="A41" t="s">
        <v>1383</v>
      </c>
      <c r="B41" s="6" t="s">
        <v>1692</v>
      </c>
      <c r="C41" s="6" t="s">
        <v>1693</v>
      </c>
      <c r="D41" s="6" t="s">
        <v>1694</v>
      </c>
      <c r="E41" s="6" t="s">
        <v>224</v>
      </c>
    </row>
    <row r="42" spans="1:5" x14ac:dyDescent="0.25">
      <c r="A42" t="s">
        <v>1388</v>
      </c>
      <c r="B42" s="6" t="s">
        <v>1695</v>
      </c>
      <c r="C42" s="6" t="s">
        <v>1696</v>
      </c>
      <c r="D42" s="6" t="s">
        <v>1697</v>
      </c>
      <c r="E42" s="6" t="s">
        <v>1698</v>
      </c>
    </row>
    <row r="43" spans="1:5" x14ac:dyDescent="0.25">
      <c r="A43" t="s">
        <v>1393</v>
      </c>
      <c r="B43" s="6" t="s">
        <v>1699</v>
      </c>
      <c r="C43" s="6" t="s">
        <v>1700</v>
      </c>
      <c r="D43" s="6" t="s">
        <v>1701</v>
      </c>
      <c r="E43" s="6" t="s">
        <v>224</v>
      </c>
    </row>
    <row r="44" spans="1:5" x14ac:dyDescent="0.25">
      <c r="A44" t="s">
        <v>1398</v>
      </c>
      <c r="B44" s="6" t="s">
        <v>1702</v>
      </c>
      <c r="C44" s="6" t="s">
        <v>1703</v>
      </c>
      <c r="D44" s="6" t="s">
        <v>1704</v>
      </c>
      <c r="E44" s="6" t="s">
        <v>1705</v>
      </c>
    </row>
    <row r="45" spans="1:5" x14ac:dyDescent="0.25">
      <c r="A45" t="s">
        <v>1403</v>
      </c>
      <c r="B45" t="s">
        <v>1706</v>
      </c>
      <c r="C45" t="s">
        <v>1707</v>
      </c>
      <c r="D45" t="s">
        <v>1708</v>
      </c>
      <c r="E45" t="s">
        <v>1709</v>
      </c>
    </row>
    <row r="46" spans="1:5" x14ac:dyDescent="0.25">
      <c r="A46" t="s">
        <v>451</v>
      </c>
      <c r="B46" t="s">
        <v>1408</v>
      </c>
      <c r="C46" t="s">
        <v>1710</v>
      </c>
      <c r="D46" t="s">
        <v>536</v>
      </c>
      <c r="E46" t="s">
        <v>1711</v>
      </c>
    </row>
    <row r="48" spans="1:5" x14ac:dyDescent="0.25">
      <c r="A48" t="s">
        <v>289</v>
      </c>
    </row>
    <row r="49" spans="1:1" x14ac:dyDescent="0.25">
      <c r="A49" t="s">
        <v>1712</v>
      </c>
    </row>
    <row r="50" spans="1:1" x14ac:dyDescent="0.25">
      <c r="A50" t="s">
        <v>457</v>
      </c>
    </row>
    <row r="51" spans="1:1" x14ac:dyDescent="0.25">
      <c r="A51" t="s">
        <v>1413</v>
      </c>
    </row>
    <row r="52" spans="1:1" x14ac:dyDescent="0.25">
      <c r="A52" t="s">
        <v>1414</v>
      </c>
    </row>
    <row r="54" spans="1:1" x14ac:dyDescent="0.25">
      <c r="A54" t="s">
        <v>297</v>
      </c>
    </row>
    <row r="55" spans="1:1" x14ac:dyDescent="0.25">
      <c r="A55" t="s">
        <v>298</v>
      </c>
    </row>
    <row r="56" spans="1:1" x14ac:dyDescent="0.25">
      <c r="A56" t="s">
        <v>299</v>
      </c>
    </row>
    <row r="57" spans="1:1" x14ac:dyDescent="0.25">
      <c r="A57" t="s">
        <v>300</v>
      </c>
    </row>
    <row r="58" spans="1:1" x14ac:dyDescent="0.25">
      <c r="A58" t="s">
        <v>301</v>
      </c>
    </row>
    <row r="59" spans="1:1" x14ac:dyDescent="0.25">
      <c r="A59" t="s">
        <v>1415</v>
      </c>
    </row>
    <row r="61" spans="1:1" x14ac:dyDescent="0.25">
      <c r="A61" t="s">
        <v>460</v>
      </c>
    </row>
    <row r="62" spans="1:1" x14ac:dyDescent="0.25">
      <c r="A62" t="s">
        <v>1416</v>
      </c>
    </row>
    <row r="63" spans="1:1" x14ac:dyDescent="0.25">
      <c r="A63" t="s">
        <v>1417</v>
      </c>
    </row>
    <row r="64" spans="1:1" x14ac:dyDescent="0.25">
      <c r="A64" t="s">
        <v>1418</v>
      </c>
    </row>
    <row r="65" spans="1:1" x14ac:dyDescent="0.25">
      <c r="A65" t="s">
        <v>1419</v>
      </c>
    </row>
  </sheetData>
  <pageMargins left="0.7" right="0.7" top="0.75" bottom="0.75" header="0.3" footer="0.3"/>
  <pageSetup paperSize="9" orientation="portrait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107"/>
  <sheetViews>
    <sheetView workbookViewId="0"/>
  </sheetViews>
  <sheetFormatPr defaultColWidth="11.42578125" defaultRowHeight="15" x14ac:dyDescent="0.25"/>
  <cols>
    <col min="1" max="1" width="54.7109375" customWidth="1"/>
    <col min="2" max="5" width="22.7109375" customWidth="1"/>
  </cols>
  <sheetData>
    <row r="1" spans="1:6" x14ac:dyDescent="0.25">
      <c r="A1" s="4" t="s">
        <v>59</v>
      </c>
      <c r="B1" s="6"/>
      <c r="C1" s="6"/>
      <c r="D1" s="6"/>
      <c r="E1" s="6"/>
      <c r="F1" s="1" t="str">
        <f>HYPERLINK("#'INDEX'!A1", "Back to INDEX")</f>
        <v>Back to INDEX</v>
      </c>
    </row>
    <row r="2" spans="1:6" ht="63.75" x14ac:dyDescent="0.25">
      <c r="A2" s="3" t="s">
        <v>204</v>
      </c>
      <c r="B2" s="5" t="s">
        <v>211</v>
      </c>
      <c r="C2" s="5" t="s">
        <v>231</v>
      </c>
      <c r="D2" s="5" t="s">
        <v>247</v>
      </c>
      <c r="E2" s="5" t="s">
        <v>261</v>
      </c>
    </row>
    <row r="3" spans="1:6" x14ac:dyDescent="0.25">
      <c r="A3" t="s">
        <v>1713</v>
      </c>
      <c r="B3" s="6" t="s">
        <v>1714</v>
      </c>
      <c r="C3" s="6" t="s">
        <v>1715</v>
      </c>
      <c r="D3" s="6" t="s">
        <v>1716</v>
      </c>
      <c r="E3" s="6" t="s">
        <v>1717</v>
      </c>
    </row>
    <row r="4" spans="1:6" x14ac:dyDescent="0.25">
      <c r="A4" t="s">
        <v>1718</v>
      </c>
      <c r="B4" s="6" t="s">
        <v>1719</v>
      </c>
      <c r="C4" s="6" t="s">
        <v>1720</v>
      </c>
      <c r="D4" s="6" t="s">
        <v>1721</v>
      </c>
      <c r="E4" s="6" t="s">
        <v>224</v>
      </c>
    </row>
    <row r="5" spans="1:6" x14ac:dyDescent="0.25">
      <c r="A5" t="s">
        <v>1722</v>
      </c>
      <c r="B5" s="6" t="s">
        <v>204</v>
      </c>
      <c r="C5" s="6" t="s">
        <v>204</v>
      </c>
      <c r="D5" s="6" t="s">
        <v>204</v>
      </c>
      <c r="E5" s="6" t="s">
        <v>204</v>
      </c>
    </row>
    <row r="6" spans="1:6" x14ac:dyDescent="0.25">
      <c r="A6" t="s">
        <v>1723</v>
      </c>
      <c r="B6" s="6" t="s">
        <v>224</v>
      </c>
      <c r="C6" s="6" t="s">
        <v>224</v>
      </c>
      <c r="D6" s="6" t="s">
        <v>224</v>
      </c>
      <c r="E6" s="6" t="s">
        <v>204</v>
      </c>
    </row>
    <row r="7" spans="1:6" x14ac:dyDescent="0.25">
      <c r="A7" t="s">
        <v>1724</v>
      </c>
      <c r="B7" s="6" t="s">
        <v>1725</v>
      </c>
      <c r="C7" s="6" t="s">
        <v>1726</v>
      </c>
      <c r="D7" s="6" t="s">
        <v>1727</v>
      </c>
      <c r="E7" s="6" t="s">
        <v>224</v>
      </c>
    </row>
    <row r="8" spans="1:6" x14ac:dyDescent="0.25">
      <c r="A8" t="s">
        <v>1728</v>
      </c>
      <c r="B8" s="6" t="s">
        <v>1729</v>
      </c>
      <c r="C8" s="6" t="s">
        <v>1730</v>
      </c>
      <c r="D8" s="6" t="s">
        <v>1731</v>
      </c>
      <c r="E8" s="6" t="s">
        <v>224</v>
      </c>
    </row>
    <row r="9" spans="1:6" x14ac:dyDescent="0.25">
      <c r="A9" t="s">
        <v>1732</v>
      </c>
      <c r="B9" s="6" t="s">
        <v>204</v>
      </c>
      <c r="C9" s="6" t="s">
        <v>204</v>
      </c>
      <c r="D9" s="6" t="s">
        <v>204</v>
      </c>
      <c r="E9" s="6" t="s">
        <v>204</v>
      </c>
    </row>
    <row r="10" spans="1:6" x14ac:dyDescent="0.25">
      <c r="A10" t="s">
        <v>1733</v>
      </c>
      <c r="B10" s="6" t="s">
        <v>224</v>
      </c>
      <c r="C10" s="6" t="s">
        <v>1734</v>
      </c>
      <c r="D10" s="6" t="s">
        <v>1735</v>
      </c>
      <c r="E10" s="6" t="s">
        <v>224</v>
      </c>
    </row>
    <row r="11" spans="1:6" x14ac:dyDescent="0.25">
      <c r="A11" t="s">
        <v>1736</v>
      </c>
      <c r="B11" s="6" t="s">
        <v>204</v>
      </c>
      <c r="C11" s="6" t="s">
        <v>224</v>
      </c>
      <c r="D11" s="6" t="s">
        <v>224</v>
      </c>
      <c r="E11" s="6" t="s">
        <v>204</v>
      </c>
    </row>
    <row r="12" spans="1:6" x14ac:dyDescent="0.25">
      <c r="A12" t="s">
        <v>1737</v>
      </c>
      <c r="B12" s="6" t="s">
        <v>224</v>
      </c>
      <c r="C12" s="6" t="s">
        <v>224</v>
      </c>
      <c r="D12" s="6" t="s">
        <v>224</v>
      </c>
      <c r="E12" s="6" t="s">
        <v>224</v>
      </c>
    </row>
    <row r="13" spans="1:6" x14ac:dyDescent="0.25">
      <c r="A13" t="s">
        <v>1738</v>
      </c>
      <c r="B13" s="6" t="s">
        <v>204</v>
      </c>
      <c r="C13" s="6" t="s">
        <v>204</v>
      </c>
      <c r="D13" s="6" t="s">
        <v>204</v>
      </c>
      <c r="E13" s="6" t="s">
        <v>204</v>
      </c>
    </row>
    <row r="14" spans="1:6" x14ac:dyDescent="0.25">
      <c r="A14" t="s">
        <v>1739</v>
      </c>
      <c r="B14" s="6" t="s">
        <v>224</v>
      </c>
      <c r="C14" s="6" t="s">
        <v>224</v>
      </c>
      <c r="D14" s="6" t="s">
        <v>224</v>
      </c>
      <c r="E14" s="6" t="s">
        <v>224</v>
      </c>
    </row>
    <row r="15" spans="1:6" x14ac:dyDescent="0.25">
      <c r="A15" t="s">
        <v>1740</v>
      </c>
      <c r="B15" s="6" t="s">
        <v>204</v>
      </c>
      <c r="C15" s="6" t="s">
        <v>204</v>
      </c>
      <c r="D15" s="6" t="s">
        <v>204</v>
      </c>
      <c r="E15" s="6" t="s">
        <v>204</v>
      </c>
    </row>
    <row r="16" spans="1:6" x14ac:dyDescent="0.25">
      <c r="A16" t="s">
        <v>1741</v>
      </c>
      <c r="B16" s="6" t="s">
        <v>1742</v>
      </c>
      <c r="C16" s="6" t="s">
        <v>1743</v>
      </c>
      <c r="D16" s="6" t="s">
        <v>1744</v>
      </c>
      <c r="E16" s="6" t="s">
        <v>1745</v>
      </c>
    </row>
    <row r="17" spans="1:5" x14ac:dyDescent="0.25">
      <c r="A17" t="s">
        <v>1746</v>
      </c>
      <c r="B17" s="6" t="s">
        <v>204</v>
      </c>
      <c r="C17" s="6" t="s">
        <v>204</v>
      </c>
      <c r="D17" s="6" t="s">
        <v>204</v>
      </c>
      <c r="E17" s="6" t="s">
        <v>204</v>
      </c>
    </row>
    <row r="18" spans="1:5" x14ac:dyDescent="0.25">
      <c r="A18" t="s">
        <v>1747</v>
      </c>
      <c r="B18" s="6" t="s">
        <v>204</v>
      </c>
      <c r="C18" s="6" t="s">
        <v>204</v>
      </c>
      <c r="D18" s="6" t="s">
        <v>204</v>
      </c>
      <c r="E18" s="6" t="s">
        <v>204</v>
      </c>
    </row>
    <row r="19" spans="1:5" x14ac:dyDescent="0.25">
      <c r="A19" t="s">
        <v>1748</v>
      </c>
      <c r="B19" s="6" t="s">
        <v>204</v>
      </c>
      <c r="C19" s="6" t="s">
        <v>204</v>
      </c>
      <c r="D19" s="6" t="s">
        <v>204</v>
      </c>
      <c r="E19" s="6" t="s">
        <v>204</v>
      </c>
    </row>
    <row r="20" spans="1:5" x14ac:dyDescent="0.25">
      <c r="A20" t="s">
        <v>1749</v>
      </c>
      <c r="B20" s="6" t="s">
        <v>1750</v>
      </c>
      <c r="C20" s="6" t="s">
        <v>1751</v>
      </c>
      <c r="D20" s="6" t="s">
        <v>1752</v>
      </c>
      <c r="E20" s="6" t="s">
        <v>224</v>
      </c>
    </row>
    <row r="21" spans="1:5" x14ac:dyDescent="0.25">
      <c r="A21" t="s">
        <v>1753</v>
      </c>
      <c r="B21" s="6" t="s">
        <v>204</v>
      </c>
      <c r="C21" s="6" t="s">
        <v>204</v>
      </c>
      <c r="D21" s="6" t="s">
        <v>204</v>
      </c>
      <c r="E21" s="6" t="s">
        <v>204</v>
      </c>
    </row>
    <row r="22" spans="1:5" x14ac:dyDescent="0.25">
      <c r="A22" t="s">
        <v>1754</v>
      </c>
      <c r="B22" s="6" t="s">
        <v>204</v>
      </c>
      <c r="C22" s="6" t="s">
        <v>204</v>
      </c>
      <c r="D22" s="6" t="s">
        <v>204</v>
      </c>
      <c r="E22" s="6" t="s">
        <v>204</v>
      </c>
    </row>
    <row r="23" spans="1:5" x14ac:dyDescent="0.25">
      <c r="A23" t="s">
        <v>1755</v>
      </c>
      <c r="B23" s="6" t="s">
        <v>1756</v>
      </c>
      <c r="C23" s="6" t="s">
        <v>1757</v>
      </c>
      <c r="D23" s="6" t="s">
        <v>1758</v>
      </c>
      <c r="E23" s="6" t="s">
        <v>224</v>
      </c>
    </row>
    <row r="24" spans="1:5" x14ac:dyDescent="0.25">
      <c r="A24" t="s">
        <v>1759</v>
      </c>
      <c r="B24" s="6" t="s">
        <v>224</v>
      </c>
      <c r="C24" s="6" t="s">
        <v>224</v>
      </c>
      <c r="D24" s="6" t="s">
        <v>224</v>
      </c>
      <c r="E24" s="6" t="s">
        <v>224</v>
      </c>
    </row>
    <row r="25" spans="1:5" x14ac:dyDescent="0.25">
      <c r="A25" t="s">
        <v>1760</v>
      </c>
      <c r="B25" s="6" t="s">
        <v>1761</v>
      </c>
      <c r="C25" s="6" t="s">
        <v>1762</v>
      </c>
      <c r="D25" s="6" t="s">
        <v>1763</v>
      </c>
      <c r="E25" s="6" t="s">
        <v>224</v>
      </c>
    </row>
    <row r="26" spans="1:5" x14ac:dyDescent="0.25">
      <c r="A26" t="s">
        <v>1764</v>
      </c>
      <c r="B26" s="6" t="s">
        <v>224</v>
      </c>
      <c r="C26" s="6" t="s">
        <v>224</v>
      </c>
      <c r="D26" s="6" t="s">
        <v>224</v>
      </c>
      <c r="E26" s="6" t="s">
        <v>224</v>
      </c>
    </row>
    <row r="27" spans="1:5" x14ac:dyDescent="0.25">
      <c r="A27" t="s">
        <v>1765</v>
      </c>
      <c r="B27" s="6" t="s">
        <v>1766</v>
      </c>
      <c r="C27" s="6" t="s">
        <v>1767</v>
      </c>
      <c r="D27" s="6" t="s">
        <v>1768</v>
      </c>
      <c r="E27" s="6" t="s">
        <v>224</v>
      </c>
    </row>
    <row r="28" spans="1:5" x14ac:dyDescent="0.25">
      <c r="A28" t="s">
        <v>1769</v>
      </c>
      <c r="B28" s="6" t="s">
        <v>204</v>
      </c>
      <c r="C28" s="6" t="s">
        <v>204</v>
      </c>
      <c r="D28" s="6" t="s">
        <v>204</v>
      </c>
      <c r="E28" s="6" t="s">
        <v>204</v>
      </c>
    </row>
    <row r="29" spans="1:5" x14ac:dyDescent="0.25">
      <c r="A29" t="s">
        <v>1770</v>
      </c>
      <c r="B29" s="6" t="s">
        <v>224</v>
      </c>
      <c r="C29" s="6" t="s">
        <v>224</v>
      </c>
      <c r="D29" s="6" t="s">
        <v>224</v>
      </c>
      <c r="E29" s="6" t="s">
        <v>224</v>
      </c>
    </row>
    <row r="30" spans="1:5" x14ac:dyDescent="0.25">
      <c r="A30" t="s">
        <v>1771</v>
      </c>
      <c r="B30" s="6" t="s">
        <v>224</v>
      </c>
      <c r="C30" s="6" t="s">
        <v>224</v>
      </c>
      <c r="D30" s="6" t="s">
        <v>224</v>
      </c>
      <c r="E30" s="6" t="s">
        <v>204</v>
      </c>
    </row>
    <row r="31" spans="1:5" x14ac:dyDescent="0.25">
      <c r="A31" t="s">
        <v>1772</v>
      </c>
      <c r="B31" s="6" t="s">
        <v>224</v>
      </c>
      <c r="C31" s="6" t="s">
        <v>224</v>
      </c>
      <c r="D31" s="6" t="s">
        <v>224</v>
      </c>
      <c r="E31" s="6" t="s">
        <v>224</v>
      </c>
    </row>
    <row r="32" spans="1:5" x14ac:dyDescent="0.25">
      <c r="A32" t="s">
        <v>1773</v>
      </c>
      <c r="B32" s="6" t="s">
        <v>1774</v>
      </c>
      <c r="C32" s="6" t="s">
        <v>1775</v>
      </c>
      <c r="D32" s="6" t="s">
        <v>1776</v>
      </c>
      <c r="E32" s="6" t="s">
        <v>224</v>
      </c>
    </row>
    <row r="33" spans="1:5" x14ac:dyDescent="0.25">
      <c r="A33" t="s">
        <v>1777</v>
      </c>
      <c r="B33" s="6" t="s">
        <v>204</v>
      </c>
      <c r="C33" s="6" t="s">
        <v>204</v>
      </c>
      <c r="D33" s="6" t="s">
        <v>204</v>
      </c>
      <c r="E33" s="6" t="s">
        <v>204</v>
      </c>
    </row>
    <row r="34" spans="1:5" x14ac:dyDescent="0.25">
      <c r="A34" t="s">
        <v>1778</v>
      </c>
      <c r="B34" s="6" t="s">
        <v>204</v>
      </c>
      <c r="C34" s="6" t="s">
        <v>204</v>
      </c>
      <c r="D34" s="6" t="s">
        <v>204</v>
      </c>
      <c r="E34" s="6" t="s">
        <v>204</v>
      </c>
    </row>
    <row r="35" spans="1:5" x14ac:dyDescent="0.25">
      <c r="A35" t="s">
        <v>1779</v>
      </c>
      <c r="B35" s="6" t="s">
        <v>204</v>
      </c>
      <c r="C35" s="6" t="s">
        <v>204</v>
      </c>
      <c r="D35" s="6" t="s">
        <v>204</v>
      </c>
      <c r="E35" s="6" t="s">
        <v>204</v>
      </c>
    </row>
    <row r="36" spans="1:5" x14ac:dyDescent="0.25">
      <c r="A36" t="s">
        <v>1780</v>
      </c>
      <c r="B36" s="6" t="s">
        <v>204</v>
      </c>
      <c r="C36" s="6" t="s">
        <v>204</v>
      </c>
      <c r="D36" s="6" t="s">
        <v>204</v>
      </c>
      <c r="E36" s="6" t="s">
        <v>204</v>
      </c>
    </row>
    <row r="37" spans="1:5" x14ac:dyDescent="0.25">
      <c r="A37" t="s">
        <v>1781</v>
      </c>
      <c r="B37" s="6" t="s">
        <v>1782</v>
      </c>
      <c r="C37" s="6" t="s">
        <v>1783</v>
      </c>
      <c r="D37" s="6" t="s">
        <v>1784</v>
      </c>
      <c r="E37" s="6" t="s">
        <v>1785</v>
      </c>
    </row>
    <row r="38" spans="1:5" x14ac:dyDescent="0.25">
      <c r="A38" t="s">
        <v>1786</v>
      </c>
      <c r="B38" s="6" t="s">
        <v>1787</v>
      </c>
      <c r="C38" s="6" t="s">
        <v>1788</v>
      </c>
      <c r="D38" s="6" t="s">
        <v>1789</v>
      </c>
      <c r="E38" s="6" t="s">
        <v>1790</v>
      </c>
    </row>
    <row r="39" spans="1:5" x14ac:dyDescent="0.25">
      <c r="A39" t="s">
        <v>1791</v>
      </c>
      <c r="B39" s="6" t="s">
        <v>1792</v>
      </c>
      <c r="C39" s="6" t="s">
        <v>1793</v>
      </c>
      <c r="D39" s="6" t="s">
        <v>1794</v>
      </c>
      <c r="E39" s="6" t="s">
        <v>224</v>
      </c>
    </row>
    <row r="40" spans="1:5" x14ac:dyDescent="0.25">
      <c r="A40" t="s">
        <v>1795</v>
      </c>
      <c r="B40" s="6" t="s">
        <v>224</v>
      </c>
      <c r="C40" s="6" t="s">
        <v>224</v>
      </c>
      <c r="D40" s="6" t="s">
        <v>224</v>
      </c>
      <c r="E40" s="6" t="s">
        <v>224</v>
      </c>
    </row>
    <row r="41" spans="1:5" x14ac:dyDescent="0.25">
      <c r="A41" t="s">
        <v>1796</v>
      </c>
      <c r="B41" s="6" t="s">
        <v>204</v>
      </c>
      <c r="C41" s="6" t="s">
        <v>204</v>
      </c>
      <c r="D41" s="6" t="s">
        <v>204</v>
      </c>
      <c r="E41" s="6" t="s">
        <v>204</v>
      </c>
    </row>
    <row r="42" spans="1:5" x14ac:dyDescent="0.25">
      <c r="A42" t="s">
        <v>1797</v>
      </c>
      <c r="B42" s="6" t="s">
        <v>1798</v>
      </c>
      <c r="C42" s="6" t="s">
        <v>1799</v>
      </c>
      <c r="D42" s="6" t="s">
        <v>1800</v>
      </c>
      <c r="E42" s="6" t="s">
        <v>224</v>
      </c>
    </row>
    <row r="43" spans="1:5" x14ac:dyDescent="0.25">
      <c r="A43" t="s">
        <v>1801</v>
      </c>
      <c r="B43" s="6" t="s">
        <v>204</v>
      </c>
      <c r="C43" s="6" t="s">
        <v>204</v>
      </c>
      <c r="D43" s="6" t="s">
        <v>204</v>
      </c>
      <c r="E43" s="6" t="s">
        <v>204</v>
      </c>
    </row>
    <row r="44" spans="1:5" x14ac:dyDescent="0.25">
      <c r="A44" t="s">
        <v>1802</v>
      </c>
      <c r="B44" s="6" t="s">
        <v>204</v>
      </c>
      <c r="C44" s="6" t="s">
        <v>204</v>
      </c>
      <c r="D44" s="6" t="s">
        <v>204</v>
      </c>
      <c r="E44" s="6" t="s">
        <v>204</v>
      </c>
    </row>
    <row r="45" spans="1:5" x14ac:dyDescent="0.25">
      <c r="A45" t="s">
        <v>1803</v>
      </c>
      <c r="B45" s="6" t="s">
        <v>1804</v>
      </c>
      <c r="C45" s="6" t="s">
        <v>1805</v>
      </c>
      <c r="D45" s="6" t="s">
        <v>1806</v>
      </c>
      <c r="E45" s="6" t="s">
        <v>1807</v>
      </c>
    </row>
    <row r="46" spans="1:5" x14ac:dyDescent="0.25">
      <c r="A46" t="s">
        <v>1808</v>
      </c>
      <c r="B46" s="6" t="s">
        <v>204</v>
      </c>
      <c r="C46" s="6" t="s">
        <v>224</v>
      </c>
      <c r="D46" s="6" t="s">
        <v>224</v>
      </c>
      <c r="E46" s="6" t="s">
        <v>204</v>
      </c>
    </row>
    <row r="47" spans="1:5" x14ac:dyDescent="0.25">
      <c r="A47" t="s">
        <v>1809</v>
      </c>
      <c r="B47" s="6" t="s">
        <v>1810</v>
      </c>
      <c r="C47" s="6" t="s">
        <v>1811</v>
      </c>
      <c r="D47" s="6" t="s">
        <v>1812</v>
      </c>
      <c r="E47" s="6" t="s">
        <v>1813</v>
      </c>
    </row>
    <row r="48" spans="1:5" x14ac:dyDescent="0.25">
      <c r="A48" t="s">
        <v>1814</v>
      </c>
      <c r="B48" s="6" t="s">
        <v>1815</v>
      </c>
      <c r="C48" s="6" t="s">
        <v>1816</v>
      </c>
      <c r="D48" s="6" t="s">
        <v>1817</v>
      </c>
      <c r="E48" s="6" t="s">
        <v>1818</v>
      </c>
    </row>
    <row r="49" spans="1:5" x14ac:dyDescent="0.25">
      <c r="A49" t="s">
        <v>1819</v>
      </c>
      <c r="B49" s="6" t="s">
        <v>224</v>
      </c>
      <c r="C49" s="6" t="s">
        <v>224</v>
      </c>
      <c r="D49" s="6" t="s">
        <v>224</v>
      </c>
      <c r="E49" s="6" t="s">
        <v>224</v>
      </c>
    </row>
    <row r="50" spans="1:5" x14ac:dyDescent="0.25">
      <c r="A50" t="s">
        <v>1820</v>
      </c>
      <c r="B50" s="6" t="s">
        <v>224</v>
      </c>
      <c r="C50" s="6" t="s">
        <v>1821</v>
      </c>
      <c r="D50" s="6" t="s">
        <v>1822</v>
      </c>
      <c r="E50" s="6" t="s">
        <v>224</v>
      </c>
    </row>
    <row r="51" spans="1:5" x14ac:dyDescent="0.25">
      <c r="A51" t="s">
        <v>1823</v>
      </c>
      <c r="B51" s="6" t="s">
        <v>224</v>
      </c>
      <c r="C51" s="6" t="s">
        <v>224</v>
      </c>
      <c r="D51" s="6" t="s">
        <v>224</v>
      </c>
      <c r="E51" s="6" t="s">
        <v>224</v>
      </c>
    </row>
    <row r="52" spans="1:5" x14ac:dyDescent="0.25">
      <c r="A52" t="s">
        <v>1824</v>
      </c>
      <c r="B52" s="6" t="s">
        <v>224</v>
      </c>
      <c r="C52" s="6" t="s">
        <v>224</v>
      </c>
      <c r="D52" s="6" t="s">
        <v>224</v>
      </c>
      <c r="E52" s="6" t="s">
        <v>224</v>
      </c>
    </row>
    <row r="53" spans="1:5" x14ac:dyDescent="0.25">
      <c r="A53" t="s">
        <v>1825</v>
      </c>
      <c r="B53" s="6" t="s">
        <v>224</v>
      </c>
      <c r="C53" s="6" t="s">
        <v>224</v>
      </c>
      <c r="D53" s="6" t="s">
        <v>224</v>
      </c>
      <c r="E53" s="6" t="s">
        <v>224</v>
      </c>
    </row>
    <row r="54" spans="1:5" x14ac:dyDescent="0.25">
      <c r="A54" t="s">
        <v>1826</v>
      </c>
      <c r="B54" s="6" t="s">
        <v>1827</v>
      </c>
      <c r="C54" s="6" t="s">
        <v>1828</v>
      </c>
      <c r="D54" s="6" t="s">
        <v>1829</v>
      </c>
      <c r="E54" s="6" t="s">
        <v>1830</v>
      </c>
    </row>
    <row r="55" spans="1:5" x14ac:dyDescent="0.25">
      <c r="A55" t="s">
        <v>1831</v>
      </c>
      <c r="B55" s="6" t="s">
        <v>1832</v>
      </c>
      <c r="C55" s="6" t="s">
        <v>1833</v>
      </c>
      <c r="D55" s="6" t="s">
        <v>1834</v>
      </c>
      <c r="E55" s="6" t="s">
        <v>1835</v>
      </c>
    </row>
    <row r="56" spans="1:5" x14ac:dyDescent="0.25">
      <c r="A56" t="s">
        <v>1836</v>
      </c>
      <c r="B56" s="6" t="s">
        <v>224</v>
      </c>
      <c r="C56" s="6" t="s">
        <v>224</v>
      </c>
      <c r="D56" s="6" t="s">
        <v>224</v>
      </c>
      <c r="E56" s="6" t="s">
        <v>224</v>
      </c>
    </row>
    <row r="57" spans="1:5" x14ac:dyDescent="0.25">
      <c r="A57" t="s">
        <v>1837</v>
      </c>
      <c r="B57" s="6" t="s">
        <v>204</v>
      </c>
      <c r="C57" s="6" t="s">
        <v>204</v>
      </c>
      <c r="D57" s="6" t="s">
        <v>204</v>
      </c>
      <c r="E57" s="6" t="s">
        <v>204</v>
      </c>
    </row>
    <row r="58" spans="1:5" x14ac:dyDescent="0.25">
      <c r="A58" t="s">
        <v>1838</v>
      </c>
      <c r="B58" s="6" t="s">
        <v>204</v>
      </c>
      <c r="C58" s="6" t="s">
        <v>204</v>
      </c>
      <c r="D58" s="6" t="s">
        <v>204</v>
      </c>
      <c r="E58" s="6" t="s">
        <v>204</v>
      </c>
    </row>
    <row r="59" spans="1:5" x14ac:dyDescent="0.25">
      <c r="A59" t="s">
        <v>1839</v>
      </c>
      <c r="B59" s="6" t="s">
        <v>204</v>
      </c>
      <c r="C59" s="6" t="s">
        <v>204</v>
      </c>
      <c r="D59" s="6" t="s">
        <v>204</v>
      </c>
      <c r="E59" s="6" t="s">
        <v>204</v>
      </c>
    </row>
    <row r="60" spans="1:5" x14ac:dyDescent="0.25">
      <c r="A60" t="s">
        <v>1840</v>
      </c>
      <c r="B60" s="6" t="s">
        <v>204</v>
      </c>
      <c r="C60" s="6" t="s">
        <v>204</v>
      </c>
      <c r="D60" s="6" t="s">
        <v>204</v>
      </c>
      <c r="E60" s="6" t="s">
        <v>204</v>
      </c>
    </row>
    <row r="61" spans="1:5" x14ac:dyDescent="0.25">
      <c r="A61" t="s">
        <v>1841</v>
      </c>
      <c r="B61" s="6" t="s">
        <v>204</v>
      </c>
      <c r="C61" s="6" t="s">
        <v>224</v>
      </c>
      <c r="D61" s="6" t="s">
        <v>224</v>
      </c>
      <c r="E61" s="6" t="s">
        <v>204</v>
      </c>
    </row>
    <row r="62" spans="1:5" x14ac:dyDescent="0.25">
      <c r="A62" t="s">
        <v>1842</v>
      </c>
      <c r="B62" s="6" t="s">
        <v>224</v>
      </c>
      <c r="C62" s="6" t="s">
        <v>224</v>
      </c>
      <c r="D62" s="6" t="s">
        <v>224</v>
      </c>
      <c r="E62" s="6" t="s">
        <v>204</v>
      </c>
    </row>
    <row r="63" spans="1:5" x14ac:dyDescent="0.25">
      <c r="A63" t="s">
        <v>1843</v>
      </c>
      <c r="B63" s="6" t="s">
        <v>1844</v>
      </c>
      <c r="C63" s="6" t="s">
        <v>1845</v>
      </c>
      <c r="D63" s="6" t="s">
        <v>1846</v>
      </c>
      <c r="E63" s="6" t="s">
        <v>224</v>
      </c>
    </row>
    <row r="64" spans="1:5" x14ac:dyDescent="0.25">
      <c r="A64" t="s">
        <v>1847</v>
      </c>
      <c r="B64" s="6" t="s">
        <v>1848</v>
      </c>
      <c r="C64" s="6" t="s">
        <v>1849</v>
      </c>
      <c r="D64" s="6" t="s">
        <v>1850</v>
      </c>
      <c r="E64" s="6" t="s">
        <v>224</v>
      </c>
    </row>
    <row r="65" spans="1:5" x14ac:dyDescent="0.25">
      <c r="A65" t="s">
        <v>1851</v>
      </c>
      <c r="B65" s="6" t="s">
        <v>224</v>
      </c>
      <c r="C65" s="6" t="s">
        <v>224</v>
      </c>
      <c r="D65" s="6" t="s">
        <v>224</v>
      </c>
      <c r="E65" s="6" t="s">
        <v>224</v>
      </c>
    </row>
    <row r="66" spans="1:5" x14ac:dyDescent="0.25">
      <c r="A66" t="s">
        <v>1852</v>
      </c>
      <c r="B66" s="6" t="s">
        <v>1853</v>
      </c>
      <c r="C66" s="6" t="s">
        <v>1854</v>
      </c>
      <c r="D66" s="6" t="s">
        <v>1855</v>
      </c>
      <c r="E66" s="6" t="s">
        <v>1856</v>
      </c>
    </row>
    <row r="67" spans="1:5" x14ac:dyDescent="0.25">
      <c r="A67" t="s">
        <v>1857</v>
      </c>
      <c r="B67" s="6" t="s">
        <v>224</v>
      </c>
      <c r="C67" s="6" t="s">
        <v>224</v>
      </c>
      <c r="D67" s="6" t="s">
        <v>224</v>
      </c>
      <c r="E67" s="6" t="s">
        <v>224</v>
      </c>
    </row>
    <row r="68" spans="1:5" x14ac:dyDescent="0.25">
      <c r="A68" t="s">
        <v>1858</v>
      </c>
      <c r="B68" s="6" t="s">
        <v>1859</v>
      </c>
      <c r="C68" s="6" t="s">
        <v>1860</v>
      </c>
      <c r="D68" s="6" t="s">
        <v>1861</v>
      </c>
      <c r="E68" s="6" t="s">
        <v>1862</v>
      </c>
    </row>
    <row r="69" spans="1:5" x14ac:dyDescent="0.25">
      <c r="A69" t="s">
        <v>1863</v>
      </c>
      <c r="B69" s="6" t="s">
        <v>224</v>
      </c>
      <c r="C69" s="6" t="s">
        <v>224</v>
      </c>
      <c r="D69" s="6" t="s">
        <v>224</v>
      </c>
      <c r="E69" s="6" t="s">
        <v>224</v>
      </c>
    </row>
    <row r="70" spans="1:5" x14ac:dyDescent="0.25">
      <c r="A70" t="s">
        <v>1864</v>
      </c>
      <c r="B70" s="6" t="s">
        <v>204</v>
      </c>
      <c r="C70" s="6" t="s">
        <v>204</v>
      </c>
      <c r="D70" s="6" t="s">
        <v>204</v>
      </c>
      <c r="E70" s="6" t="s">
        <v>204</v>
      </c>
    </row>
    <row r="71" spans="1:5" x14ac:dyDescent="0.25">
      <c r="A71" t="s">
        <v>1865</v>
      </c>
      <c r="B71" s="6" t="s">
        <v>1866</v>
      </c>
      <c r="C71" s="6" t="s">
        <v>1867</v>
      </c>
      <c r="D71" s="6" t="s">
        <v>1868</v>
      </c>
      <c r="E71" s="6" t="s">
        <v>1869</v>
      </c>
    </row>
    <row r="72" spans="1:5" x14ac:dyDescent="0.25">
      <c r="A72" t="s">
        <v>1870</v>
      </c>
      <c r="B72" s="6" t="s">
        <v>1871</v>
      </c>
      <c r="C72" s="6" t="s">
        <v>1872</v>
      </c>
      <c r="D72" s="6" t="s">
        <v>1873</v>
      </c>
      <c r="E72" s="6" t="s">
        <v>1874</v>
      </c>
    </row>
    <row r="73" spans="1:5" x14ac:dyDescent="0.25">
      <c r="A73" t="s">
        <v>1875</v>
      </c>
      <c r="B73" s="6" t="s">
        <v>1876</v>
      </c>
      <c r="C73" s="6" t="s">
        <v>1877</v>
      </c>
      <c r="D73" s="6" t="s">
        <v>1878</v>
      </c>
      <c r="E73" s="6" t="s">
        <v>1879</v>
      </c>
    </row>
    <row r="74" spans="1:5" x14ac:dyDescent="0.25">
      <c r="A74" t="s">
        <v>1880</v>
      </c>
      <c r="B74" s="6" t="s">
        <v>204</v>
      </c>
      <c r="C74" s="6" t="s">
        <v>224</v>
      </c>
      <c r="D74" s="6" t="s">
        <v>224</v>
      </c>
      <c r="E74" s="6" t="s">
        <v>204</v>
      </c>
    </row>
    <row r="75" spans="1:5" x14ac:dyDescent="0.25">
      <c r="A75" t="s">
        <v>1881</v>
      </c>
      <c r="B75" s="6" t="s">
        <v>224</v>
      </c>
      <c r="C75" s="6" t="s">
        <v>224</v>
      </c>
      <c r="D75" s="6" t="s">
        <v>1882</v>
      </c>
      <c r="E75" s="6" t="s">
        <v>224</v>
      </c>
    </row>
    <row r="76" spans="1:5" x14ac:dyDescent="0.25">
      <c r="A76" t="s">
        <v>1883</v>
      </c>
      <c r="B76" s="6" t="s">
        <v>204</v>
      </c>
      <c r="C76" s="6" t="s">
        <v>204</v>
      </c>
      <c r="D76" s="6" t="s">
        <v>204</v>
      </c>
      <c r="E76" s="6" t="s">
        <v>204</v>
      </c>
    </row>
    <row r="77" spans="1:5" x14ac:dyDescent="0.25">
      <c r="A77" t="s">
        <v>1884</v>
      </c>
      <c r="B77" s="6" t="s">
        <v>204</v>
      </c>
      <c r="C77" s="6" t="s">
        <v>204</v>
      </c>
      <c r="D77" s="6" t="s">
        <v>204</v>
      </c>
      <c r="E77" s="6" t="s">
        <v>204</v>
      </c>
    </row>
    <row r="78" spans="1:5" x14ac:dyDescent="0.25">
      <c r="A78" t="s">
        <v>1885</v>
      </c>
      <c r="B78" s="6" t="s">
        <v>204</v>
      </c>
      <c r="C78" s="6" t="s">
        <v>204</v>
      </c>
      <c r="D78" s="6" t="s">
        <v>204</v>
      </c>
      <c r="E78" s="6" t="s">
        <v>204</v>
      </c>
    </row>
    <row r="79" spans="1:5" x14ac:dyDescent="0.25">
      <c r="A79" t="s">
        <v>1886</v>
      </c>
      <c r="B79" s="6" t="s">
        <v>204</v>
      </c>
      <c r="C79" s="6" t="s">
        <v>204</v>
      </c>
      <c r="D79" s="6" t="s">
        <v>204</v>
      </c>
      <c r="E79" s="6" t="s">
        <v>204</v>
      </c>
    </row>
    <row r="80" spans="1:5" x14ac:dyDescent="0.25">
      <c r="A80" t="s">
        <v>1887</v>
      </c>
      <c r="B80" s="6" t="s">
        <v>224</v>
      </c>
      <c r="C80" s="6" t="s">
        <v>1888</v>
      </c>
      <c r="D80" s="6" t="s">
        <v>1889</v>
      </c>
      <c r="E80" s="6" t="s">
        <v>224</v>
      </c>
    </row>
    <row r="81" spans="1:5" x14ac:dyDescent="0.25">
      <c r="A81" t="s">
        <v>1890</v>
      </c>
      <c r="B81" s="6" t="s">
        <v>224</v>
      </c>
      <c r="C81" s="6" t="s">
        <v>1891</v>
      </c>
      <c r="D81" s="6" t="s">
        <v>1892</v>
      </c>
      <c r="E81" s="6" t="s">
        <v>204</v>
      </c>
    </row>
    <row r="82" spans="1:5" x14ac:dyDescent="0.25">
      <c r="A82" t="s">
        <v>1893</v>
      </c>
      <c r="B82" s="6" t="s">
        <v>1894</v>
      </c>
      <c r="C82" s="6" t="s">
        <v>1895</v>
      </c>
      <c r="D82" s="6" t="s">
        <v>1896</v>
      </c>
      <c r="E82" s="6" t="s">
        <v>224</v>
      </c>
    </row>
    <row r="83" spans="1:5" x14ac:dyDescent="0.25">
      <c r="A83" t="s">
        <v>1897</v>
      </c>
      <c r="B83" s="6" t="s">
        <v>1898</v>
      </c>
      <c r="C83" s="6" t="s">
        <v>1899</v>
      </c>
      <c r="D83" s="6" t="s">
        <v>1900</v>
      </c>
      <c r="E83" s="6" t="s">
        <v>1901</v>
      </c>
    </row>
    <row r="84" spans="1:5" x14ac:dyDescent="0.25">
      <c r="A84" t="s">
        <v>1902</v>
      </c>
      <c r="B84" s="6" t="s">
        <v>1903</v>
      </c>
      <c r="C84" s="6" t="s">
        <v>1904</v>
      </c>
      <c r="D84" s="6" t="s">
        <v>1905</v>
      </c>
      <c r="E84" s="6" t="s">
        <v>224</v>
      </c>
    </row>
    <row r="85" spans="1:5" x14ac:dyDescent="0.25">
      <c r="A85" t="s">
        <v>1906</v>
      </c>
      <c r="B85" s="6" t="s">
        <v>224</v>
      </c>
      <c r="C85" s="6" t="s">
        <v>224</v>
      </c>
      <c r="D85" s="6" t="s">
        <v>224</v>
      </c>
      <c r="E85" s="6" t="s">
        <v>224</v>
      </c>
    </row>
    <row r="86" spans="1:5" x14ac:dyDescent="0.25">
      <c r="A86" t="s">
        <v>1907</v>
      </c>
      <c r="B86" s="6" t="s">
        <v>1908</v>
      </c>
      <c r="C86" s="6" t="s">
        <v>1909</v>
      </c>
      <c r="D86" s="6" t="s">
        <v>1910</v>
      </c>
      <c r="E86" s="6" t="s">
        <v>1911</v>
      </c>
    </row>
    <row r="87" spans="1:5" x14ac:dyDescent="0.25">
      <c r="A87" t="s">
        <v>1912</v>
      </c>
      <c r="B87" t="s">
        <v>1913</v>
      </c>
      <c r="C87" t="s">
        <v>1914</v>
      </c>
      <c r="D87" t="s">
        <v>1915</v>
      </c>
      <c r="E87" t="s">
        <v>1916</v>
      </c>
    </row>
    <row r="88" spans="1:5" x14ac:dyDescent="0.25">
      <c r="A88" t="s">
        <v>451</v>
      </c>
      <c r="B88" t="s">
        <v>1917</v>
      </c>
      <c r="C88" t="s">
        <v>1918</v>
      </c>
      <c r="D88" t="s">
        <v>1919</v>
      </c>
      <c r="E88" t="s">
        <v>1167</v>
      </c>
    </row>
    <row r="90" spans="1:5" x14ac:dyDescent="0.25">
      <c r="A90" t="s">
        <v>289</v>
      </c>
    </row>
    <row r="91" spans="1:5" x14ac:dyDescent="0.25">
      <c r="A91" t="s">
        <v>1920</v>
      </c>
    </row>
    <row r="92" spans="1:5" x14ac:dyDescent="0.25">
      <c r="A92" t="s">
        <v>457</v>
      </c>
    </row>
    <row r="93" spans="1:5" x14ac:dyDescent="0.25">
      <c r="A93" t="s">
        <v>1413</v>
      </c>
    </row>
    <row r="94" spans="1:5" x14ac:dyDescent="0.25">
      <c r="A94" t="s">
        <v>1414</v>
      </c>
    </row>
    <row r="96" spans="1:5" x14ac:dyDescent="0.25">
      <c r="A96" t="s">
        <v>297</v>
      </c>
    </row>
    <row r="97" spans="1:1" x14ac:dyDescent="0.25">
      <c r="A97" t="s">
        <v>298</v>
      </c>
    </row>
    <row r="98" spans="1:1" x14ac:dyDescent="0.25">
      <c r="A98" t="s">
        <v>299</v>
      </c>
    </row>
    <row r="99" spans="1:1" x14ac:dyDescent="0.25">
      <c r="A99" t="s">
        <v>300</v>
      </c>
    </row>
    <row r="100" spans="1:1" x14ac:dyDescent="0.25">
      <c r="A100" t="s">
        <v>301</v>
      </c>
    </row>
    <row r="101" spans="1:1" x14ac:dyDescent="0.25">
      <c r="A101" t="s">
        <v>1415</v>
      </c>
    </row>
    <row r="103" spans="1:1" x14ac:dyDescent="0.25">
      <c r="A103" t="s">
        <v>460</v>
      </c>
    </row>
    <row r="104" spans="1:1" x14ac:dyDescent="0.25">
      <c r="A104" t="s">
        <v>1416</v>
      </c>
    </row>
    <row r="105" spans="1:1" x14ac:dyDescent="0.25">
      <c r="A105" t="s">
        <v>1417</v>
      </c>
    </row>
    <row r="106" spans="1:1" x14ac:dyDescent="0.25">
      <c r="A106" t="s">
        <v>1418</v>
      </c>
    </row>
    <row r="107" spans="1:1" x14ac:dyDescent="0.25">
      <c r="A107" t="s">
        <v>1419</v>
      </c>
    </row>
  </sheetData>
  <pageMargins left="0.7" right="0.7" top="0.75" bottom="0.75" header="0.3" footer="0.3"/>
  <pageSetup paperSize="9" orientation="portrait" horizontalDpi="300" verticalDpi="30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F107"/>
  <sheetViews>
    <sheetView workbookViewId="0"/>
  </sheetViews>
  <sheetFormatPr defaultColWidth="11.42578125" defaultRowHeight="15" x14ac:dyDescent="0.25"/>
  <cols>
    <col min="1" max="1" width="54.7109375" customWidth="1"/>
    <col min="2" max="5" width="22.7109375" customWidth="1"/>
  </cols>
  <sheetData>
    <row r="1" spans="1:6" x14ac:dyDescent="0.25">
      <c r="A1" s="4" t="s">
        <v>60</v>
      </c>
      <c r="B1" s="6"/>
      <c r="C1" s="6"/>
      <c r="D1" s="6"/>
      <c r="E1" s="6"/>
      <c r="F1" s="1" t="str">
        <f>HYPERLINK("#'INDEX'!A1", "Back to INDEX")</f>
        <v>Back to INDEX</v>
      </c>
    </row>
    <row r="2" spans="1:6" ht="63.75" x14ac:dyDescent="0.25">
      <c r="A2" s="3" t="s">
        <v>204</v>
      </c>
      <c r="B2" s="5" t="s">
        <v>211</v>
      </c>
      <c r="C2" s="5" t="s">
        <v>231</v>
      </c>
      <c r="D2" s="5" t="s">
        <v>247</v>
      </c>
      <c r="E2" s="5" t="s">
        <v>261</v>
      </c>
    </row>
    <row r="3" spans="1:6" x14ac:dyDescent="0.25">
      <c r="A3" t="s">
        <v>1713</v>
      </c>
      <c r="B3" s="6" t="s">
        <v>204</v>
      </c>
      <c r="C3" s="6" t="s">
        <v>204</v>
      </c>
      <c r="D3" s="6" t="s">
        <v>204</v>
      </c>
      <c r="E3" s="6" t="s">
        <v>204</v>
      </c>
    </row>
    <row r="4" spans="1:6" x14ac:dyDescent="0.25">
      <c r="A4" t="s">
        <v>1718</v>
      </c>
      <c r="B4" s="6" t="s">
        <v>204</v>
      </c>
      <c r="C4" s="6" t="s">
        <v>204</v>
      </c>
      <c r="D4" s="6" t="s">
        <v>204</v>
      </c>
      <c r="E4" s="6" t="s">
        <v>204</v>
      </c>
    </row>
    <row r="5" spans="1:6" x14ac:dyDescent="0.25">
      <c r="A5" t="s">
        <v>1722</v>
      </c>
      <c r="B5" s="6" t="s">
        <v>204</v>
      </c>
      <c r="C5" s="6" t="s">
        <v>204</v>
      </c>
      <c r="D5" s="6" t="s">
        <v>204</v>
      </c>
      <c r="E5" s="6" t="s">
        <v>204</v>
      </c>
    </row>
    <row r="6" spans="1:6" x14ac:dyDescent="0.25">
      <c r="A6" t="s">
        <v>1723</v>
      </c>
      <c r="B6" s="6" t="s">
        <v>204</v>
      </c>
      <c r="C6" s="6" t="s">
        <v>204</v>
      </c>
      <c r="D6" s="6" t="s">
        <v>204</v>
      </c>
      <c r="E6" s="6" t="s">
        <v>204</v>
      </c>
    </row>
    <row r="7" spans="1:6" x14ac:dyDescent="0.25">
      <c r="A7" t="s">
        <v>1724</v>
      </c>
      <c r="B7" s="6" t="s">
        <v>224</v>
      </c>
      <c r="C7" s="6" t="s">
        <v>224</v>
      </c>
      <c r="D7" s="6" t="s">
        <v>224</v>
      </c>
      <c r="E7" s="6" t="s">
        <v>224</v>
      </c>
    </row>
    <row r="8" spans="1:6" x14ac:dyDescent="0.25">
      <c r="A8" t="s">
        <v>1728</v>
      </c>
      <c r="B8" s="6" t="s">
        <v>1921</v>
      </c>
      <c r="C8" s="6" t="s">
        <v>1922</v>
      </c>
      <c r="D8" s="6" t="s">
        <v>1923</v>
      </c>
      <c r="E8" s="6" t="s">
        <v>1924</v>
      </c>
    </row>
    <row r="9" spans="1:6" x14ac:dyDescent="0.25">
      <c r="A9" t="s">
        <v>1732</v>
      </c>
      <c r="B9" s="6" t="s">
        <v>204</v>
      </c>
      <c r="C9" s="6" t="s">
        <v>204</v>
      </c>
      <c r="D9" s="6" t="s">
        <v>204</v>
      </c>
      <c r="E9" s="6" t="s">
        <v>204</v>
      </c>
    </row>
    <row r="10" spans="1:6" x14ac:dyDescent="0.25">
      <c r="A10" t="s">
        <v>1733</v>
      </c>
      <c r="B10" s="6" t="s">
        <v>204</v>
      </c>
      <c r="C10" s="6" t="s">
        <v>204</v>
      </c>
      <c r="D10" s="6" t="s">
        <v>204</v>
      </c>
      <c r="E10" s="6" t="s">
        <v>204</v>
      </c>
    </row>
    <row r="11" spans="1:6" x14ac:dyDescent="0.25">
      <c r="A11" t="s">
        <v>1736</v>
      </c>
      <c r="B11" s="6" t="s">
        <v>224</v>
      </c>
      <c r="C11" s="6" t="s">
        <v>224</v>
      </c>
      <c r="D11" s="6" t="s">
        <v>224</v>
      </c>
      <c r="E11" s="6" t="s">
        <v>204</v>
      </c>
    </row>
    <row r="12" spans="1:6" x14ac:dyDescent="0.25">
      <c r="A12" t="s">
        <v>1737</v>
      </c>
      <c r="B12" s="6" t="s">
        <v>1925</v>
      </c>
      <c r="C12" s="6" t="s">
        <v>1926</v>
      </c>
      <c r="D12" s="6" t="s">
        <v>1927</v>
      </c>
      <c r="E12" s="6" t="s">
        <v>1928</v>
      </c>
    </row>
    <row r="13" spans="1:6" x14ac:dyDescent="0.25">
      <c r="A13" t="s">
        <v>1738</v>
      </c>
      <c r="B13" s="6" t="s">
        <v>1929</v>
      </c>
      <c r="C13" s="6" t="s">
        <v>1930</v>
      </c>
      <c r="D13" s="6" t="s">
        <v>1931</v>
      </c>
      <c r="E13" s="6" t="s">
        <v>1932</v>
      </c>
    </row>
    <row r="14" spans="1:6" x14ac:dyDescent="0.25">
      <c r="A14" t="s">
        <v>1739</v>
      </c>
      <c r="B14" s="6" t="s">
        <v>224</v>
      </c>
      <c r="C14" s="6" t="s">
        <v>224</v>
      </c>
      <c r="D14" s="6" t="s">
        <v>224</v>
      </c>
      <c r="E14" s="6" t="s">
        <v>224</v>
      </c>
    </row>
    <row r="15" spans="1:6" x14ac:dyDescent="0.25">
      <c r="A15" t="s">
        <v>1740</v>
      </c>
      <c r="B15" s="6" t="s">
        <v>224</v>
      </c>
      <c r="C15" s="6" t="s">
        <v>224</v>
      </c>
      <c r="D15" s="6" t="s">
        <v>224</v>
      </c>
      <c r="E15" s="6" t="s">
        <v>224</v>
      </c>
    </row>
    <row r="16" spans="1:6" x14ac:dyDescent="0.25">
      <c r="A16" t="s">
        <v>1741</v>
      </c>
      <c r="B16" s="6" t="s">
        <v>204</v>
      </c>
      <c r="C16" s="6" t="s">
        <v>204</v>
      </c>
      <c r="D16" s="6" t="s">
        <v>204</v>
      </c>
      <c r="E16" s="6" t="s">
        <v>204</v>
      </c>
    </row>
    <row r="17" spans="1:5" x14ac:dyDescent="0.25">
      <c r="A17" t="s">
        <v>1746</v>
      </c>
      <c r="B17" s="6" t="s">
        <v>224</v>
      </c>
      <c r="C17" s="6" t="s">
        <v>224</v>
      </c>
      <c r="D17" s="6" t="s">
        <v>224</v>
      </c>
      <c r="E17" s="6" t="s">
        <v>204</v>
      </c>
    </row>
    <row r="18" spans="1:5" x14ac:dyDescent="0.25">
      <c r="A18" t="s">
        <v>1747</v>
      </c>
      <c r="B18" s="6" t="s">
        <v>204</v>
      </c>
      <c r="C18" s="6" t="s">
        <v>204</v>
      </c>
      <c r="D18" s="6" t="s">
        <v>204</v>
      </c>
      <c r="E18" s="6" t="s">
        <v>204</v>
      </c>
    </row>
    <row r="19" spans="1:5" x14ac:dyDescent="0.25">
      <c r="A19" t="s">
        <v>1748</v>
      </c>
      <c r="B19" s="6" t="s">
        <v>224</v>
      </c>
      <c r="C19" s="6" t="s">
        <v>224</v>
      </c>
      <c r="D19" s="6" t="s">
        <v>224</v>
      </c>
      <c r="E19" s="6" t="s">
        <v>224</v>
      </c>
    </row>
    <row r="20" spans="1:5" x14ac:dyDescent="0.25">
      <c r="A20" t="s">
        <v>1749</v>
      </c>
      <c r="B20" s="6" t="s">
        <v>224</v>
      </c>
      <c r="C20" s="6" t="s">
        <v>224</v>
      </c>
      <c r="D20" s="6" t="s">
        <v>224</v>
      </c>
      <c r="E20" s="6" t="s">
        <v>204</v>
      </c>
    </row>
    <row r="21" spans="1:5" x14ac:dyDescent="0.25">
      <c r="A21" t="s">
        <v>1753</v>
      </c>
      <c r="B21" s="6" t="s">
        <v>204</v>
      </c>
      <c r="C21" s="6" t="s">
        <v>204</v>
      </c>
      <c r="D21" s="6" t="s">
        <v>204</v>
      </c>
      <c r="E21" s="6" t="s">
        <v>204</v>
      </c>
    </row>
    <row r="22" spans="1:5" x14ac:dyDescent="0.25">
      <c r="A22" t="s">
        <v>1754</v>
      </c>
      <c r="B22" s="6" t="s">
        <v>204</v>
      </c>
      <c r="C22" s="6" t="s">
        <v>204</v>
      </c>
      <c r="D22" s="6" t="s">
        <v>204</v>
      </c>
      <c r="E22" s="6" t="s">
        <v>204</v>
      </c>
    </row>
    <row r="23" spans="1:5" x14ac:dyDescent="0.25">
      <c r="A23" t="s">
        <v>1755</v>
      </c>
      <c r="B23" s="6" t="s">
        <v>204</v>
      </c>
      <c r="C23" s="6" t="s">
        <v>204</v>
      </c>
      <c r="D23" s="6" t="s">
        <v>204</v>
      </c>
      <c r="E23" s="6" t="s">
        <v>204</v>
      </c>
    </row>
    <row r="24" spans="1:5" x14ac:dyDescent="0.25">
      <c r="A24" t="s">
        <v>1759</v>
      </c>
      <c r="B24" s="6" t="s">
        <v>224</v>
      </c>
      <c r="C24" s="6" t="s">
        <v>224</v>
      </c>
      <c r="D24" s="6" t="s">
        <v>224</v>
      </c>
      <c r="E24" s="6" t="s">
        <v>224</v>
      </c>
    </row>
    <row r="25" spans="1:5" x14ac:dyDescent="0.25">
      <c r="A25" t="s">
        <v>1760</v>
      </c>
      <c r="B25" s="6" t="s">
        <v>224</v>
      </c>
      <c r="C25" s="6" t="s">
        <v>224</v>
      </c>
      <c r="D25" s="6" t="s">
        <v>224</v>
      </c>
      <c r="E25" s="6" t="s">
        <v>204</v>
      </c>
    </row>
    <row r="26" spans="1:5" x14ac:dyDescent="0.25">
      <c r="A26" t="s">
        <v>1764</v>
      </c>
      <c r="B26" s="6" t="s">
        <v>204</v>
      </c>
      <c r="C26" s="6" t="s">
        <v>204</v>
      </c>
      <c r="D26" s="6" t="s">
        <v>204</v>
      </c>
      <c r="E26" s="6" t="s">
        <v>204</v>
      </c>
    </row>
    <row r="27" spans="1:5" x14ac:dyDescent="0.25">
      <c r="A27" t="s">
        <v>1765</v>
      </c>
      <c r="B27" s="6" t="s">
        <v>204</v>
      </c>
      <c r="C27" s="6" t="s">
        <v>204</v>
      </c>
      <c r="D27" s="6" t="s">
        <v>204</v>
      </c>
      <c r="E27" s="6" t="s">
        <v>204</v>
      </c>
    </row>
    <row r="28" spans="1:5" x14ac:dyDescent="0.25">
      <c r="A28" t="s">
        <v>1769</v>
      </c>
      <c r="B28" s="6" t="s">
        <v>204</v>
      </c>
      <c r="C28" s="6" t="s">
        <v>204</v>
      </c>
      <c r="D28" s="6" t="s">
        <v>204</v>
      </c>
      <c r="E28" s="6" t="s">
        <v>204</v>
      </c>
    </row>
    <row r="29" spans="1:5" x14ac:dyDescent="0.25">
      <c r="A29" t="s">
        <v>1770</v>
      </c>
      <c r="B29" s="6" t="s">
        <v>204</v>
      </c>
      <c r="C29" s="6" t="s">
        <v>204</v>
      </c>
      <c r="D29" s="6" t="s">
        <v>204</v>
      </c>
      <c r="E29" s="6" t="s">
        <v>204</v>
      </c>
    </row>
    <row r="30" spans="1:5" x14ac:dyDescent="0.25">
      <c r="A30" t="s">
        <v>1771</v>
      </c>
      <c r="B30" s="6" t="s">
        <v>224</v>
      </c>
      <c r="C30" s="6" t="s">
        <v>224</v>
      </c>
      <c r="D30" s="6" t="s">
        <v>224</v>
      </c>
      <c r="E30" s="6" t="s">
        <v>224</v>
      </c>
    </row>
    <row r="31" spans="1:5" x14ac:dyDescent="0.25">
      <c r="A31" t="s">
        <v>1772</v>
      </c>
      <c r="B31" s="6" t="s">
        <v>204</v>
      </c>
      <c r="C31" s="6" t="s">
        <v>204</v>
      </c>
      <c r="D31" s="6" t="s">
        <v>204</v>
      </c>
      <c r="E31" s="6" t="s">
        <v>204</v>
      </c>
    </row>
    <row r="32" spans="1:5" x14ac:dyDescent="0.25">
      <c r="A32" t="s">
        <v>1773</v>
      </c>
      <c r="B32" s="6" t="s">
        <v>1933</v>
      </c>
      <c r="C32" s="6" t="s">
        <v>1934</v>
      </c>
      <c r="D32" s="6" t="s">
        <v>1935</v>
      </c>
      <c r="E32" s="6" t="s">
        <v>224</v>
      </c>
    </row>
    <row r="33" spans="1:5" x14ac:dyDescent="0.25">
      <c r="A33" t="s">
        <v>1777</v>
      </c>
      <c r="B33" s="6" t="s">
        <v>204</v>
      </c>
      <c r="C33" s="6" t="s">
        <v>204</v>
      </c>
      <c r="D33" s="6" t="s">
        <v>204</v>
      </c>
      <c r="E33" s="6" t="s">
        <v>204</v>
      </c>
    </row>
    <row r="34" spans="1:5" x14ac:dyDescent="0.25">
      <c r="A34" t="s">
        <v>1778</v>
      </c>
      <c r="B34" s="6" t="s">
        <v>224</v>
      </c>
      <c r="C34" s="6" t="s">
        <v>224</v>
      </c>
      <c r="D34" s="6" t="s">
        <v>224</v>
      </c>
      <c r="E34" s="6" t="s">
        <v>224</v>
      </c>
    </row>
    <row r="35" spans="1:5" x14ac:dyDescent="0.25">
      <c r="A35" t="s">
        <v>1779</v>
      </c>
      <c r="B35" s="6" t="s">
        <v>204</v>
      </c>
      <c r="C35" s="6" t="s">
        <v>204</v>
      </c>
      <c r="D35" s="6" t="s">
        <v>204</v>
      </c>
      <c r="E35" s="6" t="s">
        <v>204</v>
      </c>
    </row>
    <row r="36" spans="1:5" x14ac:dyDescent="0.25">
      <c r="A36" t="s">
        <v>1780</v>
      </c>
      <c r="B36" s="6" t="s">
        <v>224</v>
      </c>
      <c r="C36" s="6" t="s">
        <v>224</v>
      </c>
      <c r="D36" s="6" t="s">
        <v>224</v>
      </c>
      <c r="E36" s="6" t="s">
        <v>204</v>
      </c>
    </row>
    <row r="37" spans="1:5" x14ac:dyDescent="0.25">
      <c r="A37" t="s">
        <v>1781</v>
      </c>
      <c r="B37" s="6" t="s">
        <v>1936</v>
      </c>
      <c r="C37" s="6" t="s">
        <v>1937</v>
      </c>
      <c r="D37" s="6" t="s">
        <v>1938</v>
      </c>
      <c r="E37" s="6" t="s">
        <v>1939</v>
      </c>
    </row>
    <row r="38" spans="1:5" x14ac:dyDescent="0.25">
      <c r="A38" t="s">
        <v>1786</v>
      </c>
      <c r="B38" s="6" t="s">
        <v>224</v>
      </c>
      <c r="C38" s="6" t="s">
        <v>224</v>
      </c>
      <c r="D38" s="6" t="s">
        <v>224</v>
      </c>
      <c r="E38" s="6" t="s">
        <v>224</v>
      </c>
    </row>
    <row r="39" spans="1:5" x14ac:dyDescent="0.25">
      <c r="A39" t="s">
        <v>1791</v>
      </c>
      <c r="B39" s="6" t="s">
        <v>224</v>
      </c>
      <c r="C39" s="6" t="s">
        <v>224</v>
      </c>
      <c r="D39" s="6" t="s">
        <v>224</v>
      </c>
      <c r="E39" s="6" t="s">
        <v>224</v>
      </c>
    </row>
    <row r="40" spans="1:5" x14ac:dyDescent="0.25">
      <c r="A40" t="s">
        <v>1795</v>
      </c>
      <c r="B40" s="6" t="s">
        <v>204</v>
      </c>
      <c r="C40" s="6" t="s">
        <v>204</v>
      </c>
      <c r="D40" s="6" t="s">
        <v>204</v>
      </c>
      <c r="E40" s="6" t="s">
        <v>204</v>
      </c>
    </row>
    <row r="41" spans="1:5" x14ac:dyDescent="0.25">
      <c r="A41" t="s">
        <v>1796</v>
      </c>
      <c r="B41" s="6" t="s">
        <v>1940</v>
      </c>
      <c r="C41" s="6" t="s">
        <v>1941</v>
      </c>
      <c r="D41" s="6" t="s">
        <v>1942</v>
      </c>
      <c r="E41" s="6" t="s">
        <v>224</v>
      </c>
    </row>
    <row r="42" spans="1:5" x14ac:dyDescent="0.25">
      <c r="A42" t="s">
        <v>1797</v>
      </c>
      <c r="B42" s="6" t="s">
        <v>1943</v>
      </c>
      <c r="C42" s="6" t="s">
        <v>1944</v>
      </c>
      <c r="D42" s="6" t="s">
        <v>1945</v>
      </c>
      <c r="E42" s="6" t="s">
        <v>1946</v>
      </c>
    </row>
    <row r="43" spans="1:5" x14ac:dyDescent="0.25">
      <c r="A43" t="s">
        <v>1801</v>
      </c>
      <c r="B43" s="6" t="s">
        <v>204</v>
      </c>
      <c r="C43" s="6" t="s">
        <v>204</v>
      </c>
      <c r="D43" s="6" t="s">
        <v>204</v>
      </c>
      <c r="E43" s="6" t="s">
        <v>204</v>
      </c>
    </row>
    <row r="44" spans="1:5" x14ac:dyDescent="0.25">
      <c r="A44" t="s">
        <v>1802</v>
      </c>
      <c r="B44" s="6" t="s">
        <v>204</v>
      </c>
      <c r="C44" s="6" t="s">
        <v>204</v>
      </c>
      <c r="D44" s="6" t="s">
        <v>204</v>
      </c>
      <c r="E44" s="6" t="s">
        <v>204</v>
      </c>
    </row>
    <row r="45" spans="1:5" x14ac:dyDescent="0.25">
      <c r="A45" t="s">
        <v>1803</v>
      </c>
      <c r="B45" s="6" t="s">
        <v>1947</v>
      </c>
      <c r="C45" s="6" t="s">
        <v>1948</v>
      </c>
      <c r="D45" s="6" t="s">
        <v>1949</v>
      </c>
      <c r="E45" s="6" t="s">
        <v>1950</v>
      </c>
    </row>
    <row r="46" spans="1:5" x14ac:dyDescent="0.25">
      <c r="A46" t="s">
        <v>1808</v>
      </c>
      <c r="B46" s="6" t="s">
        <v>224</v>
      </c>
      <c r="C46" s="6" t="s">
        <v>224</v>
      </c>
      <c r="D46" s="6" t="s">
        <v>224</v>
      </c>
      <c r="E46" s="6" t="s">
        <v>224</v>
      </c>
    </row>
    <row r="47" spans="1:5" x14ac:dyDescent="0.25">
      <c r="A47" t="s">
        <v>1809</v>
      </c>
      <c r="B47" s="6" t="s">
        <v>204</v>
      </c>
      <c r="C47" s="6" t="s">
        <v>204</v>
      </c>
      <c r="D47" s="6" t="s">
        <v>204</v>
      </c>
      <c r="E47" s="6" t="s">
        <v>204</v>
      </c>
    </row>
    <row r="48" spans="1:5" x14ac:dyDescent="0.25">
      <c r="A48" t="s">
        <v>1814</v>
      </c>
      <c r="B48" s="6" t="s">
        <v>1951</v>
      </c>
      <c r="C48" s="6" t="s">
        <v>1952</v>
      </c>
      <c r="D48" s="6" t="s">
        <v>1953</v>
      </c>
      <c r="E48" s="6" t="s">
        <v>1954</v>
      </c>
    </row>
    <row r="49" spans="1:5" x14ac:dyDescent="0.25">
      <c r="A49" t="s">
        <v>1819</v>
      </c>
      <c r="B49" s="6" t="s">
        <v>204</v>
      </c>
      <c r="C49" s="6" t="s">
        <v>204</v>
      </c>
      <c r="D49" s="6" t="s">
        <v>204</v>
      </c>
      <c r="E49" s="6" t="s">
        <v>204</v>
      </c>
    </row>
    <row r="50" spans="1:5" x14ac:dyDescent="0.25">
      <c r="A50" t="s">
        <v>1820</v>
      </c>
      <c r="B50" s="6" t="s">
        <v>224</v>
      </c>
      <c r="C50" s="6" t="s">
        <v>224</v>
      </c>
      <c r="D50" s="6" t="s">
        <v>224</v>
      </c>
      <c r="E50" s="6" t="s">
        <v>224</v>
      </c>
    </row>
    <row r="51" spans="1:5" x14ac:dyDescent="0.25">
      <c r="A51" t="s">
        <v>1823</v>
      </c>
      <c r="B51" s="6" t="s">
        <v>204</v>
      </c>
      <c r="C51" s="6" t="s">
        <v>204</v>
      </c>
      <c r="D51" s="6" t="s">
        <v>204</v>
      </c>
      <c r="E51" s="6" t="s">
        <v>204</v>
      </c>
    </row>
    <row r="52" spans="1:5" x14ac:dyDescent="0.25">
      <c r="A52" t="s">
        <v>1824</v>
      </c>
      <c r="B52" s="6" t="s">
        <v>204</v>
      </c>
      <c r="C52" s="6" t="s">
        <v>204</v>
      </c>
      <c r="D52" s="6" t="s">
        <v>204</v>
      </c>
      <c r="E52" s="6" t="s">
        <v>204</v>
      </c>
    </row>
    <row r="53" spans="1:5" x14ac:dyDescent="0.25">
      <c r="A53" t="s">
        <v>1825</v>
      </c>
      <c r="B53" s="6" t="s">
        <v>204</v>
      </c>
      <c r="C53" s="6" t="s">
        <v>204</v>
      </c>
      <c r="D53" s="6" t="s">
        <v>204</v>
      </c>
      <c r="E53" s="6" t="s">
        <v>204</v>
      </c>
    </row>
    <row r="54" spans="1:5" x14ac:dyDescent="0.25">
      <c r="A54" t="s">
        <v>1826</v>
      </c>
      <c r="B54" s="6" t="s">
        <v>1955</v>
      </c>
      <c r="C54" s="6" t="s">
        <v>1956</v>
      </c>
      <c r="D54" s="6" t="s">
        <v>1957</v>
      </c>
      <c r="E54" s="6" t="s">
        <v>1958</v>
      </c>
    </row>
    <row r="55" spans="1:5" x14ac:dyDescent="0.25">
      <c r="A55" t="s">
        <v>1831</v>
      </c>
      <c r="B55" s="6" t="s">
        <v>1959</v>
      </c>
      <c r="C55" s="6" t="s">
        <v>1960</v>
      </c>
      <c r="D55" s="6" t="s">
        <v>1961</v>
      </c>
      <c r="E55" s="6" t="s">
        <v>224</v>
      </c>
    </row>
    <row r="56" spans="1:5" x14ac:dyDescent="0.25">
      <c r="A56" t="s">
        <v>1836</v>
      </c>
      <c r="B56" s="6" t="s">
        <v>204</v>
      </c>
      <c r="C56" s="6" t="s">
        <v>204</v>
      </c>
      <c r="D56" s="6" t="s">
        <v>204</v>
      </c>
      <c r="E56" s="6" t="s">
        <v>204</v>
      </c>
    </row>
    <row r="57" spans="1:5" x14ac:dyDescent="0.25">
      <c r="A57" t="s">
        <v>1837</v>
      </c>
      <c r="B57" s="6" t="s">
        <v>224</v>
      </c>
      <c r="C57" s="6" t="s">
        <v>224</v>
      </c>
      <c r="D57" s="6" t="s">
        <v>224</v>
      </c>
      <c r="E57" s="6" t="s">
        <v>224</v>
      </c>
    </row>
    <row r="58" spans="1:5" x14ac:dyDescent="0.25">
      <c r="A58" t="s">
        <v>1838</v>
      </c>
      <c r="B58" s="6" t="s">
        <v>224</v>
      </c>
      <c r="C58" s="6" t="s">
        <v>224</v>
      </c>
      <c r="D58" s="6" t="s">
        <v>224</v>
      </c>
      <c r="E58" s="6" t="s">
        <v>224</v>
      </c>
    </row>
    <row r="59" spans="1:5" x14ac:dyDescent="0.25">
      <c r="A59" t="s">
        <v>1839</v>
      </c>
      <c r="B59" s="6" t="s">
        <v>204</v>
      </c>
      <c r="C59" s="6" t="s">
        <v>204</v>
      </c>
      <c r="D59" s="6" t="s">
        <v>204</v>
      </c>
      <c r="E59" s="6" t="s">
        <v>204</v>
      </c>
    </row>
    <row r="60" spans="1:5" x14ac:dyDescent="0.25">
      <c r="A60" t="s">
        <v>1840</v>
      </c>
      <c r="B60" s="6" t="s">
        <v>204</v>
      </c>
      <c r="C60" s="6" t="s">
        <v>204</v>
      </c>
      <c r="D60" s="6" t="s">
        <v>204</v>
      </c>
      <c r="E60" s="6" t="s">
        <v>204</v>
      </c>
    </row>
    <row r="61" spans="1:5" x14ac:dyDescent="0.25">
      <c r="A61" t="s">
        <v>1841</v>
      </c>
      <c r="B61" s="6" t="s">
        <v>204</v>
      </c>
      <c r="C61" s="6" t="s">
        <v>224</v>
      </c>
      <c r="D61" s="6" t="s">
        <v>224</v>
      </c>
      <c r="E61" s="6" t="s">
        <v>204</v>
      </c>
    </row>
    <row r="62" spans="1:5" x14ac:dyDescent="0.25">
      <c r="A62" t="s">
        <v>1842</v>
      </c>
      <c r="B62" s="6" t="s">
        <v>204</v>
      </c>
      <c r="C62" s="6" t="s">
        <v>224</v>
      </c>
      <c r="D62" s="6" t="s">
        <v>224</v>
      </c>
      <c r="E62" s="6" t="s">
        <v>204</v>
      </c>
    </row>
    <row r="63" spans="1:5" x14ac:dyDescent="0.25">
      <c r="A63" t="s">
        <v>1843</v>
      </c>
      <c r="B63" s="6" t="s">
        <v>204</v>
      </c>
      <c r="C63" s="6" t="s">
        <v>204</v>
      </c>
      <c r="D63" s="6" t="s">
        <v>204</v>
      </c>
      <c r="E63" s="6" t="s">
        <v>204</v>
      </c>
    </row>
    <row r="64" spans="1:5" x14ac:dyDescent="0.25">
      <c r="A64" t="s">
        <v>1847</v>
      </c>
      <c r="B64" s="6" t="s">
        <v>204</v>
      </c>
      <c r="C64" s="6" t="s">
        <v>224</v>
      </c>
      <c r="D64" s="6" t="s">
        <v>224</v>
      </c>
      <c r="E64" s="6" t="s">
        <v>204</v>
      </c>
    </row>
    <row r="65" spans="1:5" x14ac:dyDescent="0.25">
      <c r="A65" t="s">
        <v>1851</v>
      </c>
      <c r="B65" s="6" t="s">
        <v>224</v>
      </c>
      <c r="C65" s="6" t="s">
        <v>224</v>
      </c>
      <c r="D65" s="6" t="s">
        <v>224</v>
      </c>
      <c r="E65" s="6" t="s">
        <v>224</v>
      </c>
    </row>
    <row r="66" spans="1:5" x14ac:dyDescent="0.25">
      <c r="A66" t="s">
        <v>1852</v>
      </c>
      <c r="B66" s="6" t="s">
        <v>204</v>
      </c>
      <c r="C66" s="6" t="s">
        <v>204</v>
      </c>
      <c r="D66" s="6" t="s">
        <v>204</v>
      </c>
      <c r="E66" s="6" t="s">
        <v>204</v>
      </c>
    </row>
    <row r="67" spans="1:5" x14ac:dyDescent="0.25">
      <c r="A67" t="s">
        <v>1857</v>
      </c>
      <c r="B67" s="6" t="s">
        <v>204</v>
      </c>
      <c r="C67" s="6" t="s">
        <v>204</v>
      </c>
      <c r="D67" s="6" t="s">
        <v>204</v>
      </c>
      <c r="E67" s="6" t="s">
        <v>204</v>
      </c>
    </row>
    <row r="68" spans="1:5" x14ac:dyDescent="0.25">
      <c r="A68" t="s">
        <v>1858</v>
      </c>
      <c r="B68" s="6" t="s">
        <v>204</v>
      </c>
      <c r="C68" s="6" t="s">
        <v>204</v>
      </c>
      <c r="D68" s="6" t="s">
        <v>204</v>
      </c>
      <c r="E68" s="6" t="s">
        <v>204</v>
      </c>
    </row>
    <row r="69" spans="1:5" x14ac:dyDescent="0.25">
      <c r="A69" t="s">
        <v>1863</v>
      </c>
      <c r="B69" s="6" t="s">
        <v>224</v>
      </c>
      <c r="C69" s="6" t="s">
        <v>224</v>
      </c>
      <c r="D69" s="6" t="s">
        <v>224</v>
      </c>
      <c r="E69" s="6" t="s">
        <v>224</v>
      </c>
    </row>
    <row r="70" spans="1:5" x14ac:dyDescent="0.25">
      <c r="A70" t="s">
        <v>1864</v>
      </c>
      <c r="B70" s="6" t="s">
        <v>204</v>
      </c>
      <c r="C70" s="6" t="s">
        <v>204</v>
      </c>
      <c r="D70" s="6" t="s">
        <v>204</v>
      </c>
      <c r="E70" s="6" t="s">
        <v>204</v>
      </c>
    </row>
    <row r="71" spans="1:5" x14ac:dyDescent="0.25">
      <c r="A71" t="s">
        <v>1865</v>
      </c>
      <c r="B71" s="6" t="s">
        <v>204</v>
      </c>
      <c r="C71" s="6" t="s">
        <v>204</v>
      </c>
      <c r="D71" s="6" t="s">
        <v>204</v>
      </c>
      <c r="E71" s="6" t="s">
        <v>204</v>
      </c>
    </row>
    <row r="72" spans="1:5" x14ac:dyDescent="0.25">
      <c r="A72" t="s">
        <v>1870</v>
      </c>
      <c r="B72" s="6" t="s">
        <v>204</v>
      </c>
      <c r="C72" s="6" t="s">
        <v>204</v>
      </c>
      <c r="D72" s="6" t="s">
        <v>204</v>
      </c>
      <c r="E72" s="6" t="s">
        <v>204</v>
      </c>
    </row>
    <row r="73" spans="1:5" x14ac:dyDescent="0.25">
      <c r="A73" t="s">
        <v>1875</v>
      </c>
      <c r="B73" s="6" t="s">
        <v>204</v>
      </c>
      <c r="C73" s="6" t="s">
        <v>204</v>
      </c>
      <c r="D73" s="6" t="s">
        <v>204</v>
      </c>
      <c r="E73" s="6" t="s">
        <v>204</v>
      </c>
    </row>
    <row r="74" spans="1:5" x14ac:dyDescent="0.25">
      <c r="A74" t="s">
        <v>1880</v>
      </c>
      <c r="B74" s="6" t="s">
        <v>204</v>
      </c>
      <c r="C74" s="6" t="s">
        <v>204</v>
      </c>
      <c r="D74" s="6" t="s">
        <v>204</v>
      </c>
      <c r="E74" s="6" t="s">
        <v>204</v>
      </c>
    </row>
    <row r="75" spans="1:5" x14ac:dyDescent="0.25">
      <c r="A75" t="s">
        <v>1881</v>
      </c>
      <c r="B75" s="6" t="s">
        <v>224</v>
      </c>
      <c r="C75" s="6" t="s">
        <v>224</v>
      </c>
      <c r="D75" s="6" t="s">
        <v>224</v>
      </c>
      <c r="E75" s="6" t="s">
        <v>224</v>
      </c>
    </row>
    <row r="76" spans="1:5" x14ac:dyDescent="0.25">
      <c r="A76" t="s">
        <v>1883</v>
      </c>
      <c r="B76" s="6" t="s">
        <v>224</v>
      </c>
      <c r="C76" s="6" t="s">
        <v>224</v>
      </c>
      <c r="D76" s="6" t="s">
        <v>224</v>
      </c>
      <c r="E76" s="6" t="s">
        <v>224</v>
      </c>
    </row>
    <row r="77" spans="1:5" x14ac:dyDescent="0.25">
      <c r="A77" t="s">
        <v>1884</v>
      </c>
      <c r="B77" s="6" t="s">
        <v>1962</v>
      </c>
      <c r="C77" s="6" t="s">
        <v>1963</v>
      </c>
      <c r="D77" s="6" t="s">
        <v>1964</v>
      </c>
      <c r="E77" s="6" t="s">
        <v>1965</v>
      </c>
    </row>
    <row r="78" spans="1:5" x14ac:dyDescent="0.25">
      <c r="A78" t="s">
        <v>1885</v>
      </c>
      <c r="B78" s="6" t="s">
        <v>224</v>
      </c>
      <c r="C78" s="6" t="s">
        <v>224</v>
      </c>
      <c r="D78" s="6" t="s">
        <v>224</v>
      </c>
      <c r="E78" s="6" t="s">
        <v>204</v>
      </c>
    </row>
    <row r="79" spans="1:5" x14ac:dyDescent="0.25">
      <c r="A79" t="s">
        <v>1886</v>
      </c>
      <c r="B79" s="6" t="s">
        <v>204</v>
      </c>
      <c r="C79" s="6" t="s">
        <v>204</v>
      </c>
      <c r="D79" s="6" t="s">
        <v>204</v>
      </c>
      <c r="E79" s="6" t="s">
        <v>204</v>
      </c>
    </row>
    <row r="80" spans="1:5" x14ac:dyDescent="0.25">
      <c r="A80" t="s">
        <v>1887</v>
      </c>
      <c r="B80" s="6" t="s">
        <v>224</v>
      </c>
      <c r="C80" s="6" t="s">
        <v>224</v>
      </c>
      <c r="D80" s="6" t="s">
        <v>224</v>
      </c>
      <c r="E80" s="6" t="s">
        <v>204</v>
      </c>
    </row>
    <row r="81" spans="1:5" x14ac:dyDescent="0.25">
      <c r="A81" t="s">
        <v>1890</v>
      </c>
      <c r="B81" s="6" t="s">
        <v>204</v>
      </c>
      <c r="C81" s="6" t="s">
        <v>204</v>
      </c>
      <c r="D81" s="6" t="s">
        <v>204</v>
      </c>
      <c r="E81" s="6" t="s">
        <v>204</v>
      </c>
    </row>
    <row r="82" spans="1:5" x14ac:dyDescent="0.25">
      <c r="A82" t="s">
        <v>1893</v>
      </c>
      <c r="B82" s="6" t="s">
        <v>224</v>
      </c>
      <c r="C82" s="6" t="s">
        <v>224</v>
      </c>
      <c r="D82" s="6" t="s">
        <v>224</v>
      </c>
      <c r="E82" s="6" t="s">
        <v>224</v>
      </c>
    </row>
    <row r="83" spans="1:5" x14ac:dyDescent="0.25">
      <c r="A83" t="s">
        <v>1897</v>
      </c>
      <c r="B83" s="6" t="s">
        <v>1966</v>
      </c>
      <c r="C83" s="6" t="s">
        <v>1967</v>
      </c>
      <c r="D83" s="6" t="s">
        <v>1968</v>
      </c>
      <c r="E83" s="6" t="s">
        <v>1969</v>
      </c>
    </row>
    <row r="84" spans="1:5" x14ac:dyDescent="0.25">
      <c r="A84" t="s">
        <v>1902</v>
      </c>
      <c r="B84" s="6" t="s">
        <v>1970</v>
      </c>
      <c r="C84" s="6" t="s">
        <v>1971</v>
      </c>
      <c r="D84" s="6" t="s">
        <v>1972</v>
      </c>
      <c r="E84" s="6" t="s">
        <v>224</v>
      </c>
    </row>
    <row r="85" spans="1:5" x14ac:dyDescent="0.25">
      <c r="A85" t="s">
        <v>1906</v>
      </c>
      <c r="B85" s="6" t="s">
        <v>204</v>
      </c>
      <c r="C85" s="6" t="s">
        <v>204</v>
      </c>
      <c r="D85" s="6" t="s">
        <v>204</v>
      </c>
      <c r="E85" s="6" t="s">
        <v>204</v>
      </c>
    </row>
    <row r="86" spans="1:5" x14ac:dyDescent="0.25">
      <c r="A86" t="s">
        <v>1907</v>
      </c>
      <c r="B86" s="6" t="s">
        <v>204</v>
      </c>
      <c r="C86" s="6" t="s">
        <v>204</v>
      </c>
      <c r="D86" s="6" t="s">
        <v>204</v>
      </c>
      <c r="E86" s="6" t="s">
        <v>204</v>
      </c>
    </row>
    <row r="87" spans="1:5" x14ac:dyDescent="0.25">
      <c r="A87" t="s">
        <v>1912</v>
      </c>
      <c r="B87" t="s">
        <v>1973</v>
      </c>
      <c r="C87" t="s">
        <v>1974</v>
      </c>
      <c r="D87" t="s">
        <v>1975</v>
      </c>
      <c r="E87" t="s">
        <v>1976</v>
      </c>
    </row>
    <row r="88" spans="1:5" x14ac:dyDescent="0.25">
      <c r="A88" t="s">
        <v>451</v>
      </c>
      <c r="B88" t="s">
        <v>1977</v>
      </c>
      <c r="C88" t="s">
        <v>1917</v>
      </c>
      <c r="D88" t="s">
        <v>318</v>
      </c>
      <c r="E88" t="s">
        <v>1038</v>
      </c>
    </row>
    <row r="90" spans="1:5" x14ac:dyDescent="0.25">
      <c r="A90" t="s">
        <v>289</v>
      </c>
    </row>
    <row r="91" spans="1:5" x14ac:dyDescent="0.25">
      <c r="A91" t="s">
        <v>1978</v>
      </c>
    </row>
    <row r="92" spans="1:5" x14ac:dyDescent="0.25">
      <c r="A92" t="s">
        <v>457</v>
      </c>
    </row>
    <row r="93" spans="1:5" x14ac:dyDescent="0.25">
      <c r="A93" t="s">
        <v>1413</v>
      </c>
    </row>
    <row r="94" spans="1:5" x14ac:dyDescent="0.25">
      <c r="A94" t="s">
        <v>1414</v>
      </c>
    </row>
    <row r="96" spans="1:5" x14ac:dyDescent="0.25">
      <c r="A96" t="s">
        <v>297</v>
      </c>
    </row>
    <row r="97" spans="1:1" x14ac:dyDescent="0.25">
      <c r="A97" t="s">
        <v>298</v>
      </c>
    </row>
    <row r="98" spans="1:1" x14ac:dyDescent="0.25">
      <c r="A98" t="s">
        <v>299</v>
      </c>
    </row>
    <row r="99" spans="1:1" x14ac:dyDescent="0.25">
      <c r="A99" t="s">
        <v>300</v>
      </c>
    </row>
    <row r="100" spans="1:1" x14ac:dyDescent="0.25">
      <c r="A100" t="s">
        <v>301</v>
      </c>
    </row>
    <row r="101" spans="1:1" x14ac:dyDescent="0.25">
      <c r="A101" t="s">
        <v>1415</v>
      </c>
    </row>
    <row r="103" spans="1:1" x14ac:dyDescent="0.25">
      <c r="A103" t="s">
        <v>460</v>
      </c>
    </row>
    <row r="104" spans="1:1" x14ac:dyDescent="0.25">
      <c r="A104" t="s">
        <v>1416</v>
      </c>
    </row>
    <row r="105" spans="1:1" x14ac:dyDescent="0.25">
      <c r="A105" t="s">
        <v>1417</v>
      </c>
    </row>
    <row r="106" spans="1:1" x14ac:dyDescent="0.25">
      <c r="A106" t="s">
        <v>1418</v>
      </c>
    </row>
    <row r="107" spans="1:1" x14ac:dyDescent="0.25">
      <c r="A107" t="s">
        <v>1419</v>
      </c>
    </row>
  </sheetData>
  <pageMargins left="0.7" right="0.7" top="0.75" bottom="0.75" header="0.3" footer="0.3"/>
  <pageSetup paperSize="9" orientation="portrait" horizontalDpi="300" verticalDpi="30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H20"/>
  <sheetViews>
    <sheetView workbookViewId="0"/>
  </sheetViews>
  <sheetFormatPr defaultColWidth="11.42578125" defaultRowHeight="15" x14ac:dyDescent="0.25"/>
  <cols>
    <col min="1" max="1" width="37.7109375" customWidth="1"/>
    <col min="2" max="7" width="30.7109375" customWidth="1"/>
  </cols>
  <sheetData>
    <row r="1" spans="1:8" x14ac:dyDescent="0.25">
      <c r="A1" s="4" t="s">
        <v>62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x14ac:dyDescent="0.25">
      <c r="A2" s="3" t="s">
        <v>204</v>
      </c>
      <c r="B2" s="5" t="s">
        <v>1979</v>
      </c>
      <c r="C2" s="5" t="s">
        <v>1980</v>
      </c>
      <c r="D2" s="5" t="s">
        <v>1981</v>
      </c>
      <c r="E2" s="5" t="s">
        <v>1982</v>
      </c>
      <c r="F2" s="5" t="s">
        <v>1983</v>
      </c>
      <c r="G2" s="5" t="s">
        <v>1984</v>
      </c>
    </row>
    <row r="3" spans="1:8" x14ac:dyDescent="0.25">
      <c r="A3" t="s">
        <v>914</v>
      </c>
      <c r="B3" s="6" t="s">
        <v>861</v>
      </c>
      <c r="C3" s="6" t="s">
        <v>227</v>
      </c>
      <c r="D3" s="6" t="s">
        <v>213</v>
      </c>
      <c r="E3" s="6" t="s">
        <v>608</v>
      </c>
      <c r="F3" s="6" t="s">
        <v>750</v>
      </c>
      <c r="G3" s="6" t="s">
        <v>214</v>
      </c>
    </row>
    <row r="4" spans="1:8" x14ac:dyDescent="0.25">
      <c r="A4" t="s">
        <v>1985</v>
      </c>
      <c r="B4" s="6" t="s">
        <v>603</v>
      </c>
      <c r="C4" s="6" t="s">
        <v>486</v>
      </c>
      <c r="D4" s="6" t="s">
        <v>232</v>
      </c>
      <c r="E4" s="6" t="s">
        <v>407</v>
      </c>
      <c r="F4" s="6" t="s">
        <v>593</v>
      </c>
      <c r="G4" s="6" t="s">
        <v>233</v>
      </c>
    </row>
    <row r="5" spans="1:8" x14ac:dyDescent="0.25">
      <c r="A5" t="s">
        <v>1986</v>
      </c>
      <c r="B5" t="s">
        <v>776</v>
      </c>
      <c r="C5" t="s">
        <v>538</v>
      </c>
      <c r="D5" t="s">
        <v>248</v>
      </c>
      <c r="E5" t="s">
        <v>833</v>
      </c>
      <c r="F5" t="s">
        <v>551</v>
      </c>
      <c r="G5" t="s">
        <v>249</v>
      </c>
    </row>
    <row r="6" spans="1:8" x14ac:dyDescent="0.25">
      <c r="A6" t="s">
        <v>261</v>
      </c>
      <c r="B6" t="s">
        <v>271</v>
      </c>
      <c r="C6" t="s">
        <v>1987</v>
      </c>
      <c r="D6" t="s">
        <v>262</v>
      </c>
      <c r="E6" t="s">
        <v>272</v>
      </c>
      <c r="F6" t="s">
        <v>1988</v>
      </c>
      <c r="G6" t="s">
        <v>263</v>
      </c>
    </row>
    <row r="8" spans="1:8" x14ac:dyDescent="0.25">
      <c r="A8" t="s">
        <v>289</v>
      </c>
    </row>
    <row r="9" spans="1:8" x14ac:dyDescent="0.25">
      <c r="A9" t="s">
        <v>898</v>
      </c>
    </row>
    <row r="10" spans="1:8" x14ac:dyDescent="0.25">
      <c r="A10" t="s">
        <v>587</v>
      </c>
    </row>
    <row r="11" spans="1:8" x14ac:dyDescent="0.25">
      <c r="A11" t="s">
        <v>588</v>
      </c>
    </row>
    <row r="12" spans="1:8" x14ac:dyDescent="0.25">
      <c r="A12" t="s">
        <v>294</v>
      </c>
    </row>
    <row r="13" spans="1:8" x14ac:dyDescent="0.25">
      <c r="A13" t="s">
        <v>589</v>
      </c>
    </row>
    <row r="14" spans="1:8" x14ac:dyDescent="0.25">
      <c r="A14" t="s">
        <v>1989</v>
      </c>
    </row>
    <row r="16" spans="1:8" x14ac:dyDescent="0.25">
      <c r="A16" t="s">
        <v>297</v>
      </c>
    </row>
    <row r="17" spans="1:1" x14ac:dyDescent="0.25">
      <c r="A17" t="s">
        <v>298</v>
      </c>
    </row>
    <row r="18" spans="1:1" x14ac:dyDescent="0.25">
      <c r="A18" t="s">
        <v>299</v>
      </c>
    </row>
    <row r="19" spans="1:1" x14ac:dyDescent="0.25">
      <c r="A19" t="s">
        <v>300</v>
      </c>
    </row>
    <row r="20" spans="1:1" x14ac:dyDescent="0.25">
      <c r="A20" t="s">
        <v>301</v>
      </c>
    </row>
  </sheetData>
  <pageMargins left="0.7" right="0.7" top="0.75" bottom="0.75" header="0.3" footer="0.3"/>
  <pageSetup paperSize="9" orientation="portrait" horizontalDpi="300" verticalDpi="30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H20"/>
  <sheetViews>
    <sheetView workbookViewId="0"/>
  </sheetViews>
  <sheetFormatPr defaultColWidth="11.42578125" defaultRowHeight="15" x14ac:dyDescent="0.25"/>
  <cols>
    <col min="1" max="1" width="37.7109375" customWidth="1"/>
    <col min="2" max="7" width="30.7109375" customWidth="1"/>
  </cols>
  <sheetData>
    <row r="1" spans="1:8" x14ac:dyDescent="0.25">
      <c r="A1" s="4" t="s">
        <v>64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x14ac:dyDescent="0.25">
      <c r="A2" s="3" t="s">
        <v>204</v>
      </c>
      <c r="B2" s="5" t="s">
        <v>1979</v>
      </c>
      <c r="C2" s="5" t="s">
        <v>1980</v>
      </c>
      <c r="D2" s="5" t="s">
        <v>1981</v>
      </c>
      <c r="E2" s="5" t="s">
        <v>1982</v>
      </c>
      <c r="F2" s="5" t="s">
        <v>1983</v>
      </c>
      <c r="G2" s="5" t="s">
        <v>1984</v>
      </c>
    </row>
    <row r="3" spans="1:8" x14ac:dyDescent="0.25">
      <c r="A3" t="s">
        <v>914</v>
      </c>
      <c r="B3" s="6" t="s">
        <v>818</v>
      </c>
      <c r="C3" s="6" t="s">
        <v>899</v>
      </c>
      <c r="D3" s="6" t="s">
        <v>220</v>
      </c>
      <c r="E3" s="6" t="s">
        <v>216</v>
      </c>
      <c r="F3" s="6" t="s">
        <v>662</v>
      </c>
      <c r="G3" s="6" t="s">
        <v>221</v>
      </c>
    </row>
    <row r="4" spans="1:8" x14ac:dyDescent="0.25">
      <c r="A4" t="s">
        <v>1985</v>
      </c>
      <c r="B4" s="6" t="s">
        <v>678</v>
      </c>
      <c r="C4" s="6" t="s">
        <v>443</v>
      </c>
      <c r="D4" s="6" t="s">
        <v>237</v>
      </c>
      <c r="E4" s="6" t="s">
        <v>827</v>
      </c>
      <c r="F4" s="6" t="s">
        <v>480</v>
      </c>
      <c r="G4" s="6" t="s">
        <v>238</v>
      </c>
    </row>
    <row r="5" spans="1:8" x14ac:dyDescent="0.25">
      <c r="A5" t="s">
        <v>1986</v>
      </c>
      <c r="B5" t="s">
        <v>490</v>
      </c>
      <c r="C5" t="s">
        <v>869</v>
      </c>
      <c r="D5" t="s">
        <v>254</v>
      </c>
      <c r="E5" t="s">
        <v>868</v>
      </c>
      <c r="F5" t="s">
        <v>251</v>
      </c>
      <c r="G5" t="s">
        <v>250</v>
      </c>
    </row>
    <row r="6" spans="1:8" x14ac:dyDescent="0.25">
      <c r="A6" t="s">
        <v>261</v>
      </c>
      <c r="B6" t="s">
        <v>268</v>
      </c>
      <c r="C6" t="s">
        <v>1990</v>
      </c>
      <c r="D6" t="s">
        <v>268</v>
      </c>
      <c r="E6" t="s">
        <v>1991</v>
      </c>
      <c r="F6" t="s">
        <v>271</v>
      </c>
      <c r="G6" t="s">
        <v>269</v>
      </c>
    </row>
    <row r="8" spans="1:8" x14ac:dyDescent="0.25">
      <c r="A8" t="s">
        <v>289</v>
      </c>
    </row>
    <row r="9" spans="1:8" x14ac:dyDescent="0.25">
      <c r="A9" t="s">
        <v>906</v>
      </c>
    </row>
    <row r="10" spans="1:8" x14ac:dyDescent="0.25">
      <c r="A10" t="s">
        <v>587</v>
      </c>
    </row>
    <row r="11" spans="1:8" x14ac:dyDescent="0.25">
      <c r="A11" t="s">
        <v>588</v>
      </c>
    </row>
    <row r="12" spans="1:8" x14ac:dyDescent="0.25">
      <c r="A12" t="s">
        <v>294</v>
      </c>
    </row>
    <row r="13" spans="1:8" x14ac:dyDescent="0.25">
      <c r="A13" t="s">
        <v>589</v>
      </c>
    </row>
    <row r="14" spans="1:8" x14ac:dyDescent="0.25">
      <c r="A14" t="s">
        <v>1989</v>
      </c>
    </row>
    <row r="16" spans="1:8" x14ac:dyDescent="0.25">
      <c r="A16" t="s">
        <v>297</v>
      </c>
    </row>
    <row r="17" spans="1:1" x14ac:dyDescent="0.25">
      <c r="A17" t="s">
        <v>298</v>
      </c>
    </row>
    <row r="18" spans="1:1" x14ac:dyDescent="0.25">
      <c r="A18" t="s">
        <v>299</v>
      </c>
    </row>
    <row r="19" spans="1:1" x14ac:dyDescent="0.25">
      <c r="A19" t="s">
        <v>300</v>
      </c>
    </row>
    <row r="20" spans="1:1" x14ac:dyDescent="0.25">
      <c r="A20" t="s">
        <v>301</v>
      </c>
    </row>
  </sheetData>
  <pageMargins left="0.7" right="0.7" top="0.75" bottom="0.75" header="0.3" footer="0.3"/>
  <pageSetup paperSize="9" orientation="portrait" horizontalDpi="300" verticalDpi="30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C50"/>
  <sheetViews>
    <sheetView workbookViewId="0"/>
  </sheetViews>
  <sheetFormatPr defaultColWidth="11.42578125" defaultRowHeight="15" x14ac:dyDescent="0.25"/>
  <cols>
    <col min="1" max="1" width="38.7109375" customWidth="1"/>
    <col min="2" max="2" width="90.7109375" customWidth="1"/>
  </cols>
  <sheetData>
    <row r="1" spans="1:3" x14ac:dyDescent="0.25">
      <c r="A1" s="4" t="s">
        <v>65</v>
      </c>
      <c r="B1" s="6"/>
      <c r="C1" s="1" t="str">
        <f>HYPERLINK("#'INDEX'!A1", "Back to INDEX")</f>
        <v>Back to INDEX</v>
      </c>
    </row>
    <row r="2" spans="1:3" x14ac:dyDescent="0.25">
      <c r="A2" s="3" t="s">
        <v>204</v>
      </c>
      <c r="B2" s="5" t="s">
        <v>1992</v>
      </c>
    </row>
    <row r="3" spans="1:3" x14ac:dyDescent="0.25">
      <c r="A3" t="s">
        <v>1203</v>
      </c>
      <c r="B3" s="6" t="s">
        <v>1204</v>
      </c>
    </row>
    <row r="4" spans="1:3" x14ac:dyDescent="0.25">
      <c r="A4" t="s">
        <v>1208</v>
      </c>
      <c r="B4" s="6" t="s">
        <v>1209</v>
      </c>
    </row>
    <row r="5" spans="1:3" x14ac:dyDescent="0.25">
      <c r="A5" t="s">
        <v>1212</v>
      </c>
      <c r="B5" s="6" t="s">
        <v>1213</v>
      </c>
    </row>
    <row r="6" spans="1:3" x14ac:dyDescent="0.25">
      <c r="A6" t="s">
        <v>1216</v>
      </c>
      <c r="B6" s="6" t="s">
        <v>1217</v>
      </c>
    </row>
    <row r="7" spans="1:3" x14ac:dyDescent="0.25">
      <c r="A7" t="s">
        <v>1220</v>
      </c>
      <c r="B7" s="6" t="s">
        <v>1221</v>
      </c>
    </row>
    <row r="8" spans="1:3" x14ac:dyDescent="0.25">
      <c r="A8" t="s">
        <v>1225</v>
      </c>
      <c r="B8" s="6" t="s">
        <v>1226</v>
      </c>
    </row>
    <row r="9" spans="1:3" x14ac:dyDescent="0.25">
      <c r="A9" t="s">
        <v>1230</v>
      </c>
      <c r="B9" s="6" t="s">
        <v>1231</v>
      </c>
    </row>
    <row r="10" spans="1:3" x14ac:dyDescent="0.25">
      <c r="A10" t="s">
        <v>1235</v>
      </c>
      <c r="B10" s="6" t="s">
        <v>1236</v>
      </c>
    </row>
    <row r="11" spans="1:3" x14ac:dyDescent="0.25">
      <c r="A11" t="s">
        <v>1240</v>
      </c>
      <c r="B11" s="6" t="s">
        <v>1241</v>
      </c>
    </row>
    <row r="12" spans="1:3" x14ac:dyDescent="0.25">
      <c r="A12" t="s">
        <v>1245</v>
      </c>
      <c r="B12" s="6" t="s">
        <v>1246</v>
      </c>
    </row>
    <row r="13" spans="1:3" x14ac:dyDescent="0.25">
      <c r="A13" t="s">
        <v>1250</v>
      </c>
      <c r="B13" s="6" t="s">
        <v>1251</v>
      </c>
    </row>
    <row r="14" spans="1:3" x14ac:dyDescent="0.25">
      <c r="A14" t="s">
        <v>1255</v>
      </c>
      <c r="B14" s="6" t="s">
        <v>1256</v>
      </c>
    </row>
    <row r="15" spans="1:3" x14ac:dyDescent="0.25">
      <c r="A15" t="s">
        <v>1260</v>
      </c>
      <c r="B15" s="6" t="s">
        <v>1261</v>
      </c>
    </row>
    <row r="16" spans="1:3" x14ac:dyDescent="0.25">
      <c r="A16" t="s">
        <v>1265</v>
      </c>
      <c r="B16" s="6" t="s">
        <v>1266</v>
      </c>
    </row>
    <row r="17" spans="1:2" x14ac:dyDescent="0.25">
      <c r="A17" t="s">
        <v>1270</v>
      </c>
      <c r="B17" s="6" t="s">
        <v>1271</v>
      </c>
    </row>
    <row r="18" spans="1:2" x14ac:dyDescent="0.25">
      <c r="A18" t="s">
        <v>1275</v>
      </c>
      <c r="B18" s="6" t="s">
        <v>1276</v>
      </c>
    </row>
    <row r="19" spans="1:2" x14ac:dyDescent="0.25">
      <c r="A19" t="s">
        <v>1280</v>
      </c>
      <c r="B19" s="6" t="s">
        <v>1281</v>
      </c>
    </row>
    <row r="20" spans="1:2" x14ac:dyDescent="0.25">
      <c r="A20" t="s">
        <v>1285</v>
      </c>
      <c r="B20" s="6" t="s">
        <v>1286</v>
      </c>
    </row>
    <row r="21" spans="1:2" x14ac:dyDescent="0.25">
      <c r="A21" t="s">
        <v>1290</v>
      </c>
      <c r="B21" s="6" t="s">
        <v>1291</v>
      </c>
    </row>
    <row r="22" spans="1:2" x14ac:dyDescent="0.25">
      <c r="A22" t="s">
        <v>1295</v>
      </c>
      <c r="B22" s="6" t="s">
        <v>1296</v>
      </c>
    </row>
    <row r="23" spans="1:2" x14ac:dyDescent="0.25">
      <c r="A23" t="s">
        <v>1300</v>
      </c>
      <c r="B23" s="6" t="s">
        <v>1301</v>
      </c>
    </row>
    <row r="24" spans="1:2" x14ac:dyDescent="0.25">
      <c r="A24" t="s">
        <v>1305</v>
      </c>
      <c r="B24" s="6" t="s">
        <v>1306</v>
      </c>
    </row>
    <row r="25" spans="1:2" x14ac:dyDescent="0.25">
      <c r="A25" t="s">
        <v>1310</v>
      </c>
      <c r="B25" s="6" t="s">
        <v>1311</v>
      </c>
    </row>
    <row r="26" spans="1:2" x14ac:dyDescent="0.25">
      <c r="A26" t="s">
        <v>1315</v>
      </c>
      <c r="B26" s="6" t="s">
        <v>1316</v>
      </c>
    </row>
    <row r="27" spans="1:2" x14ac:dyDescent="0.25">
      <c r="A27" t="s">
        <v>1320</v>
      </c>
      <c r="B27" s="6" t="s">
        <v>224</v>
      </c>
    </row>
    <row r="28" spans="1:2" x14ac:dyDescent="0.25">
      <c r="A28" t="s">
        <v>1322</v>
      </c>
      <c r="B28" s="6" t="s">
        <v>1323</v>
      </c>
    </row>
    <row r="29" spans="1:2" x14ac:dyDescent="0.25">
      <c r="A29" t="s">
        <v>1327</v>
      </c>
      <c r="B29" s="6" t="s">
        <v>1328</v>
      </c>
    </row>
    <row r="30" spans="1:2" x14ac:dyDescent="0.25">
      <c r="A30" t="s">
        <v>1332</v>
      </c>
      <c r="B30" s="6" t="s">
        <v>1333</v>
      </c>
    </row>
    <row r="31" spans="1:2" x14ac:dyDescent="0.25">
      <c r="A31" t="s">
        <v>1337</v>
      </c>
      <c r="B31" s="6" t="s">
        <v>1338</v>
      </c>
    </row>
    <row r="32" spans="1:2" x14ac:dyDescent="0.25">
      <c r="A32" t="s">
        <v>1342</v>
      </c>
      <c r="B32" s="6" t="s">
        <v>1343</v>
      </c>
    </row>
    <row r="33" spans="1:2" x14ac:dyDescent="0.25">
      <c r="A33" t="s">
        <v>1347</v>
      </c>
      <c r="B33" s="6" t="s">
        <v>1348</v>
      </c>
    </row>
    <row r="34" spans="1:2" x14ac:dyDescent="0.25">
      <c r="A34" t="s">
        <v>1352</v>
      </c>
      <c r="B34" s="6" t="s">
        <v>224</v>
      </c>
    </row>
    <row r="35" spans="1:2" x14ac:dyDescent="0.25">
      <c r="A35" t="s">
        <v>1354</v>
      </c>
      <c r="B35" s="6" t="s">
        <v>1355</v>
      </c>
    </row>
    <row r="36" spans="1:2" x14ac:dyDescent="0.25">
      <c r="A36" t="s">
        <v>1358</v>
      </c>
      <c r="B36" s="6" t="s">
        <v>1359</v>
      </c>
    </row>
    <row r="37" spans="1:2" x14ac:dyDescent="0.25">
      <c r="A37" t="s">
        <v>1363</v>
      </c>
      <c r="B37" s="6" t="s">
        <v>1364</v>
      </c>
    </row>
    <row r="38" spans="1:2" x14ac:dyDescent="0.25">
      <c r="A38" t="s">
        <v>1368</v>
      </c>
      <c r="B38" s="6" t="s">
        <v>1369</v>
      </c>
    </row>
    <row r="39" spans="1:2" x14ac:dyDescent="0.25">
      <c r="A39" t="s">
        <v>1373</v>
      </c>
      <c r="B39" s="6" t="s">
        <v>1374</v>
      </c>
    </row>
    <row r="40" spans="1:2" x14ac:dyDescent="0.25">
      <c r="A40" t="s">
        <v>1378</v>
      </c>
      <c r="B40" s="6" t="s">
        <v>1379</v>
      </c>
    </row>
    <row r="41" spans="1:2" x14ac:dyDescent="0.25">
      <c r="A41" t="s">
        <v>1383</v>
      </c>
      <c r="B41" s="6" t="s">
        <v>1384</v>
      </c>
    </row>
    <row r="42" spans="1:2" x14ac:dyDescent="0.25">
      <c r="A42" t="s">
        <v>1388</v>
      </c>
      <c r="B42" s="6" t="s">
        <v>1389</v>
      </c>
    </row>
    <row r="43" spans="1:2" x14ac:dyDescent="0.25">
      <c r="A43" t="s">
        <v>1393</v>
      </c>
      <c r="B43" s="6" t="s">
        <v>1394</v>
      </c>
    </row>
    <row r="44" spans="1:2" x14ac:dyDescent="0.25">
      <c r="A44" t="s">
        <v>1398</v>
      </c>
      <c r="B44" t="s">
        <v>1399</v>
      </c>
    </row>
    <row r="45" spans="1:2" x14ac:dyDescent="0.25">
      <c r="A45" t="s">
        <v>1403</v>
      </c>
      <c r="B45" t="s">
        <v>1404</v>
      </c>
    </row>
    <row r="47" spans="1:2" x14ac:dyDescent="0.25">
      <c r="A47" t="s">
        <v>460</v>
      </c>
    </row>
    <row r="48" spans="1:2" x14ac:dyDescent="0.25">
      <c r="A48" t="s">
        <v>1416</v>
      </c>
    </row>
    <row r="49" spans="1:1" x14ac:dyDescent="0.25">
      <c r="A49" t="s">
        <v>1417</v>
      </c>
    </row>
    <row r="50" spans="1:1" x14ac:dyDescent="0.25">
      <c r="A50" t="s">
        <v>1418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C45"/>
  <sheetViews>
    <sheetView workbookViewId="0"/>
  </sheetViews>
  <sheetFormatPr defaultColWidth="11.42578125" defaultRowHeight="15" x14ac:dyDescent="0.25"/>
  <cols>
    <col min="1" max="1" width="38.7109375" customWidth="1"/>
    <col min="2" max="2" width="90.7109375" customWidth="1"/>
  </cols>
  <sheetData>
    <row r="1" spans="1:3" x14ac:dyDescent="0.25">
      <c r="A1" s="4" t="s">
        <v>66</v>
      </c>
      <c r="B1" s="6"/>
      <c r="C1" s="1" t="str">
        <f>HYPERLINK("#'INDEX'!A1", "Back to INDEX")</f>
        <v>Back to INDEX</v>
      </c>
    </row>
    <row r="2" spans="1:3" x14ac:dyDescent="0.25">
      <c r="A2" s="3" t="s">
        <v>204</v>
      </c>
      <c r="B2" s="5" t="s">
        <v>1993</v>
      </c>
    </row>
    <row r="3" spans="1:3" x14ac:dyDescent="0.25">
      <c r="A3" t="s">
        <v>1203</v>
      </c>
      <c r="B3" s="6" t="s">
        <v>1207</v>
      </c>
    </row>
    <row r="4" spans="1:3" x14ac:dyDescent="0.25">
      <c r="A4" t="s">
        <v>1208</v>
      </c>
      <c r="B4" s="6" t="s">
        <v>224</v>
      </c>
    </row>
    <row r="5" spans="1:3" x14ac:dyDescent="0.25">
      <c r="A5" t="s">
        <v>1212</v>
      </c>
      <c r="B5" s="6" t="s">
        <v>224</v>
      </c>
    </row>
    <row r="6" spans="1:3" x14ac:dyDescent="0.25">
      <c r="A6" t="s">
        <v>1216</v>
      </c>
      <c r="B6" s="6" t="s">
        <v>224</v>
      </c>
    </row>
    <row r="7" spans="1:3" x14ac:dyDescent="0.25">
      <c r="A7" t="s">
        <v>1220</v>
      </c>
      <c r="B7" s="6" t="s">
        <v>1224</v>
      </c>
    </row>
    <row r="8" spans="1:3" x14ac:dyDescent="0.25">
      <c r="A8" t="s">
        <v>1225</v>
      </c>
      <c r="B8" s="6" t="s">
        <v>1229</v>
      </c>
    </row>
    <row r="9" spans="1:3" x14ac:dyDescent="0.25">
      <c r="A9" t="s">
        <v>1230</v>
      </c>
      <c r="B9" s="6" t="s">
        <v>1234</v>
      </c>
    </row>
    <row r="10" spans="1:3" x14ac:dyDescent="0.25">
      <c r="A10" t="s">
        <v>1235</v>
      </c>
      <c r="B10" s="6" t="s">
        <v>1239</v>
      </c>
    </row>
    <row r="11" spans="1:3" x14ac:dyDescent="0.25">
      <c r="A11" t="s">
        <v>1240</v>
      </c>
      <c r="B11" s="6" t="s">
        <v>1244</v>
      </c>
    </row>
    <row r="12" spans="1:3" x14ac:dyDescent="0.25">
      <c r="A12" t="s">
        <v>1245</v>
      </c>
      <c r="B12" s="6" t="s">
        <v>1249</v>
      </c>
    </row>
    <row r="13" spans="1:3" x14ac:dyDescent="0.25">
      <c r="A13" t="s">
        <v>1250</v>
      </c>
      <c r="B13" s="6" t="s">
        <v>1254</v>
      </c>
    </row>
    <row r="14" spans="1:3" x14ac:dyDescent="0.25">
      <c r="A14" t="s">
        <v>1255</v>
      </c>
      <c r="B14" s="6" t="s">
        <v>1259</v>
      </c>
    </row>
    <row r="15" spans="1:3" x14ac:dyDescent="0.25">
      <c r="A15" t="s">
        <v>1260</v>
      </c>
      <c r="B15" s="6" t="s">
        <v>1264</v>
      </c>
    </row>
    <row r="16" spans="1:3" x14ac:dyDescent="0.25">
      <c r="A16" t="s">
        <v>1265</v>
      </c>
      <c r="B16" s="6" t="s">
        <v>1269</v>
      </c>
    </row>
    <row r="17" spans="1:2" x14ac:dyDescent="0.25">
      <c r="A17" t="s">
        <v>1270</v>
      </c>
      <c r="B17" s="6" t="s">
        <v>1274</v>
      </c>
    </row>
    <row r="18" spans="1:2" x14ac:dyDescent="0.25">
      <c r="A18" t="s">
        <v>1275</v>
      </c>
      <c r="B18" s="6" t="s">
        <v>1279</v>
      </c>
    </row>
    <row r="19" spans="1:2" x14ac:dyDescent="0.25">
      <c r="A19" t="s">
        <v>1280</v>
      </c>
      <c r="B19" s="6" t="s">
        <v>1284</v>
      </c>
    </row>
    <row r="20" spans="1:2" x14ac:dyDescent="0.25">
      <c r="A20" t="s">
        <v>1285</v>
      </c>
      <c r="B20" s="6" t="s">
        <v>1289</v>
      </c>
    </row>
    <row r="21" spans="1:2" x14ac:dyDescent="0.25">
      <c r="A21" t="s">
        <v>1290</v>
      </c>
      <c r="B21" s="6" t="s">
        <v>1294</v>
      </c>
    </row>
    <row r="22" spans="1:2" x14ac:dyDescent="0.25">
      <c r="A22" t="s">
        <v>1295</v>
      </c>
      <c r="B22" s="6" t="s">
        <v>1299</v>
      </c>
    </row>
    <row r="23" spans="1:2" x14ac:dyDescent="0.25">
      <c r="A23" t="s">
        <v>1300</v>
      </c>
      <c r="B23" s="6" t="s">
        <v>1304</v>
      </c>
    </row>
    <row r="24" spans="1:2" x14ac:dyDescent="0.25">
      <c r="A24" t="s">
        <v>1305</v>
      </c>
      <c r="B24" s="6" t="s">
        <v>1309</v>
      </c>
    </row>
    <row r="25" spans="1:2" x14ac:dyDescent="0.25">
      <c r="A25" t="s">
        <v>1310</v>
      </c>
      <c r="B25" s="6" t="s">
        <v>1314</v>
      </c>
    </row>
    <row r="26" spans="1:2" x14ac:dyDescent="0.25">
      <c r="A26" t="s">
        <v>1315</v>
      </c>
      <c r="B26" s="6" t="s">
        <v>1319</v>
      </c>
    </row>
    <row r="27" spans="1:2" x14ac:dyDescent="0.25">
      <c r="A27" t="s">
        <v>1320</v>
      </c>
      <c r="B27" s="6" t="s">
        <v>224</v>
      </c>
    </row>
    <row r="28" spans="1:2" x14ac:dyDescent="0.25">
      <c r="A28" t="s">
        <v>1322</v>
      </c>
      <c r="B28" s="6" t="s">
        <v>1326</v>
      </c>
    </row>
    <row r="29" spans="1:2" x14ac:dyDescent="0.25">
      <c r="A29" t="s">
        <v>1327</v>
      </c>
      <c r="B29" s="6" t="s">
        <v>1331</v>
      </c>
    </row>
    <row r="30" spans="1:2" x14ac:dyDescent="0.25">
      <c r="A30" t="s">
        <v>1332</v>
      </c>
      <c r="B30" s="6" t="s">
        <v>1336</v>
      </c>
    </row>
    <row r="31" spans="1:2" x14ac:dyDescent="0.25">
      <c r="A31" t="s">
        <v>1337</v>
      </c>
      <c r="B31" s="6" t="s">
        <v>1341</v>
      </c>
    </row>
    <row r="32" spans="1:2" x14ac:dyDescent="0.25">
      <c r="A32" t="s">
        <v>1342</v>
      </c>
      <c r="B32" s="6" t="s">
        <v>1346</v>
      </c>
    </row>
    <row r="33" spans="1:2" x14ac:dyDescent="0.25">
      <c r="A33" t="s">
        <v>1347</v>
      </c>
      <c r="B33" s="6" t="s">
        <v>1351</v>
      </c>
    </row>
    <row r="34" spans="1:2" x14ac:dyDescent="0.25">
      <c r="A34" t="s">
        <v>1352</v>
      </c>
      <c r="B34" s="6" t="s">
        <v>224</v>
      </c>
    </row>
    <row r="35" spans="1:2" x14ac:dyDescent="0.25">
      <c r="A35" t="s">
        <v>1354</v>
      </c>
      <c r="B35" s="6" t="s">
        <v>224</v>
      </c>
    </row>
    <row r="36" spans="1:2" x14ac:dyDescent="0.25">
      <c r="A36" t="s">
        <v>1358</v>
      </c>
      <c r="B36" s="6" t="s">
        <v>1362</v>
      </c>
    </row>
    <row r="37" spans="1:2" x14ac:dyDescent="0.25">
      <c r="A37" t="s">
        <v>1363</v>
      </c>
      <c r="B37" s="6" t="s">
        <v>1367</v>
      </c>
    </row>
    <row r="38" spans="1:2" x14ac:dyDescent="0.25">
      <c r="A38" t="s">
        <v>1368</v>
      </c>
      <c r="B38" s="6" t="s">
        <v>1372</v>
      </c>
    </row>
    <row r="39" spans="1:2" x14ac:dyDescent="0.25">
      <c r="A39" t="s">
        <v>1373</v>
      </c>
      <c r="B39" s="6" t="s">
        <v>1377</v>
      </c>
    </row>
    <row r="40" spans="1:2" x14ac:dyDescent="0.25">
      <c r="A40" t="s">
        <v>1378</v>
      </c>
      <c r="B40" s="6" t="s">
        <v>1382</v>
      </c>
    </row>
    <row r="41" spans="1:2" x14ac:dyDescent="0.25">
      <c r="A41" t="s">
        <v>1383</v>
      </c>
      <c r="B41" s="6" t="s">
        <v>1387</v>
      </c>
    </row>
    <row r="42" spans="1:2" x14ac:dyDescent="0.25">
      <c r="A42" t="s">
        <v>1388</v>
      </c>
      <c r="B42" s="6" t="s">
        <v>1392</v>
      </c>
    </row>
    <row r="43" spans="1:2" x14ac:dyDescent="0.25">
      <c r="A43" t="s">
        <v>1393</v>
      </c>
      <c r="B43" s="6" t="s">
        <v>1397</v>
      </c>
    </row>
    <row r="44" spans="1:2" x14ac:dyDescent="0.25">
      <c r="A44" t="s">
        <v>1398</v>
      </c>
      <c r="B44" t="s">
        <v>1402</v>
      </c>
    </row>
    <row r="45" spans="1:2" x14ac:dyDescent="0.25">
      <c r="A45" t="s">
        <v>1403</v>
      </c>
      <c r="B45" t="s">
        <v>1407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C92"/>
  <sheetViews>
    <sheetView workbookViewId="0"/>
  </sheetViews>
  <sheetFormatPr defaultColWidth="11.42578125" defaultRowHeight="15" x14ac:dyDescent="0.25"/>
  <cols>
    <col min="1" max="1" width="54.7109375" customWidth="1"/>
    <col min="2" max="2" width="90.7109375" customWidth="1"/>
  </cols>
  <sheetData>
    <row r="1" spans="1:3" x14ac:dyDescent="0.25">
      <c r="A1" s="4" t="s">
        <v>67</v>
      </c>
      <c r="B1" s="6"/>
      <c r="C1" s="1" t="str">
        <f>HYPERLINK("#'INDEX'!A1", "Back to INDEX")</f>
        <v>Back to INDEX</v>
      </c>
    </row>
    <row r="2" spans="1:3" x14ac:dyDescent="0.25">
      <c r="A2" s="3" t="s">
        <v>204</v>
      </c>
      <c r="B2" s="5" t="s">
        <v>1992</v>
      </c>
    </row>
    <row r="3" spans="1:3" x14ac:dyDescent="0.25">
      <c r="A3" t="s">
        <v>1713</v>
      </c>
      <c r="B3" s="6" t="s">
        <v>1714</v>
      </c>
    </row>
    <row r="4" spans="1:3" x14ac:dyDescent="0.25">
      <c r="A4" t="s">
        <v>1718</v>
      </c>
      <c r="B4" s="6" t="s">
        <v>1719</v>
      </c>
    </row>
    <row r="5" spans="1:3" x14ac:dyDescent="0.25">
      <c r="A5" t="s">
        <v>1722</v>
      </c>
      <c r="B5" s="6" t="s">
        <v>204</v>
      </c>
    </row>
    <row r="6" spans="1:3" x14ac:dyDescent="0.25">
      <c r="A6" t="s">
        <v>1723</v>
      </c>
      <c r="B6" s="6" t="s">
        <v>224</v>
      </c>
    </row>
    <row r="7" spans="1:3" x14ac:dyDescent="0.25">
      <c r="A7" t="s">
        <v>1724</v>
      </c>
      <c r="B7" s="6" t="s">
        <v>1725</v>
      </c>
    </row>
    <row r="8" spans="1:3" x14ac:dyDescent="0.25">
      <c r="A8" t="s">
        <v>1728</v>
      </c>
      <c r="B8" s="6" t="s">
        <v>1729</v>
      </c>
    </row>
    <row r="9" spans="1:3" x14ac:dyDescent="0.25">
      <c r="A9" t="s">
        <v>1732</v>
      </c>
      <c r="B9" s="6" t="s">
        <v>204</v>
      </c>
    </row>
    <row r="10" spans="1:3" x14ac:dyDescent="0.25">
      <c r="A10" t="s">
        <v>1733</v>
      </c>
      <c r="B10" s="6" t="s">
        <v>224</v>
      </c>
    </row>
    <row r="11" spans="1:3" x14ac:dyDescent="0.25">
      <c r="A11" t="s">
        <v>1736</v>
      </c>
      <c r="B11" s="6" t="s">
        <v>204</v>
      </c>
    </row>
    <row r="12" spans="1:3" x14ac:dyDescent="0.25">
      <c r="A12" t="s">
        <v>1737</v>
      </c>
      <c r="B12" s="6" t="s">
        <v>224</v>
      </c>
    </row>
    <row r="13" spans="1:3" x14ac:dyDescent="0.25">
      <c r="A13" t="s">
        <v>1738</v>
      </c>
      <c r="B13" s="6" t="s">
        <v>204</v>
      </c>
    </row>
    <row r="14" spans="1:3" x14ac:dyDescent="0.25">
      <c r="A14" t="s">
        <v>1739</v>
      </c>
      <c r="B14" s="6" t="s">
        <v>224</v>
      </c>
    </row>
    <row r="15" spans="1:3" x14ac:dyDescent="0.25">
      <c r="A15" t="s">
        <v>1740</v>
      </c>
      <c r="B15" s="6" t="s">
        <v>204</v>
      </c>
    </row>
    <row r="16" spans="1:3" x14ac:dyDescent="0.25">
      <c r="A16" t="s">
        <v>1741</v>
      </c>
      <c r="B16" s="6" t="s">
        <v>1742</v>
      </c>
    </row>
    <row r="17" spans="1:2" x14ac:dyDescent="0.25">
      <c r="A17" t="s">
        <v>1746</v>
      </c>
      <c r="B17" s="6" t="s">
        <v>204</v>
      </c>
    </row>
    <row r="18" spans="1:2" x14ac:dyDescent="0.25">
      <c r="A18" t="s">
        <v>1747</v>
      </c>
      <c r="B18" s="6" t="s">
        <v>204</v>
      </c>
    </row>
    <row r="19" spans="1:2" x14ac:dyDescent="0.25">
      <c r="A19" t="s">
        <v>1748</v>
      </c>
      <c r="B19" s="6" t="s">
        <v>204</v>
      </c>
    </row>
    <row r="20" spans="1:2" x14ac:dyDescent="0.25">
      <c r="A20" t="s">
        <v>1749</v>
      </c>
      <c r="B20" s="6" t="s">
        <v>1750</v>
      </c>
    </row>
    <row r="21" spans="1:2" x14ac:dyDescent="0.25">
      <c r="A21" t="s">
        <v>1753</v>
      </c>
      <c r="B21" s="6" t="s">
        <v>204</v>
      </c>
    </row>
    <row r="22" spans="1:2" x14ac:dyDescent="0.25">
      <c r="A22" t="s">
        <v>1754</v>
      </c>
      <c r="B22" s="6" t="s">
        <v>204</v>
      </c>
    </row>
    <row r="23" spans="1:2" x14ac:dyDescent="0.25">
      <c r="A23" t="s">
        <v>1755</v>
      </c>
      <c r="B23" s="6" t="s">
        <v>1756</v>
      </c>
    </row>
    <row r="24" spans="1:2" x14ac:dyDescent="0.25">
      <c r="A24" t="s">
        <v>1759</v>
      </c>
      <c r="B24" s="6" t="s">
        <v>224</v>
      </c>
    </row>
    <row r="25" spans="1:2" x14ac:dyDescent="0.25">
      <c r="A25" t="s">
        <v>1760</v>
      </c>
      <c r="B25" s="6" t="s">
        <v>1761</v>
      </c>
    </row>
    <row r="26" spans="1:2" x14ac:dyDescent="0.25">
      <c r="A26" t="s">
        <v>1764</v>
      </c>
      <c r="B26" s="6" t="s">
        <v>224</v>
      </c>
    </row>
    <row r="27" spans="1:2" x14ac:dyDescent="0.25">
      <c r="A27" t="s">
        <v>1765</v>
      </c>
      <c r="B27" s="6" t="s">
        <v>1766</v>
      </c>
    </row>
    <row r="28" spans="1:2" x14ac:dyDescent="0.25">
      <c r="A28" t="s">
        <v>1769</v>
      </c>
      <c r="B28" s="6" t="s">
        <v>204</v>
      </c>
    </row>
    <row r="29" spans="1:2" x14ac:dyDescent="0.25">
      <c r="A29" t="s">
        <v>1770</v>
      </c>
      <c r="B29" s="6" t="s">
        <v>224</v>
      </c>
    </row>
    <row r="30" spans="1:2" x14ac:dyDescent="0.25">
      <c r="A30" t="s">
        <v>1771</v>
      </c>
      <c r="B30" s="6" t="s">
        <v>224</v>
      </c>
    </row>
    <row r="31" spans="1:2" x14ac:dyDescent="0.25">
      <c r="A31" t="s">
        <v>1772</v>
      </c>
      <c r="B31" s="6" t="s">
        <v>224</v>
      </c>
    </row>
    <row r="32" spans="1:2" x14ac:dyDescent="0.25">
      <c r="A32" t="s">
        <v>1773</v>
      </c>
      <c r="B32" s="6" t="s">
        <v>1774</v>
      </c>
    </row>
    <row r="33" spans="1:2" x14ac:dyDescent="0.25">
      <c r="A33" t="s">
        <v>1777</v>
      </c>
      <c r="B33" s="6" t="s">
        <v>204</v>
      </c>
    </row>
    <row r="34" spans="1:2" x14ac:dyDescent="0.25">
      <c r="A34" t="s">
        <v>1778</v>
      </c>
      <c r="B34" s="6" t="s">
        <v>204</v>
      </c>
    </row>
    <row r="35" spans="1:2" x14ac:dyDescent="0.25">
      <c r="A35" t="s">
        <v>1779</v>
      </c>
      <c r="B35" s="6" t="s">
        <v>204</v>
      </c>
    </row>
    <row r="36" spans="1:2" x14ac:dyDescent="0.25">
      <c r="A36" t="s">
        <v>1780</v>
      </c>
      <c r="B36" s="6" t="s">
        <v>204</v>
      </c>
    </row>
    <row r="37" spans="1:2" x14ac:dyDescent="0.25">
      <c r="A37" t="s">
        <v>1781</v>
      </c>
      <c r="B37" s="6" t="s">
        <v>1782</v>
      </c>
    </row>
    <row r="38" spans="1:2" x14ac:dyDescent="0.25">
      <c r="A38" t="s">
        <v>1786</v>
      </c>
      <c r="B38" s="6" t="s">
        <v>1787</v>
      </c>
    </row>
    <row r="39" spans="1:2" x14ac:dyDescent="0.25">
      <c r="A39" t="s">
        <v>1791</v>
      </c>
      <c r="B39" s="6" t="s">
        <v>1792</v>
      </c>
    </row>
    <row r="40" spans="1:2" x14ac:dyDescent="0.25">
      <c r="A40" t="s">
        <v>1795</v>
      </c>
      <c r="B40" s="6" t="s">
        <v>224</v>
      </c>
    </row>
    <row r="41" spans="1:2" x14ac:dyDescent="0.25">
      <c r="A41" t="s">
        <v>1796</v>
      </c>
      <c r="B41" s="6" t="s">
        <v>204</v>
      </c>
    </row>
    <row r="42" spans="1:2" x14ac:dyDescent="0.25">
      <c r="A42" t="s">
        <v>1797</v>
      </c>
      <c r="B42" s="6" t="s">
        <v>1798</v>
      </c>
    </row>
    <row r="43" spans="1:2" x14ac:dyDescent="0.25">
      <c r="A43" t="s">
        <v>1801</v>
      </c>
      <c r="B43" s="6" t="s">
        <v>204</v>
      </c>
    </row>
    <row r="44" spans="1:2" x14ac:dyDescent="0.25">
      <c r="A44" t="s">
        <v>1802</v>
      </c>
      <c r="B44" s="6" t="s">
        <v>204</v>
      </c>
    </row>
    <row r="45" spans="1:2" x14ac:dyDescent="0.25">
      <c r="A45" t="s">
        <v>1803</v>
      </c>
      <c r="B45" s="6" t="s">
        <v>1804</v>
      </c>
    </row>
    <row r="46" spans="1:2" x14ac:dyDescent="0.25">
      <c r="A46" t="s">
        <v>1808</v>
      </c>
      <c r="B46" s="6" t="s">
        <v>204</v>
      </c>
    </row>
    <row r="47" spans="1:2" x14ac:dyDescent="0.25">
      <c r="A47" t="s">
        <v>1809</v>
      </c>
      <c r="B47" s="6" t="s">
        <v>1810</v>
      </c>
    </row>
    <row r="48" spans="1:2" x14ac:dyDescent="0.25">
      <c r="A48" t="s">
        <v>1814</v>
      </c>
      <c r="B48" s="6" t="s">
        <v>1815</v>
      </c>
    </row>
    <row r="49" spans="1:2" x14ac:dyDescent="0.25">
      <c r="A49" t="s">
        <v>1819</v>
      </c>
      <c r="B49" s="6" t="s">
        <v>224</v>
      </c>
    </row>
    <row r="50" spans="1:2" x14ac:dyDescent="0.25">
      <c r="A50" t="s">
        <v>1820</v>
      </c>
      <c r="B50" s="6" t="s">
        <v>224</v>
      </c>
    </row>
    <row r="51" spans="1:2" x14ac:dyDescent="0.25">
      <c r="A51" t="s">
        <v>1823</v>
      </c>
      <c r="B51" s="6" t="s">
        <v>224</v>
      </c>
    </row>
    <row r="52" spans="1:2" x14ac:dyDescent="0.25">
      <c r="A52" t="s">
        <v>1824</v>
      </c>
      <c r="B52" s="6" t="s">
        <v>224</v>
      </c>
    </row>
    <row r="53" spans="1:2" x14ac:dyDescent="0.25">
      <c r="A53" t="s">
        <v>1825</v>
      </c>
      <c r="B53" s="6" t="s">
        <v>224</v>
      </c>
    </row>
    <row r="54" spans="1:2" x14ac:dyDescent="0.25">
      <c r="A54" t="s">
        <v>1826</v>
      </c>
      <c r="B54" s="6" t="s">
        <v>1827</v>
      </c>
    </row>
    <row r="55" spans="1:2" x14ac:dyDescent="0.25">
      <c r="A55" t="s">
        <v>1831</v>
      </c>
      <c r="B55" s="6" t="s">
        <v>1832</v>
      </c>
    </row>
    <row r="56" spans="1:2" x14ac:dyDescent="0.25">
      <c r="A56" t="s">
        <v>1836</v>
      </c>
      <c r="B56" s="6" t="s">
        <v>224</v>
      </c>
    </row>
    <row r="57" spans="1:2" x14ac:dyDescent="0.25">
      <c r="A57" t="s">
        <v>1837</v>
      </c>
      <c r="B57" s="6" t="s">
        <v>204</v>
      </c>
    </row>
    <row r="58" spans="1:2" x14ac:dyDescent="0.25">
      <c r="A58" t="s">
        <v>1838</v>
      </c>
      <c r="B58" s="6" t="s">
        <v>204</v>
      </c>
    </row>
    <row r="59" spans="1:2" x14ac:dyDescent="0.25">
      <c r="A59" t="s">
        <v>1839</v>
      </c>
      <c r="B59" s="6" t="s">
        <v>204</v>
      </c>
    </row>
    <row r="60" spans="1:2" x14ac:dyDescent="0.25">
      <c r="A60" t="s">
        <v>1840</v>
      </c>
      <c r="B60" s="6" t="s">
        <v>204</v>
      </c>
    </row>
    <row r="61" spans="1:2" x14ac:dyDescent="0.25">
      <c r="A61" t="s">
        <v>1841</v>
      </c>
      <c r="B61" s="6" t="s">
        <v>204</v>
      </c>
    </row>
    <row r="62" spans="1:2" x14ac:dyDescent="0.25">
      <c r="A62" t="s">
        <v>1842</v>
      </c>
      <c r="B62" s="6" t="s">
        <v>224</v>
      </c>
    </row>
    <row r="63" spans="1:2" x14ac:dyDescent="0.25">
      <c r="A63" t="s">
        <v>1843</v>
      </c>
      <c r="B63" s="6" t="s">
        <v>1844</v>
      </c>
    </row>
    <row r="64" spans="1:2" x14ac:dyDescent="0.25">
      <c r="A64" t="s">
        <v>1847</v>
      </c>
      <c r="B64" s="6" t="s">
        <v>1848</v>
      </c>
    </row>
    <row r="65" spans="1:2" x14ac:dyDescent="0.25">
      <c r="A65" t="s">
        <v>1851</v>
      </c>
      <c r="B65" s="6" t="s">
        <v>224</v>
      </c>
    </row>
    <row r="66" spans="1:2" x14ac:dyDescent="0.25">
      <c r="A66" t="s">
        <v>1852</v>
      </c>
      <c r="B66" s="6" t="s">
        <v>1853</v>
      </c>
    </row>
    <row r="67" spans="1:2" x14ac:dyDescent="0.25">
      <c r="A67" t="s">
        <v>1857</v>
      </c>
      <c r="B67" s="6" t="s">
        <v>224</v>
      </c>
    </row>
    <row r="68" spans="1:2" x14ac:dyDescent="0.25">
      <c r="A68" t="s">
        <v>1858</v>
      </c>
      <c r="B68" s="6" t="s">
        <v>1859</v>
      </c>
    </row>
    <row r="69" spans="1:2" x14ac:dyDescent="0.25">
      <c r="A69" t="s">
        <v>1863</v>
      </c>
      <c r="B69" s="6" t="s">
        <v>224</v>
      </c>
    </row>
    <row r="70" spans="1:2" x14ac:dyDescent="0.25">
      <c r="A70" t="s">
        <v>1864</v>
      </c>
      <c r="B70" s="6" t="s">
        <v>204</v>
      </c>
    </row>
    <row r="71" spans="1:2" x14ac:dyDescent="0.25">
      <c r="A71" t="s">
        <v>1865</v>
      </c>
      <c r="B71" s="6" t="s">
        <v>1866</v>
      </c>
    </row>
    <row r="72" spans="1:2" x14ac:dyDescent="0.25">
      <c r="A72" t="s">
        <v>1870</v>
      </c>
      <c r="B72" s="6" t="s">
        <v>1871</v>
      </c>
    </row>
    <row r="73" spans="1:2" x14ac:dyDescent="0.25">
      <c r="A73" t="s">
        <v>1875</v>
      </c>
      <c r="B73" s="6" t="s">
        <v>1876</v>
      </c>
    </row>
    <row r="74" spans="1:2" x14ac:dyDescent="0.25">
      <c r="A74" t="s">
        <v>1880</v>
      </c>
      <c r="B74" s="6" t="s">
        <v>204</v>
      </c>
    </row>
    <row r="75" spans="1:2" x14ac:dyDescent="0.25">
      <c r="A75" t="s">
        <v>1881</v>
      </c>
      <c r="B75" s="6" t="s">
        <v>224</v>
      </c>
    </row>
    <row r="76" spans="1:2" x14ac:dyDescent="0.25">
      <c r="A76" t="s">
        <v>1883</v>
      </c>
      <c r="B76" s="6" t="s">
        <v>204</v>
      </c>
    </row>
    <row r="77" spans="1:2" x14ac:dyDescent="0.25">
      <c r="A77" t="s">
        <v>1884</v>
      </c>
      <c r="B77" s="6" t="s">
        <v>204</v>
      </c>
    </row>
    <row r="78" spans="1:2" x14ac:dyDescent="0.25">
      <c r="A78" t="s">
        <v>1885</v>
      </c>
      <c r="B78" s="6" t="s">
        <v>204</v>
      </c>
    </row>
    <row r="79" spans="1:2" x14ac:dyDescent="0.25">
      <c r="A79" t="s">
        <v>1886</v>
      </c>
      <c r="B79" s="6" t="s">
        <v>204</v>
      </c>
    </row>
    <row r="80" spans="1:2" x14ac:dyDescent="0.25">
      <c r="A80" t="s">
        <v>1887</v>
      </c>
      <c r="B80" s="6" t="s">
        <v>224</v>
      </c>
    </row>
    <row r="81" spans="1:2" x14ac:dyDescent="0.25">
      <c r="A81" t="s">
        <v>1890</v>
      </c>
      <c r="B81" s="6" t="s">
        <v>224</v>
      </c>
    </row>
    <row r="82" spans="1:2" x14ac:dyDescent="0.25">
      <c r="A82" t="s">
        <v>1893</v>
      </c>
      <c r="B82" s="6" t="s">
        <v>1894</v>
      </c>
    </row>
    <row r="83" spans="1:2" x14ac:dyDescent="0.25">
      <c r="A83" t="s">
        <v>1897</v>
      </c>
      <c r="B83" s="6" t="s">
        <v>1898</v>
      </c>
    </row>
    <row r="84" spans="1:2" x14ac:dyDescent="0.25">
      <c r="A84" t="s">
        <v>1902</v>
      </c>
      <c r="B84" s="6" t="s">
        <v>1903</v>
      </c>
    </row>
    <row r="85" spans="1:2" x14ac:dyDescent="0.25">
      <c r="A85" t="s">
        <v>1906</v>
      </c>
      <c r="B85" s="6" t="s">
        <v>224</v>
      </c>
    </row>
    <row r="86" spans="1:2" x14ac:dyDescent="0.25">
      <c r="A86" t="s">
        <v>1907</v>
      </c>
      <c r="B86" t="s">
        <v>1908</v>
      </c>
    </row>
    <row r="87" spans="1:2" x14ac:dyDescent="0.25">
      <c r="A87" t="s">
        <v>1912</v>
      </c>
      <c r="B87" t="s">
        <v>1913</v>
      </c>
    </row>
    <row r="89" spans="1:2" x14ac:dyDescent="0.25">
      <c r="A89" t="s">
        <v>460</v>
      </c>
    </row>
    <row r="90" spans="1:2" x14ac:dyDescent="0.25">
      <c r="A90" t="s">
        <v>1416</v>
      </c>
    </row>
    <row r="91" spans="1:2" x14ac:dyDescent="0.25">
      <c r="A91" t="s">
        <v>1417</v>
      </c>
    </row>
    <row r="92" spans="1:2" x14ac:dyDescent="0.25">
      <c r="A92" t="s">
        <v>1418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C87"/>
  <sheetViews>
    <sheetView workbookViewId="0"/>
  </sheetViews>
  <sheetFormatPr defaultColWidth="11.42578125" defaultRowHeight="15" x14ac:dyDescent="0.25"/>
  <cols>
    <col min="1" max="1" width="54.7109375" customWidth="1"/>
    <col min="2" max="2" width="90.7109375" customWidth="1"/>
  </cols>
  <sheetData>
    <row r="1" spans="1:3" x14ac:dyDescent="0.25">
      <c r="A1" s="4" t="s">
        <v>68</v>
      </c>
      <c r="B1" s="6"/>
      <c r="C1" s="1" t="str">
        <f>HYPERLINK("#'INDEX'!A1", "Back to INDEX")</f>
        <v>Back to INDEX</v>
      </c>
    </row>
    <row r="2" spans="1:3" x14ac:dyDescent="0.25">
      <c r="A2" s="3" t="s">
        <v>204</v>
      </c>
      <c r="B2" s="5" t="s">
        <v>1993</v>
      </c>
    </row>
    <row r="3" spans="1:3" x14ac:dyDescent="0.25">
      <c r="A3" t="s">
        <v>1713</v>
      </c>
      <c r="B3" s="6" t="s">
        <v>1717</v>
      </c>
    </row>
    <row r="4" spans="1:3" x14ac:dyDescent="0.25">
      <c r="A4" t="s">
        <v>1718</v>
      </c>
      <c r="B4" s="6" t="s">
        <v>224</v>
      </c>
    </row>
    <row r="5" spans="1:3" x14ac:dyDescent="0.25">
      <c r="A5" t="s">
        <v>1722</v>
      </c>
      <c r="B5" s="6" t="s">
        <v>204</v>
      </c>
    </row>
    <row r="6" spans="1:3" x14ac:dyDescent="0.25">
      <c r="A6" t="s">
        <v>1723</v>
      </c>
      <c r="B6" s="6" t="s">
        <v>204</v>
      </c>
    </row>
    <row r="7" spans="1:3" x14ac:dyDescent="0.25">
      <c r="A7" t="s">
        <v>1724</v>
      </c>
      <c r="B7" s="6" t="s">
        <v>224</v>
      </c>
    </row>
    <row r="8" spans="1:3" x14ac:dyDescent="0.25">
      <c r="A8" t="s">
        <v>1728</v>
      </c>
      <c r="B8" s="6" t="s">
        <v>224</v>
      </c>
    </row>
    <row r="9" spans="1:3" x14ac:dyDescent="0.25">
      <c r="A9" t="s">
        <v>1732</v>
      </c>
      <c r="B9" s="6" t="s">
        <v>204</v>
      </c>
    </row>
    <row r="10" spans="1:3" x14ac:dyDescent="0.25">
      <c r="A10" t="s">
        <v>1733</v>
      </c>
      <c r="B10" s="6" t="s">
        <v>224</v>
      </c>
    </row>
    <row r="11" spans="1:3" x14ac:dyDescent="0.25">
      <c r="A11" t="s">
        <v>1736</v>
      </c>
      <c r="B11" s="6" t="s">
        <v>204</v>
      </c>
    </row>
    <row r="12" spans="1:3" x14ac:dyDescent="0.25">
      <c r="A12" t="s">
        <v>1737</v>
      </c>
      <c r="B12" s="6" t="s">
        <v>224</v>
      </c>
    </row>
    <row r="13" spans="1:3" x14ac:dyDescent="0.25">
      <c r="A13" t="s">
        <v>1738</v>
      </c>
      <c r="B13" s="6" t="s">
        <v>204</v>
      </c>
    </row>
    <row r="14" spans="1:3" x14ac:dyDescent="0.25">
      <c r="A14" t="s">
        <v>1739</v>
      </c>
      <c r="B14" s="6" t="s">
        <v>224</v>
      </c>
    </row>
    <row r="15" spans="1:3" x14ac:dyDescent="0.25">
      <c r="A15" t="s">
        <v>1740</v>
      </c>
      <c r="B15" s="6" t="s">
        <v>204</v>
      </c>
    </row>
    <row r="16" spans="1:3" x14ac:dyDescent="0.25">
      <c r="A16" t="s">
        <v>1741</v>
      </c>
      <c r="B16" s="6" t="s">
        <v>1745</v>
      </c>
    </row>
    <row r="17" spans="1:2" x14ac:dyDescent="0.25">
      <c r="A17" t="s">
        <v>1746</v>
      </c>
      <c r="B17" s="6" t="s">
        <v>204</v>
      </c>
    </row>
    <row r="18" spans="1:2" x14ac:dyDescent="0.25">
      <c r="A18" t="s">
        <v>1747</v>
      </c>
      <c r="B18" s="6" t="s">
        <v>204</v>
      </c>
    </row>
    <row r="19" spans="1:2" x14ac:dyDescent="0.25">
      <c r="A19" t="s">
        <v>1748</v>
      </c>
      <c r="B19" s="6" t="s">
        <v>204</v>
      </c>
    </row>
    <row r="20" spans="1:2" x14ac:dyDescent="0.25">
      <c r="A20" t="s">
        <v>1749</v>
      </c>
      <c r="B20" s="6" t="s">
        <v>224</v>
      </c>
    </row>
    <row r="21" spans="1:2" x14ac:dyDescent="0.25">
      <c r="A21" t="s">
        <v>1753</v>
      </c>
      <c r="B21" s="6" t="s">
        <v>204</v>
      </c>
    </row>
    <row r="22" spans="1:2" x14ac:dyDescent="0.25">
      <c r="A22" t="s">
        <v>1754</v>
      </c>
      <c r="B22" s="6" t="s">
        <v>204</v>
      </c>
    </row>
    <row r="23" spans="1:2" x14ac:dyDescent="0.25">
      <c r="A23" t="s">
        <v>1755</v>
      </c>
      <c r="B23" s="6" t="s">
        <v>224</v>
      </c>
    </row>
    <row r="24" spans="1:2" x14ac:dyDescent="0.25">
      <c r="A24" t="s">
        <v>1759</v>
      </c>
      <c r="B24" s="6" t="s">
        <v>224</v>
      </c>
    </row>
    <row r="25" spans="1:2" x14ac:dyDescent="0.25">
      <c r="A25" t="s">
        <v>1760</v>
      </c>
      <c r="B25" s="6" t="s">
        <v>224</v>
      </c>
    </row>
    <row r="26" spans="1:2" x14ac:dyDescent="0.25">
      <c r="A26" t="s">
        <v>1764</v>
      </c>
      <c r="B26" s="6" t="s">
        <v>224</v>
      </c>
    </row>
    <row r="27" spans="1:2" x14ac:dyDescent="0.25">
      <c r="A27" t="s">
        <v>1765</v>
      </c>
      <c r="B27" s="6" t="s">
        <v>224</v>
      </c>
    </row>
    <row r="28" spans="1:2" x14ac:dyDescent="0.25">
      <c r="A28" t="s">
        <v>1769</v>
      </c>
      <c r="B28" s="6" t="s">
        <v>204</v>
      </c>
    </row>
    <row r="29" spans="1:2" x14ac:dyDescent="0.25">
      <c r="A29" t="s">
        <v>1770</v>
      </c>
      <c r="B29" s="6" t="s">
        <v>224</v>
      </c>
    </row>
    <row r="30" spans="1:2" x14ac:dyDescent="0.25">
      <c r="A30" t="s">
        <v>1771</v>
      </c>
      <c r="B30" s="6" t="s">
        <v>204</v>
      </c>
    </row>
    <row r="31" spans="1:2" x14ac:dyDescent="0.25">
      <c r="A31" t="s">
        <v>1772</v>
      </c>
      <c r="B31" s="6" t="s">
        <v>224</v>
      </c>
    </row>
    <row r="32" spans="1:2" x14ac:dyDescent="0.25">
      <c r="A32" t="s">
        <v>1773</v>
      </c>
      <c r="B32" s="6" t="s">
        <v>224</v>
      </c>
    </row>
    <row r="33" spans="1:2" x14ac:dyDescent="0.25">
      <c r="A33" t="s">
        <v>1777</v>
      </c>
      <c r="B33" s="6" t="s">
        <v>204</v>
      </c>
    </row>
    <row r="34" spans="1:2" x14ac:dyDescent="0.25">
      <c r="A34" t="s">
        <v>1778</v>
      </c>
      <c r="B34" s="6" t="s">
        <v>204</v>
      </c>
    </row>
    <row r="35" spans="1:2" x14ac:dyDescent="0.25">
      <c r="A35" t="s">
        <v>1779</v>
      </c>
      <c r="B35" s="6" t="s">
        <v>204</v>
      </c>
    </row>
    <row r="36" spans="1:2" x14ac:dyDescent="0.25">
      <c r="A36" t="s">
        <v>1780</v>
      </c>
      <c r="B36" s="6" t="s">
        <v>204</v>
      </c>
    </row>
    <row r="37" spans="1:2" x14ac:dyDescent="0.25">
      <c r="A37" t="s">
        <v>1781</v>
      </c>
      <c r="B37" s="6" t="s">
        <v>1785</v>
      </c>
    </row>
    <row r="38" spans="1:2" x14ac:dyDescent="0.25">
      <c r="A38" t="s">
        <v>1786</v>
      </c>
      <c r="B38" s="6" t="s">
        <v>1790</v>
      </c>
    </row>
    <row r="39" spans="1:2" x14ac:dyDescent="0.25">
      <c r="A39" t="s">
        <v>1791</v>
      </c>
      <c r="B39" s="6" t="s">
        <v>224</v>
      </c>
    </row>
    <row r="40" spans="1:2" x14ac:dyDescent="0.25">
      <c r="A40" t="s">
        <v>1795</v>
      </c>
      <c r="B40" s="6" t="s">
        <v>224</v>
      </c>
    </row>
    <row r="41" spans="1:2" x14ac:dyDescent="0.25">
      <c r="A41" t="s">
        <v>1796</v>
      </c>
      <c r="B41" s="6" t="s">
        <v>204</v>
      </c>
    </row>
    <row r="42" spans="1:2" x14ac:dyDescent="0.25">
      <c r="A42" t="s">
        <v>1797</v>
      </c>
      <c r="B42" s="6" t="s">
        <v>224</v>
      </c>
    </row>
    <row r="43" spans="1:2" x14ac:dyDescent="0.25">
      <c r="A43" t="s">
        <v>1801</v>
      </c>
      <c r="B43" s="6" t="s">
        <v>204</v>
      </c>
    </row>
    <row r="44" spans="1:2" x14ac:dyDescent="0.25">
      <c r="A44" t="s">
        <v>1802</v>
      </c>
      <c r="B44" s="6" t="s">
        <v>204</v>
      </c>
    </row>
    <row r="45" spans="1:2" x14ac:dyDescent="0.25">
      <c r="A45" t="s">
        <v>1803</v>
      </c>
      <c r="B45" s="6" t="s">
        <v>1807</v>
      </c>
    </row>
    <row r="46" spans="1:2" x14ac:dyDescent="0.25">
      <c r="A46" t="s">
        <v>1808</v>
      </c>
      <c r="B46" s="6" t="s">
        <v>204</v>
      </c>
    </row>
    <row r="47" spans="1:2" x14ac:dyDescent="0.25">
      <c r="A47" t="s">
        <v>1809</v>
      </c>
      <c r="B47" s="6" t="s">
        <v>1813</v>
      </c>
    </row>
    <row r="48" spans="1:2" x14ac:dyDescent="0.25">
      <c r="A48" t="s">
        <v>1814</v>
      </c>
      <c r="B48" s="6" t="s">
        <v>1818</v>
      </c>
    </row>
    <row r="49" spans="1:2" x14ac:dyDescent="0.25">
      <c r="A49" t="s">
        <v>1819</v>
      </c>
      <c r="B49" s="6" t="s">
        <v>224</v>
      </c>
    </row>
    <row r="50" spans="1:2" x14ac:dyDescent="0.25">
      <c r="A50" t="s">
        <v>1820</v>
      </c>
      <c r="B50" s="6" t="s">
        <v>224</v>
      </c>
    </row>
    <row r="51" spans="1:2" x14ac:dyDescent="0.25">
      <c r="A51" t="s">
        <v>1823</v>
      </c>
      <c r="B51" s="6" t="s">
        <v>224</v>
      </c>
    </row>
    <row r="52" spans="1:2" x14ac:dyDescent="0.25">
      <c r="A52" t="s">
        <v>1824</v>
      </c>
      <c r="B52" s="6" t="s">
        <v>224</v>
      </c>
    </row>
    <row r="53" spans="1:2" x14ac:dyDescent="0.25">
      <c r="A53" t="s">
        <v>1825</v>
      </c>
      <c r="B53" s="6" t="s">
        <v>224</v>
      </c>
    </row>
    <row r="54" spans="1:2" x14ac:dyDescent="0.25">
      <c r="A54" t="s">
        <v>1826</v>
      </c>
      <c r="B54" s="6" t="s">
        <v>1830</v>
      </c>
    </row>
    <row r="55" spans="1:2" x14ac:dyDescent="0.25">
      <c r="A55" t="s">
        <v>1831</v>
      </c>
      <c r="B55" s="6" t="s">
        <v>1835</v>
      </c>
    </row>
    <row r="56" spans="1:2" x14ac:dyDescent="0.25">
      <c r="A56" t="s">
        <v>1836</v>
      </c>
      <c r="B56" s="6" t="s">
        <v>224</v>
      </c>
    </row>
    <row r="57" spans="1:2" x14ac:dyDescent="0.25">
      <c r="A57" t="s">
        <v>1837</v>
      </c>
      <c r="B57" s="6" t="s">
        <v>204</v>
      </c>
    </row>
    <row r="58" spans="1:2" x14ac:dyDescent="0.25">
      <c r="A58" t="s">
        <v>1838</v>
      </c>
      <c r="B58" s="6" t="s">
        <v>204</v>
      </c>
    </row>
    <row r="59" spans="1:2" x14ac:dyDescent="0.25">
      <c r="A59" t="s">
        <v>1839</v>
      </c>
      <c r="B59" s="6" t="s">
        <v>204</v>
      </c>
    </row>
    <row r="60" spans="1:2" x14ac:dyDescent="0.25">
      <c r="A60" t="s">
        <v>1840</v>
      </c>
      <c r="B60" s="6" t="s">
        <v>204</v>
      </c>
    </row>
    <row r="61" spans="1:2" x14ac:dyDescent="0.25">
      <c r="A61" t="s">
        <v>1841</v>
      </c>
      <c r="B61" s="6" t="s">
        <v>204</v>
      </c>
    </row>
    <row r="62" spans="1:2" x14ac:dyDescent="0.25">
      <c r="A62" t="s">
        <v>1842</v>
      </c>
      <c r="B62" s="6" t="s">
        <v>204</v>
      </c>
    </row>
    <row r="63" spans="1:2" x14ac:dyDescent="0.25">
      <c r="A63" t="s">
        <v>1843</v>
      </c>
      <c r="B63" s="6" t="s">
        <v>224</v>
      </c>
    </row>
    <row r="64" spans="1:2" x14ac:dyDescent="0.25">
      <c r="A64" t="s">
        <v>1847</v>
      </c>
      <c r="B64" s="6" t="s">
        <v>224</v>
      </c>
    </row>
    <row r="65" spans="1:2" x14ac:dyDescent="0.25">
      <c r="A65" t="s">
        <v>1851</v>
      </c>
      <c r="B65" s="6" t="s">
        <v>224</v>
      </c>
    </row>
    <row r="66" spans="1:2" x14ac:dyDescent="0.25">
      <c r="A66" t="s">
        <v>1852</v>
      </c>
      <c r="B66" s="6" t="s">
        <v>1856</v>
      </c>
    </row>
    <row r="67" spans="1:2" x14ac:dyDescent="0.25">
      <c r="A67" t="s">
        <v>1857</v>
      </c>
      <c r="B67" s="6" t="s">
        <v>224</v>
      </c>
    </row>
    <row r="68" spans="1:2" x14ac:dyDescent="0.25">
      <c r="A68" t="s">
        <v>1858</v>
      </c>
      <c r="B68" s="6" t="s">
        <v>1862</v>
      </c>
    </row>
    <row r="69" spans="1:2" x14ac:dyDescent="0.25">
      <c r="A69" t="s">
        <v>1863</v>
      </c>
      <c r="B69" s="6" t="s">
        <v>224</v>
      </c>
    </row>
    <row r="70" spans="1:2" x14ac:dyDescent="0.25">
      <c r="A70" t="s">
        <v>1864</v>
      </c>
      <c r="B70" s="6" t="s">
        <v>204</v>
      </c>
    </row>
    <row r="71" spans="1:2" x14ac:dyDescent="0.25">
      <c r="A71" t="s">
        <v>1865</v>
      </c>
      <c r="B71" s="6" t="s">
        <v>1869</v>
      </c>
    </row>
    <row r="72" spans="1:2" x14ac:dyDescent="0.25">
      <c r="A72" t="s">
        <v>1870</v>
      </c>
      <c r="B72" s="6" t="s">
        <v>1874</v>
      </c>
    </row>
    <row r="73" spans="1:2" x14ac:dyDescent="0.25">
      <c r="A73" t="s">
        <v>1875</v>
      </c>
      <c r="B73" s="6" t="s">
        <v>1879</v>
      </c>
    </row>
    <row r="74" spans="1:2" x14ac:dyDescent="0.25">
      <c r="A74" t="s">
        <v>1880</v>
      </c>
      <c r="B74" s="6" t="s">
        <v>204</v>
      </c>
    </row>
    <row r="75" spans="1:2" x14ac:dyDescent="0.25">
      <c r="A75" t="s">
        <v>1881</v>
      </c>
      <c r="B75" s="6" t="s">
        <v>224</v>
      </c>
    </row>
    <row r="76" spans="1:2" x14ac:dyDescent="0.25">
      <c r="A76" t="s">
        <v>1883</v>
      </c>
      <c r="B76" s="6" t="s">
        <v>204</v>
      </c>
    </row>
    <row r="77" spans="1:2" x14ac:dyDescent="0.25">
      <c r="A77" t="s">
        <v>1884</v>
      </c>
      <c r="B77" s="6" t="s">
        <v>204</v>
      </c>
    </row>
    <row r="78" spans="1:2" x14ac:dyDescent="0.25">
      <c r="A78" t="s">
        <v>1885</v>
      </c>
      <c r="B78" s="6" t="s">
        <v>204</v>
      </c>
    </row>
    <row r="79" spans="1:2" x14ac:dyDescent="0.25">
      <c r="A79" t="s">
        <v>1886</v>
      </c>
      <c r="B79" s="6" t="s">
        <v>204</v>
      </c>
    </row>
    <row r="80" spans="1:2" x14ac:dyDescent="0.25">
      <c r="A80" t="s">
        <v>1887</v>
      </c>
      <c r="B80" s="6" t="s">
        <v>224</v>
      </c>
    </row>
    <row r="81" spans="1:2" x14ac:dyDescent="0.25">
      <c r="A81" t="s">
        <v>1890</v>
      </c>
      <c r="B81" s="6" t="s">
        <v>204</v>
      </c>
    </row>
    <row r="82" spans="1:2" x14ac:dyDescent="0.25">
      <c r="A82" t="s">
        <v>1893</v>
      </c>
      <c r="B82" s="6" t="s">
        <v>224</v>
      </c>
    </row>
    <row r="83" spans="1:2" x14ac:dyDescent="0.25">
      <c r="A83" t="s">
        <v>1897</v>
      </c>
      <c r="B83" s="6" t="s">
        <v>1901</v>
      </c>
    </row>
    <row r="84" spans="1:2" x14ac:dyDescent="0.25">
      <c r="A84" t="s">
        <v>1902</v>
      </c>
      <c r="B84" s="6" t="s">
        <v>224</v>
      </c>
    </row>
    <row r="85" spans="1:2" x14ac:dyDescent="0.25">
      <c r="A85" t="s">
        <v>1906</v>
      </c>
      <c r="B85" s="6" t="s">
        <v>224</v>
      </c>
    </row>
    <row r="86" spans="1:2" x14ac:dyDescent="0.25">
      <c r="A86" t="s">
        <v>1907</v>
      </c>
      <c r="B86" t="s">
        <v>1911</v>
      </c>
    </row>
    <row r="87" spans="1:2" x14ac:dyDescent="0.25">
      <c r="A87" t="s">
        <v>1912</v>
      </c>
      <c r="B87" t="s">
        <v>1916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9"/>
  <sheetViews>
    <sheetView workbookViewId="0"/>
  </sheetViews>
  <sheetFormatPr defaultColWidth="11.42578125" defaultRowHeight="15" x14ac:dyDescent="0.25"/>
  <cols>
    <col min="1" max="1" width="54.7109375" customWidth="1"/>
    <col min="2" max="7" width="30.7109375" customWidth="1"/>
  </cols>
  <sheetData>
    <row r="1" spans="1:8" x14ac:dyDescent="0.25">
      <c r="A1" s="4" t="s">
        <v>13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ht="25.5" x14ac:dyDescent="0.25">
      <c r="A2" s="3" t="s">
        <v>204</v>
      </c>
      <c r="B2" s="5" t="s">
        <v>320</v>
      </c>
      <c r="C2" s="5" t="s">
        <v>321</v>
      </c>
      <c r="D2" s="5" t="s">
        <v>322</v>
      </c>
      <c r="E2" s="5" t="s">
        <v>323</v>
      </c>
      <c r="F2" s="5" t="s">
        <v>324</v>
      </c>
      <c r="G2" s="5" t="s">
        <v>325</v>
      </c>
    </row>
    <row r="3" spans="1:8" x14ac:dyDescent="0.25">
      <c r="A3" t="s">
        <v>326</v>
      </c>
      <c r="B3" s="6" t="s">
        <v>441</v>
      </c>
      <c r="C3" s="6" t="s">
        <v>338</v>
      </c>
      <c r="D3" s="6" t="s">
        <v>462</v>
      </c>
      <c r="E3" s="6" t="s">
        <v>463</v>
      </c>
      <c r="F3" s="6" t="s">
        <v>365</v>
      </c>
      <c r="G3" s="6" t="s">
        <v>447</v>
      </c>
    </row>
    <row r="4" spans="1:8" x14ac:dyDescent="0.25">
      <c r="A4" t="s">
        <v>331</v>
      </c>
      <c r="B4" s="6" t="s">
        <v>464</v>
      </c>
      <c r="C4" s="6" t="s">
        <v>465</v>
      </c>
      <c r="D4" s="6" t="s">
        <v>334</v>
      </c>
      <c r="E4" s="6" t="s">
        <v>466</v>
      </c>
      <c r="F4" s="6" t="s">
        <v>467</v>
      </c>
      <c r="G4" s="6" t="s">
        <v>259</v>
      </c>
    </row>
    <row r="5" spans="1:8" x14ac:dyDescent="0.25">
      <c r="A5" t="s">
        <v>337</v>
      </c>
      <c r="B5" s="6" t="s">
        <v>468</v>
      </c>
      <c r="C5" s="6" t="s">
        <v>469</v>
      </c>
      <c r="D5" s="6" t="s">
        <v>470</v>
      </c>
      <c r="E5" s="6" t="s">
        <v>471</v>
      </c>
      <c r="F5" s="6" t="s">
        <v>472</v>
      </c>
      <c r="G5" s="6" t="s">
        <v>473</v>
      </c>
    </row>
    <row r="6" spans="1:8" x14ac:dyDescent="0.25">
      <c r="A6" t="s">
        <v>344</v>
      </c>
      <c r="B6" s="6" t="s">
        <v>223</v>
      </c>
      <c r="C6" s="6" t="s">
        <v>465</v>
      </c>
      <c r="D6" s="6" t="s">
        <v>230</v>
      </c>
      <c r="E6" s="6" t="s">
        <v>340</v>
      </c>
      <c r="F6" s="6" t="s">
        <v>474</v>
      </c>
      <c r="G6" s="6" t="s">
        <v>475</v>
      </c>
    </row>
    <row r="7" spans="1:8" x14ac:dyDescent="0.25">
      <c r="A7" t="s">
        <v>350</v>
      </c>
      <c r="B7" s="6" t="s">
        <v>476</v>
      </c>
      <c r="C7" s="6" t="s">
        <v>339</v>
      </c>
      <c r="D7" s="6" t="s">
        <v>477</v>
      </c>
      <c r="E7" s="6" t="s">
        <v>241</v>
      </c>
      <c r="F7" s="6" t="s">
        <v>474</v>
      </c>
      <c r="G7" s="6" t="s">
        <v>478</v>
      </c>
    </row>
    <row r="8" spans="1:8" x14ac:dyDescent="0.25">
      <c r="A8" t="s">
        <v>357</v>
      </c>
      <c r="B8" s="6" t="s">
        <v>479</v>
      </c>
      <c r="C8" s="6" t="s">
        <v>359</v>
      </c>
      <c r="D8" s="6" t="s">
        <v>480</v>
      </c>
      <c r="E8" s="6" t="s">
        <v>481</v>
      </c>
      <c r="F8" s="6" t="s">
        <v>448</v>
      </c>
      <c r="G8" s="6" t="s">
        <v>366</v>
      </c>
    </row>
    <row r="9" spans="1:8" x14ac:dyDescent="0.25">
      <c r="A9" t="s">
        <v>364</v>
      </c>
      <c r="B9" s="6" t="s">
        <v>255</v>
      </c>
      <c r="C9" s="6" t="s">
        <v>482</v>
      </c>
      <c r="D9" s="6" t="s">
        <v>370</v>
      </c>
      <c r="E9" s="6" t="s">
        <v>483</v>
      </c>
      <c r="F9" s="6" t="s">
        <v>484</v>
      </c>
      <c r="G9" s="6" t="s">
        <v>485</v>
      </c>
    </row>
    <row r="10" spans="1:8" x14ac:dyDescent="0.25">
      <c r="A10" t="s">
        <v>371</v>
      </c>
      <c r="B10" s="6" t="s">
        <v>486</v>
      </c>
      <c r="C10" s="6" t="s">
        <v>487</v>
      </c>
      <c r="D10" s="6" t="s">
        <v>488</v>
      </c>
      <c r="E10" s="6" t="s">
        <v>489</v>
      </c>
      <c r="F10" s="6" t="s">
        <v>256</v>
      </c>
      <c r="G10" s="6" t="s">
        <v>490</v>
      </c>
    </row>
    <row r="11" spans="1:8" x14ac:dyDescent="0.25">
      <c r="A11" t="s">
        <v>377</v>
      </c>
      <c r="B11" s="6" t="s">
        <v>224</v>
      </c>
      <c r="C11" s="6" t="s">
        <v>224</v>
      </c>
      <c r="D11" s="6" t="s">
        <v>491</v>
      </c>
      <c r="E11" s="6" t="s">
        <v>224</v>
      </c>
      <c r="F11" s="6" t="s">
        <v>250</v>
      </c>
      <c r="G11" s="6" t="s">
        <v>224</v>
      </c>
    </row>
    <row r="12" spans="1:8" x14ac:dyDescent="0.25">
      <c r="A12" t="s">
        <v>384</v>
      </c>
      <c r="B12" s="6" t="s">
        <v>224</v>
      </c>
      <c r="C12" s="6" t="s">
        <v>492</v>
      </c>
      <c r="D12" s="6" t="s">
        <v>224</v>
      </c>
      <c r="E12" s="6" t="s">
        <v>248</v>
      </c>
      <c r="F12" s="6" t="s">
        <v>224</v>
      </c>
      <c r="G12" s="6" t="s">
        <v>493</v>
      </c>
    </row>
    <row r="13" spans="1:8" x14ac:dyDescent="0.25">
      <c r="A13" t="s">
        <v>389</v>
      </c>
      <c r="B13" s="6" t="s">
        <v>224</v>
      </c>
      <c r="C13" s="6" t="s">
        <v>224</v>
      </c>
      <c r="D13" s="6" t="s">
        <v>224</v>
      </c>
      <c r="E13" s="6" t="s">
        <v>367</v>
      </c>
      <c r="F13" s="6" t="s">
        <v>224</v>
      </c>
      <c r="G13" s="6" t="s">
        <v>494</v>
      </c>
    </row>
    <row r="14" spans="1:8" x14ac:dyDescent="0.25">
      <c r="A14" t="s">
        <v>394</v>
      </c>
      <c r="B14" s="6" t="s">
        <v>495</v>
      </c>
      <c r="C14" s="6" t="s">
        <v>381</v>
      </c>
      <c r="D14" s="6" t="s">
        <v>496</v>
      </c>
      <c r="E14" s="6" t="s">
        <v>418</v>
      </c>
      <c r="F14" s="6" t="s">
        <v>382</v>
      </c>
      <c r="G14" s="6" t="s">
        <v>497</v>
      </c>
    </row>
    <row r="15" spans="1:8" x14ac:dyDescent="0.25">
      <c r="A15" t="s">
        <v>400</v>
      </c>
      <c r="B15" s="6" t="s">
        <v>498</v>
      </c>
      <c r="C15" s="6" t="s">
        <v>499</v>
      </c>
      <c r="D15" s="6" t="s">
        <v>249</v>
      </c>
      <c r="E15" s="6" t="s">
        <v>500</v>
      </c>
      <c r="F15" s="6" t="s">
        <v>501</v>
      </c>
      <c r="G15" s="6" t="s">
        <v>485</v>
      </c>
    </row>
    <row r="16" spans="1:8" x14ac:dyDescent="0.25">
      <c r="A16" t="s">
        <v>403</v>
      </c>
      <c r="B16" s="6" t="s">
        <v>359</v>
      </c>
      <c r="C16" s="6" t="s">
        <v>502</v>
      </c>
      <c r="D16" s="6" t="s">
        <v>503</v>
      </c>
      <c r="E16" s="6" t="s">
        <v>471</v>
      </c>
      <c r="F16" s="6" t="s">
        <v>504</v>
      </c>
      <c r="G16" s="6" t="s">
        <v>402</v>
      </c>
    </row>
    <row r="17" spans="1:7" x14ac:dyDescent="0.25">
      <c r="A17" t="s">
        <v>409</v>
      </c>
      <c r="B17" s="6" t="s">
        <v>213</v>
      </c>
      <c r="C17" s="6" t="s">
        <v>405</v>
      </c>
      <c r="D17" s="6" t="s">
        <v>505</v>
      </c>
      <c r="E17" s="6" t="s">
        <v>506</v>
      </c>
      <c r="F17" s="6" t="s">
        <v>507</v>
      </c>
      <c r="G17" s="6" t="s">
        <v>508</v>
      </c>
    </row>
    <row r="18" spans="1:7" x14ac:dyDescent="0.25">
      <c r="A18" t="s">
        <v>415</v>
      </c>
      <c r="B18" s="6" t="s">
        <v>509</v>
      </c>
      <c r="C18" s="6" t="s">
        <v>479</v>
      </c>
      <c r="D18" s="6" t="s">
        <v>431</v>
      </c>
      <c r="E18" s="6" t="s">
        <v>510</v>
      </c>
      <c r="F18" s="6" t="s">
        <v>511</v>
      </c>
      <c r="G18" s="6" t="s">
        <v>512</v>
      </c>
    </row>
    <row r="19" spans="1:7" x14ac:dyDescent="0.25">
      <c r="A19" t="s">
        <v>421</v>
      </c>
      <c r="B19" s="6" t="s">
        <v>513</v>
      </c>
      <c r="C19" s="6" t="s">
        <v>514</v>
      </c>
      <c r="D19" s="6" t="s">
        <v>515</v>
      </c>
      <c r="E19" s="6" t="s">
        <v>243</v>
      </c>
      <c r="F19" s="6" t="s">
        <v>516</v>
      </c>
      <c r="G19" s="6" t="s">
        <v>517</v>
      </c>
    </row>
    <row r="20" spans="1:7" x14ac:dyDescent="0.25">
      <c r="A20" t="s">
        <v>428</v>
      </c>
      <c r="B20" s="6" t="s">
        <v>518</v>
      </c>
      <c r="C20" s="6" t="s">
        <v>519</v>
      </c>
      <c r="D20" s="6" t="s">
        <v>414</v>
      </c>
      <c r="E20" s="6" t="s">
        <v>234</v>
      </c>
      <c r="F20" s="6" t="s">
        <v>520</v>
      </c>
      <c r="G20" s="6" t="s">
        <v>467</v>
      </c>
    </row>
    <row r="21" spans="1:7" x14ac:dyDescent="0.25">
      <c r="A21" t="s">
        <v>432</v>
      </c>
      <c r="B21" s="6" t="s">
        <v>521</v>
      </c>
      <c r="C21" s="6" t="s">
        <v>522</v>
      </c>
      <c r="D21" s="6" t="s">
        <v>523</v>
      </c>
      <c r="E21" s="6" t="s">
        <v>310</v>
      </c>
      <c r="F21" s="6" t="s">
        <v>524</v>
      </c>
      <c r="G21" s="6" t="s">
        <v>490</v>
      </c>
    </row>
    <row r="22" spans="1:7" x14ac:dyDescent="0.25">
      <c r="A22" t="s">
        <v>437</v>
      </c>
      <c r="B22" s="6" t="s">
        <v>469</v>
      </c>
      <c r="C22" s="6" t="s">
        <v>525</v>
      </c>
      <c r="D22" s="6" t="s">
        <v>356</v>
      </c>
      <c r="E22" s="6" t="s">
        <v>526</v>
      </c>
      <c r="F22" s="6" t="s">
        <v>527</v>
      </c>
      <c r="G22" s="6" t="s">
        <v>528</v>
      </c>
    </row>
    <row r="23" spans="1:7" x14ac:dyDescent="0.25">
      <c r="A23" t="s">
        <v>444</v>
      </c>
      <c r="B23" s="6" t="s">
        <v>529</v>
      </c>
      <c r="C23" s="6" t="s">
        <v>530</v>
      </c>
      <c r="D23" s="6" t="s">
        <v>232</v>
      </c>
      <c r="E23" s="6" t="s">
        <v>341</v>
      </c>
      <c r="F23" s="6" t="s">
        <v>255</v>
      </c>
      <c r="G23" s="6" t="s">
        <v>336</v>
      </c>
    </row>
    <row r="24" spans="1:7" x14ac:dyDescent="0.25">
      <c r="A24" s="4" t="s">
        <v>450</v>
      </c>
      <c r="B24" s="4" t="s">
        <v>228</v>
      </c>
      <c r="C24" s="4" t="s">
        <v>229</v>
      </c>
      <c r="D24" s="4" t="s">
        <v>243</v>
      </c>
      <c r="E24" s="4" t="s">
        <v>244</v>
      </c>
      <c r="F24" s="4" t="s">
        <v>259</v>
      </c>
      <c r="G24" s="4" t="s">
        <v>260</v>
      </c>
    </row>
    <row r="25" spans="1:7" x14ac:dyDescent="0.25">
      <c r="A25" t="s">
        <v>451</v>
      </c>
      <c r="B25" t="s">
        <v>531</v>
      </c>
      <c r="C25" t="s">
        <v>532</v>
      </c>
      <c r="D25" t="s">
        <v>533</v>
      </c>
      <c r="E25" t="s">
        <v>534</v>
      </c>
      <c r="F25" t="s">
        <v>535</v>
      </c>
      <c r="G25" t="s">
        <v>536</v>
      </c>
    </row>
    <row r="27" spans="1:7" x14ac:dyDescent="0.25">
      <c r="A27" t="s">
        <v>289</v>
      </c>
    </row>
    <row r="28" spans="1:7" x14ac:dyDescent="0.25">
      <c r="A28" t="s">
        <v>537</v>
      </c>
    </row>
    <row r="29" spans="1:7" x14ac:dyDescent="0.25">
      <c r="A29" t="s">
        <v>457</v>
      </c>
    </row>
    <row r="30" spans="1:7" x14ac:dyDescent="0.25">
      <c r="A30" t="s">
        <v>458</v>
      </c>
    </row>
    <row r="32" spans="1:7" x14ac:dyDescent="0.25">
      <c r="A32" t="s">
        <v>297</v>
      </c>
    </row>
    <row r="33" spans="1:1" x14ac:dyDescent="0.25">
      <c r="A33" t="s">
        <v>298</v>
      </c>
    </row>
    <row r="34" spans="1:1" x14ac:dyDescent="0.25">
      <c r="A34" t="s">
        <v>299</v>
      </c>
    </row>
    <row r="35" spans="1:1" x14ac:dyDescent="0.25">
      <c r="A35" t="s">
        <v>300</v>
      </c>
    </row>
    <row r="36" spans="1:1" x14ac:dyDescent="0.25">
      <c r="A36" t="s">
        <v>459</v>
      </c>
    </row>
    <row r="38" spans="1:1" x14ac:dyDescent="0.25">
      <c r="A38" t="s">
        <v>460</v>
      </c>
    </row>
    <row r="39" spans="1:1" x14ac:dyDescent="0.25">
      <c r="A39" t="s">
        <v>461</v>
      </c>
    </row>
  </sheetData>
  <pageMargins left="0.7" right="0.7" top="0.75" bottom="0.75" header="0.3" footer="0.3"/>
  <pageSetup paperSize="9" orientation="portrait" horizontalDpi="300" verticalDpi="30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C50"/>
  <sheetViews>
    <sheetView workbookViewId="0"/>
  </sheetViews>
  <sheetFormatPr defaultColWidth="11.42578125" defaultRowHeight="15" x14ac:dyDescent="0.25"/>
  <cols>
    <col min="1" max="1" width="38.7109375" customWidth="1"/>
    <col min="2" max="2" width="90.7109375" customWidth="1"/>
  </cols>
  <sheetData>
    <row r="1" spans="1:3" x14ac:dyDescent="0.25">
      <c r="A1" s="4" t="s">
        <v>69</v>
      </c>
      <c r="B1" s="6"/>
      <c r="C1" s="1" t="str">
        <f>HYPERLINK("#'INDEX'!A1", "Back to INDEX")</f>
        <v>Back to INDEX</v>
      </c>
    </row>
    <row r="2" spans="1:3" x14ac:dyDescent="0.25">
      <c r="A2" s="3" t="s">
        <v>204</v>
      </c>
      <c r="B2" s="5" t="s">
        <v>1992</v>
      </c>
    </row>
    <row r="3" spans="1:3" x14ac:dyDescent="0.25">
      <c r="A3" t="s">
        <v>1203</v>
      </c>
      <c r="B3" s="6" t="s">
        <v>1420</v>
      </c>
    </row>
    <row r="4" spans="1:3" x14ac:dyDescent="0.25">
      <c r="A4" t="s">
        <v>1208</v>
      </c>
      <c r="B4" s="6" t="s">
        <v>224</v>
      </c>
    </row>
    <row r="5" spans="1:3" x14ac:dyDescent="0.25">
      <c r="A5" t="s">
        <v>1212</v>
      </c>
      <c r="B5" s="6" t="s">
        <v>1424</v>
      </c>
    </row>
    <row r="6" spans="1:3" x14ac:dyDescent="0.25">
      <c r="A6" t="s">
        <v>1216</v>
      </c>
      <c r="B6" s="6" t="s">
        <v>1428</v>
      </c>
    </row>
    <row r="7" spans="1:3" x14ac:dyDescent="0.25">
      <c r="A7" t="s">
        <v>1220</v>
      </c>
      <c r="B7" s="6" t="s">
        <v>1432</v>
      </c>
    </row>
    <row r="8" spans="1:3" x14ac:dyDescent="0.25">
      <c r="A8" t="s">
        <v>1225</v>
      </c>
      <c r="B8" s="6" t="s">
        <v>1436</v>
      </c>
    </row>
    <row r="9" spans="1:3" x14ac:dyDescent="0.25">
      <c r="A9" t="s">
        <v>1230</v>
      </c>
      <c r="B9" s="6" t="s">
        <v>1440</v>
      </c>
    </row>
    <row r="10" spans="1:3" x14ac:dyDescent="0.25">
      <c r="A10" t="s">
        <v>1235</v>
      </c>
      <c r="B10" s="6" t="s">
        <v>1444</v>
      </c>
    </row>
    <row r="11" spans="1:3" x14ac:dyDescent="0.25">
      <c r="A11" t="s">
        <v>1240</v>
      </c>
      <c r="B11" s="6" t="s">
        <v>1448</v>
      </c>
    </row>
    <row r="12" spans="1:3" x14ac:dyDescent="0.25">
      <c r="A12" t="s">
        <v>1245</v>
      </c>
      <c r="B12" s="6" t="s">
        <v>1452</v>
      </c>
    </row>
    <row r="13" spans="1:3" x14ac:dyDescent="0.25">
      <c r="A13" t="s">
        <v>1250</v>
      </c>
      <c r="B13" s="6" t="s">
        <v>1456</v>
      </c>
    </row>
    <row r="14" spans="1:3" x14ac:dyDescent="0.25">
      <c r="A14" t="s">
        <v>1255</v>
      </c>
      <c r="B14" s="6" t="s">
        <v>1460</v>
      </c>
    </row>
    <row r="15" spans="1:3" x14ac:dyDescent="0.25">
      <c r="A15" t="s">
        <v>1260</v>
      </c>
      <c r="B15" s="6" t="s">
        <v>1464</v>
      </c>
    </row>
    <row r="16" spans="1:3" x14ac:dyDescent="0.25">
      <c r="A16" t="s">
        <v>1265</v>
      </c>
      <c r="B16" s="6" t="s">
        <v>1468</v>
      </c>
    </row>
    <row r="17" spans="1:2" x14ac:dyDescent="0.25">
      <c r="A17" t="s">
        <v>1270</v>
      </c>
      <c r="B17" s="6" t="s">
        <v>1472</v>
      </c>
    </row>
    <row r="18" spans="1:2" x14ac:dyDescent="0.25">
      <c r="A18" t="s">
        <v>1275</v>
      </c>
      <c r="B18" s="6" t="s">
        <v>1476</v>
      </c>
    </row>
    <row r="19" spans="1:2" x14ac:dyDescent="0.25">
      <c r="A19" t="s">
        <v>1280</v>
      </c>
      <c r="B19" s="6" t="s">
        <v>1480</v>
      </c>
    </row>
    <row r="20" spans="1:2" x14ac:dyDescent="0.25">
      <c r="A20" t="s">
        <v>1285</v>
      </c>
      <c r="B20" s="6" t="s">
        <v>1484</v>
      </c>
    </row>
    <row r="21" spans="1:2" x14ac:dyDescent="0.25">
      <c r="A21" t="s">
        <v>1290</v>
      </c>
      <c r="B21" s="6" t="s">
        <v>1488</v>
      </c>
    </row>
    <row r="22" spans="1:2" x14ac:dyDescent="0.25">
      <c r="A22" t="s">
        <v>1295</v>
      </c>
      <c r="B22" s="6" t="s">
        <v>1492</v>
      </c>
    </row>
    <row r="23" spans="1:2" x14ac:dyDescent="0.25">
      <c r="A23" t="s">
        <v>1300</v>
      </c>
      <c r="B23" s="6" t="s">
        <v>1496</v>
      </c>
    </row>
    <row r="24" spans="1:2" x14ac:dyDescent="0.25">
      <c r="A24" t="s">
        <v>1305</v>
      </c>
      <c r="B24" s="6" t="s">
        <v>1500</v>
      </c>
    </row>
    <row r="25" spans="1:2" x14ac:dyDescent="0.25">
      <c r="A25" t="s">
        <v>1310</v>
      </c>
      <c r="B25" s="6" t="s">
        <v>1504</v>
      </c>
    </row>
    <row r="26" spans="1:2" x14ac:dyDescent="0.25">
      <c r="A26" t="s">
        <v>1315</v>
      </c>
      <c r="B26" s="6" t="s">
        <v>1508</v>
      </c>
    </row>
    <row r="27" spans="1:2" x14ac:dyDescent="0.25">
      <c r="A27" t="s">
        <v>1320</v>
      </c>
      <c r="B27" s="6" t="s">
        <v>1512</v>
      </c>
    </row>
    <row r="28" spans="1:2" x14ac:dyDescent="0.25">
      <c r="A28" t="s">
        <v>1322</v>
      </c>
      <c r="B28" s="6" t="s">
        <v>1516</v>
      </c>
    </row>
    <row r="29" spans="1:2" x14ac:dyDescent="0.25">
      <c r="A29" t="s">
        <v>1327</v>
      </c>
      <c r="B29" s="6" t="s">
        <v>1520</v>
      </c>
    </row>
    <row r="30" spans="1:2" x14ac:dyDescent="0.25">
      <c r="A30" t="s">
        <v>1332</v>
      </c>
      <c r="B30" s="6" t="s">
        <v>1524</v>
      </c>
    </row>
    <row r="31" spans="1:2" x14ac:dyDescent="0.25">
      <c r="A31" t="s">
        <v>1337</v>
      </c>
      <c r="B31" s="6" t="s">
        <v>1527</v>
      </c>
    </row>
    <row r="32" spans="1:2" x14ac:dyDescent="0.25">
      <c r="A32" t="s">
        <v>1342</v>
      </c>
      <c r="B32" s="6" t="s">
        <v>1531</v>
      </c>
    </row>
    <row r="33" spans="1:2" x14ac:dyDescent="0.25">
      <c r="A33" t="s">
        <v>1347</v>
      </c>
      <c r="B33" s="6" t="s">
        <v>1535</v>
      </c>
    </row>
    <row r="34" spans="1:2" x14ac:dyDescent="0.25">
      <c r="A34" t="s">
        <v>1352</v>
      </c>
      <c r="B34" s="6" t="s">
        <v>224</v>
      </c>
    </row>
    <row r="35" spans="1:2" x14ac:dyDescent="0.25">
      <c r="A35" t="s">
        <v>1354</v>
      </c>
      <c r="B35" s="6" t="s">
        <v>1540</v>
      </c>
    </row>
    <row r="36" spans="1:2" x14ac:dyDescent="0.25">
      <c r="A36" t="s">
        <v>1358</v>
      </c>
      <c r="B36" s="6" t="s">
        <v>1544</v>
      </c>
    </row>
    <row r="37" spans="1:2" x14ac:dyDescent="0.25">
      <c r="A37" t="s">
        <v>1363</v>
      </c>
      <c r="B37" s="6" t="s">
        <v>1547</v>
      </c>
    </row>
    <row r="38" spans="1:2" x14ac:dyDescent="0.25">
      <c r="A38" t="s">
        <v>1368</v>
      </c>
      <c r="B38" s="6" t="s">
        <v>1551</v>
      </c>
    </row>
    <row r="39" spans="1:2" x14ac:dyDescent="0.25">
      <c r="A39" t="s">
        <v>1373</v>
      </c>
      <c r="B39" s="6" t="s">
        <v>1555</v>
      </c>
    </row>
    <row r="40" spans="1:2" x14ac:dyDescent="0.25">
      <c r="A40" t="s">
        <v>1378</v>
      </c>
      <c r="B40" s="6" t="s">
        <v>1559</v>
      </c>
    </row>
    <row r="41" spans="1:2" x14ac:dyDescent="0.25">
      <c r="A41" t="s">
        <v>1383</v>
      </c>
      <c r="B41" s="6" t="s">
        <v>1563</v>
      </c>
    </row>
    <row r="42" spans="1:2" x14ac:dyDescent="0.25">
      <c r="A42" t="s">
        <v>1388</v>
      </c>
      <c r="B42" s="6" t="s">
        <v>1567</v>
      </c>
    </row>
    <row r="43" spans="1:2" x14ac:dyDescent="0.25">
      <c r="A43" t="s">
        <v>1393</v>
      </c>
      <c r="B43" s="6" t="s">
        <v>1571</v>
      </c>
    </row>
    <row r="44" spans="1:2" x14ac:dyDescent="0.25">
      <c r="A44" t="s">
        <v>1398</v>
      </c>
      <c r="B44" t="s">
        <v>1575</v>
      </c>
    </row>
    <row r="45" spans="1:2" x14ac:dyDescent="0.25">
      <c r="A45" t="s">
        <v>1403</v>
      </c>
      <c r="B45" t="s">
        <v>1579</v>
      </c>
    </row>
    <row r="47" spans="1:2" x14ac:dyDescent="0.25">
      <c r="A47" t="s">
        <v>460</v>
      </c>
    </row>
    <row r="48" spans="1:2" x14ac:dyDescent="0.25">
      <c r="A48" t="s">
        <v>1416</v>
      </c>
    </row>
    <row r="49" spans="1:1" x14ac:dyDescent="0.25">
      <c r="A49" t="s">
        <v>1417</v>
      </c>
    </row>
    <row r="50" spans="1:1" x14ac:dyDescent="0.25">
      <c r="A50" t="s">
        <v>1418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C92"/>
  <sheetViews>
    <sheetView workbookViewId="0"/>
  </sheetViews>
  <sheetFormatPr defaultColWidth="11.42578125" defaultRowHeight="15" x14ac:dyDescent="0.25"/>
  <cols>
    <col min="1" max="1" width="54.7109375" customWidth="1"/>
    <col min="2" max="2" width="90.7109375" customWidth="1"/>
  </cols>
  <sheetData>
    <row r="1" spans="1:3" x14ac:dyDescent="0.25">
      <c r="A1" s="4" t="s">
        <v>70</v>
      </c>
      <c r="B1" s="6"/>
      <c r="C1" s="1" t="str">
        <f>HYPERLINK("#'INDEX'!A1", "Back to INDEX")</f>
        <v>Back to INDEX</v>
      </c>
    </row>
    <row r="2" spans="1:3" x14ac:dyDescent="0.25">
      <c r="A2" s="3" t="s">
        <v>204</v>
      </c>
      <c r="B2" s="5" t="s">
        <v>1992</v>
      </c>
    </row>
    <row r="3" spans="1:3" x14ac:dyDescent="0.25">
      <c r="A3" t="s">
        <v>1713</v>
      </c>
      <c r="B3" s="6" t="s">
        <v>204</v>
      </c>
    </row>
    <row r="4" spans="1:3" x14ac:dyDescent="0.25">
      <c r="A4" t="s">
        <v>1718</v>
      </c>
      <c r="B4" s="6" t="s">
        <v>204</v>
      </c>
    </row>
    <row r="5" spans="1:3" x14ac:dyDescent="0.25">
      <c r="A5" t="s">
        <v>1722</v>
      </c>
      <c r="B5" s="6" t="s">
        <v>204</v>
      </c>
    </row>
    <row r="6" spans="1:3" x14ac:dyDescent="0.25">
      <c r="A6" t="s">
        <v>1723</v>
      </c>
      <c r="B6" s="6" t="s">
        <v>204</v>
      </c>
    </row>
    <row r="7" spans="1:3" x14ac:dyDescent="0.25">
      <c r="A7" t="s">
        <v>1724</v>
      </c>
      <c r="B7" s="6" t="s">
        <v>224</v>
      </c>
    </row>
    <row r="8" spans="1:3" x14ac:dyDescent="0.25">
      <c r="A8" t="s">
        <v>1728</v>
      </c>
      <c r="B8" s="6" t="s">
        <v>1921</v>
      </c>
    </row>
    <row r="9" spans="1:3" x14ac:dyDescent="0.25">
      <c r="A9" t="s">
        <v>1732</v>
      </c>
      <c r="B9" s="6" t="s">
        <v>204</v>
      </c>
    </row>
    <row r="10" spans="1:3" x14ac:dyDescent="0.25">
      <c r="A10" t="s">
        <v>1733</v>
      </c>
      <c r="B10" s="6" t="s">
        <v>204</v>
      </c>
    </row>
    <row r="11" spans="1:3" x14ac:dyDescent="0.25">
      <c r="A11" t="s">
        <v>1736</v>
      </c>
      <c r="B11" s="6" t="s">
        <v>224</v>
      </c>
    </row>
    <row r="12" spans="1:3" x14ac:dyDescent="0.25">
      <c r="A12" t="s">
        <v>1737</v>
      </c>
      <c r="B12" s="6" t="s">
        <v>1925</v>
      </c>
    </row>
    <row r="13" spans="1:3" x14ac:dyDescent="0.25">
      <c r="A13" t="s">
        <v>1738</v>
      </c>
      <c r="B13" s="6" t="s">
        <v>1929</v>
      </c>
    </row>
    <row r="14" spans="1:3" x14ac:dyDescent="0.25">
      <c r="A14" t="s">
        <v>1739</v>
      </c>
      <c r="B14" s="6" t="s">
        <v>224</v>
      </c>
    </row>
    <row r="15" spans="1:3" x14ac:dyDescent="0.25">
      <c r="A15" t="s">
        <v>1740</v>
      </c>
      <c r="B15" s="6" t="s">
        <v>224</v>
      </c>
    </row>
    <row r="16" spans="1:3" x14ac:dyDescent="0.25">
      <c r="A16" t="s">
        <v>1741</v>
      </c>
      <c r="B16" s="6" t="s">
        <v>204</v>
      </c>
    </row>
    <row r="17" spans="1:2" x14ac:dyDescent="0.25">
      <c r="A17" t="s">
        <v>1746</v>
      </c>
      <c r="B17" s="6" t="s">
        <v>224</v>
      </c>
    </row>
    <row r="18" spans="1:2" x14ac:dyDescent="0.25">
      <c r="A18" t="s">
        <v>1747</v>
      </c>
      <c r="B18" s="6" t="s">
        <v>204</v>
      </c>
    </row>
    <row r="19" spans="1:2" x14ac:dyDescent="0.25">
      <c r="A19" t="s">
        <v>1748</v>
      </c>
      <c r="B19" s="6" t="s">
        <v>224</v>
      </c>
    </row>
    <row r="20" spans="1:2" x14ac:dyDescent="0.25">
      <c r="A20" t="s">
        <v>1749</v>
      </c>
      <c r="B20" s="6" t="s">
        <v>224</v>
      </c>
    </row>
    <row r="21" spans="1:2" x14ac:dyDescent="0.25">
      <c r="A21" t="s">
        <v>1753</v>
      </c>
      <c r="B21" s="6" t="s">
        <v>204</v>
      </c>
    </row>
    <row r="22" spans="1:2" x14ac:dyDescent="0.25">
      <c r="A22" t="s">
        <v>1754</v>
      </c>
      <c r="B22" s="6" t="s">
        <v>204</v>
      </c>
    </row>
    <row r="23" spans="1:2" x14ac:dyDescent="0.25">
      <c r="A23" t="s">
        <v>1755</v>
      </c>
      <c r="B23" s="6" t="s">
        <v>204</v>
      </c>
    </row>
    <row r="24" spans="1:2" x14ac:dyDescent="0.25">
      <c r="A24" t="s">
        <v>1759</v>
      </c>
      <c r="B24" s="6" t="s">
        <v>224</v>
      </c>
    </row>
    <row r="25" spans="1:2" x14ac:dyDescent="0.25">
      <c r="A25" t="s">
        <v>1760</v>
      </c>
      <c r="B25" s="6" t="s">
        <v>224</v>
      </c>
    </row>
    <row r="26" spans="1:2" x14ac:dyDescent="0.25">
      <c r="A26" t="s">
        <v>1764</v>
      </c>
      <c r="B26" s="6" t="s">
        <v>204</v>
      </c>
    </row>
    <row r="27" spans="1:2" x14ac:dyDescent="0.25">
      <c r="A27" t="s">
        <v>1765</v>
      </c>
      <c r="B27" s="6" t="s">
        <v>204</v>
      </c>
    </row>
    <row r="28" spans="1:2" x14ac:dyDescent="0.25">
      <c r="A28" t="s">
        <v>1769</v>
      </c>
      <c r="B28" s="6" t="s">
        <v>204</v>
      </c>
    </row>
    <row r="29" spans="1:2" x14ac:dyDescent="0.25">
      <c r="A29" t="s">
        <v>1770</v>
      </c>
      <c r="B29" s="6" t="s">
        <v>204</v>
      </c>
    </row>
    <row r="30" spans="1:2" x14ac:dyDescent="0.25">
      <c r="A30" t="s">
        <v>1771</v>
      </c>
      <c r="B30" s="6" t="s">
        <v>224</v>
      </c>
    </row>
    <row r="31" spans="1:2" x14ac:dyDescent="0.25">
      <c r="A31" t="s">
        <v>1772</v>
      </c>
      <c r="B31" s="6" t="s">
        <v>204</v>
      </c>
    </row>
    <row r="32" spans="1:2" x14ac:dyDescent="0.25">
      <c r="A32" t="s">
        <v>1773</v>
      </c>
      <c r="B32" s="6" t="s">
        <v>1933</v>
      </c>
    </row>
    <row r="33" spans="1:2" x14ac:dyDescent="0.25">
      <c r="A33" t="s">
        <v>1777</v>
      </c>
      <c r="B33" s="6" t="s">
        <v>204</v>
      </c>
    </row>
    <row r="34" spans="1:2" x14ac:dyDescent="0.25">
      <c r="A34" t="s">
        <v>1778</v>
      </c>
      <c r="B34" s="6" t="s">
        <v>224</v>
      </c>
    </row>
    <row r="35" spans="1:2" x14ac:dyDescent="0.25">
      <c r="A35" t="s">
        <v>1779</v>
      </c>
      <c r="B35" s="6" t="s">
        <v>204</v>
      </c>
    </row>
    <row r="36" spans="1:2" x14ac:dyDescent="0.25">
      <c r="A36" t="s">
        <v>1780</v>
      </c>
      <c r="B36" s="6" t="s">
        <v>224</v>
      </c>
    </row>
    <row r="37" spans="1:2" x14ac:dyDescent="0.25">
      <c r="A37" t="s">
        <v>1781</v>
      </c>
      <c r="B37" s="6" t="s">
        <v>1936</v>
      </c>
    </row>
    <row r="38" spans="1:2" x14ac:dyDescent="0.25">
      <c r="A38" t="s">
        <v>1786</v>
      </c>
      <c r="B38" s="6" t="s">
        <v>224</v>
      </c>
    </row>
    <row r="39" spans="1:2" x14ac:dyDescent="0.25">
      <c r="A39" t="s">
        <v>1791</v>
      </c>
      <c r="B39" s="6" t="s">
        <v>224</v>
      </c>
    </row>
    <row r="40" spans="1:2" x14ac:dyDescent="0.25">
      <c r="A40" t="s">
        <v>1795</v>
      </c>
      <c r="B40" s="6" t="s">
        <v>204</v>
      </c>
    </row>
    <row r="41" spans="1:2" x14ac:dyDescent="0.25">
      <c r="A41" t="s">
        <v>1796</v>
      </c>
      <c r="B41" s="6" t="s">
        <v>1940</v>
      </c>
    </row>
    <row r="42" spans="1:2" x14ac:dyDescent="0.25">
      <c r="A42" t="s">
        <v>1797</v>
      </c>
      <c r="B42" s="6" t="s">
        <v>1943</v>
      </c>
    </row>
    <row r="43" spans="1:2" x14ac:dyDescent="0.25">
      <c r="A43" t="s">
        <v>1801</v>
      </c>
      <c r="B43" s="6" t="s">
        <v>204</v>
      </c>
    </row>
    <row r="44" spans="1:2" x14ac:dyDescent="0.25">
      <c r="A44" t="s">
        <v>1802</v>
      </c>
      <c r="B44" s="6" t="s">
        <v>204</v>
      </c>
    </row>
    <row r="45" spans="1:2" x14ac:dyDescent="0.25">
      <c r="A45" t="s">
        <v>1803</v>
      </c>
      <c r="B45" s="6" t="s">
        <v>1947</v>
      </c>
    </row>
    <row r="46" spans="1:2" x14ac:dyDescent="0.25">
      <c r="A46" t="s">
        <v>1808</v>
      </c>
      <c r="B46" s="6" t="s">
        <v>224</v>
      </c>
    </row>
    <row r="47" spans="1:2" x14ac:dyDescent="0.25">
      <c r="A47" t="s">
        <v>1809</v>
      </c>
      <c r="B47" s="6" t="s">
        <v>204</v>
      </c>
    </row>
    <row r="48" spans="1:2" x14ac:dyDescent="0.25">
      <c r="A48" t="s">
        <v>1814</v>
      </c>
      <c r="B48" s="6" t="s">
        <v>1951</v>
      </c>
    </row>
    <row r="49" spans="1:2" x14ac:dyDescent="0.25">
      <c r="A49" t="s">
        <v>1819</v>
      </c>
      <c r="B49" s="6" t="s">
        <v>204</v>
      </c>
    </row>
    <row r="50" spans="1:2" x14ac:dyDescent="0.25">
      <c r="A50" t="s">
        <v>1820</v>
      </c>
      <c r="B50" s="6" t="s">
        <v>224</v>
      </c>
    </row>
    <row r="51" spans="1:2" x14ac:dyDescent="0.25">
      <c r="A51" t="s">
        <v>1823</v>
      </c>
      <c r="B51" s="6" t="s">
        <v>204</v>
      </c>
    </row>
    <row r="52" spans="1:2" x14ac:dyDescent="0.25">
      <c r="A52" t="s">
        <v>1824</v>
      </c>
      <c r="B52" s="6" t="s">
        <v>204</v>
      </c>
    </row>
    <row r="53" spans="1:2" x14ac:dyDescent="0.25">
      <c r="A53" t="s">
        <v>1825</v>
      </c>
      <c r="B53" s="6" t="s">
        <v>204</v>
      </c>
    </row>
    <row r="54" spans="1:2" x14ac:dyDescent="0.25">
      <c r="A54" t="s">
        <v>1826</v>
      </c>
      <c r="B54" s="6" t="s">
        <v>1955</v>
      </c>
    </row>
    <row r="55" spans="1:2" x14ac:dyDescent="0.25">
      <c r="A55" t="s">
        <v>1831</v>
      </c>
      <c r="B55" s="6" t="s">
        <v>1959</v>
      </c>
    </row>
    <row r="56" spans="1:2" x14ac:dyDescent="0.25">
      <c r="A56" t="s">
        <v>1836</v>
      </c>
      <c r="B56" s="6" t="s">
        <v>204</v>
      </c>
    </row>
    <row r="57" spans="1:2" x14ac:dyDescent="0.25">
      <c r="A57" t="s">
        <v>1837</v>
      </c>
      <c r="B57" s="6" t="s">
        <v>224</v>
      </c>
    </row>
    <row r="58" spans="1:2" x14ac:dyDescent="0.25">
      <c r="A58" t="s">
        <v>1838</v>
      </c>
      <c r="B58" s="6" t="s">
        <v>224</v>
      </c>
    </row>
    <row r="59" spans="1:2" x14ac:dyDescent="0.25">
      <c r="A59" t="s">
        <v>1839</v>
      </c>
      <c r="B59" s="6" t="s">
        <v>204</v>
      </c>
    </row>
    <row r="60" spans="1:2" x14ac:dyDescent="0.25">
      <c r="A60" t="s">
        <v>1840</v>
      </c>
      <c r="B60" s="6" t="s">
        <v>204</v>
      </c>
    </row>
    <row r="61" spans="1:2" x14ac:dyDescent="0.25">
      <c r="A61" t="s">
        <v>1841</v>
      </c>
      <c r="B61" s="6" t="s">
        <v>204</v>
      </c>
    </row>
    <row r="62" spans="1:2" x14ac:dyDescent="0.25">
      <c r="A62" t="s">
        <v>1842</v>
      </c>
      <c r="B62" s="6" t="s">
        <v>204</v>
      </c>
    </row>
    <row r="63" spans="1:2" x14ac:dyDescent="0.25">
      <c r="A63" t="s">
        <v>1843</v>
      </c>
      <c r="B63" s="6" t="s">
        <v>204</v>
      </c>
    </row>
    <row r="64" spans="1:2" x14ac:dyDescent="0.25">
      <c r="A64" t="s">
        <v>1847</v>
      </c>
      <c r="B64" s="6" t="s">
        <v>204</v>
      </c>
    </row>
    <row r="65" spans="1:2" x14ac:dyDescent="0.25">
      <c r="A65" t="s">
        <v>1851</v>
      </c>
      <c r="B65" s="6" t="s">
        <v>224</v>
      </c>
    </row>
    <row r="66" spans="1:2" x14ac:dyDescent="0.25">
      <c r="A66" t="s">
        <v>1852</v>
      </c>
      <c r="B66" s="6" t="s">
        <v>204</v>
      </c>
    </row>
    <row r="67" spans="1:2" x14ac:dyDescent="0.25">
      <c r="A67" t="s">
        <v>1857</v>
      </c>
      <c r="B67" s="6" t="s">
        <v>204</v>
      </c>
    </row>
    <row r="68" spans="1:2" x14ac:dyDescent="0.25">
      <c r="A68" t="s">
        <v>1858</v>
      </c>
      <c r="B68" s="6" t="s">
        <v>204</v>
      </c>
    </row>
    <row r="69" spans="1:2" x14ac:dyDescent="0.25">
      <c r="A69" t="s">
        <v>1863</v>
      </c>
      <c r="B69" s="6" t="s">
        <v>224</v>
      </c>
    </row>
    <row r="70" spans="1:2" x14ac:dyDescent="0.25">
      <c r="A70" t="s">
        <v>1864</v>
      </c>
      <c r="B70" s="6" t="s">
        <v>204</v>
      </c>
    </row>
    <row r="71" spans="1:2" x14ac:dyDescent="0.25">
      <c r="A71" t="s">
        <v>1865</v>
      </c>
      <c r="B71" s="6" t="s">
        <v>204</v>
      </c>
    </row>
    <row r="72" spans="1:2" x14ac:dyDescent="0.25">
      <c r="A72" t="s">
        <v>1870</v>
      </c>
      <c r="B72" s="6" t="s">
        <v>204</v>
      </c>
    </row>
    <row r="73" spans="1:2" x14ac:dyDescent="0.25">
      <c r="A73" t="s">
        <v>1875</v>
      </c>
      <c r="B73" s="6" t="s">
        <v>204</v>
      </c>
    </row>
    <row r="74" spans="1:2" x14ac:dyDescent="0.25">
      <c r="A74" t="s">
        <v>1880</v>
      </c>
      <c r="B74" s="6" t="s">
        <v>204</v>
      </c>
    </row>
    <row r="75" spans="1:2" x14ac:dyDescent="0.25">
      <c r="A75" t="s">
        <v>1881</v>
      </c>
      <c r="B75" s="6" t="s">
        <v>224</v>
      </c>
    </row>
    <row r="76" spans="1:2" x14ac:dyDescent="0.25">
      <c r="A76" t="s">
        <v>1883</v>
      </c>
      <c r="B76" s="6" t="s">
        <v>224</v>
      </c>
    </row>
    <row r="77" spans="1:2" x14ac:dyDescent="0.25">
      <c r="A77" t="s">
        <v>1884</v>
      </c>
      <c r="B77" s="6" t="s">
        <v>1962</v>
      </c>
    </row>
    <row r="78" spans="1:2" x14ac:dyDescent="0.25">
      <c r="A78" t="s">
        <v>1885</v>
      </c>
      <c r="B78" s="6" t="s">
        <v>224</v>
      </c>
    </row>
    <row r="79" spans="1:2" x14ac:dyDescent="0.25">
      <c r="A79" t="s">
        <v>1886</v>
      </c>
      <c r="B79" s="6" t="s">
        <v>204</v>
      </c>
    </row>
    <row r="80" spans="1:2" x14ac:dyDescent="0.25">
      <c r="A80" t="s">
        <v>1887</v>
      </c>
      <c r="B80" s="6" t="s">
        <v>224</v>
      </c>
    </row>
    <row r="81" spans="1:2" x14ac:dyDescent="0.25">
      <c r="A81" t="s">
        <v>1890</v>
      </c>
      <c r="B81" s="6" t="s">
        <v>204</v>
      </c>
    </row>
    <row r="82" spans="1:2" x14ac:dyDescent="0.25">
      <c r="A82" t="s">
        <v>1893</v>
      </c>
      <c r="B82" s="6" t="s">
        <v>224</v>
      </c>
    </row>
    <row r="83" spans="1:2" x14ac:dyDescent="0.25">
      <c r="A83" t="s">
        <v>1897</v>
      </c>
      <c r="B83" s="6" t="s">
        <v>1966</v>
      </c>
    </row>
    <row r="84" spans="1:2" x14ac:dyDescent="0.25">
      <c r="A84" t="s">
        <v>1902</v>
      </c>
      <c r="B84" s="6" t="s">
        <v>1970</v>
      </c>
    </row>
    <row r="85" spans="1:2" x14ac:dyDescent="0.25">
      <c r="A85" t="s">
        <v>1906</v>
      </c>
      <c r="B85" s="6" t="s">
        <v>204</v>
      </c>
    </row>
    <row r="86" spans="1:2" x14ac:dyDescent="0.25">
      <c r="A86" t="s">
        <v>1907</v>
      </c>
      <c r="B86" t="s">
        <v>204</v>
      </c>
    </row>
    <row r="87" spans="1:2" x14ac:dyDescent="0.25">
      <c r="A87" t="s">
        <v>1912</v>
      </c>
      <c r="B87" t="s">
        <v>1973</v>
      </c>
    </row>
    <row r="89" spans="1:2" x14ac:dyDescent="0.25">
      <c r="A89" t="s">
        <v>460</v>
      </c>
    </row>
    <row r="90" spans="1:2" x14ac:dyDescent="0.25">
      <c r="A90" t="s">
        <v>1416</v>
      </c>
    </row>
    <row r="91" spans="1:2" x14ac:dyDescent="0.25">
      <c r="A91" t="s">
        <v>1417</v>
      </c>
    </row>
    <row r="92" spans="1:2" x14ac:dyDescent="0.25">
      <c r="A92" t="s">
        <v>1418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45"/>
  <sheetViews>
    <sheetView workbookViewId="0"/>
  </sheetViews>
  <sheetFormatPr defaultColWidth="11.42578125" defaultRowHeight="15" x14ac:dyDescent="0.25"/>
  <cols>
    <col min="1" max="1" width="38.7109375" customWidth="1"/>
    <col min="2" max="2" width="90.7109375" customWidth="1"/>
  </cols>
  <sheetData>
    <row r="1" spans="1:3" x14ac:dyDescent="0.25">
      <c r="A1" s="4" t="s">
        <v>71</v>
      </c>
      <c r="B1" s="6"/>
      <c r="C1" s="1" t="str">
        <f>HYPERLINK("#'INDEX'!A1", "Back to INDEX")</f>
        <v>Back to INDEX</v>
      </c>
    </row>
    <row r="2" spans="1:3" x14ac:dyDescent="0.25">
      <c r="A2" s="3" t="s">
        <v>204</v>
      </c>
      <c r="B2" s="5" t="s">
        <v>1993</v>
      </c>
    </row>
    <row r="3" spans="1:3" x14ac:dyDescent="0.25">
      <c r="A3" t="s">
        <v>1203</v>
      </c>
      <c r="B3" s="6" t="s">
        <v>1423</v>
      </c>
    </row>
    <row r="4" spans="1:3" x14ac:dyDescent="0.25">
      <c r="A4" t="s">
        <v>1208</v>
      </c>
      <c r="B4" s="6" t="s">
        <v>224</v>
      </c>
    </row>
    <row r="5" spans="1:3" x14ac:dyDescent="0.25">
      <c r="A5" t="s">
        <v>1212</v>
      </c>
      <c r="B5" s="6" t="s">
        <v>1427</v>
      </c>
    </row>
    <row r="6" spans="1:3" x14ac:dyDescent="0.25">
      <c r="A6" t="s">
        <v>1216</v>
      </c>
      <c r="B6" s="6" t="s">
        <v>1431</v>
      </c>
    </row>
    <row r="7" spans="1:3" x14ac:dyDescent="0.25">
      <c r="A7" t="s">
        <v>1220</v>
      </c>
      <c r="B7" s="6" t="s">
        <v>1435</v>
      </c>
    </row>
    <row r="8" spans="1:3" x14ac:dyDescent="0.25">
      <c r="A8" t="s">
        <v>1225</v>
      </c>
      <c r="B8" s="6" t="s">
        <v>1439</v>
      </c>
    </row>
    <row r="9" spans="1:3" x14ac:dyDescent="0.25">
      <c r="A9" t="s">
        <v>1230</v>
      </c>
      <c r="B9" s="6" t="s">
        <v>1443</v>
      </c>
    </row>
    <row r="10" spans="1:3" x14ac:dyDescent="0.25">
      <c r="A10" t="s">
        <v>1235</v>
      </c>
      <c r="B10" s="6" t="s">
        <v>1447</v>
      </c>
    </row>
    <row r="11" spans="1:3" x14ac:dyDescent="0.25">
      <c r="A11" t="s">
        <v>1240</v>
      </c>
      <c r="B11" s="6" t="s">
        <v>1451</v>
      </c>
    </row>
    <row r="12" spans="1:3" x14ac:dyDescent="0.25">
      <c r="A12" t="s">
        <v>1245</v>
      </c>
      <c r="B12" s="6" t="s">
        <v>1455</v>
      </c>
    </row>
    <row r="13" spans="1:3" x14ac:dyDescent="0.25">
      <c r="A13" t="s">
        <v>1250</v>
      </c>
      <c r="B13" s="6" t="s">
        <v>1459</v>
      </c>
    </row>
    <row r="14" spans="1:3" x14ac:dyDescent="0.25">
      <c r="A14" t="s">
        <v>1255</v>
      </c>
      <c r="B14" s="6" t="s">
        <v>1463</v>
      </c>
    </row>
    <row r="15" spans="1:3" x14ac:dyDescent="0.25">
      <c r="A15" t="s">
        <v>1260</v>
      </c>
      <c r="B15" s="6" t="s">
        <v>1467</v>
      </c>
    </row>
    <row r="16" spans="1:3" x14ac:dyDescent="0.25">
      <c r="A16" t="s">
        <v>1265</v>
      </c>
      <c r="B16" s="6" t="s">
        <v>1471</v>
      </c>
    </row>
    <row r="17" spans="1:2" x14ac:dyDescent="0.25">
      <c r="A17" t="s">
        <v>1270</v>
      </c>
      <c r="B17" s="6" t="s">
        <v>1475</v>
      </c>
    </row>
    <row r="18" spans="1:2" x14ac:dyDescent="0.25">
      <c r="A18" t="s">
        <v>1275</v>
      </c>
      <c r="B18" s="6" t="s">
        <v>1479</v>
      </c>
    </row>
    <row r="19" spans="1:2" x14ac:dyDescent="0.25">
      <c r="A19" t="s">
        <v>1280</v>
      </c>
      <c r="B19" s="6" t="s">
        <v>1483</v>
      </c>
    </row>
    <row r="20" spans="1:2" x14ac:dyDescent="0.25">
      <c r="A20" t="s">
        <v>1285</v>
      </c>
      <c r="B20" s="6" t="s">
        <v>1487</v>
      </c>
    </row>
    <row r="21" spans="1:2" x14ac:dyDescent="0.25">
      <c r="A21" t="s">
        <v>1290</v>
      </c>
      <c r="B21" s="6" t="s">
        <v>1491</v>
      </c>
    </row>
    <row r="22" spans="1:2" x14ac:dyDescent="0.25">
      <c r="A22" t="s">
        <v>1295</v>
      </c>
      <c r="B22" s="6" t="s">
        <v>1495</v>
      </c>
    </row>
    <row r="23" spans="1:2" x14ac:dyDescent="0.25">
      <c r="A23" t="s">
        <v>1300</v>
      </c>
      <c r="B23" s="6" t="s">
        <v>1499</v>
      </c>
    </row>
    <row r="24" spans="1:2" x14ac:dyDescent="0.25">
      <c r="A24" t="s">
        <v>1305</v>
      </c>
      <c r="B24" s="6" t="s">
        <v>1503</v>
      </c>
    </row>
    <row r="25" spans="1:2" x14ac:dyDescent="0.25">
      <c r="A25" t="s">
        <v>1310</v>
      </c>
      <c r="B25" s="6" t="s">
        <v>1507</v>
      </c>
    </row>
    <row r="26" spans="1:2" x14ac:dyDescent="0.25">
      <c r="A26" t="s">
        <v>1315</v>
      </c>
      <c r="B26" s="6" t="s">
        <v>1511</v>
      </c>
    </row>
    <row r="27" spans="1:2" x14ac:dyDescent="0.25">
      <c r="A27" t="s">
        <v>1320</v>
      </c>
      <c r="B27" s="6" t="s">
        <v>1515</v>
      </c>
    </row>
    <row r="28" spans="1:2" x14ac:dyDescent="0.25">
      <c r="A28" t="s">
        <v>1322</v>
      </c>
      <c r="B28" s="6" t="s">
        <v>1519</v>
      </c>
    </row>
    <row r="29" spans="1:2" x14ac:dyDescent="0.25">
      <c r="A29" t="s">
        <v>1327</v>
      </c>
      <c r="B29" s="6" t="s">
        <v>1523</v>
      </c>
    </row>
    <row r="30" spans="1:2" x14ac:dyDescent="0.25">
      <c r="A30" t="s">
        <v>1332</v>
      </c>
      <c r="B30" s="6" t="s">
        <v>1479</v>
      </c>
    </row>
    <row r="31" spans="1:2" x14ac:dyDescent="0.25">
      <c r="A31" t="s">
        <v>1337</v>
      </c>
      <c r="B31" s="6" t="s">
        <v>1530</v>
      </c>
    </row>
    <row r="32" spans="1:2" x14ac:dyDescent="0.25">
      <c r="A32" t="s">
        <v>1342</v>
      </c>
      <c r="B32" s="6" t="s">
        <v>1534</v>
      </c>
    </row>
    <row r="33" spans="1:2" x14ac:dyDescent="0.25">
      <c r="A33" t="s">
        <v>1347</v>
      </c>
      <c r="B33" s="6" t="s">
        <v>1538</v>
      </c>
    </row>
    <row r="34" spans="1:2" x14ac:dyDescent="0.25">
      <c r="A34" t="s">
        <v>1352</v>
      </c>
      <c r="B34" s="6" t="s">
        <v>224</v>
      </c>
    </row>
    <row r="35" spans="1:2" x14ac:dyDescent="0.25">
      <c r="A35" t="s">
        <v>1354</v>
      </c>
      <c r="B35" s="6" t="s">
        <v>1543</v>
      </c>
    </row>
    <row r="36" spans="1:2" x14ac:dyDescent="0.25">
      <c r="A36" t="s">
        <v>1358</v>
      </c>
      <c r="B36" s="6" t="s">
        <v>1289</v>
      </c>
    </row>
    <row r="37" spans="1:2" x14ac:dyDescent="0.25">
      <c r="A37" t="s">
        <v>1363</v>
      </c>
      <c r="B37" s="6" t="s">
        <v>1550</v>
      </c>
    </row>
    <row r="38" spans="1:2" x14ac:dyDescent="0.25">
      <c r="A38" t="s">
        <v>1368</v>
      </c>
      <c r="B38" s="6" t="s">
        <v>1554</v>
      </c>
    </row>
    <row r="39" spans="1:2" x14ac:dyDescent="0.25">
      <c r="A39" t="s">
        <v>1373</v>
      </c>
      <c r="B39" s="6" t="s">
        <v>1558</v>
      </c>
    </row>
    <row r="40" spans="1:2" x14ac:dyDescent="0.25">
      <c r="A40" t="s">
        <v>1378</v>
      </c>
      <c r="B40" s="6" t="s">
        <v>1562</v>
      </c>
    </row>
    <row r="41" spans="1:2" x14ac:dyDescent="0.25">
      <c r="A41" t="s">
        <v>1383</v>
      </c>
      <c r="B41" s="6" t="s">
        <v>1566</v>
      </c>
    </row>
    <row r="42" spans="1:2" x14ac:dyDescent="0.25">
      <c r="A42" t="s">
        <v>1388</v>
      </c>
      <c r="B42" s="6" t="s">
        <v>1570</v>
      </c>
    </row>
    <row r="43" spans="1:2" x14ac:dyDescent="0.25">
      <c r="A43" t="s">
        <v>1393</v>
      </c>
      <c r="B43" s="6" t="s">
        <v>1574</v>
      </c>
    </row>
    <row r="44" spans="1:2" x14ac:dyDescent="0.25">
      <c r="A44" t="s">
        <v>1398</v>
      </c>
      <c r="B44" t="s">
        <v>1578</v>
      </c>
    </row>
    <row r="45" spans="1:2" x14ac:dyDescent="0.25">
      <c r="A45" t="s">
        <v>1403</v>
      </c>
      <c r="B45" t="s">
        <v>1582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50"/>
  <sheetViews>
    <sheetView workbookViewId="0"/>
  </sheetViews>
  <sheetFormatPr defaultColWidth="11.42578125" defaultRowHeight="15" x14ac:dyDescent="0.25"/>
  <cols>
    <col min="1" max="1" width="38.7109375" customWidth="1"/>
    <col min="2" max="2" width="90.7109375" customWidth="1"/>
  </cols>
  <sheetData>
    <row r="1" spans="1:3" x14ac:dyDescent="0.25">
      <c r="A1" s="4" t="s">
        <v>72</v>
      </c>
      <c r="B1" s="6"/>
      <c r="C1" s="1" t="str">
        <f>HYPERLINK("#'INDEX'!A1", "Back to INDEX")</f>
        <v>Back to INDEX</v>
      </c>
    </row>
    <row r="2" spans="1:3" x14ac:dyDescent="0.25">
      <c r="A2" s="3" t="s">
        <v>204</v>
      </c>
      <c r="B2" s="5" t="s">
        <v>1992</v>
      </c>
    </row>
    <row r="3" spans="1:3" x14ac:dyDescent="0.25">
      <c r="A3" t="s">
        <v>1203</v>
      </c>
      <c r="B3" s="6" t="s">
        <v>224</v>
      </c>
    </row>
    <row r="4" spans="1:3" x14ac:dyDescent="0.25">
      <c r="A4" t="s">
        <v>1208</v>
      </c>
      <c r="B4" s="6" t="s">
        <v>204</v>
      </c>
    </row>
    <row r="5" spans="1:3" x14ac:dyDescent="0.25">
      <c r="A5" t="s">
        <v>1212</v>
      </c>
      <c r="B5" s="6" t="s">
        <v>224</v>
      </c>
    </row>
    <row r="6" spans="1:3" x14ac:dyDescent="0.25">
      <c r="A6" t="s">
        <v>1216</v>
      </c>
      <c r="B6" s="6" t="s">
        <v>224</v>
      </c>
    </row>
    <row r="7" spans="1:3" x14ac:dyDescent="0.25">
      <c r="A7" t="s">
        <v>1220</v>
      </c>
      <c r="B7" s="6" t="s">
        <v>224</v>
      </c>
    </row>
    <row r="8" spans="1:3" x14ac:dyDescent="0.25">
      <c r="A8" t="s">
        <v>1225</v>
      </c>
      <c r="B8" s="6" t="s">
        <v>224</v>
      </c>
    </row>
    <row r="9" spans="1:3" x14ac:dyDescent="0.25">
      <c r="A9" t="s">
        <v>1230</v>
      </c>
      <c r="B9" s="6" t="s">
        <v>1588</v>
      </c>
    </row>
    <row r="10" spans="1:3" x14ac:dyDescent="0.25">
      <c r="A10" t="s">
        <v>1235</v>
      </c>
      <c r="B10" s="6" t="s">
        <v>1592</v>
      </c>
    </row>
    <row r="11" spans="1:3" x14ac:dyDescent="0.25">
      <c r="A11" t="s">
        <v>1240</v>
      </c>
      <c r="B11" s="6" t="s">
        <v>1596</v>
      </c>
    </row>
    <row r="12" spans="1:3" x14ac:dyDescent="0.25">
      <c r="A12" t="s">
        <v>1245</v>
      </c>
      <c r="B12" s="6" t="s">
        <v>224</v>
      </c>
    </row>
    <row r="13" spans="1:3" x14ac:dyDescent="0.25">
      <c r="A13" t="s">
        <v>1250</v>
      </c>
      <c r="B13" s="6" t="s">
        <v>1600</v>
      </c>
    </row>
    <row r="14" spans="1:3" x14ac:dyDescent="0.25">
      <c r="A14" t="s">
        <v>1255</v>
      </c>
      <c r="B14" s="6" t="s">
        <v>1603</v>
      </c>
    </row>
    <row r="15" spans="1:3" x14ac:dyDescent="0.25">
      <c r="A15" t="s">
        <v>1260</v>
      </c>
      <c r="B15" s="6" t="s">
        <v>1607</v>
      </c>
    </row>
    <row r="16" spans="1:3" x14ac:dyDescent="0.25">
      <c r="A16" t="s">
        <v>1265</v>
      </c>
      <c r="B16" s="6" t="s">
        <v>1611</v>
      </c>
    </row>
    <row r="17" spans="1:2" x14ac:dyDescent="0.25">
      <c r="A17" t="s">
        <v>1270</v>
      </c>
      <c r="B17" s="6" t="s">
        <v>1615</v>
      </c>
    </row>
    <row r="18" spans="1:2" x14ac:dyDescent="0.25">
      <c r="A18" t="s">
        <v>1275</v>
      </c>
      <c r="B18" s="6" t="s">
        <v>1619</v>
      </c>
    </row>
    <row r="19" spans="1:2" x14ac:dyDescent="0.25">
      <c r="A19" t="s">
        <v>1280</v>
      </c>
      <c r="B19" s="6" t="s">
        <v>1623</v>
      </c>
    </row>
    <row r="20" spans="1:2" x14ac:dyDescent="0.25">
      <c r="A20" t="s">
        <v>1285</v>
      </c>
      <c r="B20" s="6" t="s">
        <v>1627</v>
      </c>
    </row>
    <row r="21" spans="1:2" x14ac:dyDescent="0.25">
      <c r="A21" t="s">
        <v>1290</v>
      </c>
      <c r="B21" s="6" t="s">
        <v>1631</v>
      </c>
    </row>
    <row r="22" spans="1:2" x14ac:dyDescent="0.25">
      <c r="A22" t="s">
        <v>1295</v>
      </c>
      <c r="B22" s="6" t="s">
        <v>224</v>
      </c>
    </row>
    <row r="23" spans="1:2" x14ac:dyDescent="0.25">
      <c r="A23" t="s">
        <v>1300</v>
      </c>
      <c r="B23" s="6" t="s">
        <v>1635</v>
      </c>
    </row>
    <row r="24" spans="1:2" x14ac:dyDescent="0.25">
      <c r="A24" t="s">
        <v>1305</v>
      </c>
      <c r="B24" s="6" t="s">
        <v>1639</v>
      </c>
    </row>
    <row r="25" spans="1:2" x14ac:dyDescent="0.25">
      <c r="A25" t="s">
        <v>1310</v>
      </c>
      <c r="B25" s="6" t="s">
        <v>1643</v>
      </c>
    </row>
    <row r="26" spans="1:2" x14ac:dyDescent="0.25">
      <c r="A26" t="s">
        <v>1315</v>
      </c>
      <c r="B26" s="6" t="s">
        <v>1647</v>
      </c>
    </row>
    <row r="27" spans="1:2" x14ac:dyDescent="0.25">
      <c r="A27" t="s">
        <v>1320</v>
      </c>
      <c r="B27" s="6" t="s">
        <v>224</v>
      </c>
    </row>
    <row r="28" spans="1:2" x14ac:dyDescent="0.25">
      <c r="A28" t="s">
        <v>1322</v>
      </c>
      <c r="B28" s="6" t="s">
        <v>1651</v>
      </c>
    </row>
    <row r="29" spans="1:2" x14ac:dyDescent="0.25">
      <c r="A29" t="s">
        <v>1327</v>
      </c>
      <c r="B29" s="6" t="s">
        <v>1655</v>
      </c>
    </row>
    <row r="30" spans="1:2" x14ac:dyDescent="0.25">
      <c r="A30" t="s">
        <v>1332</v>
      </c>
      <c r="B30" s="6" t="s">
        <v>1659</v>
      </c>
    </row>
    <row r="31" spans="1:2" x14ac:dyDescent="0.25">
      <c r="A31" t="s">
        <v>1337</v>
      </c>
      <c r="B31" s="6" t="s">
        <v>1663</v>
      </c>
    </row>
    <row r="32" spans="1:2" x14ac:dyDescent="0.25">
      <c r="A32" t="s">
        <v>1342</v>
      </c>
      <c r="B32" s="6" t="s">
        <v>204</v>
      </c>
    </row>
    <row r="33" spans="1:2" x14ac:dyDescent="0.25">
      <c r="A33" t="s">
        <v>1347</v>
      </c>
      <c r="B33" s="6" t="s">
        <v>224</v>
      </c>
    </row>
    <row r="34" spans="1:2" x14ac:dyDescent="0.25">
      <c r="A34" t="s">
        <v>1352</v>
      </c>
      <c r="B34" s="6" t="s">
        <v>204</v>
      </c>
    </row>
    <row r="35" spans="1:2" x14ac:dyDescent="0.25">
      <c r="A35" t="s">
        <v>1354</v>
      </c>
      <c r="B35" s="6" t="s">
        <v>1669</v>
      </c>
    </row>
    <row r="36" spans="1:2" x14ac:dyDescent="0.25">
      <c r="A36" t="s">
        <v>1358</v>
      </c>
      <c r="B36" s="6" t="s">
        <v>1673</v>
      </c>
    </row>
    <row r="37" spans="1:2" x14ac:dyDescent="0.25">
      <c r="A37" t="s">
        <v>1363</v>
      </c>
      <c r="B37" s="6" t="s">
        <v>1677</v>
      </c>
    </row>
    <row r="38" spans="1:2" x14ac:dyDescent="0.25">
      <c r="A38" t="s">
        <v>1368</v>
      </c>
      <c r="B38" s="6" t="s">
        <v>1681</v>
      </c>
    </row>
    <row r="39" spans="1:2" x14ac:dyDescent="0.25">
      <c r="A39" t="s">
        <v>1373</v>
      </c>
      <c r="B39" s="6" t="s">
        <v>1684</v>
      </c>
    </row>
    <row r="40" spans="1:2" x14ac:dyDescent="0.25">
      <c r="A40" t="s">
        <v>1378</v>
      </c>
      <c r="B40" s="6" t="s">
        <v>1688</v>
      </c>
    </row>
    <row r="41" spans="1:2" x14ac:dyDescent="0.25">
      <c r="A41" t="s">
        <v>1383</v>
      </c>
      <c r="B41" s="6" t="s">
        <v>1692</v>
      </c>
    </row>
    <row r="42" spans="1:2" x14ac:dyDescent="0.25">
      <c r="A42" t="s">
        <v>1388</v>
      </c>
      <c r="B42" s="6" t="s">
        <v>1695</v>
      </c>
    </row>
    <row r="43" spans="1:2" x14ac:dyDescent="0.25">
      <c r="A43" t="s">
        <v>1393</v>
      </c>
      <c r="B43" s="6" t="s">
        <v>1699</v>
      </c>
    </row>
    <row r="44" spans="1:2" x14ac:dyDescent="0.25">
      <c r="A44" t="s">
        <v>1398</v>
      </c>
      <c r="B44" t="s">
        <v>1702</v>
      </c>
    </row>
    <row r="45" spans="1:2" x14ac:dyDescent="0.25">
      <c r="A45" t="s">
        <v>1403</v>
      </c>
      <c r="B45" t="s">
        <v>1994</v>
      </c>
    </row>
    <row r="47" spans="1:2" x14ac:dyDescent="0.25">
      <c r="A47" t="s">
        <v>460</v>
      </c>
    </row>
    <row r="48" spans="1:2" x14ac:dyDescent="0.25">
      <c r="A48" t="s">
        <v>1416</v>
      </c>
    </row>
    <row r="49" spans="1:1" x14ac:dyDescent="0.25">
      <c r="A49" t="s">
        <v>1417</v>
      </c>
    </row>
    <row r="50" spans="1:1" x14ac:dyDescent="0.25">
      <c r="A50" t="s">
        <v>1418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C45"/>
  <sheetViews>
    <sheetView workbookViewId="0"/>
  </sheetViews>
  <sheetFormatPr defaultColWidth="11.42578125" defaultRowHeight="15" x14ac:dyDescent="0.25"/>
  <cols>
    <col min="1" max="1" width="38.7109375" customWidth="1"/>
    <col min="2" max="2" width="90.7109375" customWidth="1"/>
  </cols>
  <sheetData>
    <row r="1" spans="1:3" x14ac:dyDescent="0.25">
      <c r="A1" s="4" t="s">
        <v>73</v>
      </c>
      <c r="B1" s="6"/>
      <c r="C1" s="1" t="str">
        <f>HYPERLINK("#'INDEX'!A1", "Back to INDEX")</f>
        <v>Back to INDEX</v>
      </c>
    </row>
    <row r="2" spans="1:3" x14ac:dyDescent="0.25">
      <c r="A2" s="3" t="s">
        <v>204</v>
      </c>
      <c r="B2" s="5" t="s">
        <v>1993</v>
      </c>
    </row>
    <row r="3" spans="1:3" x14ac:dyDescent="0.25">
      <c r="A3" t="s">
        <v>1203</v>
      </c>
      <c r="B3" s="6" t="s">
        <v>224</v>
      </c>
    </row>
    <row r="4" spans="1:3" x14ac:dyDescent="0.25">
      <c r="A4" t="s">
        <v>1208</v>
      </c>
      <c r="B4" s="6" t="s">
        <v>204</v>
      </c>
    </row>
    <row r="5" spans="1:3" x14ac:dyDescent="0.25">
      <c r="A5" t="s">
        <v>1212</v>
      </c>
      <c r="B5" s="6" t="s">
        <v>224</v>
      </c>
    </row>
    <row r="6" spans="1:3" x14ac:dyDescent="0.25">
      <c r="A6" t="s">
        <v>1216</v>
      </c>
      <c r="B6" s="6" t="s">
        <v>224</v>
      </c>
    </row>
    <row r="7" spans="1:3" x14ac:dyDescent="0.25">
      <c r="A7" t="s">
        <v>1220</v>
      </c>
      <c r="B7" s="6" t="s">
        <v>224</v>
      </c>
    </row>
    <row r="8" spans="1:3" x14ac:dyDescent="0.25">
      <c r="A8" t="s">
        <v>1225</v>
      </c>
      <c r="B8" s="6" t="s">
        <v>224</v>
      </c>
    </row>
    <row r="9" spans="1:3" x14ac:dyDescent="0.25">
      <c r="A9" t="s">
        <v>1230</v>
      </c>
      <c r="B9" s="6" t="s">
        <v>1591</v>
      </c>
    </row>
    <row r="10" spans="1:3" x14ac:dyDescent="0.25">
      <c r="A10" t="s">
        <v>1235</v>
      </c>
      <c r="B10" s="6" t="s">
        <v>1595</v>
      </c>
    </row>
    <row r="11" spans="1:3" x14ac:dyDescent="0.25">
      <c r="A11" t="s">
        <v>1240</v>
      </c>
      <c r="B11" s="6" t="s">
        <v>1599</v>
      </c>
    </row>
    <row r="12" spans="1:3" x14ac:dyDescent="0.25">
      <c r="A12" t="s">
        <v>1245</v>
      </c>
      <c r="B12" s="6" t="s">
        <v>224</v>
      </c>
    </row>
    <row r="13" spans="1:3" x14ac:dyDescent="0.25">
      <c r="A13" t="s">
        <v>1250</v>
      </c>
      <c r="B13" s="6" t="s">
        <v>224</v>
      </c>
    </row>
    <row r="14" spans="1:3" x14ac:dyDescent="0.25">
      <c r="A14" t="s">
        <v>1255</v>
      </c>
      <c r="B14" s="6" t="s">
        <v>1606</v>
      </c>
    </row>
    <row r="15" spans="1:3" x14ac:dyDescent="0.25">
      <c r="A15" t="s">
        <v>1260</v>
      </c>
      <c r="B15" s="6" t="s">
        <v>1610</v>
      </c>
    </row>
    <row r="16" spans="1:3" x14ac:dyDescent="0.25">
      <c r="A16" t="s">
        <v>1265</v>
      </c>
      <c r="B16" s="6" t="s">
        <v>1614</v>
      </c>
    </row>
    <row r="17" spans="1:2" x14ac:dyDescent="0.25">
      <c r="A17" t="s">
        <v>1270</v>
      </c>
      <c r="B17" s="6" t="s">
        <v>1618</v>
      </c>
    </row>
    <row r="18" spans="1:2" x14ac:dyDescent="0.25">
      <c r="A18" t="s">
        <v>1275</v>
      </c>
      <c r="B18" s="6" t="s">
        <v>1622</v>
      </c>
    </row>
    <row r="19" spans="1:2" x14ac:dyDescent="0.25">
      <c r="A19" t="s">
        <v>1280</v>
      </c>
      <c r="B19" s="6" t="s">
        <v>1626</v>
      </c>
    </row>
    <row r="20" spans="1:2" x14ac:dyDescent="0.25">
      <c r="A20" t="s">
        <v>1285</v>
      </c>
      <c r="B20" s="6" t="s">
        <v>1630</v>
      </c>
    </row>
    <row r="21" spans="1:2" x14ac:dyDescent="0.25">
      <c r="A21" t="s">
        <v>1290</v>
      </c>
      <c r="B21" s="6" t="s">
        <v>1634</v>
      </c>
    </row>
    <row r="22" spans="1:2" x14ac:dyDescent="0.25">
      <c r="A22" t="s">
        <v>1295</v>
      </c>
      <c r="B22" s="6" t="s">
        <v>224</v>
      </c>
    </row>
    <row r="23" spans="1:2" x14ac:dyDescent="0.25">
      <c r="A23" t="s">
        <v>1300</v>
      </c>
      <c r="B23" s="6" t="s">
        <v>1638</v>
      </c>
    </row>
    <row r="24" spans="1:2" x14ac:dyDescent="0.25">
      <c r="A24" t="s">
        <v>1305</v>
      </c>
      <c r="B24" s="6" t="s">
        <v>1642</v>
      </c>
    </row>
    <row r="25" spans="1:2" x14ac:dyDescent="0.25">
      <c r="A25" t="s">
        <v>1310</v>
      </c>
      <c r="B25" s="6" t="s">
        <v>1646</v>
      </c>
    </row>
    <row r="26" spans="1:2" x14ac:dyDescent="0.25">
      <c r="A26" t="s">
        <v>1315</v>
      </c>
      <c r="B26" s="6" t="s">
        <v>1650</v>
      </c>
    </row>
    <row r="27" spans="1:2" x14ac:dyDescent="0.25">
      <c r="A27" t="s">
        <v>1320</v>
      </c>
      <c r="B27" s="6" t="s">
        <v>224</v>
      </c>
    </row>
    <row r="28" spans="1:2" x14ac:dyDescent="0.25">
      <c r="A28" t="s">
        <v>1322</v>
      </c>
      <c r="B28" s="6" t="s">
        <v>1654</v>
      </c>
    </row>
    <row r="29" spans="1:2" x14ac:dyDescent="0.25">
      <c r="A29" t="s">
        <v>1327</v>
      </c>
      <c r="B29" s="6" t="s">
        <v>1658</v>
      </c>
    </row>
    <row r="30" spans="1:2" x14ac:dyDescent="0.25">
      <c r="A30" t="s">
        <v>1332</v>
      </c>
      <c r="B30" s="6" t="s">
        <v>1662</v>
      </c>
    </row>
    <row r="31" spans="1:2" x14ac:dyDescent="0.25">
      <c r="A31" t="s">
        <v>1337</v>
      </c>
      <c r="B31" s="6" t="s">
        <v>1666</v>
      </c>
    </row>
    <row r="32" spans="1:2" x14ac:dyDescent="0.25">
      <c r="A32" t="s">
        <v>1342</v>
      </c>
      <c r="B32" s="6" t="s">
        <v>204</v>
      </c>
    </row>
    <row r="33" spans="1:2" x14ac:dyDescent="0.25">
      <c r="A33" t="s">
        <v>1347</v>
      </c>
      <c r="B33" s="6" t="s">
        <v>224</v>
      </c>
    </row>
    <row r="34" spans="1:2" x14ac:dyDescent="0.25">
      <c r="A34" t="s">
        <v>1352</v>
      </c>
      <c r="B34" s="6" t="s">
        <v>204</v>
      </c>
    </row>
    <row r="35" spans="1:2" x14ac:dyDescent="0.25">
      <c r="A35" t="s">
        <v>1354</v>
      </c>
      <c r="B35" s="6" t="s">
        <v>1672</v>
      </c>
    </row>
    <row r="36" spans="1:2" x14ac:dyDescent="0.25">
      <c r="A36" t="s">
        <v>1358</v>
      </c>
      <c r="B36" s="6" t="s">
        <v>1676</v>
      </c>
    </row>
    <row r="37" spans="1:2" x14ac:dyDescent="0.25">
      <c r="A37" t="s">
        <v>1363</v>
      </c>
      <c r="B37" s="6" t="s">
        <v>1680</v>
      </c>
    </row>
    <row r="38" spans="1:2" x14ac:dyDescent="0.25">
      <c r="A38" t="s">
        <v>1368</v>
      </c>
      <c r="B38" s="6" t="s">
        <v>224</v>
      </c>
    </row>
    <row r="39" spans="1:2" x14ac:dyDescent="0.25">
      <c r="A39" t="s">
        <v>1373</v>
      </c>
      <c r="B39" s="6" t="s">
        <v>1687</v>
      </c>
    </row>
    <row r="40" spans="1:2" x14ac:dyDescent="0.25">
      <c r="A40" t="s">
        <v>1378</v>
      </c>
      <c r="B40" s="6" t="s">
        <v>1691</v>
      </c>
    </row>
    <row r="41" spans="1:2" x14ac:dyDescent="0.25">
      <c r="A41" t="s">
        <v>1383</v>
      </c>
      <c r="B41" s="6" t="s">
        <v>224</v>
      </c>
    </row>
    <row r="42" spans="1:2" x14ac:dyDescent="0.25">
      <c r="A42" t="s">
        <v>1388</v>
      </c>
      <c r="B42" s="6" t="s">
        <v>1698</v>
      </c>
    </row>
    <row r="43" spans="1:2" x14ac:dyDescent="0.25">
      <c r="A43" t="s">
        <v>1393</v>
      </c>
      <c r="B43" s="6" t="s">
        <v>224</v>
      </c>
    </row>
    <row r="44" spans="1:2" x14ac:dyDescent="0.25">
      <c r="A44" t="s">
        <v>1398</v>
      </c>
      <c r="B44" t="s">
        <v>1705</v>
      </c>
    </row>
    <row r="45" spans="1:2" x14ac:dyDescent="0.25">
      <c r="A45" t="s">
        <v>1403</v>
      </c>
      <c r="B45" t="s">
        <v>1709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H13"/>
  <sheetViews>
    <sheetView workbookViewId="0"/>
  </sheetViews>
  <sheetFormatPr defaultColWidth="11.42578125" defaultRowHeight="15" x14ac:dyDescent="0.25"/>
  <cols>
    <col min="1" max="1" width="26.7109375" customWidth="1"/>
    <col min="2" max="7" width="30.7109375" customWidth="1"/>
  </cols>
  <sheetData>
    <row r="1" spans="1:8" x14ac:dyDescent="0.25">
      <c r="A1" s="4" t="s">
        <v>74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x14ac:dyDescent="0.25">
      <c r="A2" s="3" t="s">
        <v>204</v>
      </c>
      <c r="B2" s="5" t="s">
        <v>1995</v>
      </c>
      <c r="C2" s="5" t="s">
        <v>1996</v>
      </c>
      <c r="D2" s="5" t="s">
        <v>1997</v>
      </c>
      <c r="E2" s="5" t="s">
        <v>1998</v>
      </c>
      <c r="F2" s="5" t="s">
        <v>1999</v>
      </c>
      <c r="G2" s="5" t="s">
        <v>2000</v>
      </c>
    </row>
    <row r="3" spans="1:8" x14ac:dyDescent="0.25">
      <c r="A3" t="s">
        <v>2001</v>
      </c>
      <c r="B3" s="6" t="s">
        <v>414</v>
      </c>
      <c r="C3" s="6" t="s">
        <v>610</v>
      </c>
      <c r="D3" s="6" t="s">
        <v>848</v>
      </c>
      <c r="E3" s="6" t="s">
        <v>340</v>
      </c>
      <c r="F3" s="6" t="s">
        <v>480</v>
      </c>
      <c r="G3" s="6" t="s">
        <v>878</v>
      </c>
    </row>
    <row r="4" spans="1:8" x14ac:dyDescent="0.25">
      <c r="A4" t="s">
        <v>2002</v>
      </c>
      <c r="B4" s="6" t="s">
        <v>837</v>
      </c>
      <c r="C4" s="6" t="s">
        <v>2003</v>
      </c>
      <c r="D4" s="6" t="s">
        <v>2004</v>
      </c>
      <c r="E4" s="6" t="s">
        <v>307</v>
      </c>
      <c r="F4" s="6" t="s">
        <v>226</v>
      </c>
      <c r="G4" s="6" t="s">
        <v>227</v>
      </c>
    </row>
    <row r="5" spans="1:8" x14ac:dyDescent="0.25">
      <c r="A5" t="s">
        <v>2005</v>
      </c>
      <c r="B5" t="s">
        <v>687</v>
      </c>
      <c r="C5" t="s">
        <v>2006</v>
      </c>
      <c r="D5" t="s">
        <v>2007</v>
      </c>
      <c r="E5" t="s">
        <v>2008</v>
      </c>
      <c r="F5" t="s">
        <v>215</v>
      </c>
      <c r="G5" t="s">
        <v>750</v>
      </c>
    </row>
    <row r="6" spans="1:8" x14ac:dyDescent="0.25">
      <c r="A6" t="s">
        <v>2009</v>
      </c>
      <c r="B6" t="s">
        <v>562</v>
      </c>
      <c r="C6" t="s">
        <v>2010</v>
      </c>
      <c r="D6" t="s">
        <v>818</v>
      </c>
      <c r="E6" t="s">
        <v>863</v>
      </c>
      <c r="F6" t="s">
        <v>628</v>
      </c>
      <c r="G6" t="s">
        <v>652</v>
      </c>
    </row>
    <row r="8" spans="1:8" x14ac:dyDescent="0.25">
      <c r="A8" t="s">
        <v>289</v>
      </c>
    </row>
    <row r="9" spans="1:8" x14ac:dyDescent="0.25">
      <c r="A9" t="s">
        <v>2011</v>
      </c>
    </row>
    <row r="10" spans="1:8" x14ac:dyDescent="0.25">
      <c r="A10" t="s">
        <v>2012</v>
      </c>
    </row>
    <row r="11" spans="1:8" x14ac:dyDescent="0.25">
      <c r="A11" t="s">
        <v>2013</v>
      </c>
    </row>
    <row r="12" spans="1:8" x14ac:dyDescent="0.25">
      <c r="A12" t="s">
        <v>2014</v>
      </c>
    </row>
    <row r="13" spans="1:8" x14ac:dyDescent="0.25">
      <c r="A13" t="s">
        <v>2015</v>
      </c>
    </row>
  </sheetData>
  <pageMargins left="0.7" right="0.7" top="0.75" bottom="0.75" header="0.3" footer="0.3"/>
  <pageSetup paperSize="9" orientation="portrait" horizontalDpi="300" verticalDpi="30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H13"/>
  <sheetViews>
    <sheetView workbookViewId="0"/>
  </sheetViews>
  <sheetFormatPr defaultColWidth="11.42578125" defaultRowHeight="15" x14ac:dyDescent="0.25"/>
  <cols>
    <col min="1" max="1" width="26.7109375" customWidth="1"/>
    <col min="2" max="7" width="30.7109375" customWidth="1"/>
  </cols>
  <sheetData>
    <row r="1" spans="1:8" x14ac:dyDescent="0.25">
      <c r="A1" s="4" t="s">
        <v>75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x14ac:dyDescent="0.25">
      <c r="A2" s="3" t="s">
        <v>204</v>
      </c>
      <c r="B2" s="5" t="s">
        <v>1995</v>
      </c>
      <c r="C2" s="5" t="s">
        <v>1996</v>
      </c>
      <c r="D2" s="5" t="s">
        <v>1997</v>
      </c>
      <c r="E2" s="5" t="s">
        <v>1998</v>
      </c>
      <c r="F2" s="5" t="s">
        <v>1999</v>
      </c>
      <c r="G2" s="5" t="s">
        <v>2000</v>
      </c>
    </row>
    <row r="3" spans="1:8" x14ac:dyDescent="0.25">
      <c r="A3" t="s">
        <v>2001</v>
      </c>
      <c r="B3" s="6" t="s">
        <v>905</v>
      </c>
      <c r="C3" s="6" t="s">
        <v>374</v>
      </c>
      <c r="D3" s="6" t="s">
        <v>245</v>
      </c>
      <c r="E3" s="6" t="s">
        <v>343</v>
      </c>
      <c r="F3" s="6" t="s">
        <v>913</v>
      </c>
      <c r="G3" s="6" t="s">
        <v>675</v>
      </c>
    </row>
    <row r="4" spans="1:8" x14ac:dyDescent="0.25">
      <c r="A4" t="s">
        <v>2002</v>
      </c>
      <c r="B4" s="6" t="s">
        <v>838</v>
      </c>
      <c r="C4" s="6" t="s">
        <v>884</v>
      </c>
      <c r="D4" s="6" t="s">
        <v>2006</v>
      </c>
      <c r="E4" s="6" t="s">
        <v>308</v>
      </c>
      <c r="F4" s="6" t="s">
        <v>228</v>
      </c>
      <c r="G4" s="6" t="s">
        <v>229</v>
      </c>
    </row>
    <row r="5" spans="1:8" x14ac:dyDescent="0.25">
      <c r="A5" t="s">
        <v>2005</v>
      </c>
      <c r="B5" t="s">
        <v>766</v>
      </c>
      <c r="C5" t="s">
        <v>751</v>
      </c>
      <c r="D5" t="s">
        <v>2007</v>
      </c>
      <c r="E5" t="s">
        <v>2016</v>
      </c>
      <c r="F5" t="s">
        <v>213</v>
      </c>
      <c r="G5" t="s">
        <v>705</v>
      </c>
    </row>
    <row r="6" spans="1:8" x14ac:dyDescent="0.25">
      <c r="A6" t="s">
        <v>2009</v>
      </c>
      <c r="B6" t="s">
        <v>499</v>
      </c>
      <c r="C6" t="s">
        <v>353</v>
      </c>
      <c r="D6" t="s">
        <v>2017</v>
      </c>
      <c r="E6" t="s">
        <v>747</v>
      </c>
      <c r="F6" t="s">
        <v>903</v>
      </c>
      <c r="G6" t="s">
        <v>794</v>
      </c>
    </row>
    <row r="8" spans="1:8" x14ac:dyDescent="0.25">
      <c r="A8" t="s">
        <v>289</v>
      </c>
    </row>
    <row r="9" spans="1:8" x14ac:dyDescent="0.25">
      <c r="A9" t="s">
        <v>2018</v>
      </c>
    </row>
    <row r="10" spans="1:8" x14ac:dyDescent="0.25">
      <c r="A10" t="s">
        <v>2012</v>
      </c>
    </row>
    <row r="11" spans="1:8" x14ac:dyDescent="0.25">
      <c r="A11" t="s">
        <v>2013</v>
      </c>
    </row>
    <row r="12" spans="1:8" x14ac:dyDescent="0.25">
      <c r="A12" t="s">
        <v>2014</v>
      </c>
    </row>
    <row r="13" spans="1:8" x14ac:dyDescent="0.25">
      <c r="A13" t="s">
        <v>2015</v>
      </c>
    </row>
  </sheetData>
  <pageMargins left="0.7" right="0.7" top="0.75" bottom="0.75" header="0.3" footer="0.3"/>
  <pageSetup paperSize="9" orientation="portrait" horizontalDpi="300" verticalDpi="30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H13"/>
  <sheetViews>
    <sheetView workbookViewId="0"/>
  </sheetViews>
  <sheetFormatPr defaultColWidth="11.42578125" defaultRowHeight="15" x14ac:dyDescent="0.25"/>
  <cols>
    <col min="1" max="1" width="26.7109375" customWidth="1"/>
    <col min="2" max="7" width="30.7109375" customWidth="1"/>
  </cols>
  <sheetData>
    <row r="1" spans="1:8" x14ac:dyDescent="0.25">
      <c r="A1" s="4" t="s">
        <v>76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x14ac:dyDescent="0.25">
      <c r="A2" s="3" t="s">
        <v>204</v>
      </c>
      <c r="B2" s="5" t="s">
        <v>1995</v>
      </c>
      <c r="C2" s="5" t="s">
        <v>1996</v>
      </c>
      <c r="D2" s="5" t="s">
        <v>1997</v>
      </c>
      <c r="E2" s="5" t="s">
        <v>1998</v>
      </c>
      <c r="F2" s="5" t="s">
        <v>1999</v>
      </c>
      <c r="G2" s="5" t="s">
        <v>2000</v>
      </c>
    </row>
    <row r="3" spans="1:8" x14ac:dyDescent="0.25">
      <c r="A3" t="s">
        <v>2001</v>
      </c>
      <c r="B3" s="6" t="s">
        <v>2019</v>
      </c>
      <c r="C3" s="6" t="s">
        <v>2020</v>
      </c>
      <c r="D3" s="6" t="s">
        <v>419</v>
      </c>
      <c r="E3" s="6" t="s">
        <v>413</v>
      </c>
      <c r="F3" s="6" t="s">
        <v>763</v>
      </c>
      <c r="G3" s="6" t="s">
        <v>856</v>
      </c>
    </row>
    <row r="4" spans="1:8" x14ac:dyDescent="0.25">
      <c r="A4" t="s">
        <v>2002</v>
      </c>
      <c r="B4" s="6" t="s">
        <v>348</v>
      </c>
      <c r="C4" s="6" t="s">
        <v>592</v>
      </c>
      <c r="D4" s="6" t="s">
        <v>481</v>
      </c>
      <c r="E4" s="6" t="s">
        <v>309</v>
      </c>
      <c r="F4" s="6" t="s">
        <v>230</v>
      </c>
      <c r="G4" s="6" t="s">
        <v>218</v>
      </c>
    </row>
    <row r="5" spans="1:8" x14ac:dyDescent="0.25">
      <c r="A5" t="s">
        <v>2005</v>
      </c>
      <c r="B5" t="s">
        <v>506</v>
      </c>
      <c r="C5" t="s">
        <v>513</v>
      </c>
      <c r="D5" t="s">
        <v>603</v>
      </c>
      <c r="E5" t="s">
        <v>695</v>
      </c>
      <c r="F5" t="s">
        <v>845</v>
      </c>
      <c r="G5" t="s">
        <v>349</v>
      </c>
    </row>
    <row r="6" spans="1:8" x14ac:dyDescent="0.25">
      <c r="A6" t="s">
        <v>2009</v>
      </c>
      <c r="B6" t="s">
        <v>713</v>
      </c>
      <c r="C6" t="s">
        <v>920</v>
      </c>
      <c r="D6" t="s">
        <v>791</v>
      </c>
      <c r="E6" t="s">
        <v>556</v>
      </c>
      <c r="F6" t="s">
        <v>763</v>
      </c>
      <c r="G6" t="s">
        <v>551</v>
      </c>
    </row>
    <row r="8" spans="1:8" x14ac:dyDescent="0.25">
      <c r="A8" t="s">
        <v>289</v>
      </c>
    </row>
    <row r="9" spans="1:8" x14ac:dyDescent="0.25">
      <c r="A9" t="s">
        <v>2021</v>
      </c>
    </row>
    <row r="10" spans="1:8" x14ac:dyDescent="0.25">
      <c r="A10" t="s">
        <v>2012</v>
      </c>
    </row>
    <row r="11" spans="1:8" x14ac:dyDescent="0.25">
      <c r="A11" t="s">
        <v>2013</v>
      </c>
    </row>
    <row r="12" spans="1:8" x14ac:dyDescent="0.25">
      <c r="A12" t="s">
        <v>2014</v>
      </c>
    </row>
    <row r="13" spans="1:8" x14ac:dyDescent="0.25">
      <c r="A13" t="s">
        <v>2015</v>
      </c>
    </row>
  </sheetData>
  <pageMargins left="0.7" right="0.7" top="0.75" bottom="0.75" header="0.3" footer="0.3"/>
  <pageSetup paperSize="9" orientation="portrait" horizontalDpi="300" verticalDpi="30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H9"/>
  <sheetViews>
    <sheetView workbookViewId="0"/>
  </sheetViews>
  <sheetFormatPr defaultColWidth="11.42578125" defaultRowHeight="15" x14ac:dyDescent="0.25"/>
  <cols>
    <col min="1" max="1" width="13.7109375" customWidth="1"/>
    <col min="2" max="7" width="30.7109375" customWidth="1"/>
  </cols>
  <sheetData>
    <row r="1" spans="1:8" x14ac:dyDescent="0.25">
      <c r="A1" s="4" t="s">
        <v>78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x14ac:dyDescent="0.25">
      <c r="A2" s="3" t="s">
        <v>204</v>
      </c>
      <c r="B2" s="5" t="s">
        <v>1995</v>
      </c>
      <c r="C2" s="5" t="s">
        <v>1996</v>
      </c>
      <c r="D2" s="5" t="s">
        <v>1997</v>
      </c>
      <c r="E2" s="5" t="s">
        <v>1998</v>
      </c>
      <c r="F2" s="5" t="s">
        <v>1999</v>
      </c>
      <c r="G2" s="5" t="s">
        <v>2000</v>
      </c>
    </row>
    <row r="3" spans="1:8" x14ac:dyDescent="0.25">
      <c r="A3" t="s">
        <v>2001</v>
      </c>
      <c r="B3" t="s">
        <v>1178</v>
      </c>
      <c r="C3" t="s">
        <v>917</v>
      </c>
      <c r="D3" t="s">
        <v>988</v>
      </c>
      <c r="E3" t="s">
        <v>925</v>
      </c>
      <c r="F3" t="s">
        <v>1043</v>
      </c>
      <c r="G3" t="s">
        <v>2022</v>
      </c>
    </row>
    <row r="4" spans="1:8" x14ac:dyDescent="0.25">
      <c r="A4" t="s">
        <v>2002</v>
      </c>
      <c r="B4" t="s">
        <v>2023</v>
      </c>
      <c r="C4" t="s">
        <v>2023</v>
      </c>
      <c r="D4" t="s">
        <v>1124</v>
      </c>
      <c r="E4" t="s">
        <v>1015</v>
      </c>
      <c r="F4" t="s">
        <v>941</v>
      </c>
      <c r="G4" t="s">
        <v>925</v>
      </c>
    </row>
    <row r="6" spans="1:8" x14ac:dyDescent="0.25">
      <c r="A6" t="s">
        <v>289</v>
      </c>
    </row>
    <row r="7" spans="1:8" x14ac:dyDescent="0.25">
      <c r="A7" t="s">
        <v>2024</v>
      </c>
    </row>
    <row r="8" spans="1:8" x14ac:dyDescent="0.25">
      <c r="A8" t="s">
        <v>2012</v>
      </c>
    </row>
    <row r="9" spans="1:8" x14ac:dyDescent="0.25">
      <c r="A9" t="s">
        <v>2013</v>
      </c>
    </row>
  </sheetData>
  <pageMargins left="0.7" right="0.7" top="0.75" bottom="0.75" header="0.3" footer="0.3"/>
  <pageSetup paperSize="9" orientation="portrait" horizontalDpi="300" verticalDpi="30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H9"/>
  <sheetViews>
    <sheetView workbookViewId="0"/>
  </sheetViews>
  <sheetFormatPr defaultColWidth="11.42578125" defaultRowHeight="15" x14ac:dyDescent="0.25"/>
  <cols>
    <col min="1" max="1" width="13.7109375" customWidth="1"/>
    <col min="2" max="7" width="30.7109375" customWidth="1"/>
  </cols>
  <sheetData>
    <row r="1" spans="1:8" x14ac:dyDescent="0.25">
      <c r="A1" s="4" t="s">
        <v>79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x14ac:dyDescent="0.25">
      <c r="A2" s="3" t="s">
        <v>204</v>
      </c>
      <c r="B2" s="5" t="s">
        <v>1995</v>
      </c>
      <c r="C2" s="5" t="s">
        <v>1996</v>
      </c>
      <c r="D2" s="5" t="s">
        <v>1997</v>
      </c>
      <c r="E2" s="5" t="s">
        <v>1998</v>
      </c>
      <c r="F2" s="5" t="s">
        <v>1999</v>
      </c>
      <c r="G2" s="5" t="s">
        <v>2000</v>
      </c>
    </row>
    <row r="3" spans="1:8" x14ac:dyDescent="0.25">
      <c r="A3" t="s">
        <v>2001</v>
      </c>
      <c r="B3" t="s">
        <v>2025</v>
      </c>
      <c r="C3" t="s">
        <v>2026</v>
      </c>
      <c r="D3" t="s">
        <v>2027</v>
      </c>
      <c r="E3" t="s">
        <v>1144</v>
      </c>
      <c r="F3" t="s">
        <v>2028</v>
      </c>
      <c r="G3" t="s">
        <v>2029</v>
      </c>
    </row>
    <row r="4" spans="1:8" x14ac:dyDescent="0.25">
      <c r="A4" t="s">
        <v>2002</v>
      </c>
      <c r="B4" t="s">
        <v>1158</v>
      </c>
      <c r="C4" t="s">
        <v>1030</v>
      </c>
      <c r="D4" t="s">
        <v>1161</v>
      </c>
      <c r="E4" t="s">
        <v>1159</v>
      </c>
      <c r="F4" t="s">
        <v>941</v>
      </c>
      <c r="G4" t="s">
        <v>925</v>
      </c>
    </row>
    <row r="6" spans="1:8" x14ac:dyDescent="0.25">
      <c r="A6" t="s">
        <v>289</v>
      </c>
    </row>
    <row r="7" spans="1:8" x14ac:dyDescent="0.25">
      <c r="A7" t="s">
        <v>2030</v>
      </c>
    </row>
    <row r="8" spans="1:8" x14ac:dyDescent="0.25">
      <c r="A8" t="s">
        <v>2012</v>
      </c>
    </row>
    <row r="9" spans="1:8" x14ac:dyDescent="0.25">
      <c r="A9" t="s">
        <v>2013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9"/>
  <sheetViews>
    <sheetView workbookViewId="0"/>
  </sheetViews>
  <sheetFormatPr defaultColWidth="11.42578125" defaultRowHeight="15" x14ac:dyDescent="0.25"/>
  <cols>
    <col min="1" max="1" width="54.7109375" customWidth="1"/>
    <col min="2" max="7" width="30.7109375" customWidth="1"/>
  </cols>
  <sheetData>
    <row r="1" spans="1:8" x14ac:dyDescent="0.25">
      <c r="A1" s="4" t="s">
        <v>14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ht="25.5" x14ac:dyDescent="0.25">
      <c r="A2" s="3" t="s">
        <v>204</v>
      </c>
      <c r="B2" s="5" t="s">
        <v>320</v>
      </c>
      <c r="C2" s="5" t="s">
        <v>321</v>
      </c>
      <c r="D2" s="5" t="s">
        <v>322</v>
      </c>
      <c r="E2" s="5" t="s">
        <v>323</v>
      </c>
      <c r="F2" s="5" t="s">
        <v>324</v>
      </c>
      <c r="G2" s="5" t="s">
        <v>325</v>
      </c>
    </row>
    <row r="3" spans="1:8" x14ac:dyDescent="0.25">
      <c r="A3" t="s">
        <v>326</v>
      </c>
      <c r="B3" s="6" t="s">
        <v>237</v>
      </c>
      <c r="C3" s="6" t="s">
        <v>391</v>
      </c>
      <c r="D3" s="6" t="s">
        <v>538</v>
      </c>
      <c r="E3" s="6" t="s">
        <v>517</v>
      </c>
      <c r="F3" s="6" t="s">
        <v>539</v>
      </c>
      <c r="G3" s="6" t="s">
        <v>375</v>
      </c>
    </row>
    <row r="4" spans="1:8" x14ac:dyDescent="0.25">
      <c r="A4" t="s">
        <v>331</v>
      </c>
      <c r="B4" s="6" t="s">
        <v>477</v>
      </c>
      <c r="C4" s="6" t="s">
        <v>540</v>
      </c>
      <c r="D4" s="6" t="s">
        <v>380</v>
      </c>
      <c r="E4" s="6" t="s">
        <v>541</v>
      </c>
      <c r="F4" s="6" t="s">
        <v>542</v>
      </c>
      <c r="G4" s="6" t="s">
        <v>474</v>
      </c>
    </row>
    <row r="5" spans="1:8" x14ac:dyDescent="0.25">
      <c r="A5" t="s">
        <v>337</v>
      </c>
      <c r="B5" s="6" t="s">
        <v>397</v>
      </c>
      <c r="C5" s="6" t="s">
        <v>354</v>
      </c>
      <c r="D5" s="6" t="s">
        <v>246</v>
      </c>
      <c r="E5" s="6" t="s">
        <v>245</v>
      </c>
      <c r="F5" s="6" t="s">
        <v>314</v>
      </c>
      <c r="G5" s="6" t="s">
        <v>543</v>
      </c>
    </row>
    <row r="6" spans="1:8" x14ac:dyDescent="0.25">
      <c r="A6" t="s">
        <v>344</v>
      </c>
      <c r="B6" s="6" t="s">
        <v>544</v>
      </c>
      <c r="C6" s="6" t="s">
        <v>411</v>
      </c>
      <c r="D6" s="6" t="s">
        <v>488</v>
      </c>
      <c r="E6" s="6" t="s">
        <v>500</v>
      </c>
      <c r="F6" s="6" t="s">
        <v>545</v>
      </c>
      <c r="G6" s="6" t="s">
        <v>475</v>
      </c>
    </row>
    <row r="7" spans="1:8" x14ac:dyDescent="0.25">
      <c r="A7" t="s">
        <v>350</v>
      </c>
      <c r="B7" s="6" t="s">
        <v>462</v>
      </c>
      <c r="C7" s="6" t="s">
        <v>546</v>
      </c>
      <c r="D7" s="6" t="s">
        <v>504</v>
      </c>
      <c r="E7" s="6" t="s">
        <v>547</v>
      </c>
      <c r="F7" s="6" t="s">
        <v>548</v>
      </c>
      <c r="G7" s="6" t="s">
        <v>549</v>
      </c>
    </row>
    <row r="8" spans="1:8" x14ac:dyDescent="0.25">
      <c r="A8" t="s">
        <v>357</v>
      </c>
      <c r="B8" s="6" t="s">
        <v>355</v>
      </c>
      <c r="C8" s="6" t="s">
        <v>443</v>
      </c>
      <c r="D8" s="6" t="s">
        <v>504</v>
      </c>
      <c r="E8" s="6" t="s">
        <v>254</v>
      </c>
      <c r="F8" s="6" t="s">
        <v>382</v>
      </c>
      <c r="G8" s="6" t="s">
        <v>539</v>
      </c>
    </row>
    <row r="9" spans="1:8" x14ac:dyDescent="0.25">
      <c r="A9" t="s">
        <v>364</v>
      </c>
      <c r="B9" s="6" t="s">
        <v>550</v>
      </c>
      <c r="C9" s="6" t="s">
        <v>235</v>
      </c>
      <c r="D9" s="6" t="s">
        <v>551</v>
      </c>
      <c r="E9" s="6" t="s">
        <v>251</v>
      </c>
      <c r="F9" s="6" t="s">
        <v>552</v>
      </c>
      <c r="G9" s="6" t="s">
        <v>553</v>
      </c>
    </row>
    <row r="10" spans="1:8" x14ac:dyDescent="0.25">
      <c r="A10" t="s">
        <v>371</v>
      </c>
      <c r="B10" s="6" t="s">
        <v>224</v>
      </c>
      <c r="C10" s="6" t="s">
        <v>224</v>
      </c>
      <c r="D10" s="6" t="s">
        <v>224</v>
      </c>
      <c r="E10" s="6" t="s">
        <v>224</v>
      </c>
      <c r="F10" s="6" t="s">
        <v>224</v>
      </c>
      <c r="G10" s="6" t="s">
        <v>224</v>
      </c>
    </row>
    <row r="11" spans="1:8" x14ac:dyDescent="0.25">
      <c r="A11" t="s">
        <v>377</v>
      </c>
      <c r="B11" s="6" t="s">
        <v>224</v>
      </c>
      <c r="C11" s="6" t="s">
        <v>224</v>
      </c>
      <c r="D11" s="6" t="s">
        <v>248</v>
      </c>
      <c r="E11" s="6" t="s">
        <v>224</v>
      </c>
      <c r="F11" s="6" t="s">
        <v>554</v>
      </c>
      <c r="G11" s="6" t="s">
        <v>224</v>
      </c>
    </row>
    <row r="12" spans="1:8" x14ac:dyDescent="0.25">
      <c r="A12" t="s">
        <v>384</v>
      </c>
      <c r="B12" s="6" t="s">
        <v>224</v>
      </c>
      <c r="C12" s="6" t="s">
        <v>224</v>
      </c>
      <c r="D12" s="6" t="s">
        <v>224</v>
      </c>
      <c r="E12" s="6" t="s">
        <v>224</v>
      </c>
      <c r="F12" s="6" t="s">
        <v>224</v>
      </c>
      <c r="G12" s="6" t="s">
        <v>224</v>
      </c>
    </row>
    <row r="13" spans="1:8" x14ac:dyDescent="0.25">
      <c r="A13" t="s">
        <v>389</v>
      </c>
      <c r="B13" s="6" t="s">
        <v>224</v>
      </c>
      <c r="C13" s="6" t="s">
        <v>224</v>
      </c>
      <c r="D13" s="6" t="s">
        <v>224</v>
      </c>
      <c r="E13" s="6" t="s">
        <v>224</v>
      </c>
      <c r="F13" s="6" t="s">
        <v>224</v>
      </c>
      <c r="G13" s="6" t="s">
        <v>224</v>
      </c>
    </row>
    <row r="14" spans="1:8" x14ac:dyDescent="0.25">
      <c r="A14" t="s">
        <v>394</v>
      </c>
      <c r="B14" s="6" t="s">
        <v>224</v>
      </c>
      <c r="C14" s="6" t="s">
        <v>224</v>
      </c>
      <c r="D14" s="6" t="s">
        <v>224</v>
      </c>
      <c r="E14" s="6" t="s">
        <v>224</v>
      </c>
      <c r="F14" s="6" t="s">
        <v>224</v>
      </c>
      <c r="G14" s="6" t="s">
        <v>224</v>
      </c>
    </row>
    <row r="15" spans="1:8" x14ac:dyDescent="0.25">
      <c r="A15" t="s">
        <v>400</v>
      </c>
      <c r="B15" s="6" t="s">
        <v>469</v>
      </c>
      <c r="C15" s="6" t="s">
        <v>555</v>
      </c>
      <c r="D15" s="6" t="s">
        <v>517</v>
      </c>
      <c r="E15" s="6" t="s">
        <v>556</v>
      </c>
      <c r="F15" s="6" t="s">
        <v>368</v>
      </c>
      <c r="G15" s="6" t="s">
        <v>553</v>
      </c>
    </row>
    <row r="16" spans="1:8" x14ac:dyDescent="0.25">
      <c r="A16" t="s">
        <v>403</v>
      </c>
      <c r="B16" s="6" t="s">
        <v>557</v>
      </c>
      <c r="C16" s="6" t="s">
        <v>558</v>
      </c>
      <c r="D16" s="6" t="s">
        <v>559</v>
      </c>
      <c r="E16" s="6" t="s">
        <v>560</v>
      </c>
      <c r="F16" s="6" t="s">
        <v>561</v>
      </c>
      <c r="G16" s="6" t="s">
        <v>420</v>
      </c>
    </row>
    <row r="17" spans="1:7" x14ac:dyDescent="0.25">
      <c r="A17" t="s">
        <v>409</v>
      </c>
      <c r="B17" s="6" t="s">
        <v>562</v>
      </c>
      <c r="C17" s="6" t="s">
        <v>519</v>
      </c>
      <c r="D17" s="6" t="s">
        <v>563</v>
      </c>
      <c r="E17" s="6" t="s">
        <v>431</v>
      </c>
      <c r="F17" s="6" t="s">
        <v>467</v>
      </c>
      <c r="G17" s="6" t="s">
        <v>376</v>
      </c>
    </row>
    <row r="18" spans="1:7" x14ac:dyDescent="0.25">
      <c r="A18" t="s">
        <v>415</v>
      </c>
      <c r="B18" s="6" t="s">
        <v>224</v>
      </c>
      <c r="C18" s="6" t="s">
        <v>224</v>
      </c>
      <c r="D18" s="6" t="s">
        <v>224</v>
      </c>
      <c r="E18" s="6" t="s">
        <v>224</v>
      </c>
      <c r="F18" s="6" t="s">
        <v>224</v>
      </c>
      <c r="G18" s="6" t="s">
        <v>224</v>
      </c>
    </row>
    <row r="19" spans="1:7" x14ac:dyDescent="0.25">
      <c r="A19" t="s">
        <v>421</v>
      </c>
      <c r="B19" s="6" t="s">
        <v>224</v>
      </c>
      <c r="C19" s="6" t="s">
        <v>564</v>
      </c>
      <c r="D19" s="6" t="s">
        <v>482</v>
      </c>
      <c r="E19" s="6" t="s">
        <v>449</v>
      </c>
      <c r="F19" s="6" t="s">
        <v>260</v>
      </c>
      <c r="G19" s="6" t="s">
        <v>494</v>
      </c>
    </row>
    <row r="20" spans="1:7" x14ac:dyDescent="0.25">
      <c r="A20" t="s">
        <v>428</v>
      </c>
      <c r="B20" s="6" t="s">
        <v>224</v>
      </c>
      <c r="C20" s="6" t="s">
        <v>224</v>
      </c>
      <c r="D20" s="6" t="s">
        <v>224</v>
      </c>
      <c r="E20" s="6" t="s">
        <v>224</v>
      </c>
      <c r="F20" s="6" t="s">
        <v>224</v>
      </c>
      <c r="G20" s="6" t="s">
        <v>224</v>
      </c>
    </row>
    <row r="21" spans="1:7" x14ac:dyDescent="0.25">
      <c r="A21" t="s">
        <v>432</v>
      </c>
      <c r="B21" s="6" t="s">
        <v>224</v>
      </c>
      <c r="C21" s="6" t="s">
        <v>470</v>
      </c>
      <c r="D21" s="6" t="s">
        <v>224</v>
      </c>
      <c r="E21" s="6" t="s">
        <v>365</v>
      </c>
      <c r="F21" s="6" t="s">
        <v>224</v>
      </c>
      <c r="G21" s="6" t="s">
        <v>553</v>
      </c>
    </row>
    <row r="22" spans="1:7" x14ac:dyDescent="0.25">
      <c r="A22" t="s">
        <v>437</v>
      </c>
      <c r="B22" s="6" t="s">
        <v>224</v>
      </c>
      <c r="C22" s="6" t="s">
        <v>224</v>
      </c>
      <c r="D22" s="6" t="s">
        <v>224</v>
      </c>
      <c r="E22" s="6" t="s">
        <v>224</v>
      </c>
      <c r="F22" s="6" t="s">
        <v>224</v>
      </c>
      <c r="G22" s="6" t="s">
        <v>224</v>
      </c>
    </row>
    <row r="23" spans="1:7" x14ac:dyDescent="0.25">
      <c r="A23" t="s">
        <v>444</v>
      </c>
      <c r="B23" s="6" t="s">
        <v>224</v>
      </c>
      <c r="C23" s="6" t="s">
        <v>224</v>
      </c>
      <c r="D23" s="6" t="s">
        <v>224</v>
      </c>
      <c r="E23" s="6" t="s">
        <v>224</v>
      </c>
      <c r="F23" s="6" t="s">
        <v>224</v>
      </c>
      <c r="G23" s="6" t="s">
        <v>224</v>
      </c>
    </row>
    <row r="24" spans="1:7" x14ac:dyDescent="0.25">
      <c r="A24" s="4" t="s">
        <v>450</v>
      </c>
      <c r="B24" s="4" t="s">
        <v>230</v>
      </c>
      <c r="C24" s="4" t="s">
        <v>218</v>
      </c>
      <c r="D24" s="4" t="s">
        <v>245</v>
      </c>
      <c r="E24" s="4" t="s">
        <v>246</v>
      </c>
      <c r="F24" s="4" t="s">
        <v>252</v>
      </c>
      <c r="G24" s="4" t="s">
        <v>253</v>
      </c>
    </row>
    <row r="25" spans="1:7" x14ac:dyDescent="0.25">
      <c r="A25" t="s">
        <v>451</v>
      </c>
      <c r="B25" t="s">
        <v>565</v>
      </c>
      <c r="C25" t="s">
        <v>566</v>
      </c>
      <c r="D25" t="s">
        <v>567</v>
      </c>
      <c r="E25" t="s">
        <v>568</v>
      </c>
      <c r="F25" t="s">
        <v>288</v>
      </c>
      <c r="G25" t="s">
        <v>569</v>
      </c>
    </row>
    <row r="27" spans="1:7" x14ac:dyDescent="0.25">
      <c r="A27" t="s">
        <v>289</v>
      </c>
    </row>
    <row r="28" spans="1:7" x14ac:dyDescent="0.25">
      <c r="A28" t="s">
        <v>570</v>
      </c>
    </row>
    <row r="29" spans="1:7" x14ac:dyDescent="0.25">
      <c r="A29" t="s">
        <v>457</v>
      </c>
    </row>
    <row r="30" spans="1:7" x14ac:dyDescent="0.25">
      <c r="A30" t="s">
        <v>458</v>
      </c>
    </row>
    <row r="32" spans="1:7" x14ac:dyDescent="0.25">
      <c r="A32" t="s">
        <v>297</v>
      </c>
    </row>
    <row r="33" spans="1:1" x14ac:dyDescent="0.25">
      <c r="A33" t="s">
        <v>298</v>
      </c>
    </row>
    <row r="34" spans="1:1" x14ac:dyDescent="0.25">
      <c r="A34" t="s">
        <v>299</v>
      </c>
    </row>
    <row r="35" spans="1:1" x14ac:dyDescent="0.25">
      <c r="A35" t="s">
        <v>300</v>
      </c>
    </row>
    <row r="36" spans="1:1" x14ac:dyDescent="0.25">
      <c r="A36" t="s">
        <v>459</v>
      </c>
    </row>
    <row r="38" spans="1:1" x14ac:dyDescent="0.25">
      <c r="A38" t="s">
        <v>460</v>
      </c>
    </row>
    <row r="39" spans="1:1" x14ac:dyDescent="0.25">
      <c r="A39" t="s">
        <v>461</v>
      </c>
    </row>
  </sheetData>
  <pageMargins left="0.7" right="0.7" top="0.75" bottom="0.75" header="0.3" footer="0.3"/>
  <pageSetup paperSize="9" orientation="portrait" horizontalDpi="300" verticalDpi="30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H9"/>
  <sheetViews>
    <sheetView workbookViewId="0"/>
  </sheetViews>
  <sheetFormatPr defaultColWidth="11.42578125" defaultRowHeight="15" x14ac:dyDescent="0.25"/>
  <cols>
    <col min="1" max="1" width="13.7109375" customWidth="1"/>
    <col min="2" max="7" width="30.7109375" customWidth="1"/>
  </cols>
  <sheetData>
    <row r="1" spans="1:8" x14ac:dyDescent="0.25">
      <c r="A1" s="4" t="s">
        <v>80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x14ac:dyDescent="0.25">
      <c r="A2" s="3" t="s">
        <v>204</v>
      </c>
      <c r="B2" s="5" t="s">
        <v>1995</v>
      </c>
      <c r="C2" s="5" t="s">
        <v>1996</v>
      </c>
      <c r="D2" s="5" t="s">
        <v>1997</v>
      </c>
      <c r="E2" s="5" t="s">
        <v>1998</v>
      </c>
      <c r="F2" s="5" t="s">
        <v>1999</v>
      </c>
      <c r="G2" s="5" t="s">
        <v>2000</v>
      </c>
    </row>
    <row r="3" spans="1:8" x14ac:dyDescent="0.25">
      <c r="A3" t="s">
        <v>2001</v>
      </c>
      <c r="B3" t="s">
        <v>954</v>
      </c>
      <c r="C3" t="s">
        <v>954</v>
      </c>
      <c r="D3" t="s">
        <v>961</v>
      </c>
      <c r="E3" t="s">
        <v>2031</v>
      </c>
      <c r="F3" t="s">
        <v>963</v>
      </c>
      <c r="G3" t="s">
        <v>1088</v>
      </c>
    </row>
    <row r="4" spans="1:8" x14ac:dyDescent="0.25">
      <c r="A4" t="s">
        <v>2002</v>
      </c>
      <c r="B4" t="s">
        <v>2032</v>
      </c>
      <c r="C4" t="s">
        <v>2033</v>
      </c>
      <c r="D4" t="s">
        <v>1095</v>
      </c>
      <c r="E4" t="s">
        <v>1196</v>
      </c>
      <c r="F4" t="s">
        <v>1108</v>
      </c>
      <c r="G4" t="s">
        <v>965</v>
      </c>
    </row>
    <row r="6" spans="1:8" x14ac:dyDescent="0.25">
      <c r="A6" t="s">
        <v>289</v>
      </c>
    </row>
    <row r="7" spans="1:8" x14ac:dyDescent="0.25">
      <c r="A7" t="s">
        <v>2034</v>
      </c>
    </row>
    <row r="8" spans="1:8" x14ac:dyDescent="0.25">
      <c r="A8" t="s">
        <v>2012</v>
      </c>
    </row>
    <row r="9" spans="1:8" x14ac:dyDescent="0.25">
      <c r="A9" t="s">
        <v>2013</v>
      </c>
    </row>
  </sheetData>
  <pageMargins left="0.7" right="0.7" top="0.75" bottom="0.75" header="0.3" footer="0.3"/>
  <pageSetup paperSize="9" orientation="portrait" horizontalDpi="300" verticalDpi="30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E11"/>
  <sheetViews>
    <sheetView workbookViewId="0"/>
  </sheetViews>
  <sheetFormatPr defaultColWidth="11.42578125" defaultRowHeight="15" x14ac:dyDescent="0.25"/>
  <cols>
    <col min="1" max="1" width="22.7109375" customWidth="1"/>
    <col min="2" max="4" width="30.7109375" customWidth="1"/>
  </cols>
  <sheetData>
    <row r="1" spans="1:5" x14ac:dyDescent="0.25">
      <c r="A1" s="4" t="s">
        <v>82</v>
      </c>
      <c r="B1" s="6"/>
      <c r="C1" s="6"/>
      <c r="D1" s="6"/>
      <c r="E1" s="1" t="str">
        <f>HYPERLINK("#'INDEX'!A1", "Back to INDEX")</f>
        <v>Back to INDEX</v>
      </c>
    </row>
    <row r="2" spans="1:5" x14ac:dyDescent="0.25">
      <c r="A2" s="3" t="s">
        <v>204</v>
      </c>
      <c r="B2" s="5" t="s">
        <v>598</v>
      </c>
      <c r="C2" s="5" t="s">
        <v>599</v>
      </c>
      <c r="D2" s="5" t="s">
        <v>2035</v>
      </c>
    </row>
    <row r="3" spans="1:5" x14ac:dyDescent="0.25">
      <c r="A3" t="s">
        <v>2036</v>
      </c>
      <c r="B3" t="s">
        <v>2037</v>
      </c>
      <c r="C3" t="s">
        <v>2038</v>
      </c>
      <c r="D3" t="s">
        <v>2039</v>
      </c>
    </row>
    <row r="4" spans="1:5" x14ac:dyDescent="0.25">
      <c r="A4" t="s">
        <v>2040</v>
      </c>
      <c r="B4" t="s">
        <v>2041</v>
      </c>
      <c r="C4" t="s">
        <v>2042</v>
      </c>
      <c r="D4" t="s">
        <v>2043</v>
      </c>
    </row>
    <row r="6" spans="1:5" x14ac:dyDescent="0.25">
      <c r="A6" t="s">
        <v>289</v>
      </c>
    </row>
    <row r="7" spans="1:5" x14ac:dyDescent="0.25">
      <c r="A7" t="s">
        <v>2044</v>
      </c>
    </row>
    <row r="8" spans="1:5" x14ac:dyDescent="0.25">
      <c r="A8" t="s">
        <v>587</v>
      </c>
    </row>
    <row r="9" spans="1:5" x14ac:dyDescent="0.25">
      <c r="A9" t="s">
        <v>588</v>
      </c>
    </row>
    <row r="10" spans="1:5" x14ac:dyDescent="0.25">
      <c r="A10" t="s">
        <v>2045</v>
      </c>
    </row>
    <row r="11" spans="1:5" x14ac:dyDescent="0.25">
      <c r="A11" t="s">
        <v>2046</v>
      </c>
    </row>
  </sheetData>
  <pageMargins left="0.7" right="0.7" top="0.75" bottom="0.75" header="0.3" footer="0.3"/>
  <pageSetup paperSize="9" orientation="portrait" horizontalDpi="300" verticalDpi="30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11"/>
  <sheetViews>
    <sheetView workbookViewId="0"/>
  </sheetViews>
  <sheetFormatPr defaultColWidth="11.42578125" defaultRowHeight="15" x14ac:dyDescent="0.25"/>
  <cols>
    <col min="1" max="1" width="22.7109375" customWidth="1"/>
    <col min="2" max="4" width="30.7109375" customWidth="1"/>
  </cols>
  <sheetData>
    <row r="1" spans="1:5" x14ac:dyDescent="0.25">
      <c r="A1" s="4" t="s">
        <v>83</v>
      </c>
      <c r="B1" s="6"/>
      <c r="C1" s="6"/>
      <c r="D1" s="6"/>
      <c r="E1" s="1" t="str">
        <f>HYPERLINK("#'INDEX'!A1", "Back to INDEX")</f>
        <v>Back to INDEX</v>
      </c>
    </row>
    <row r="2" spans="1:5" x14ac:dyDescent="0.25">
      <c r="A2" s="3" t="s">
        <v>204</v>
      </c>
      <c r="B2" s="5" t="s">
        <v>598</v>
      </c>
      <c r="C2" s="5" t="s">
        <v>599</v>
      </c>
      <c r="D2" s="5" t="s">
        <v>2035</v>
      </c>
    </row>
    <row r="3" spans="1:5" x14ac:dyDescent="0.25">
      <c r="A3" t="s">
        <v>2036</v>
      </c>
      <c r="B3" t="s">
        <v>2047</v>
      </c>
      <c r="C3" t="s">
        <v>2048</v>
      </c>
      <c r="D3" t="s">
        <v>2049</v>
      </c>
    </row>
    <row r="4" spans="1:5" x14ac:dyDescent="0.25">
      <c r="A4" t="s">
        <v>2040</v>
      </c>
      <c r="B4" t="s">
        <v>2050</v>
      </c>
      <c r="C4" t="s">
        <v>2051</v>
      </c>
      <c r="D4" t="s">
        <v>2052</v>
      </c>
    </row>
    <row r="6" spans="1:5" x14ac:dyDescent="0.25">
      <c r="A6" t="s">
        <v>289</v>
      </c>
    </row>
    <row r="7" spans="1:5" x14ac:dyDescent="0.25">
      <c r="A7" t="s">
        <v>2053</v>
      </c>
    </row>
    <row r="8" spans="1:5" x14ac:dyDescent="0.25">
      <c r="A8" t="s">
        <v>587</v>
      </c>
    </row>
    <row r="9" spans="1:5" x14ac:dyDescent="0.25">
      <c r="A9" t="s">
        <v>588</v>
      </c>
    </row>
    <row r="10" spans="1:5" x14ac:dyDescent="0.25">
      <c r="A10" t="s">
        <v>2045</v>
      </c>
    </row>
    <row r="11" spans="1:5" x14ac:dyDescent="0.25">
      <c r="A11" t="s">
        <v>2046</v>
      </c>
    </row>
  </sheetData>
  <pageMargins left="0.7" right="0.7" top="0.75" bottom="0.75" header="0.3" footer="0.3"/>
  <pageSetup paperSize="9" orientation="portrait" horizontalDpi="300" verticalDpi="30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E11"/>
  <sheetViews>
    <sheetView workbookViewId="0"/>
  </sheetViews>
  <sheetFormatPr defaultColWidth="11.42578125" defaultRowHeight="15" x14ac:dyDescent="0.25"/>
  <cols>
    <col min="1" max="1" width="22.7109375" customWidth="1"/>
    <col min="2" max="4" width="30.7109375" customWidth="1"/>
  </cols>
  <sheetData>
    <row r="1" spans="1:5" x14ac:dyDescent="0.25">
      <c r="A1" s="4" t="s">
        <v>84</v>
      </c>
      <c r="B1" s="6"/>
      <c r="C1" s="6"/>
      <c r="D1" s="6"/>
      <c r="E1" s="1" t="str">
        <f>HYPERLINK("#'INDEX'!A1", "Back to INDEX")</f>
        <v>Back to INDEX</v>
      </c>
    </row>
    <row r="2" spans="1:5" x14ac:dyDescent="0.25">
      <c r="A2" s="3" t="s">
        <v>204</v>
      </c>
      <c r="B2" s="5" t="s">
        <v>598</v>
      </c>
      <c r="C2" s="5" t="s">
        <v>599</v>
      </c>
      <c r="D2" s="5" t="s">
        <v>2035</v>
      </c>
    </row>
    <row r="3" spans="1:5" x14ac:dyDescent="0.25">
      <c r="A3" t="s">
        <v>2036</v>
      </c>
      <c r="B3" t="s">
        <v>2054</v>
      </c>
      <c r="C3" t="s">
        <v>2055</v>
      </c>
      <c r="D3" t="s">
        <v>532</v>
      </c>
    </row>
    <row r="4" spans="1:5" x14ac:dyDescent="0.25">
      <c r="A4" t="s">
        <v>2040</v>
      </c>
      <c r="B4" t="s">
        <v>2056</v>
      </c>
      <c r="C4" t="s">
        <v>2057</v>
      </c>
      <c r="D4" t="s">
        <v>2058</v>
      </c>
    </row>
    <row r="6" spans="1:5" x14ac:dyDescent="0.25">
      <c r="A6" t="s">
        <v>289</v>
      </c>
    </row>
    <row r="7" spans="1:5" x14ac:dyDescent="0.25">
      <c r="A7" t="s">
        <v>2059</v>
      </c>
    </row>
    <row r="8" spans="1:5" x14ac:dyDescent="0.25">
      <c r="A8" t="s">
        <v>587</v>
      </c>
    </row>
    <row r="9" spans="1:5" x14ac:dyDescent="0.25">
      <c r="A9" t="s">
        <v>588</v>
      </c>
    </row>
    <row r="10" spans="1:5" x14ac:dyDescent="0.25">
      <c r="A10" t="s">
        <v>2045</v>
      </c>
    </row>
    <row r="11" spans="1:5" x14ac:dyDescent="0.25">
      <c r="A11" t="s">
        <v>2046</v>
      </c>
    </row>
  </sheetData>
  <pageMargins left="0.7" right="0.7" top="0.75" bottom="0.75" header="0.3" footer="0.3"/>
  <pageSetup paperSize="9" orientation="portrait" horizontalDpi="300" verticalDpi="30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K37"/>
  <sheetViews>
    <sheetView workbookViewId="0"/>
  </sheetViews>
  <sheetFormatPr defaultColWidth="11.42578125" defaultRowHeight="15" x14ac:dyDescent="0.25"/>
  <cols>
    <col min="1" max="1" width="54.7109375" customWidth="1"/>
    <col min="2" max="10" width="20.7109375" customWidth="1"/>
  </cols>
  <sheetData>
    <row r="1" spans="1:11" x14ac:dyDescent="0.25">
      <c r="A1" s="4" t="s">
        <v>85</v>
      </c>
      <c r="B1" s="6"/>
      <c r="C1" s="6"/>
      <c r="D1" s="6"/>
      <c r="E1" s="6"/>
      <c r="F1" s="6"/>
      <c r="G1" s="6"/>
      <c r="H1" s="6"/>
      <c r="I1" s="6"/>
      <c r="J1" s="6"/>
      <c r="K1" s="1" t="str">
        <f>HYPERLINK("#'INDEX'!A1", "Back to INDEX")</f>
        <v>Back to INDEX</v>
      </c>
    </row>
    <row r="2" spans="1:11" ht="25.5" x14ac:dyDescent="0.25">
      <c r="A2" s="3" t="s">
        <v>204</v>
      </c>
      <c r="B2" s="5" t="s">
        <v>2060</v>
      </c>
      <c r="C2" s="5" t="s">
        <v>2061</v>
      </c>
      <c r="D2" s="5" t="s">
        <v>2062</v>
      </c>
      <c r="E2" s="5" t="s">
        <v>2063</v>
      </c>
      <c r="F2" s="5" t="s">
        <v>2064</v>
      </c>
      <c r="G2" s="5" t="s">
        <v>2065</v>
      </c>
      <c r="H2" s="5" t="s">
        <v>2066</v>
      </c>
      <c r="I2" s="5" t="s">
        <v>2067</v>
      </c>
      <c r="J2" s="5" t="s">
        <v>2068</v>
      </c>
    </row>
    <row r="3" spans="1:11" x14ac:dyDescent="0.25">
      <c r="A3" t="s">
        <v>326</v>
      </c>
      <c r="B3" s="6" t="s">
        <v>2069</v>
      </c>
      <c r="C3" s="6" t="s">
        <v>884</v>
      </c>
      <c r="D3" s="6" t="s">
        <v>346</v>
      </c>
      <c r="E3" s="6" t="s">
        <v>2070</v>
      </c>
      <c r="F3" s="6" t="s">
        <v>2071</v>
      </c>
      <c r="G3" s="6" t="s">
        <v>2072</v>
      </c>
      <c r="H3" s="6" t="s">
        <v>2073</v>
      </c>
      <c r="I3" s="6" t="s">
        <v>2074</v>
      </c>
      <c r="J3" s="6" t="s">
        <v>2075</v>
      </c>
    </row>
    <row r="4" spans="1:11" x14ac:dyDescent="0.25">
      <c r="A4" t="s">
        <v>331</v>
      </c>
      <c r="B4" s="6" t="s">
        <v>2076</v>
      </c>
      <c r="C4" s="6" t="s">
        <v>2077</v>
      </c>
      <c r="D4" s="6" t="s">
        <v>2078</v>
      </c>
      <c r="E4" s="6" t="s">
        <v>2079</v>
      </c>
      <c r="F4" s="6" t="s">
        <v>2080</v>
      </c>
      <c r="G4" s="6" t="s">
        <v>2081</v>
      </c>
      <c r="H4" s="6" t="s">
        <v>2082</v>
      </c>
      <c r="I4" s="6" t="s">
        <v>534</v>
      </c>
      <c r="J4" s="6" t="s">
        <v>2083</v>
      </c>
    </row>
    <row r="5" spans="1:11" x14ac:dyDescent="0.25">
      <c r="A5" t="s">
        <v>337</v>
      </c>
      <c r="B5" s="6" t="s">
        <v>2084</v>
      </c>
      <c r="C5" s="6" t="s">
        <v>2085</v>
      </c>
      <c r="D5" s="6" t="s">
        <v>2086</v>
      </c>
      <c r="E5" s="6" t="s">
        <v>2087</v>
      </c>
      <c r="F5" s="6" t="s">
        <v>565</v>
      </c>
      <c r="G5" s="6" t="s">
        <v>2088</v>
      </c>
      <c r="H5" s="6" t="s">
        <v>2089</v>
      </c>
      <c r="I5" s="6" t="s">
        <v>2090</v>
      </c>
      <c r="J5" s="6" t="s">
        <v>2057</v>
      </c>
    </row>
    <row r="6" spans="1:11" x14ac:dyDescent="0.25">
      <c r="A6" t="s">
        <v>344</v>
      </c>
      <c r="B6" s="6" t="s">
        <v>2091</v>
      </c>
      <c r="C6" s="6" t="s">
        <v>885</v>
      </c>
      <c r="D6" s="6" t="s">
        <v>423</v>
      </c>
      <c r="E6" s="6" t="s">
        <v>2092</v>
      </c>
      <c r="F6" s="6" t="s">
        <v>2093</v>
      </c>
      <c r="G6" s="6" t="s">
        <v>2079</v>
      </c>
      <c r="H6" s="6" t="s">
        <v>2094</v>
      </c>
      <c r="I6" s="6" t="s">
        <v>568</v>
      </c>
      <c r="J6" s="6" t="s">
        <v>2095</v>
      </c>
    </row>
    <row r="7" spans="1:11" x14ac:dyDescent="0.25">
      <c r="A7" t="s">
        <v>350</v>
      </c>
      <c r="B7" s="6" t="s">
        <v>224</v>
      </c>
      <c r="C7" s="6" t="s">
        <v>2093</v>
      </c>
      <c r="D7" s="6" t="s">
        <v>2096</v>
      </c>
      <c r="E7" s="6" t="s">
        <v>224</v>
      </c>
      <c r="F7" s="6" t="s">
        <v>2092</v>
      </c>
      <c r="G7" s="6" t="s">
        <v>565</v>
      </c>
      <c r="H7" s="6" t="s">
        <v>224</v>
      </c>
      <c r="I7" s="6" t="s">
        <v>2097</v>
      </c>
      <c r="J7" s="6" t="s">
        <v>2097</v>
      </c>
    </row>
    <row r="8" spans="1:11" x14ac:dyDescent="0.25">
      <c r="A8" t="s">
        <v>357</v>
      </c>
      <c r="B8" s="6" t="s">
        <v>732</v>
      </c>
      <c r="C8" s="6" t="s">
        <v>2098</v>
      </c>
      <c r="D8" s="6" t="s">
        <v>2099</v>
      </c>
      <c r="E8" s="6" t="s">
        <v>2100</v>
      </c>
      <c r="F8" s="6" t="s">
        <v>2101</v>
      </c>
      <c r="G8" s="6" t="s">
        <v>284</v>
      </c>
      <c r="H8" s="6" t="s">
        <v>2102</v>
      </c>
      <c r="I8" s="6" t="s">
        <v>2103</v>
      </c>
      <c r="J8" s="6" t="s">
        <v>2104</v>
      </c>
    </row>
    <row r="9" spans="1:11" x14ac:dyDescent="0.25">
      <c r="A9" t="s">
        <v>364</v>
      </c>
      <c r="B9" s="6" t="s">
        <v>2105</v>
      </c>
      <c r="C9" s="6" t="s">
        <v>2106</v>
      </c>
      <c r="D9" s="6" t="s">
        <v>2107</v>
      </c>
      <c r="E9" s="6" t="s">
        <v>2108</v>
      </c>
      <c r="F9" s="6" t="s">
        <v>2109</v>
      </c>
      <c r="G9" s="6" t="s">
        <v>534</v>
      </c>
      <c r="H9" s="6" t="s">
        <v>2097</v>
      </c>
      <c r="I9" s="6" t="s">
        <v>2110</v>
      </c>
      <c r="J9" s="6" t="s">
        <v>2111</v>
      </c>
    </row>
    <row r="10" spans="1:11" x14ac:dyDescent="0.25">
      <c r="A10" t="s">
        <v>371</v>
      </c>
      <c r="B10" s="6" t="s">
        <v>2112</v>
      </c>
      <c r="C10" s="6" t="s">
        <v>2112</v>
      </c>
      <c r="D10" s="6" t="s">
        <v>2113</v>
      </c>
      <c r="E10" s="6" t="s">
        <v>282</v>
      </c>
      <c r="F10" s="6" t="s">
        <v>2114</v>
      </c>
      <c r="G10" s="6" t="s">
        <v>2115</v>
      </c>
      <c r="H10" s="6" t="s">
        <v>2116</v>
      </c>
      <c r="I10" s="6" t="s">
        <v>2117</v>
      </c>
      <c r="J10" s="6" t="s">
        <v>2117</v>
      </c>
    </row>
    <row r="11" spans="1:11" x14ac:dyDescent="0.25">
      <c r="A11" t="s">
        <v>377</v>
      </c>
      <c r="B11" s="6" t="s">
        <v>2107</v>
      </c>
      <c r="C11" s="6" t="s">
        <v>2118</v>
      </c>
      <c r="D11" s="6" t="s">
        <v>2119</v>
      </c>
      <c r="E11" s="6" t="s">
        <v>1584</v>
      </c>
      <c r="F11" s="6" t="s">
        <v>2120</v>
      </c>
      <c r="G11" s="6" t="s">
        <v>2058</v>
      </c>
      <c r="H11" s="6" t="s">
        <v>2121</v>
      </c>
      <c r="I11" s="6" t="s">
        <v>2082</v>
      </c>
      <c r="J11" s="6" t="s">
        <v>2058</v>
      </c>
    </row>
    <row r="12" spans="1:11" x14ac:dyDescent="0.25">
      <c r="A12" t="s">
        <v>384</v>
      </c>
      <c r="B12" s="6" t="s">
        <v>224</v>
      </c>
      <c r="C12" s="6" t="s">
        <v>224</v>
      </c>
      <c r="D12" s="6" t="s">
        <v>2122</v>
      </c>
      <c r="E12" s="6" t="s">
        <v>224</v>
      </c>
      <c r="F12" s="6" t="s">
        <v>224</v>
      </c>
      <c r="G12" s="6" t="s">
        <v>2123</v>
      </c>
      <c r="H12" s="6" t="s">
        <v>224</v>
      </c>
      <c r="I12" s="6" t="s">
        <v>224</v>
      </c>
      <c r="J12" s="6" t="s">
        <v>2124</v>
      </c>
    </row>
    <row r="13" spans="1:11" x14ac:dyDescent="0.25">
      <c r="A13" t="s">
        <v>389</v>
      </c>
      <c r="B13" s="6" t="s">
        <v>224</v>
      </c>
      <c r="C13" s="6" t="s">
        <v>2125</v>
      </c>
      <c r="D13" s="6" t="s">
        <v>277</v>
      </c>
      <c r="E13" s="6" t="s">
        <v>224</v>
      </c>
      <c r="F13" s="6" t="s">
        <v>2126</v>
      </c>
      <c r="G13" s="6" t="s">
        <v>2117</v>
      </c>
      <c r="H13" s="6" t="s">
        <v>224</v>
      </c>
      <c r="I13" s="6" t="s">
        <v>2073</v>
      </c>
      <c r="J13" s="6" t="s">
        <v>2051</v>
      </c>
    </row>
    <row r="14" spans="1:11" x14ac:dyDescent="0.25">
      <c r="A14" t="s">
        <v>394</v>
      </c>
      <c r="B14" s="6" t="s">
        <v>2049</v>
      </c>
      <c r="C14" s="6" t="s">
        <v>2127</v>
      </c>
      <c r="D14" s="6" t="s">
        <v>2128</v>
      </c>
      <c r="E14" s="6" t="s">
        <v>2129</v>
      </c>
      <c r="F14" s="6" t="s">
        <v>2130</v>
      </c>
      <c r="G14" s="6" t="s">
        <v>2131</v>
      </c>
      <c r="H14" s="6" t="s">
        <v>2097</v>
      </c>
      <c r="I14" s="6" t="s">
        <v>2111</v>
      </c>
      <c r="J14" s="6" t="s">
        <v>2132</v>
      </c>
    </row>
    <row r="15" spans="1:11" x14ac:dyDescent="0.25">
      <c r="A15" t="s">
        <v>400</v>
      </c>
      <c r="B15" s="6" t="s">
        <v>224</v>
      </c>
      <c r="C15" s="6" t="s">
        <v>2133</v>
      </c>
      <c r="D15" s="6" t="s">
        <v>2134</v>
      </c>
      <c r="E15" s="6" t="s">
        <v>224</v>
      </c>
      <c r="F15" s="6" t="s">
        <v>2075</v>
      </c>
      <c r="G15" s="6" t="s">
        <v>2135</v>
      </c>
      <c r="H15" s="6" t="s">
        <v>224</v>
      </c>
      <c r="I15" s="6" t="s">
        <v>1410</v>
      </c>
      <c r="J15" s="6" t="s">
        <v>2136</v>
      </c>
    </row>
    <row r="16" spans="1:11" x14ac:dyDescent="0.25">
      <c r="A16" t="s">
        <v>403</v>
      </c>
      <c r="B16" s="6" t="s">
        <v>2137</v>
      </c>
      <c r="C16" s="6" t="s">
        <v>2138</v>
      </c>
      <c r="D16" s="6" t="s">
        <v>2139</v>
      </c>
      <c r="E16" s="6" t="s">
        <v>2092</v>
      </c>
      <c r="F16" s="6" t="s">
        <v>2140</v>
      </c>
      <c r="G16" s="6" t="s">
        <v>2141</v>
      </c>
      <c r="H16" s="6" t="s">
        <v>2142</v>
      </c>
      <c r="I16" s="6" t="s">
        <v>2102</v>
      </c>
      <c r="J16" s="6" t="s">
        <v>1584</v>
      </c>
    </row>
    <row r="17" spans="1:10" x14ac:dyDescent="0.25">
      <c r="A17" t="s">
        <v>409</v>
      </c>
      <c r="B17" s="6" t="s">
        <v>2143</v>
      </c>
      <c r="C17" s="6" t="s">
        <v>2144</v>
      </c>
      <c r="D17" s="6" t="s">
        <v>2145</v>
      </c>
      <c r="E17" s="6" t="s">
        <v>2146</v>
      </c>
      <c r="F17" s="6" t="s">
        <v>2147</v>
      </c>
      <c r="G17" s="6" t="s">
        <v>284</v>
      </c>
      <c r="H17" s="6" t="s">
        <v>288</v>
      </c>
      <c r="I17" s="6" t="s">
        <v>2126</v>
      </c>
      <c r="J17" s="6" t="s">
        <v>2119</v>
      </c>
    </row>
    <row r="18" spans="1:10" x14ac:dyDescent="0.25">
      <c r="A18" t="s">
        <v>415</v>
      </c>
      <c r="B18" s="6" t="s">
        <v>2148</v>
      </c>
      <c r="C18" s="6" t="s">
        <v>2078</v>
      </c>
      <c r="D18" s="6" t="s">
        <v>2149</v>
      </c>
      <c r="E18" s="6" t="s">
        <v>2150</v>
      </c>
      <c r="F18" s="6" t="s">
        <v>2151</v>
      </c>
      <c r="G18" s="6" t="s">
        <v>2152</v>
      </c>
      <c r="H18" s="6" t="s">
        <v>2153</v>
      </c>
      <c r="I18" s="6" t="s">
        <v>2154</v>
      </c>
      <c r="J18" s="6" t="s">
        <v>2142</v>
      </c>
    </row>
    <row r="19" spans="1:10" x14ac:dyDescent="0.25">
      <c r="A19" t="s">
        <v>421</v>
      </c>
      <c r="B19" s="6" t="s">
        <v>736</v>
      </c>
      <c r="C19" s="6" t="s">
        <v>2155</v>
      </c>
      <c r="D19" s="6" t="s">
        <v>689</v>
      </c>
      <c r="E19" s="6" t="s">
        <v>805</v>
      </c>
      <c r="F19" s="6" t="s">
        <v>275</v>
      </c>
      <c r="G19" s="6" t="s">
        <v>2156</v>
      </c>
      <c r="H19" s="6" t="s">
        <v>2157</v>
      </c>
      <c r="I19" s="6" t="s">
        <v>2158</v>
      </c>
      <c r="J19" s="6" t="s">
        <v>2159</v>
      </c>
    </row>
    <row r="20" spans="1:10" x14ac:dyDescent="0.25">
      <c r="A20" t="s">
        <v>428</v>
      </c>
      <c r="B20" s="6" t="s">
        <v>224</v>
      </c>
      <c r="C20" s="6" t="s">
        <v>2160</v>
      </c>
      <c r="D20" s="6" t="s">
        <v>2114</v>
      </c>
      <c r="E20" s="6" t="s">
        <v>224</v>
      </c>
      <c r="F20" s="6" t="s">
        <v>2160</v>
      </c>
      <c r="G20" s="6" t="s">
        <v>2161</v>
      </c>
      <c r="H20" s="6" t="s">
        <v>224</v>
      </c>
      <c r="I20" s="6" t="s">
        <v>2097</v>
      </c>
      <c r="J20" s="6" t="s">
        <v>2097</v>
      </c>
    </row>
    <row r="21" spans="1:10" x14ac:dyDescent="0.25">
      <c r="A21" t="s">
        <v>432</v>
      </c>
      <c r="B21" s="6" t="s">
        <v>732</v>
      </c>
      <c r="C21" s="6" t="s">
        <v>2162</v>
      </c>
      <c r="D21" s="6" t="s">
        <v>733</v>
      </c>
      <c r="E21" s="6" t="s">
        <v>2163</v>
      </c>
      <c r="F21" s="6" t="s">
        <v>2137</v>
      </c>
      <c r="G21" s="6" t="s">
        <v>2148</v>
      </c>
      <c r="H21" s="6" t="s">
        <v>2126</v>
      </c>
      <c r="I21" s="6" t="s">
        <v>2164</v>
      </c>
      <c r="J21" s="6" t="s">
        <v>2095</v>
      </c>
    </row>
    <row r="22" spans="1:10" x14ac:dyDescent="0.25">
      <c r="A22" t="s">
        <v>437</v>
      </c>
      <c r="B22" s="6" t="s">
        <v>2165</v>
      </c>
      <c r="C22" s="6" t="s">
        <v>439</v>
      </c>
      <c r="D22" s="6" t="s">
        <v>434</v>
      </c>
      <c r="E22" s="6" t="s">
        <v>2166</v>
      </c>
      <c r="F22" s="6" t="s">
        <v>284</v>
      </c>
      <c r="G22" s="6" t="s">
        <v>2148</v>
      </c>
      <c r="H22" s="6" t="s">
        <v>1584</v>
      </c>
      <c r="I22" s="6" t="s">
        <v>2095</v>
      </c>
      <c r="J22" s="6" t="s">
        <v>2103</v>
      </c>
    </row>
    <row r="23" spans="1:10" x14ac:dyDescent="0.25">
      <c r="A23" t="s">
        <v>444</v>
      </c>
      <c r="B23" t="s">
        <v>2167</v>
      </c>
      <c r="C23" t="s">
        <v>224</v>
      </c>
      <c r="D23" t="s">
        <v>2168</v>
      </c>
      <c r="E23" t="s">
        <v>2167</v>
      </c>
      <c r="F23" t="s">
        <v>224</v>
      </c>
      <c r="G23" t="s">
        <v>2169</v>
      </c>
      <c r="H23" t="s">
        <v>2097</v>
      </c>
      <c r="I23" t="s">
        <v>224</v>
      </c>
      <c r="J23" t="s">
        <v>2120</v>
      </c>
    </row>
    <row r="24" spans="1:10" x14ac:dyDescent="0.25">
      <c r="A24" s="4" t="s">
        <v>450</v>
      </c>
      <c r="B24" s="4" t="s">
        <v>2170</v>
      </c>
      <c r="C24" s="4" t="s">
        <v>2171</v>
      </c>
      <c r="D24" s="4" t="s">
        <v>2076</v>
      </c>
      <c r="E24" s="4" t="s">
        <v>2037</v>
      </c>
      <c r="F24" s="4" t="s">
        <v>2038</v>
      </c>
      <c r="G24" s="4" t="s">
        <v>2039</v>
      </c>
      <c r="H24" s="4" t="s">
        <v>2041</v>
      </c>
      <c r="I24" s="4" t="s">
        <v>2042</v>
      </c>
      <c r="J24" s="4" t="s">
        <v>2043</v>
      </c>
    </row>
    <row r="26" spans="1:10" x14ac:dyDescent="0.25">
      <c r="A26" t="s">
        <v>289</v>
      </c>
    </row>
    <row r="27" spans="1:10" x14ac:dyDescent="0.25">
      <c r="A27" t="s">
        <v>2172</v>
      </c>
    </row>
    <row r="28" spans="1:10" x14ac:dyDescent="0.25">
      <c r="A28" t="s">
        <v>587</v>
      </c>
    </row>
    <row r="29" spans="1:10" x14ac:dyDescent="0.25">
      <c r="A29" t="s">
        <v>588</v>
      </c>
    </row>
    <row r="31" spans="1:10" x14ac:dyDescent="0.25">
      <c r="A31" t="s">
        <v>297</v>
      </c>
    </row>
    <row r="32" spans="1:10" x14ac:dyDescent="0.25">
      <c r="A32" t="s">
        <v>2173</v>
      </c>
    </row>
    <row r="33" spans="1:1" x14ac:dyDescent="0.25">
      <c r="A33" t="s">
        <v>459</v>
      </c>
    </row>
    <row r="35" spans="1:1" x14ac:dyDescent="0.25">
      <c r="A35" t="s">
        <v>460</v>
      </c>
    </row>
    <row r="36" spans="1:1" x14ac:dyDescent="0.25">
      <c r="A36" t="s">
        <v>2174</v>
      </c>
    </row>
    <row r="37" spans="1:1" x14ac:dyDescent="0.25">
      <c r="A37" t="s">
        <v>461</v>
      </c>
    </row>
  </sheetData>
  <pageMargins left="0.7" right="0.7" top="0.75" bottom="0.75" header="0.3" footer="0.3"/>
  <pageSetup paperSize="9" orientation="portrait" horizontalDpi="300" verticalDpi="30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46"/>
  <sheetViews>
    <sheetView workbookViewId="0"/>
  </sheetViews>
  <sheetFormatPr defaultColWidth="11.42578125" defaultRowHeight="15" x14ac:dyDescent="0.25"/>
  <cols>
    <col min="1" max="1" width="54.7109375" customWidth="1"/>
    <col min="2" max="7" width="30.7109375" customWidth="1"/>
  </cols>
  <sheetData>
    <row r="1" spans="1:8" x14ac:dyDescent="0.25">
      <c r="A1" s="4" t="s">
        <v>87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ht="25.5" x14ac:dyDescent="0.25">
      <c r="A2" s="3" t="s">
        <v>204</v>
      </c>
      <c r="B2" s="5" t="s">
        <v>2063</v>
      </c>
      <c r="C2" s="5" t="s">
        <v>2064</v>
      </c>
      <c r="D2" s="5" t="s">
        <v>2175</v>
      </c>
      <c r="E2" s="5" t="s">
        <v>2066</v>
      </c>
      <c r="F2" s="5" t="s">
        <v>2176</v>
      </c>
      <c r="G2" s="5" t="s">
        <v>2068</v>
      </c>
    </row>
    <row r="3" spans="1:8" x14ac:dyDescent="0.25">
      <c r="A3" t="s">
        <v>2177</v>
      </c>
      <c r="B3" s="6" t="s">
        <v>2097</v>
      </c>
      <c r="C3" s="6" t="s">
        <v>2097</v>
      </c>
      <c r="D3" s="6" t="s">
        <v>2097</v>
      </c>
      <c r="E3" s="6" t="s">
        <v>2178</v>
      </c>
      <c r="F3" s="6" t="s">
        <v>2179</v>
      </c>
      <c r="G3" s="6" t="s">
        <v>2180</v>
      </c>
    </row>
    <row r="4" spans="1:8" x14ac:dyDescent="0.25">
      <c r="A4" t="s">
        <v>2181</v>
      </c>
      <c r="B4" s="6" t="s">
        <v>2158</v>
      </c>
      <c r="C4" s="6" t="s">
        <v>2048</v>
      </c>
      <c r="D4" s="6" t="s">
        <v>2182</v>
      </c>
      <c r="E4" s="6" t="s">
        <v>2183</v>
      </c>
      <c r="F4" s="6" t="s">
        <v>2184</v>
      </c>
      <c r="G4" s="6" t="s">
        <v>2138</v>
      </c>
    </row>
    <row r="5" spans="1:8" x14ac:dyDescent="0.25">
      <c r="A5" t="s">
        <v>2185</v>
      </c>
      <c r="B5" s="6" t="s">
        <v>2097</v>
      </c>
      <c r="C5" s="6" t="s">
        <v>2186</v>
      </c>
      <c r="D5" s="6" t="s">
        <v>2187</v>
      </c>
      <c r="E5" s="6" t="s">
        <v>2097</v>
      </c>
      <c r="F5" s="6" t="s">
        <v>2097</v>
      </c>
      <c r="G5" s="6" t="s">
        <v>2097</v>
      </c>
    </row>
    <row r="6" spans="1:8" x14ac:dyDescent="0.25">
      <c r="A6" t="s">
        <v>2188</v>
      </c>
      <c r="B6" s="6" t="s">
        <v>2097</v>
      </c>
      <c r="C6" s="6" t="s">
        <v>2097</v>
      </c>
      <c r="D6" s="6" t="s">
        <v>2097</v>
      </c>
      <c r="E6" s="6" t="s">
        <v>2189</v>
      </c>
      <c r="F6" s="6" t="s">
        <v>2132</v>
      </c>
      <c r="G6" s="6" t="s">
        <v>2190</v>
      </c>
    </row>
    <row r="7" spans="1:8" x14ac:dyDescent="0.25">
      <c r="A7" t="s">
        <v>2191</v>
      </c>
      <c r="B7" s="6" t="s">
        <v>2192</v>
      </c>
      <c r="C7" s="6" t="s">
        <v>2193</v>
      </c>
      <c r="D7" s="6" t="s">
        <v>2194</v>
      </c>
      <c r="E7" s="6" t="s">
        <v>2195</v>
      </c>
      <c r="F7" s="6" t="s">
        <v>2196</v>
      </c>
      <c r="G7" s="6" t="s">
        <v>2120</v>
      </c>
    </row>
    <row r="8" spans="1:8" x14ac:dyDescent="0.25">
      <c r="A8" t="s">
        <v>2197</v>
      </c>
      <c r="B8" s="6" t="s">
        <v>2097</v>
      </c>
      <c r="C8" s="6" t="s">
        <v>2097</v>
      </c>
      <c r="D8" s="6" t="s">
        <v>2097</v>
      </c>
      <c r="E8" s="6" t="s">
        <v>2195</v>
      </c>
      <c r="F8" s="6" t="s">
        <v>2198</v>
      </c>
      <c r="G8" s="6" t="s">
        <v>2192</v>
      </c>
    </row>
    <row r="9" spans="1:8" x14ac:dyDescent="0.25">
      <c r="A9" t="s">
        <v>2199</v>
      </c>
      <c r="B9" s="6" t="s">
        <v>2097</v>
      </c>
      <c r="C9" s="6" t="s">
        <v>2097</v>
      </c>
      <c r="D9" s="6" t="s">
        <v>2097</v>
      </c>
      <c r="E9" s="6" t="s">
        <v>2104</v>
      </c>
      <c r="F9" s="6" t="s">
        <v>2124</v>
      </c>
      <c r="G9" s="6" t="s">
        <v>2124</v>
      </c>
    </row>
    <row r="10" spans="1:8" x14ac:dyDescent="0.25">
      <c r="A10" s="4" t="s">
        <v>2200</v>
      </c>
      <c r="B10" s="4" t="s">
        <v>2201</v>
      </c>
      <c r="C10" s="4" t="s">
        <v>2202</v>
      </c>
      <c r="D10" s="4" t="s">
        <v>2203</v>
      </c>
      <c r="E10" s="4" t="s">
        <v>678</v>
      </c>
      <c r="F10" s="4" t="s">
        <v>869</v>
      </c>
      <c r="G10" s="4" t="s">
        <v>245</v>
      </c>
    </row>
    <row r="11" spans="1:8" x14ac:dyDescent="0.25">
      <c r="A11" t="s">
        <v>2204</v>
      </c>
      <c r="B11" s="6" t="s">
        <v>2055</v>
      </c>
      <c r="C11" s="6" t="s">
        <v>2095</v>
      </c>
      <c r="D11" s="6" t="s">
        <v>2075</v>
      </c>
      <c r="E11" s="6" t="s">
        <v>2104</v>
      </c>
      <c r="F11" s="6" t="s">
        <v>2205</v>
      </c>
      <c r="G11" s="6" t="s">
        <v>2058</v>
      </c>
    </row>
    <row r="12" spans="1:8" x14ac:dyDescent="0.25">
      <c r="A12" t="s">
        <v>2206</v>
      </c>
      <c r="B12" s="6" t="s">
        <v>2207</v>
      </c>
      <c r="C12" s="6" t="s">
        <v>2164</v>
      </c>
      <c r="D12" s="6" t="s">
        <v>2208</v>
      </c>
      <c r="E12" s="6" t="s">
        <v>2051</v>
      </c>
      <c r="F12" s="6" t="s">
        <v>2205</v>
      </c>
      <c r="G12" s="6" t="s">
        <v>2056</v>
      </c>
    </row>
    <row r="13" spans="1:8" x14ac:dyDescent="0.25">
      <c r="A13" t="s">
        <v>2209</v>
      </c>
      <c r="B13" s="6" t="s">
        <v>2120</v>
      </c>
      <c r="C13" s="6" t="s">
        <v>2210</v>
      </c>
      <c r="D13" s="6" t="s">
        <v>2190</v>
      </c>
      <c r="E13" s="6" t="s">
        <v>2097</v>
      </c>
      <c r="F13" s="6" t="s">
        <v>2097</v>
      </c>
      <c r="G13" s="6" t="s">
        <v>2097</v>
      </c>
    </row>
    <row r="14" spans="1:8" x14ac:dyDescent="0.25">
      <c r="A14" t="s">
        <v>2211</v>
      </c>
      <c r="B14" s="6" t="s">
        <v>2192</v>
      </c>
      <c r="C14" s="6" t="s">
        <v>2187</v>
      </c>
      <c r="D14" s="6" t="s">
        <v>2186</v>
      </c>
      <c r="E14" s="6" t="s">
        <v>2097</v>
      </c>
      <c r="F14" s="6" t="s">
        <v>2097</v>
      </c>
      <c r="G14" s="6" t="s">
        <v>2097</v>
      </c>
    </row>
    <row r="15" spans="1:8" x14ac:dyDescent="0.25">
      <c r="A15" t="s">
        <v>2212</v>
      </c>
      <c r="B15" s="6" t="s">
        <v>2109</v>
      </c>
      <c r="C15" s="6" t="s">
        <v>1710</v>
      </c>
      <c r="D15" s="6" t="s">
        <v>2213</v>
      </c>
      <c r="E15" s="6" t="s">
        <v>2214</v>
      </c>
      <c r="F15" s="6" t="s">
        <v>2132</v>
      </c>
      <c r="G15" s="6" t="s">
        <v>2215</v>
      </c>
    </row>
    <row r="16" spans="1:8" x14ac:dyDescent="0.25">
      <c r="A16" t="s">
        <v>2216</v>
      </c>
      <c r="B16" s="6" t="s">
        <v>2217</v>
      </c>
      <c r="C16" s="6" t="s">
        <v>2218</v>
      </c>
      <c r="D16" s="6" t="s">
        <v>2219</v>
      </c>
      <c r="E16" s="6" t="s">
        <v>2120</v>
      </c>
      <c r="F16" s="6" t="s">
        <v>2132</v>
      </c>
      <c r="G16" s="6" t="s">
        <v>2189</v>
      </c>
    </row>
    <row r="17" spans="1:7" x14ac:dyDescent="0.25">
      <c r="A17" s="4" t="s">
        <v>2220</v>
      </c>
      <c r="B17" s="4" t="s">
        <v>521</v>
      </c>
      <c r="C17" s="4" t="s">
        <v>2221</v>
      </c>
      <c r="D17" s="4" t="s">
        <v>479</v>
      </c>
      <c r="E17" s="4" t="s">
        <v>2222</v>
      </c>
      <c r="F17" s="4" t="s">
        <v>1585</v>
      </c>
      <c r="G17" s="4" t="s">
        <v>279</v>
      </c>
    </row>
    <row r="18" spans="1:7" x14ac:dyDescent="0.25">
      <c r="A18" t="s">
        <v>2223</v>
      </c>
      <c r="B18" s="6" t="s">
        <v>2224</v>
      </c>
      <c r="C18" s="6" t="s">
        <v>2225</v>
      </c>
      <c r="D18" s="6" t="s">
        <v>2104</v>
      </c>
      <c r="E18" s="6" t="s">
        <v>2097</v>
      </c>
      <c r="F18" s="6" t="s">
        <v>2198</v>
      </c>
      <c r="G18" s="6" t="s">
        <v>2186</v>
      </c>
    </row>
    <row r="19" spans="1:7" x14ac:dyDescent="0.25">
      <c r="A19" t="s">
        <v>2226</v>
      </c>
      <c r="B19" s="6" t="s">
        <v>2227</v>
      </c>
      <c r="C19" s="6" t="s">
        <v>2228</v>
      </c>
      <c r="D19" s="6" t="s">
        <v>2190</v>
      </c>
      <c r="E19" s="6" t="s">
        <v>2097</v>
      </c>
      <c r="F19" s="6" t="s">
        <v>2198</v>
      </c>
      <c r="G19" s="6" t="s">
        <v>2186</v>
      </c>
    </row>
    <row r="20" spans="1:7" x14ac:dyDescent="0.25">
      <c r="A20" t="s">
        <v>2229</v>
      </c>
      <c r="B20" s="6" t="s">
        <v>2205</v>
      </c>
      <c r="C20" s="6" t="s">
        <v>2230</v>
      </c>
      <c r="D20" s="6" t="s">
        <v>2230</v>
      </c>
      <c r="E20" s="6" t="s">
        <v>2120</v>
      </c>
      <c r="F20" s="6" t="s">
        <v>2198</v>
      </c>
      <c r="G20" s="6" t="s">
        <v>2231</v>
      </c>
    </row>
    <row r="21" spans="1:7" x14ac:dyDescent="0.25">
      <c r="A21" t="s">
        <v>2232</v>
      </c>
      <c r="B21" s="6" t="s">
        <v>2120</v>
      </c>
      <c r="C21" s="6" t="s">
        <v>2233</v>
      </c>
      <c r="D21" s="6" t="s">
        <v>2111</v>
      </c>
      <c r="E21" s="6" t="s">
        <v>2228</v>
      </c>
      <c r="F21" s="6" t="s">
        <v>2195</v>
      </c>
      <c r="G21" s="6" t="s">
        <v>2234</v>
      </c>
    </row>
    <row r="22" spans="1:7" x14ac:dyDescent="0.25">
      <c r="A22" t="s">
        <v>2235</v>
      </c>
      <c r="B22" s="6" t="s">
        <v>2198</v>
      </c>
      <c r="C22" s="6" t="s">
        <v>2195</v>
      </c>
      <c r="D22" s="6" t="s">
        <v>2192</v>
      </c>
      <c r="E22" s="6" t="s">
        <v>2097</v>
      </c>
      <c r="F22" s="6" t="s">
        <v>2097</v>
      </c>
      <c r="G22" s="6" t="s">
        <v>2097</v>
      </c>
    </row>
    <row r="23" spans="1:7" x14ac:dyDescent="0.25">
      <c r="A23" t="s">
        <v>2236</v>
      </c>
      <c r="B23" s="6" t="s">
        <v>2192</v>
      </c>
      <c r="C23" s="6" t="s">
        <v>2237</v>
      </c>
      <c r="D23" s="6" t="s">
        <v>2195</v>
      </c>
      <c r="E23" s="6" t="s">
        <v>2097</v>
      </c>
      <c r="F23" s="6" t="s">
        <v>2097</v>
      </c>
      <c r="G23" s="6" t="s">
        <v>2097</v>
      </c>
    </row>
    <row r="24" spans="1:7" x14ac:dyDescent="0.25">
      <c r="A24" t="s">
        <v>2238</v>
      </c>
      <c r="B24" s="6" t="s">
        <v>2097</v>
      </c>
      <c r="C24" s="6" t="s">
        <v>2097</v>
      </c>
      <c r="D24" s="6" t="s">
        <v>2097</v>
      </c>
      <c r="E24" s="6" t="s">
        <v>2097</v>
      </c>
      <c r="F24" s="6" t="s">
        <v>2097</v>
      </c>
      <c r="G24" s="6" t="s">
        <v>2097</v>
      </c>
    </row>
    <row r="25" spans="1:7" x14ac:dyDescent="0.25">
      <c r="A25" t="s">
        <v>2239</v>
      </c>
      <c r="B25" s="6" t="s">
        <v>2116</v>
      </c>
      <c r="C25" s="6" t="s">
        <v>2124</v>
      </c>
      <c r="D25" s="6" t="s">
        <v>2104</v>
      </c>
      <c r="E25" s="6" t="s">
        <v>2097</v>
      </c>
      <c r="F25" s="6" t="s">
        <v>2097</v>
      </c>
      <c r="G25" s="6" t="s">
        <v>2097</v>
      </c>
    </row>
    <row r="26" spans="1:7" x14ac:dyDescent="0.25">
      <c r="A26" t="s">
        <v>2240</v>
      </c>
      <c r="B26" s="6" t="s">
        <v>2097</v>
      </c>
      <c r="C26" s="6" t="s">
        <v>2097</v>
      </c>
      <c r="D26" s="6" t="s">
        <v>2097</v>
      </c>
      <c r="E26" s="6" t="s">
        <v>2195</v>
      </c>
      <c r="F26" s="6" t="s">
        <v>2097</v>
      </c>
      <c r="G26" s="6" t="s">
        <v>2186</v>
      </c>
    </row>
    <row r="27" spans="1:7" x14ac:dyDescent="0.25">
      <c r="A27" t="s">
        <v>2241</v>
      </c>
      <c r="B27" s="6" t="s">
        <v>2097</v>
      </c>
      <c r="C27" s="6" t="s">
        <v>2097</v>
      </c>
      <c r="D27" s="6" t="s">
        <v>2097</v>
      </c>
      <c r="E27" s="6" t="s">
        <v>2195</v>
      </c>
      <c r="F27" s="6" t="s">
        <v>2205</v>
      </c>
      <c r="G27" s="6" t="s">
        <v>2190</v>
      </c>
    </row>
    <row r="28" spans="1:7" x14ac:dyDescent="0.25">
      <c r="A28" t="s">
        <v>2242</v>
      </c>
      <c r="B28" s="6" t="s">
        <v>2097</v>
      </c>
      <c r="C28" s="6" t="s">
        <v>2097</v>
      </c>
      <c r="D28" s="6" t="s">
        <v>2097</v>
      </c>
      <c r="E28" s="6" t="s">
        <v>2097</v>
      </c>
      <c r="F28" s="6" t="s">
        <v>2198</v>
      </c>
      <c r="G28" s="6" t="s">
        <v>2186</v>
      </c>
    </row>
    <row r="29" spans="1:7" x14ac:dyDescent="0.25">
      <c r="A29" t="s">
        <v>2243</v>
      </c>
      <c r="B29" s="6" t="s">
        <v>2097</v>
      </c>
      <c r="C29" s="6" t="s">
        <v>2097</v>
      </c>
      <c r="D29" s="6" t="s">
        <v>2097</v>
      </c>
      <c r="E29" s="6" t="s">
        <v>2097</v>
      </c>
      <c r="F29" s="6" t="s">
        <v>2097</v>
      </c>
      <c r="G29" s="6" t="s">
        <v>2097</v>
      </c>
    </row>
    <row r="30" spans="1:7" x14ac:dyDescent="0.25">
      <c r="A30" s="4" t="s">
        <v>2244</v>
      </c>
      <c r="B30" s="4" t="s">
        <v>2245</v>
      </c>
      <c r="C30" s="4" t="s">
        <v>283</v>
      </c>
      <c r="D30" s="4" t="s">
        <v>2246</v>
      </c>
      <c r="E30" s="4" t="s">
        <v>2082</v>
      </c>
      <c r="F30" s="4" t="s">
        <v>535</v>
      </c>
      <c r="G30" s="4" t="s">
        <v>2247</v>
      </c>
    </row>
    <row r="31" spans="1:7" x14ac:dyDescent="0.25">
      <c r="A31" s="4" t="s">
        <v>975</v>
      </c>
      <c r="B31" s="4" t="s">
        <v>854</v>
      </c>
      <c r="C31" s="4" t="s">
        <v>854</v>
      </c>
      <c r="D31" s="4" t="s">
        <v>854</v>
      </c>
      <c r="E31" s="4" t="s">
        <v>854</v>
      </c>
      <c r="F31" s="4" t="s">
        <v>854</v>
      </c>
      <c r="G31" s="4" t="s">
        <v>854</v>
      </c>
    </row>
    <row r="33" spans="1:1" x14ac:dyDescent="0.25">
      <c r="A33" t="s">
        <v>289</v>
      </c>
    </row>
    <row r="34" spans="1:1" x14ac:dyDescent="0.25">
      <c r="A34" t="s">
        <v>586</v>
      </c>
    </row>
    <row r="35" spans="1:1" x14ac:dyDescent="0.25">
      <c r="A35" t="s">
        <v>587</v>
      </c>
    </row>
    <row r="36" spans="1:1" x14ac:dyDescent="0.25">
      <c r="A36" t="s">
        <v>588</v>
      </c>
    </row>
    <row r="37" spans="1:1" x14ac:dyDescent="0.25">
      <c r="A37" t="s">
        <v>2045</v>
      </c>
    </row>
    <row r="38" spans="1:1" x14ac:dyDescent="0.25">
      <c r="A38" t="s">
        <v>2046</v>
      </c>
    </row>
    <row r="40" spans="1:1" x14ac:dyDescent="0.25">
      <c r="A40" t="s">
        <v>297</v>
      </c>
    </row>
    <row r="41" spans="1:1" x14ac:dyDescent="0.25">
      <c r="A41" t="s">
        <v>2248</v>
      </c>
    </row>
    <row r="42" spans="1:1" x14ac:dyDescent="0.25">
      <c r="A42" t="s">
        <v>2249</v>
      </c>
    </row>
    <row r="44" spans="1:1" x14ac:dyDescent="0.25">
      <c r="A44" t="s">
        <v>460</v>
      </c>
    </row>
    <row r="45" spans="1:1" x14ac:dyDescent="0.25">
      <c r="A45" t="s">
        <v>2250</v>
      </c>
    </row>
    <row r="46" spans="1:1" x14ac:dyDescent="0.25">
      <c r="A46" t="s">
        <v>2251</v>
      </c>
    </row>
  </sheetData>
  <pageMargins left="0.7" right="0.7" top="0.75" bottom="0.75" header="0.3" footer="0.3"/>
  <pageSetup paperSize="9" orientation="portrait" horizontalDpi="300" verticalDpi="30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H46"/>
  <sheetViews>
    <sheetView workbookViewId="0"/>
  </sheetViews>
  <sheetFormatPr defaultColWidth="11.42578125" defaultRowHeight="15" x14ac:dyDescent="0.25"/>
  <cols>
    <col min="1" max="1" width="54.7109375" customWidth="1"/>
    <col min="2" max="7" width="30.7109375" customWidth="1"/>
  </cols>
  <sheetData>
    <row r="1" spans="1:8" x14ac:dyDescent="0.25">
      <c r="A1" s="4" t="s">
        <v>88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ht="25.5" x14ac:dyDescent="0.25">
      <c r="A2" s="3" t="s">
        <v>204</v>
      </c>
      <c r="B2" s="5" t="s">
        <v>2063</v>
      </c>
      <c r="C2" s="5" t="s">
        <v>2064</v>
      </c>
      <c r="D2" s="5" t="s">
        <v>2175</v>
      </c>
      <c r="E2" s="5" t="s">
        <v>2066</v>
      </c>
      <c r="F2" s="5" t="s">
        <v>2176</v>
      </c>
      <c r="G2" s="5" t="s">
        <v>2068</v>
      </c>
    </row>
    <row r="3" spans="1:8" x14ac:dyDescent="0.25">
      <c r="A3" t="s">
        <v>2177</v>
      </c>
      <c r="B3" s="6" t="s">
        <v>2097</v>
      </c>
      <c r="C3" s="6" t="s">
        <v>2097</v>
      </c>
      <c r="D3" s="6" t="s">
        <v>2097</v>
      </c>
      <c r="E3" s="6" t="s">
        <v>285</v>
      </c>
      <c r="F3" s="6" t="s">
        <v>754</v>
      </c>
      <c r="G3" s="6" t="s">
        <v>805</v>
      </c>
    </row>
    <row r="4" spans="1:8" x14ac:dyDescent="0.25">
      <c r="A4" t="s">
        <v>2181</v>
      </c>
      <c r="B4" s="6" t="s">
        <v>2131</v>
      </c>
      <c r="C4" s="6" t="s">
        <v>2252</v>
      </c>
      <c r="D4" s="6" t="s">
        <v>2123</v>
      </c>
      <c r="E4" s="6" t="s">
        <v>285</v>
      </c>
      <c r="F4" s="6" t="s">
        <v>2253</v>
      </c>
      <c r="G4" s="6" t="s">
        <v>2254</v>
      </c>
    </row>
    <row r="5" spans="1:8" x14ac:dyDescent="0.25">
      <c r="A5" t="s">
        <v>2185</v>
      </c>
      <c r="B5" s="6" t="s">
        <v>2097</v>
      </c>
      <c r="C5" s="6" t="s">
        <v>2187</v>
      </c>
      <c r="D5" s="6" t="s">
        <v>2187</v>
      </c>
      <c r="E5" s="6" t="s">
        <v>2097</v>
      </c>
      <c r="F5" s="6" t="s">
        <v>2097</v>
      </c>
      <c r="G5" s="6" t="s">
        <v>2097</v>
      </c>
    </row>
    <row r="6" spans="1:8" x14ac:dyDescent="0.25">
      <c r="A6" t="s">
        <v>2188</v>
      </c>
      <c r="B6" s="6" t="s">
        <v>2097</v>
      </c>
      <c r="C6" s="6" t="s">
        <v>2097</v>
      </c>
      <c r="D6" s="6" t="s">
        <v>2097</v>
      </c>
      <c r="E6" s="6" t="s">
        <v>2234</v>
      </c>
      <c r="F6" s="6" t="s">
        <v>2233</v>
      </c>
      <c r="G6" s="6" t="s">
        <v>2205</v>
      </c>
    </row>
    <row r="7" spans="1:8" x14ac:dyDescent="0.25">
      <c r="A7" t="s">
        <v>2191</v>
      </c>
      <c r="B7" s="6" t="s">
        <v>2132</v>
      </c>
      <c r="C7" s="6" t="s">
        <v>2255</v>
      </c>
      <c r="D7" s="6" t="s">
        <v>2256</v>
      </c>
      <c r="E7" s="6" t="s">
        <v>2234</v>
      </c>
      <c r="F7" s="6" t="s">
        <v>454</v>
      </c>
      <c r="G7" s="6" t="s">
        <v>2051</v>
      </c>
    </row>
    <row r="8" spans="1:8" x14ac:dyDescent="0.25">
      <c r="A8" t="s">
        <v>2197</v>
      </c>
      <c r="B8" s="6" t="s">
        <v>2097</v>
      </c>
      <c r="C8" s="6" t="s">
        <v>2187</v>
      </c>
      <c r="D8" s="6" t="s">
        <v>2187</v>
      </c>
      <c r="E8" s="6" t="s">
        <v>2234</v>
      </c>
      <c r="F8" s="6" t="s">
        <v>2192</v>
      </c>
      <c r="G8" s="6" t="s">
        <v>2195</v>
      </c>
    </row>
    <row r="9" spans="1:8" x14ac:dyDescent="0.25">
      <c r="A9" t="s">
        <v>2199</v>
      </c>
      <c r="B9" s="6" t="s">
        <v>2097</v>
      </c>
      <c r="C9" s="6" t="s">
        <v>2097</v>
      </c>
      <c r="D9" s="6" t="s">
        <v>2097</v>
      </c>
      <c r="E9" s="6" t="s">
        <v>2257</v>
      </c>
      <c r="F9" s="6" t="s">
        <v>2126</v>
      </c>
      <c r="G9" s="6" t="s">
        <v>1409</v>
      </c>
    </row>
    <row r="10" spans="1:8" x14ac:dyDescent="0.25">
      <c r="A10" s="4" t="s">
        <v>2200</v>
      </c>
      <c r="B10" s="4" t="s">
        <v>2252</v>
      </c>
      <c r="C10" s="4" t="s">
        <v>2047</v>
      </c>
      <c r="D10" s="4" t="s">
        <v>2258</v>
      </c>
      <c r="E10" s="4" t="s">
        <v>596</v>
      </c>
      <c r="F10" s="4" t="s">
        <v>851</v>
      </c>
      <c r="G10" s="4" t="s">
        <v>791</v>
      </c>
    </row>
    <row r="11" spans="1:8" x14ac:dyDescent="0.25">
      <c r="A11" t="s">
        <v>2204</v>
      </c>
      <c r="B11" s="6" t="s">
        <v>2182</v>
      </c>
      <c r="C11" s="6" t="s">
        <v>2259</v>
      </c>
      <c r="D11" s="6" t="s">
        <v>2260</v>
      </c>
      <c r="E11" s="6" t="s">
        <v>2073</v>
      </c>
      <c r="F11" s="6" t="s">
        <v>2121</v>
      </c>
      <c r="G11" s="6" t="s">
        <v>2261</v>
      </c>
    </row>
    <row r="12" spans="1:8" x14ac:dyDescent="0.25">
      <c r="A12" t="s">
        <v>2206</v>
      </c>
      <c r="B12" s="6" t="s">
        <v>453</v>
      </c>
      <c r="C12" s="6" t="s">
        <v>2262</v>
      </c>
      <c r="D12" s="6" t="s">
        <v>2103</v>
      </c>
      <c r="E12" s="6" t="s">
        <v>2263</v>
      </c>
      <c r="F12" s="6" t="s">
        <v>2215</v>
      </c>
      <c r="G12" s="6" t="s">
        <v>2264</v>
      </c>
    </row>
    <row r="13" spans="1:8" x14ac:dyDescent="0.25">
      <c r="A13" t="s">
        <v>2209</v>
      </c>
      <c r="B13" s="6" t="s">
        <v>2210</v>
      </c>
      <c r="C13" s="6" t="s">
        <v>2265</v>
      </c>
      <c r="D13" s="6" t="s">
        <v>2231</v>
      </c>
      <c r="E13" s="6" t="s">
        <v>2097</v>
      </c>
      <c r="F13" s="6" t="s">
        <v>2097</v>
      </c>
      <c r="G13" s="6" t="s">
        <v>2097</v>
      </c>
    </row>
    <row r="14" spans="1:8" x14ac:dyDescent="0.25">
      <c r="A14" t="s">
        <v>2211</v>
      </c>
      <c r="B14" s="6" t="s">
        <v>2192</v>
      </c>
      <c r="C14" s="6" t="s">
        <v>2186</v>
      </c>
      <c r="D14" s="6" t="s">
        <v>2198</v>
      </c>
      <c r="E14" s="6" t="s">
        <v>2234</v>
      </c>
      <c r="F14" s="6" t="s">
        <v>2097</v>
      </c>
      <c r="G14" s="6" t="s">
        <v>2186</v>
      </c>
    </row>
    <row r="15" spans="1:8" x14ac:dyDescent="0.25">
      <c r="A15" t="s">
        <v>2212</v>
      </c>
      <c r="B15" s="6" t="s">
        <v>2094</v>
      </c>
      <c r="C15" s="6" t="s">
        <v>2142</v>
      </c>
      <c r="D15" s="6" t="s">
        <v>2109</v>
      </c>
      <c r="E15" s="6" t="s">
        <v>2190</v>
      </c>
      <c r="F15" s="6" t="s">
        <v>2097</v>
      </c>
      <c r="G15" s="6" t="s">
        <v>2195</v>
      </c>
    </row>
    <row r="16" spans="1:8" x14ac:dyDescent="0.25">
      <c r="A16" t="s">
        <v>2216</v>
      </c>
      <c r="B16" s="6" t="s">
        <v>2134</v>
      </c>
      <c r="C16" s="6" t="s">
        <v>2266</v>
      </c>
      <c r="D16" s="6" t="s">
        <v>2219</v>
      </c>
      <c r="E16" s="6" t="s">
        <v>2120</v>
      </c>
      <c r="F16" s="6" t="s">
        <v>2233</v>
      </c>
      <c r="G16" s="6" t="s">
        <v>2111</v>
      </c>
    </row>
    <row r="17" spans="1:7" x14ac:dyDescent="0.25">
      <c r="A17" s="4" t="s">
        <v>2220</v>
      </c>
      <c r="B17" s="4" t="s">
        <v>862</v>
      </c>
      <c r="C17" s="4" t="s">
        <v>359</v>
      </c>
      <c r="D17" s="4" t="s">
        <v>739</v>
      </c>
      <c r="E17" s="4" t="s">
        <v>2201</v>
      </c>
      <c r="F17" s="4" t="s">
        <v>2267</v>
      </c>
      <c r="G17" s="4" t="s">
        <v>318</v>
      </c>
    </row>
    <row r="18" spans="1:7" x14ac:dyDescent="0.25">
      <c r="A18" t="s">
        <v>2223</v>
      </c>
      <c r="B18" s="6" t="s">
        <v>2207</v>
      </c>
      <c r="C18" s="6" t="s">
        <v>533</v>
      </c>
      <c r="D18" s="6" t="s">
        <v>2116</v>
      </c>
      <c r="E18" s="6" t="s">
        <v>2190</v>
      </c>
      <c r="F18" s="6" t="s">
        <v>2097</v>
      </c>
      <c r="G18" s="6" t="s">
        <v>2195</v>
      </c>
    </row>
    <row r="19" spans="1:7" x14ac:dyDescent="0.25">
      <c r="A19" t="s">
        <v>2226</v>
      </c>
      <c r="B19" s="6" t="s">
        <v>2190</v>
      </c>
      <c r="C19" s="6" t="s">
        <v>2228</v>
      </c>
      <c r="D19" s="6" t="s">
        <v>2268</v>
      </c>
      <c r="E19" s="6" t="s">
        <v>2234</v>
      </c>
      <c r="F19" s="6" t="s">
        <v>2192</v>
      </c>
      <c r="G19" s="6" t="s">
        <v>2195</v>
      </c>
    </row>
    <row r="20" spans="1:7" x14ac:dyDescent="0.25">
      <c r="A20" t="s">
        <v>2229</v>
      </c>
      <c r="B20" s="6" t="s">
        <v>2227</v>
      </c>
      <c r="C20" s="6" t="s">
        <v>2233</v>
      </c>
      <c r="D20" s="6" t="s">
        <v>2269</v>
      </c>
      <c r="E20" s="6" t="s">
        <v>2234</v>
      </c>
      <c r="F20" s="6" t="s">
        <v>2120</v>
      </c>
      <c r="G20" s="6" t="s">
        <v>2227</v>
      </c>
    </row>
    <row r="21" spans="1:7" x14ac:dyDescent="0.25">
      <c r="A21" t="s">
        <v>2232</v>
      </c>
      <c r="B21" s="6" t="s">
        <v>2265</v>
      </c>
      <c r="C21" s="6" t="s">
        <v>2120</v>
      </c>
      <c r="D21" s="6" t="s">
        <v>2227</v>
      </c>
      <c r="E21" s="6" t="s">
        <v>2196</v>
      </c>
      <c r="F21" s="6" t="s">
        <v>2097</v>
      </c>
      <c r="G21" s="6" t="s">
        <v>2265</v>
      </c>
    </row>
    <row r="22" spans="1:7" x14ac:dyDescent="0.25">
      <c r="A22" t="s">
        <v>2235</v>
      </c>
      <c r="B22" s="6" t="s">
        <v>2198</v>
      </c>
      <c r="C22" s="6" t="s">
        <v>2192</v>
      </c>
      <c r="D22" s="6" t="s">
        <v>2192</v>
      </c>
      <c r="E22" s="6" t="s">
        <v>2097</v>
      </c>
      <c r="F22" s="6" t="s">
        <v>2097</v>
      </c>
      <c r="G22" s="6" t="s">
        <v>2097</v>
      </c>
    </row>
    <row r="23" spans="1:7" x14ac:dyDescent="0.25">
      <c r="A23" t="s">
        <v>2236</v>
      </c>
      <c r="B23" s="6" t="s">
        <v>2234</v>
      </c>
      <c r="C23" s="6" t="s">
        <v>2195</v>
      </c>
      <c r="D23" s="6" t="s">
        <v>2237</v>
      </c>
      <c r="E23" s="6" t="s">
        <v>2097</v>
      </c>
      <c r="F23" s="6" t="s">
        <v>2097</v>
      </c>
      <c r="G23" s="6" t="s">
        <v>2097</v>
      </c>
    </row>
    <row r="24" spans="1:7" x14ac:dyDescent="0.25">
      <c r="A24" t="s">
        <v>2238</v>
      </c>
      <c r="B24" s="6" t="s">
        <v>2187</v>
      </c>
      <c r="C24" s="6" t="s">
        <v>2198</v>
      </c>
      <c r="D24" s="6" t="s">
        <v>2186</v>
      </c>
      <c r="E24" s="6" t="s">
        <v>2097</v>
      </c>
      <c r="F24" s="6" t="s">
        <v>2097</v>
      </c>
      <c r="G24" s="6" t="s">
        <v>2097</v>
      </c>
    </row>
    <row r="25" spans="1:7" x14ac:dyDescent="0.25">
      <c r="A25" t="s">
        <v>2239</v>
      </c>
      <c r="B25" s="6" t="s">
        <v>2270</v>
      </c>
      <c r="C25" s="6" t="s">
        <v>2207</v>
      </c>
      <c r="D25" s="6" t="s">
        <v>2164</v>
      </c>
      <c r="E25" s="6" t="s">
        <v>2097</v>
      </c>
      <c r="F25" s="6" t="s">
        <v>2097</v>
      </c>
      <c r="G25" s="6" t="s">
        <v>2097</v>
      </c>
    </row>
    <row r="26" spans="1:7" x14ac:dyDescent="0.25">
      <c r="A26" t="s">
        <v>2240</v>
      </c>
      <c r="B26" s="6" t="s">
        <v>2097</v>
      </c>
      <c r="C26" s="6" t="s">
        <v>2097</v>
      </c>
      <c r="D26" s="6" t="s">
        <v>2097</v>
      </c>
      <c r="E26" s="6" t="s">
        <v>2234</v>
      </c>
      <c r="F26" s="6" t="s">
        <v>2097</v>
      </c>
      <c r="G26" s="6" t="s">
        <v>2186</v>
      </c>
    </row>
    <row r="27" spans="1:7" x14ac:dyDescent="0.25">
      <c r="A27" t="s">
        <v>2241</v>
      </c>
      <c r="B27" s="6" t="s">
        <v>2097</v>
      </c>
      <c r="C27" s="6" t="s">
        <v>2097</v>
      </c>
      <c r="D27" s="6" t="s">
        <v>2097</v>
      </c>
      <c r="E27" s="6" t="s">
        <v>2190</v>
      </c>
      <c r="F27" s="6" t="s">
        <v>2234</v>
      </c>
      <c r="G27" s="6" t="s">
        <v>2265</v>
      </c>
    </row>
    <row r="28" spans="1:7" x14ac:dyDescent="0.25">
      <c r="A28" t="s">
        <v>2242</v>
      </c>
      <c r="B28" s="6" t="s">
        <v>2097</v>
      </c>
      <c r="C28" s="6" t="s">
        <v>2097</v>
      </c>
      <c r="D28" s="6" t="s">
        <v>2097</v>
      </c>
      <c r="E28" s="6" t="s">
        <v>2234</v>
      </c>
      <c r="F28" s="6" t="s">
        <v>2097</v>
      </c>
      <c r="G28" s="6" t="s">
        <v>2186</v>
      </c>
    </row>
    <row r="29" spans="1:7" x14ac:dyDescent="0.25">
      <c r="A29" t="s">
        <v>2243</v>
      </c>
      <c r="B29" s="6" t="s">
        <v>2097</v>
      </c>
      <c r="C29" s="6" t="s">
        <v>2097</v>
      </c>
      <c r="D29" s="6" t="s">
        <v>2097</v>
      </c>
      <c r="E29" s="6" t="s">
        <v>2097</v>
      </c>
      <c r="F29" s="6" t="s">
        <v>2097</v>
      </c>
      <c r="G29" s="6" t="s">
        <v>2097</v>
      </c>
    </row>
    <row r="30" spans="1:7" x14ac:dyDescent="0.25">
      <c r="A30" s="4" t="s">
        <v>2244</v>
      </c>
      <c r="B30" s="4" t="s">
        <v>1917</v>
      </c>
      <c r="C30" s="4" t="s">
        <v>2271</v>
      </c>
      <c r="D30" s="4" t="s">
        <v>2141</v>
      </c>
      <c r="E30" s="4" t="s">
        <v>2270</v>
      </c>
      <c r="F30" s="4" t="s">
        <v>2121</v>
      </c>
      <c r="G30" s="4" t="s">
        <v>2052</v>
      </c>
    </row>
    <row r="31" spans="1:7" x14ac:dyDescent="0.25">
      <c r="A31" s="4" t="s">
        <v>975</v>
      </c>
      <c r="B31" s="4" t="s">
        <v>854</v>
      </c>
      <c r="C31" s="4" t="s">
        <v>854</v>
      </c>
      <c r="D31" s="4" t="s">
        <v>854</v>
      </c>
      <c r="E31" s="4" t="s">
        <v>854</v>
      </c>
      <c r="F31" s="4" t="s">
        <v>854</v>
      </c>
      <c r="G31" s="4" t="s">
        <v>854</v>
      </c>
    </row>
    <row r="33" spans="1:1" x14ac:dyDescent="0.25">
      <c r="A33" t="s">
        <v>289</v>
      </c>
    </row>
    <row r="34" spans="1:1" x14ac:dyDescent="0.25">
      <c r="A34" t="s">
        <v>665</v>
      </c>
    </row>
    <row r="35" spans="1:1" x14ac:dyDescent="0.25">
      <c r="A35" t="s">
        <v>587</v>
      </c>
    </row>
    <row r="36" spans="1:1" x14ac:dyDescent="0.25">
      <c r="A36" t="s">
        <v>588</v>
      </c>
    </row>
    <row r="37" spans="1:1" x14ac:dyDescent="0.25">
      <c r="A37" t="s">
        <v>2045</v>
      </c>
    </row>
    <row r="38" spans="1:1" x14ac:dyDescent="0.25">
      <c r="A38" t="s">
        <v>2046</v>
      </c>
    </row>
    <row r="40" spans="1:1" x14ac:dyDescent="0.25">
      <c r="A40" t="s">
        <v>297</v>
      </c>
    </row>
    <row r="41" spans="1:1" x14ac:dyDescent="0.25">
      <c r="A41" t="s">
        <v>2248</v>
      </c>
    </row>
    <row r="42" spans="1:1" x14ac:dyDescent="0.25">
      <c r="A42" t="s">
        <v>2249</v>
      </c>
    </row>
    <row r="44" spans="1:1" x14ac:dyDescent="0.25">
      <c r="A44" t="s">
        <v>460</v>
      </c>
    </row>
    <row r="45" spans="1:1" x14ac:dyDescent="0.25">
      <c r="A45" t="s">
        <v>2250</v>
      </c>
    </row>
    <row r="46" spans="1:1" x14ac:dyDescent="0.25">
      <c r="A46" t="s">
        <v>2251</v>
      </c>
    </row>
  </sheetData>
  <pageMargins left="0.7" right="0.7" top="0.75" bottom="0.75" header="0.3" footer="0.3"/>
  <pageSetup paperSize="9" orientation="portrait" horizontalDpi="300" verticalDpi="30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H46"/>
  <sheetViews>
    <sheetView workbookViewId="0"/>
  </sheetViews>
  <sheetFormatPr defaultColWidth="11.42578125" defaultRowHeight="15" x14ac:dyDescent="0.25"/>
  <cols>
    <col min="1" max="1" width="54.7109375" customWidth="1"/>
    <col min="2" max="7" width="30.7109375" customWidth="1"/>
  </cols>
  <sheetData>
    <row r="1" spans="1:8" x14ac:dyDescent="0.25">
      <c r="A1" s="4" t="s">
        <v>89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ht="25.5" x14ac:dyDescent="0.25">
      <c r="A2" s="3" t="s">
        <v>204</v>
      </c>
      <c r="B2" s="5" t="s">
        <v>2063</v>
      </c>
      <c r="C2" s="5" t="s">
        <v>2064</v>
      </c>
      <c r="D2" s="5" t="s">
        <v>2175</v>
      </c>
      <c r="E2" s="5" t="s">
        <v>2066</v>
      </c>
      <c r="F2" s="5" t="s">
        <v>2176</v>
      </c>
      <c r="G2" s="5" t="s">
        <v>2068</v>
      </c>
    </row>
    <row r="3" spans="1:8" x14ac:dyDescent="0.25">
      <c r="A3" t="s">
        <v>2177</v>
      </c>
      <c r="B3" s="6" t="s">
        <v>2097</v>
      </c>
      <c r="C3" s="6" t="s">
        <v>2097</v>
      </c>
      <c r="D3" s="6" t="s">
        <v>2097</v>
      </c>
      <c r="E3" s="6" t="s">
        <v>802</v>
      </c>
      <c r="F3" s="6" t="s">
        <v>2272</v>
      </c>
      <c r="G3" s="6" t="s">
        <v>2273</v>
      </c>
    </row>
    <row r="4" spans="1:8" x14ac:dyDescent="0.25">
      <c r="A4" t="s">
        <v>2181</v>
      </c>
      <c r="B4" s="6" t="s">
        <v>2089</v>
      </c>
      <c r="C4" s="6" t="s">
        <v>2089</v>
      </c>
      <c r="D4" s="6" t="s">
        <v>2089</v>
      </c>
      <c r="E4" s="6" t="s">
        <v>2153</v>
      </c>
      <c r="F4" s="6" t="s">
        <v>565</v>
      </c>
      <c r="G4" s="6" t="s">
        <v>2054</v>
      </c>
    </row>
    <row r="5" spans="1:8" x14ac:dyDescent="0.25">
      <c r="A5" t="s">
        <v>2185</v>
      </c>
      <c r="B5" s="6" t="s">
        <v>2097</v>
      </c>
      <c r="C5" s="6" t="s">
        <v>2097</v>
      </c>
      <c r="D5" s="6" t="s">
        <v>2097</v>
      </c>
      <c r="E5" s="6" t="s">
        <v>2097</v>
      </c>
      <c r="F5" s="6" t="s">
        <v>2097</v>
      </c>
      <c r="G5" s="6" t="s">
        <v>2097</v>
      </c>
    </row>
    <row r="6" spans="1:8" x14ac:dyDescent="0.25">
      <c r="A6" t="s">
        <v>2188</v>
      </c>
      <c r="B6" s="6" t="s">
        <v>2097</v>
      </c>
      <c r="C6" s="6" t="s">
        <v>2097</v>
      </c>
      <c r="D6" s="6" t="s">
        <v>2097</v>
      </c>
      <c r="E6" s="6" t="s">
        <v>2153</v>
      </c>
      <c r="F6" s="6" t="s">
        <v>2097</v>
      </c>
      <c r="G6" s="6" t="s">
        <v>2233</v>
      </c>
    </row>
    <row r="7" spans="1:8" x14ac:dyDescent="0.25">
      <c r="A7" t="s">
        <v>2191</v>
      </c>
      <c r="B7" s="6" t="s">
        <v>2215</v>
      </c>
      <c r="C7" s="6" t="s">
        <v>2263</v>
      </c>
      <c r="D7" s="6" t="s">
        <v>2256</v>
      </c>
      <c r="E7" s="6" t="s">
        <v>2116</v>
      </c>
      <c r="F7" s="6" t="s">
        <v>2079</v>
      </c>
      <c r="G7" s="6" t="s">
        <v>280</v>
      </c>
    </row>
    <row r="8" spans="1:8" x14ac:dyDescent="0.25">
      <c r="A8" t="s">
        <v>2197</v>
      </c>
      <c r="B8" s="6" t="s">
        <v>2097</v>
      </c>
      <c r="C8" s="6" t="s">
        <v>2097</v>
      </c>
      <c r="D8" s="6" t="s">
        <v>2097</v>
      </c>
      <c r="E8" s="6" t="s">
        <v>2097</v>
      </c>
      <c r="F8" s="6" t="s">
        <v>2097</v>
      </c>
      <c r="G8" s="6" t="s">
        <v>2097</v>
      </c>
    </row>
    <row r="9" spans="1:8" x14ac:dyDescent="0.25">
      <c r="A9" t="s">
        <v>2199</v>
      </c>
      <c r="B9" s="6" t="s">
        <v>2097</v>
      </c>
      <c r="C9" s="6" t="s">
        <v>2097</v>
      </c>
      <c r="D9" s="6" t="s">
        <v>2097</v>
      </c>
      <c r="E9" s="6" t="s">
        <v>2274</v>
      </c>
      <c r="F9" s="6" t="s">
        <v>2097</v>
      </c>
      <c r="G9" s="6" t="s">
        <v>2052</v>
      </c>
    </row>
    <row r="10" spans="1:8" x14ac:dyDescent="0.25">
      <c r="A10" s="4" t="s">
        <v>2200</v>
      </c>
      <c r="B10" s="4" t="s">
        <v>2263</v>
      </c>
      <c r="C10" s="4" t="s">
        <v>1410</v>
      </c>
      <c r="D10" s="4" t="s">
        <v>2102</v>
      </c>
      <c r="E10" s="4" t="s">
        <v>2020</v>
      </c>
      <c r="F10" s="4" t="s">
        <v>2275</v>
      </c>
      <c r="G10" s="4" t="s">
        <v>613</v>
      </c>
    </row>
    <row r="11" spans="1:8" x14ac:dyDescent="0.25">
      <c r="A11" t="s">
        <v>2204</v>
      </c>
      <c r="B11" s="6" t="s">
        <v>2161</v>
      </c>
      <c r="C11" s="6" t="s">
        <v>2276</v>
      </c>
      <c r="D11" s="6" t="s">
        <v>2047</v>
      </c>
      <c r="E11" s="6" t="s">
        <v>2214</v>
      </c>
      <c r="F11" s="6" t="s">
        <v>2193</v>
      </c>
      <c r="G11" s="6" t="s">
        <v>2233</v>
      </c>
    </row>
    <row r="12" spans="1:8" x14ac:dyDescent="0.25">
      <c r="A12" t="s">
        <v>2206</v>
      </c>
      <c r="B12" s="6" t="s">
        <v>2126</v>
      </c>
      <c r="C12" s="6" t="s">
        <v>1410</v>
      </c>
      <c r="D12" s="6" t="s">
        <v>1409</v>
      </c>
      <c r="E12" s="6" t="s">
        <v>2097</v>
      </c>
      <c r="F12" s="6" t="s">
        <v>2193</v>
      </c>
      <c r="G12" s="6" t="s">
        <v>2132</v>
      </c>
    </row>
    <row r="13" spans="1:8" x14ac:dyDescent="0.25">
      <c r="A13" t="s">
        <v>2209</v>
      </c>
      <c r="B13" s="6" t="s">
        <v>2237</v>
      </c>
      <c r="C13" s="6" t="s">
        <v>2227</v>
      </c>
      <c r="D13" s="6" t="s">
        <v>2265</v>
      </c>
      <c r="E13" s="6" t="s">
        <v>2097</v>
      </c>
      <c r="F13" s="6" t="s">
        <v>2097</v>
      </c>
      <c r="G13" s="6" t="s">
        <v>2097</v>
      </c>
    </row>
    <row r="14" spans="1:8" x14ac:dyDescent="0.25">
      <c r="A14" t="s">
        <v>2211</v>
      </c>
      <c r="B14" s="6" t="s">
        <v>2097</v>
      </c>
      <c r="C14" s="6" t="s">
        <v>2097</v>
      </c>
      <c r="D14" s="6" t="s">
        <v>2097</v>
      </c>
      <c r="E14" s="6" t="s">
        <v>2097</v>
      </c>
      <c r="F14" s="6" t="s">
        <v>2097</v>
      </c>
      <c r="G14" s="6" t="s">
        <v>2097</v>
      </c>
    </row>
    <row r="15" spans="1:8" x14ac:dyDescent="0.25">
      <c r="A15" t="s">
        <v>2212</v>
      </c>
      <c r="B15" s="6" t="s">
        <v>535</v>
      </c>
      <c r="C15" s="6" t="s">
        <v>2263</v>
      </c>
      <c r="D15" s="6" t="s">
        <v>2277</v>
      </c>
      <c r="E15" s="6" t="s">
        <v>2097</v>
      </c>
      <c r="F15" s="6" t="s">
        <v>2097</v>
      </c>
      <c r="G15" s="6" t="s">
        <v>2097</v>
      </c>
    </row>
    <row r="16" spans="1:8" x14ac:dyDescent="0.25">
      <c r="A16" t="s">
        <v>2216</v>
      </c>
      <c r="B16" s="6" t="s">
        <v>2081</v>
      </c>
      <c r="C16" s="6" t="s">
        <v>2278</v>
      </c>
      <c r="D16" s="6" t="s">
        <v>2071</v>
      </c>
      <c r="E16" s="6" t="s">
        <v>2153</v>
      </c>
      <c r="F16" s="6" t="s">
        <v>2193</v>
      </c>
      <c r="G16" s="6" t="s">
        <v>2247</v>
      </c>
    </row>
    <row r="17" spans="1:7" x14ac:dyDescent="0.25">
      <c r="A17" s="4" t="s">
        <v>2220</v>
      </c>
      <c r="B17" s="4" t="s">
        <v>834</v>
      </c>
      <c r="C17" s="4" t="s">
        <v>947</v>
      </c>
      <c r="D17" s="4" t="s">
        <v>562</v>
      </c>
      <c r="E17" s="4" t="s">
        <v>2116</v>
      </c>
      <c r="F17" s="4" t="s">
        <v>2279</v>
      </c>
      <c r="G17" s="4" t="s">
        <v>2102</v>
      </c>
    </row>
    <row r="18" spans="1:7" x14ac:dyDescent="0.25">
      <c r="A18" t="s">
        <v>2223</v>
      </c>
      <c r="B18" s="6" t="s">
        <v>2280</v>
      </c>
      <c r="C18" s="6" t="s">
        <v>2263</v>
      </c>
      <c r="D18" s="6" t="s">
        <v>2281</v>
      </c>
      <c r="E18" s="6" t="s">
        <v>2097</v>
      </c>
      <c r="F18" s="6" t="s">
        <v>2097</v>
      </c>
      <c r="G18" s="6" t="s">
        <v>2097</v>
      </c>
    </row>
    <row r="19" spans="1:7" x14ac:dyDescent="0.25">
      <c r="A19" t="s">
        <v>2226</v>
      </c>
      <c r="B19" s="6" t="s">
        <v>2268</v>
      </c>
      <c r="C19" s="6" t="s">
        <v>2097</v>
      </c>
      <c r="D19" s="6" t="s">
        <v>2234</v>
      </c>
      <c r="E19" s="6" t="s">
        <v>2097</v>
      </c>
      <c r="F19" s="6" t="s">
        <v>2097</v>
      </c>
      <c r="G19" s="6" t="s">
        <v>2097</v>
      </c>
    </row>
    <row r="20" spans="1:7" x14ac:dyDescent="0.25">
      <c r="A20" t="s">
        <v>2229</v>
      </c>
      <c r="B20" s="6" t="s">
        <v>2215</v>
      </c>
      <c r="C20" s="6" t="s">
        <v>2233</v>
      </c>
      <c r="D20" s="6" t="s">
        <v>2269</v>
      </c>
      <c r="E20" s="6" t="s">
        <v>2097</v>
      </c>
      <c r="F20" s="6" t="s">
        <v>2193</v>
      </c>
      <c r="G20" s="6" t="s">
        <v>2132</v>
      </c>
    </row>
    <row r="21" spans="1:7" x14ac:dyDescent="0.25">
      <c r="A21" t="s">
        <v>2232</v>
      </c>
      <c r="B21" s="6" t="s">
        <v>2193</v>
      </c>
      <c r="C21" s="6" t="s">
        <v>2089</v>
      </c>
      <c r="D21" s="6" t="s">
        <v>2264</v>
      </c>
      <c r="E21" s="6" t="s">
        <v>2214</v>
      </c>
      <c r="F21" s="6" t="s">
        <v>2097</v>
      </c>
      <c r="G21" s="6" t="s">
        <v>2132</v>
      </c>
    </row>
    <row r="22" spans="1:7" x14ac:dyDescent="0.25">
      <c r="A22" t="s">
        <v>2235</v>
      </c>
      <c r="B22" s="6" t="s">
        <v>2097</v>
      </c>
      <c r="C22" s="6" t="s">
        <v>2227</v>
      </c>
      <c r="D22" s="6" t="s">
        <v>2234</v>
      </c>
      <c r="E22" s="6" t="s">
        <v>2097</v>
      </c>
      <c r="F22" s="6" t="s">
        <v>2097</v>
      </c>
      <c r="G22" s="6" t="s">
        <v>2097</v>
      </c>
    </row>
    <row r="23" spans="1:7" x14ac:dyDescent="0.25">
      <c r="A23" t="s">
        <v>2236</v>
      </c>
      <c r="B23" s="6" t="s">
        <v>2097</v>
      </c>
      <c r="C23" s="6" t="s">
        <v>2227</v>
      </c>
      <c r="D23" s="6" t="s">
        <v>2234</v>
      </c>
      <c r="E23" s="6" t="s">
        <v>2097</v>
      </c>
      <c r="F23" s="6" t="s">
        <v>2097</v>
      </c>
      <c r="G23" s="6" t="s">
        <v>2097</v>
      </c>
    </row>
    <row r="24" spans="1:7" x14ac:dyDescent="0.25">
      <c r="A24" t="s">
        <v>2238</v>
      </c>
      <c r="B24" s="6" t="s">
        <v>2097</v>
      </c>
      <c r="C24" s="6" t="s">
        <v>2097</v>
      </c>
      <c r="D24" s="6" t="s">
        <v>2097</v>
      </c>
      <c r="E24" s="6" t="s">
        <v>2097</v>
      </c>
      <c r="F24" s="6" t="s">
        <v>2097</v>
      </c>
      <c r="G24" s="6" t="s">
        <v>2097</v>
      </c>
    </row>
    <row r="25" spans="1:7" x14ac:dyDescent="0.25">
      <c r="A25" t="s">
        <v>2239</v>
      </c>
      <c r="B25" s="6" t="s">
        <v>2104</v>
      </c>
      <c r="C25" s="6" t="s">
        <v>2263</v>
      </c>
      <c r="D25" s="6" t="s">
        <v>534</v>
      </c>
      <c r="E25" s="6" t="s">
        <v>2097</v>
      </c>
      <c r="F25" s="6" t="s">
        <v>2097</v>
      </c>
      <c r="G25" s="6" t="s">
        <v>2097</v>
      </c>
    </row>
    <row r="26" spans="1:7" x14ac:dyDescent="0.25">
      <c r="A26" t="s">
        <v>2240</v>
      </c>
      <c r="B26" s="6" t="s">
        <v>2097</v>
      </c>
      <c r="C26" s="6" t="s">
        <v>2097</v>
      </c>
      <c r="D26" s="6" t="s">
        <v>2097</v>
      </c>
      <c r="E26" s="6" t="s">
        <v>2097</v>
      </c>
      <c r="F26" s="6" t="s">
        <v>2097</v>
      </c>
      <c r="G26" s="6" t="s">
        <v>2097</v>
      </c>
    </row>
    <row r="27" spans="1:7" x14ac:dyDescent="0.25">
      <c r="A27" t="s">
        <v>2241</v>
      </c>
      <c r="B27" s="6" t="s">
        <v>2097</v>
      </c>
      <c r="C27" s="6" t="s">
        <v>2097</v>
      </c>
      <c r="D27" s="6" t="s">
        <v>2097</v>
      </c>
      <c r="E27" s="6" t="s">
        <v>2116</v>
      </c>
      <c r="F27" s="6" t="s">
        <v>2193</v>
      </c>
      <c r="G27" s="6" t="s">
        <v>2052</v>
      </c>
    </row>
    <row r="28" spans="1:7" x14ac:dyDescent="0.25">
      <c r="A28" t="s">
        <v>2242</v>
      </c>
      <c r="B28" s="6" t="s">
        <v>2097</v>
      </c>
      <c r="C28" s="6" t="s">
        <v>2097</v>
      </c>
      <c r="D28" s="6" t="s">
        <v>2097</v>
      </c>
      <c r="E28" s="6" t="s">
        <v>2097</v>
      </c>
      <c r="F28" s="6" t="s">
        <v>2097</v>
      </c>
      <c r="G28" s="6" t="s">
        <v>2097</v>
      </c>
    </row>
    <row r="29" spans="1:7" x14ac:dyDescent="0.25">
      <c r="A29" t="s">
        <v>2243</v>
      </c>
      <c r="B29" s="6" t="s">
        <v>2097</v>
      </c>
      <c r="C29" s="6" t="s">
        <v>2097</v>
      </c>
      <c r="D29" s="6" t="s">
        <v>2097</v>
      </c>
      <c r="E29" s="6" t="s">
        <v>2097</v>
      </c>
      <c r="F29" s="6" t="s">
        <v>2097</v>
      </c>
      <c r="G29" s="6" t="s">
        <v>2097</v>
      </c>
    </row>
    <row r="30" spans="1:7" x14ac:dyDescent="0.25">
      <c r="A30" s="4" t="s">
        <v>2244</v>
      </c>
      <c r="B30" s="4" t="s">
        <v>2147</v>
      </c>
      <c r="C30" s="4" t="s">
        <v>2203</v>
      </c>
      <c r="D30" s="4" t="s">
        <v>2282</v>
      </c>
      <c r="E30" s="4" t="s">
        <v>2274</v>
      </c>
      <c r="F30" s="4" t="s">
        <v>2283</v>
      </c>
      <c r="G30" s="4" t="s">
        <v>2102</v>
      </c>
    </row>
    <row r="31" spans="1:7" x14ac:dyDescent="0.25">
      <c r="A31" s="4" t="s">
        <v>975</v>
      </c>
      <c r="B31" s="4" t="s">
        <v>854</v>
      </c>
      <c r="C31" s="4" t="s">
        <v>854</v>
      </c>
      <c r="D31" s="4" t="s">
        <v>854</v>
      </c>
      <c r="E31" s="4" t="s">
        <v>854</v>
      </c>
      <c r="F31" s="4" t="s">
        <v>854</v>
      </c>
      <c r="G31" s="4" t="s">
        <v>854</v>
      </c>
    </row>
    <row r="33" spans="1:1" x14ac:dyDescent="0.25">
      <c r="A33" t="s">
        <v>289</v>
      </c>
    </row>
    <row r="34" spans="1:1" x14ac:dyDescent="0.25">
      <c r="A34" t="s">
        <v>679</v>
      </c>
    </row>
    <row r="35" spans="1:1" x14ac:dyDescent="0.25">
      <c r="A35" t="s">
        <v>587</v>
      </c>
    </row>
    <row r="36" spans="1:1" x14ac:dyDescent="0.25">
      <c r="A36" t="s">
        <v>588</v>
      </c>
    </row>
    <row r="37" spans="1:1" x14ac:dyDescent="0.25">
      <c r="A37" t="s">
        <v>2045</v>
      </c>
    </row>
    <row r="38" spans="1:1" x14ac:dyDescent="0.25">
      <c r="A38" t="s">
        <v>2046</v>
      </c>
    </row>
    <row r="40" spans="1:1" x14ac:dyDescent="0.25">
      <c r="A40" t="s">
        <v>297</v>
      </c>
    </row>
    <row r="41" spans="1:1" x14ac:dyDescent="0.25">
      <c r="A41" t="s">
        <v>2248</v>
      </c>
    </row>
    <row r="42" spans="1:1" x14ac:dyDescent="0.25">
      <c r="A42" t="s">
        <v>2249</v>
      </c>
    </row>
    <row r="44" spans="1:1" x14ac:dyDescent="0.25">
      <c r="A44" t="s">
        <v>460</v>
      </c>
    </row>
    <row r="45" spans="1:1" x14ac:dyDescent="0.25">
      <c r="A45" t="s">
        <v>2250</v>
      </c>
    </row>
    <row r="46" spans="1:1" x14ac:dyDescent="0.25">
      <c r="A46" t="s">
        <v>2251</v>
      </c>
    </row>
  </sheetData>
  <pageMargins left="0.7" right="0.7" top="0.75" bottom="0.75" header="0.3" footer="0.3"/>
  <pageSetup paperSize="9" orientation="portrait" horizontalDpi="300" verticalDpi="30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D41"/>
  <sheetViews>
    <sheetView workbookViewId="0"/>
  </sheetViews>
  <sheetFormatPr defaultColWidth="11.42578125" defaultRowHeight="15" x14ac:dyDescent="0.25"/>
  <cols>
    <col min="1" max="1" width="54.7109375" customWidth="1"/>
    <col min="2" max="3" width="45.7109375" customWidth="1"/>
  </cols>
  <sheetData>
    <row r="1" spans="1:4" x14ac:dyDescent="0.25">
      <c r="A1" s="4" t="s">
        <v>91</v>
      </c>
      <c r="B1" s="6"/>
      <c r="C1" s="6"/>
      <c r="D1" s="1" t="str">
        <f>HYPERLINK("#'INDEX'!A1", "Back to INDEX")</f>
        <v>Back to INDEX</v>
      </c>
    </row>
    <row r="2" spans="1:4" x14ac:dyDescent="0.25">
      <c r="A2" s="3" t="s">
        <v>204</v>
      </c>
      <c r="B2" s="5" t="s">
        <v>2284</v>
      </c>
      <c r="C2" s="5" t="s">
        <v>581</v>
      </c>
    </row>
    <row r="3" spans="1:4" x14ac:dyDescent="0.25">
      <c r="A3" t="s">
        <v>2181</v>
      </c>
      <c r="B3" s="6" t="s">
        <v>1584</v>
      </c>
      <c r="C3" s="6" t="s">
        <v>2259</v>
      </c>
    </row>
    <row r="4" spans="1:4" x14ac:dyDescent="0.25">
      <c r="A4" t="s">
        <v>2285</v>
      </c>
      <c r="B4" s="6" t="s">
        <v>2262</v>
      </c>
      <c r="C4" s="6" t="s">
        <v>2051</v>
      </c>
    </row>
    <row r="5" spans="1:4" x14ac:dyDescent="0.25">
      <c r="A5" t="s">
        <v>2286</v>
      </c>
      <c r="B5" s="6" t="s">
        <v>2287</v>
      </c>
      <c r="C5" s="6" t="s">
        <v>2280</v>
      </c>
    </row>
    <row r="6" spans="1:4" x14ac:dyDescent="0.25">
      <c r="A6" t="s">
        <v>2288</v>
      </c>
      <c r="B6" s="6" t="s">
        <v>2289</v>
      </c>
      <c r="C6" s="6" t="s">
        <v>2289</v>
      </c>
    </row>
    <row r="7" spans="1:4" x14ac:dyDescent="0.25">
      <c r="A7" t="s">
        <v>2290</v>
      </c>
      <c r="B7" s="6" t="s">
        <v>2255</v>
      </c>
      <c r="C7" s="6" t="s">
        <v>2291</v>
      </c>
    </row>
    <row r="8" spans="1:4" x14ac:dyDescent="0.25">
      <c r="A8" t="s">
        <v>2292</v>
      </c>
      <c r="B8" s="6" t="s">
        <v>2198</v>
      </c>
      <c r="C8" s="6" t="s">
        <v>2198</v>
      </c>
    </row>
    <row r="9" spans="1:4" x14ac:dyDescent="0.25">
      <c r="A9" t="s">
        <v>2293</v>
      </c>
      <c r="B9" s="6" t="s">
        <v>2198</v>
      </c>
      <c r="C9" s="6" t="s">
        <v>2186</v>
      </c>
    </row>
    <row r="10" spans="1:4" x14ac:dyDescent="0.25">
      <c r="A10" t="s">
        <v>2185</v>
      </c>
      <c r="B10" s="6" t="s">
        <v>2097</v>
      </c>
      <c r="C10" s="6" t="s">
        <v>2097</v>
      </c>
    </row>
    <row r="11" spans="1:4" x14ac:dyDescent="0.25">
      <c r="A11" t="s">
        <v>2188</v>
      </c>
      <c r="B11" s="6" t="s">
        <v>2097</v>
      </c>
      <c r="C11" s="6" t="s">
        <v>2097</v>
      </c>
    </row>
    <row r="12" spans="1:4" x14ac:dyDescent="0.25">
      <c r="A12" s="4" t="s">
        <v>2200</v>
      </c>
      <c r="B12" s="4" t="s">
        <v>2294</v>
      </c>
      <c r="C12" s="4" t="s">
        <v>2295</v>
      </c>
    </row>
    <row r="13" spans="1:4" x14ac:dyDescent="0.25">
      <c r="A13" t="s">
        <v>2204</v>
      </c>
      <c r="B13" s="6" t="s">
        <v>2225</v>
      </c>
      <c r="C13" s="6" t="s">
        <v>453</v>
      </c>
    </row>
    <row r="14" spans="1:4" x14ac:dyDescent="0.25">
      <c r="A14" t="s">
        <v>2206</v>
      </c>
      <c r="B14" s="6" t="s">
        <v>1710</v>
      </c>
      <c r="C14" s="6" t="s">
        <v>2043</v>
      </c>
    </row>
    <row r="15" spans="1:4" x14ac:dyDescent="0.25">
      <c r="A15" t="s">
        <v>2209</v>
      </c>
      <c r="B15" s="6" t="s">
        <v>2215</v>
      </c>
      <c r="C15" s="6" t="s">
        <v>2190</v>
      </c>
    </row>
    <row r="16" spans="1:4" x14ac:dyDescent="0.25">
      <c r="A16" t="s">
        <v>2296</v>
      </c>
      <c r="B16" s="6" t="s">
        <v>2097</v>
      </c>
      <c r="C16" s="6" t="s">
        <v>2097</v>
      </c>
    </row>
    <row r="17" spans="1:3" x14ac:dyDescent="0.25">
      <c r="A17" t="s">
        <v>2297</v>
      </c>
      <c r="B17" s="6" t="s">
        <v>2298</v>
      </c>
      <c r="C17" s="6" t="s">
        <v>2299</v>
      </c>
    </row>
    <row r="18" spans="1:3" x14ac:dyDescent="0.25">
      <c r="A18" t="s">
        <v>2212</v>
      </c>
      <c r="B18" s="6" t="s">
        <v>2265</v>
      </c>
      <c r="C18" s="6" t="s">
        <v>2190</v>
      </c>
    </row>
    <row r="19" spans="1:3" x14ac:dyDescent="0.25">
      <c r="A19" t="s">
        <v>2300</v>
      </c>
      <c r="B19" s="6" t="s">
        <v>2192</v>
      </c>
      <c r="C19" s="6" t="s">
        <v>2192</v>
      </c>
    </row>
    <row r="20" spans="1:3" x14ac:dyDescent="0.25">
      <c r="A20" t="s">
        <v>2301</v>
      </c>
      <c r="B20" s="6" t="s">
        <v>2195</v>
      </c>
      <c r="C20" s="6" t="s">
        <v>2192</v>
      </c>
    </row>
    <row r="21" spans="1:3" x14ac:dyDescent="0.25">
      <c r="A21" t="s">
        <v>2302</v>
      </c>
      <c r="B21" s="6" t="s">
        <v>2303</v>
      </c>
      <c r="C21" s="6" t="s">
        <v>2304</v>
      </c>
    </row>
    <row r="22" spans="1:3" x14ac:dyDescent="0.25">
      <c r="A22" s="4" t="s">
        <v>2220</v>
      </c>
      <c r="B22" s="4" t="s">
        <v>875</v>
      </c>
      <c r="C22" s="4" t="s">
        <v>333</v>
      </c>
    </row>
    <row r="23" spans="1:3" x14ac:dyDescent="0.25">
      <c r="A23" t="s">
        <v>2305</v>
      </c>
      <c r="B23" s="6" t="s">
        <v>569</v>
      </c>
      <c r="C23" s="6" t="s">
        <v>2233</v>
      </c>
    </row>
    <row r="24" spans="1:3" x14ac:dyDescent="0.25">
      <c r="A24" t="s">
        <v>2306</v>
      </c>
      <c r="B24" s="6" t="s">
        <v>2097</v>
      </c>
      <c r="C24" s="6" t="s">
        <v>2097</v>
      </c>
    </row>
    <row r="25" spans="1:3" x14ac:dyDescent="0.25">
      <c r="A25" t="s">
        <v>2307</v>
      </c>
      <c r="B25" s="6" t="s">
        <v>2187</v>
      </c>
      <c r="C25" s="6" t="s">
        <v>2097</v>
      </c>
    </row>
    <row r="26" spans="1:3" x14ac:dyDescent="0.25">
      <c r="A26" t="s">
        <v>2308</v>
      </c>
      <c r="B26" s="6" t="s">
        <v>2097</v>
      </c>
      <c r="C26" s="6" t="s">
        <v>2097</v>
      </c>
    </row>
    <row r="27" spans="1:3" x14ac:dyDescent="0.25">
      <c r="A27" t="s">
        <v>2309</v>
      </c>
      <c r="B27" s="6" t="s">
        <v>2192</v>
      </c>
      <c r="C27" s="6" t="s">
        <v>2198</v>
      </c>
    </row>
    <row r="28" spans="1:3" x14ac:dyDescent="0.25">
      <c r="A28" t="s">
        <v>2310</v>
      </c>
      <c r="B28" s="6" t="s">
        <v>2097</v>
      </c>
      <c r="C28" s="6" t="s">
        <v>2097</v>
      </c>
    </row>
    <row r="29" spans="1:3" x14ac:dyDescent="0.25">
      <c r="A29" t="s">
        <v>2311</v>
      </c>
      <c r="B29" s="6" t="s">
        <v>2198</v>
      </c>
      <c r="C29" s="6" t="s">
        <v>2192</v>
      </c>
    </row>
    <row r="30" spans="1:3" x14ac:dyDescent="0.25">
      <c r="A30" t="s">
        <v>2232</v>
      </c>
      <c r="B30" s="6" t="s">
        <v>2190</v>
      </c>
      <c r="C30" s="6" t="s">
        <v>2268</v>
      </c>
    </row>
    <row r="31" spans="1:3" x14ac:dyDescent="0.25">
      <c r="A31" t="s">
        <v>2312</v>
      </c>
      <c r="B31" s="6" t="s">
        <v>2192</v>
      </c>
      <c r="C31" s="6" t="s">
        <v>2192</v>
      </c>
    </row>
    <row r="32" spans="1:3" x14ac:dyDescent="0.25">
      <c r="A32" s="4" t="s">
        <v>975</v>
      </c>
      <c r="B32" s="4" t="s">
        <v>854</v>
      </c>
      <c r="C32" s="4" t="s">
        <v>854</v>
      </c>
    </row>
    <row r="33" spans="1:3" x14ac:dyDescent="0.25">
      <c r="A33" t="s">
        <v>2313</v>
      </c>
      <c r="B33" t="s">
        <v>2314</v>
      </c>
      <c r="C33" t="s">
        <v>2315</v>
      </c>
    </row>
    <row r="35" spans="1:3" x14ac:dyDescent="0.25">
      <c r="A35" t="s">
        <v>289</v>
      </c>
    </row>
    <row r="36" spans="1:3" x14ac:dyDescent="0.25">
      <c r="A36" t="s">
        <v>2316</v>
      </c>
    </row>
    <row r="37" spans="1:3" x14ac:dyDescent="0.25">
      <c r="A37" t="s">
        <v>2317</v>
      </c>
    </row>
    <row r="38" spans="1:3" x14ac:dyDescent="0.25">
      <c r="A38" t="s">
        <v>2318</v>
      </c>
    </row>
    <row r="40" spans="1:3" x14ac:dyDescent="0.25">
      <c r="A40" t="s">
        <v>297</v>
      </c>
    </row>
    <row r="41" spans="1:3" x14ac:dyDescent="0.25">
      <c r="A41" t="s">
        <v>2319</v>
      </c>
    </row>
  </sheetData>
  <pageMargins left="0.7" right="0.7" top="0.75" bottom="0.75" header="0.3" footer="0.3"/>
  <pageSetup paperSize="9" orientation="portrait" horizontalDpi="300" verticalDpi="30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D41"/>
  <sheetViews>
    <sheetView workbookViewId="0"/>
  </sheetViews>
  <sheetFormatPr defaultColWidth="11.42578125" defaultRowHeight="15" x14ac:dyDescent="0.25"/>
  <cols>
    <col min="1" max="1" width="54.7109375" customWidth="1"/>
    <col min="2" max="3" width="45.7109375" customWidth="1"/>
  </cols>
  <sheetData>
    <row r="1" spans="1:4" x14ac:dyDescent="0.25">
      <c r="A1" s="4" t="s">
        <v>92</v>
      </c>
      <c r="B1" s="6"/>
      <c r="C1" s="6"/>
      <c r="D1" s="1" t="str">
        <f>HYPERLINK("#'INDEX'!A1", "Back to INDEX")</f>
        <v>Back to INDEX</v>
      </c>
    </row>
    <row r="2" spans="1:4" x14ac:dyDescent="0.25">
      <c r="A2" s="3" t="s">
        <v>204</v>
      </c>
      <c r="B2" s="5" t="s">
        <v>2284</v>
      </c>
      <c r="C2" s="5" t="s">
        <v>581</v>
      </c>
    </row>
    <row r="3" spans="1:4" x14ac:dyDescent="0.25">
      <c r="A3" t="s">
        <v>2181</v>
      </c>
      <c r="B3" s="6" t="s">
        <v>2255</v>
      </c>
      <c r="C3" s="6" t="s">
        <v>2104</v>
      </c>
    </row>
    <row r="4" spans="1:4" x14ac:dyDescent="0.25">
      <c r="A4" t="s">
        <v>2285</v>
      </c>
      <c r="B4" s="6" t="s">
        <v>2116</v>
      </c>
      <c r="C4" s="6" t="s">
        <v>2109</v>
      </c>
    </row>
    <row r="5" spans="1:4" x14ac:dyDescent="0.25">
      <c r="A5" t="s">
        <v>2286</v>
      </c>
      <c r="B5" s="6" t="s">
        <v>2039</v>
      </c>
      <c r="C5" s="6" t="s">
        <v>2320</v>
      </c>
    </row>
    <row r="6" spans="1:4" x14ac:dyDescent="0.25">
      <c r="A6" t="s">
        <v>2288</v>
      </c>
      <c r="B6" s="6" t="s">
        <v>2256</v>
      </c>
      <c r="C6" s="6" t="s">
        <v>2121</v>
      </c>
    </row>
    <row r="7" spans="1:4" x14ac:dyDescent="0.25">
      <c r="A7" t="s">
        <v>2290</v>
      </c>
      <c r="B7" s="6" t="s">
        <v>2321</v>
      </c>
      <c r="C7" s="6" t="s">
        <v>2255</v>
      </c>
    </row>
    <row r="8" spans="1:4" x14ac:dyDescent="0.25">
      <c r="A8" t="s">
        <v>2292</v>
      </c>
      <c r="B8" s="6" t="s">
        <v>2097</v>
      </c>
      <c r="C8" s="6" t="s">
        <v>2097</v>
      </c>
    </row>
    <row r="9" spans="1:4" x14ac:dyDescent="0.25">
      <c r="A9" t="s">
        <v>2293</v>
      </c>
      <c r="B9" s="6" t="s">
        <v>2234</v>
      </c>
      <c r="C9" s="6" t="s">
        <v>2265</v>
      </c>
    </row>
    <row r="10" spans="1:4" x14ac:dyDescent="0.25">
      <c r="A10" t="s">
        <v>2185</v>
      </c>
      <c r="B10" s="6" t="s">
        <v>2097</v>
      </c>
      <c r="C10" s="6" t="s">
        <v>2097</v>
      </c>
    </row>
    <row r="11" spans="1:4" x14ac:dyDescent="0.25">
      <c r="A11" t="s">
        <v>2188</v>
      </c>
      <c r="B11" s="6" t="s">
        <v>2097</v>
      </c>
      <c r="C11" s="6" t="s">
        <v>2097</v>
      </c>
    </row>
    <row r="12" spans="1:4" x14ac:dyDescent="0.25">
      <c r="A12" s="4" t="s">
        <v>2200</v>
      </c>
      <c r="B12" s="4" t="s">
        <v>2322</v>
      </c>
      <c r="C12" s="4" t="s">
        <v>877</v>
      </c>
    </row>
    <row r="13" spans="1:4" x14ac:dyDescent="0.25">
      <c r="A13" t="s">
        <v>2204</v>
      </c>
      <c r="B13" s="6" t="s">
        <v>2263</v>
      </c>
      <c r="C13" s="6" t="s">
        <v>2118</v>
      </c>
    </row>
    <row r="14" spans="1:4" x14ac:dyDescent="0.25">
      <c r="A14" t="s">
        <v>2206</v>
      </c>
      <c r="B14" s="6" t="s">
        <v>2267</v>
      </c>
      <c r="C14" s="6" t="s">
        <v>2103</v>
      </c>
    </row>
    <row r="15" spans="1:4" x14ac:dyDescent="0.25">
      <c r="A15" t="s">
        <v>2209</v>
      </c>
      <c r="B15" s="6" t="s">
        <v>2194</v>
      </c>
      <c r="C15" s="6" t="s">
        <v>2228</v>
      </c>
    </row>
    <row r="16" spans="1:4" x14ac:dyDescent="0.25">
      <c r="A16" t="s">
        <v>2296</v>
      </c>
      <c r="B16" s="6" t="s">
        <v>2187</v>
      </c>
      <c r="C16" s="6" t="s">
        <v>2187</v>
      </c>
    </row>
    <row r="17" spans="1:3" x14ac:dyDescent="0.25">
      <c r="A17" t="s">
        <v>2297</v>
      </c>
      <c r="B17" s="6" t="s">
        <v>2323</v>
      </c>
      <c r="C17" s="6" t="s">
        <v>2324</v>
      </c>
    </row>
    <row r="18" spans="1:3" x14ac:dyDescent="0.25">
      <c r="A18" t="s">
        <v>2212</v>
      </c>
      <c r="B18" s="6" t="s">
        <v>2234</v>
      </c>
      <c r="C18" s="6" t="s">
        <v>2190</v>
      </c>
    </row>
    <row r="19" spans="1:3" x14ac:dyDescent="0.25">
      <c r="A19" t="s">
        <v>2300</v>
      </c>
      <c r="B19" s="6" t="s">
        <v>2195</v>
      </c>
      <c r="C19" s="6" t="s">
        <v>2234</v>
      </c>
    </row>
    <row r="20" spans="1:3" x14ac:dyDescent="0.25">
      <c r="A20" t="s">
        <v>2301</v>
      </c>
      <c r="B20" s="6" t="s">
        <v>2265</v>
      </c>
      <c r="C20" s="6" t="s">
        <v>2210</v>
      </c>
    </row>
    <row r="21" spans="1:3" x14ac:dyDescent="0.25">
      <c r="A21" t="s">
        <v>2302</v>
      </c>
      <c r="B21" s="6" t="s">
        <v>2325</v>
      </c>
      <c r="C21" s="6" t="s">
        <v>2107</v>
      </c>
    </row>
    <row r="22" spans="1:3" x14ac:dyDescent="0.25">
      <c r="A22" s="4" t="s">
        <v>2220</v>
      </c>
      <c r="B22" s="4" t="s">
        <v>837</v>
      </c>
      <c r="C22" s="4" t="s">
        <v>2326</v>
      </c>
    </row>
    <row r="23" spans="1:3" x14ac:dyDescent="0.25">
      <c r="A23" t="s">
        <v>2305</v>
      </c>
      <c r="B23" s="6" t="s">
        <v>535</v>
      </c>
      <c r="C23" s="6" t="s">
        <v>2121</v>
      </c>
    </row>
    <row r="24" spans="1:3" x14ac:dyDescent="0.25">
      <c r="A24" t="s">
        <v>2306</v>
      </c>
      <c r="B24" s="6" t="s">
        <v>2097</v>
      </c>
      <c r="C24" s="6" t="s">
        <v>2097</v>
      </c>
    </row>
    <row r="25" spans="1:3" x14ac:dyDescent="0.25">
      <c r="A25" t="s">
        <v>2307</v>
      </c>
      <c r="B25" s="6" t="s">
        <v>2097</v>
      </c>
      <c r="C25" s="6" t="s">
        <v>2097</v>
      </c>
    </row>
    <row r="26" spans="1:3" x14ac:dyDescent="0.25">
      <c r="A26" t="s">
        <v>2308</v>
      </c>
      <c r="B26" s="6" t="s">
        <v>2187</v>
      </c>
      <c r="C26" s="6" t="s">
        <v>2097</v>
      </c>
    </row>
    <row r="27" spans="1:3" x14ac:dyDescent="0.25">
      <c r="A27" t="s">
        <v>2309</v>
      </c>
      <c r="B27" s="6" t="s">
        <v>2186</v>
      </c>
      <c r="C27" s="6" t="s">
        <v>2187</v>
      </c>
    </row>
    <row r="28" spans="1:3" x14ac:dyDescent="0.25">
      <c r="A28" t="s">
        <v>2310</v>
      </c>
      <c r="B28" s="6" t="s">
        <v>2187</v>
      </c>
      <c r="C28" s="6" t="s">
        <v>2186</v>
      </c>
    </row>
    <row r="29" spans="1:3" x14ac:dyDescent="0.25">
      <c r="A29" t="s">
        <v>2311</v>
      </c>
      <c r="B29" s="6" t="s">
        <v>2186</v>
      </c>
      <c r="C29" s="6" t="s">
        <v>2198</v>
      </c>
    </row>
    <row r="30" spans="1:3" x14ac:dyDescent="0.25">
      <c r="A30" t="s">
        <v>2232</v>
      </c>
      <c r="B30" s="6" t="s">
        <v>2111</v>
      </c>
      <c r="C30" s="6" t="s">
        <v>2120</v>
      </c>
    </row>
    <row r="31" spans="1:3" x14ac:dyDescent="0.25">
      <c r="A31" t="s">
        <v>2312</v>
      </c>
      <c r="B31" s="6" t="s">
        <v>2195</v>
      </c>
      <c r="C31" s="6" t="s">
        <v>2195</v>
      </c>
    </row>
    <row r="32" spans="1:3" x14ac:dyDescent="0.25">
      <c r="A32" s="4" t="s">
        <v>975</v>
      </c>
      <c r="B32" s="4" t="s">
        <v>854</v>
      </c>
      <c r="C32" s="4" t="s">
        <v>854</v>
      </c>
    </row>
    <row r="33" spans="1:3" x14ac:dyDescent="0.25">
      <c r="A33" t="s">
        <v>2313</v>
      </c>
      <c r="B33" t="s">
        <v>2327</v>
      </c>
      <c r="C33" t="s">
        <v>2328</v>
      </c>
    </row>
    <row r="35" spans="1:3" x14ac:dyDescent="0.25">
      <c r="A35" t="s">
        <v>289</v>
      </c>
    </row>
    <row r="36" spans="1:3" x14ac:dyDescent="0.25">
      <c r="A36" t="s">
        <v>2329</v>
      </c>
    </row>
    <row r="37" spans="1:3" x14ac:dyDescent="0.25">
      <c r="A37" t="s">
        <v>2317</v>
      </c>
    </row>
    <row r="38" spans="1:3" x14ac:dyDescent="0.25">
      <c r="A38" t="s">
        <v>2318</v>
      </c>
    </row>
    <row r="40" spans="1:3" x14ac:dyDescent="0.25">
      <c r="A40" t="s">
        <v>297</v>
      </c>
    </row>
    <row r="41" spans="1:3" x14ac:dyDescent="0.25">
      <c r="A41" t="s">
        <v>2319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/>
  </sheetViews>
  <sheetFormatPr defaultColWidth="11.42578125" defaultRowHeight="15" x14ac:dyDescent="0.25"/>
  <cols>
    <col min="1" max="1" width="31.7109375" customWidth="1"/>
    <col min="2" max="7" width="30.7109375" customWidth="1"/>
  </cols>
  <sheetData>
    <row r="1" spans="1:8" x14ac:dyDescent="0.25">
      <c r="A1" s="4" t="s">
        <v>15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x14ac:dyDescent="0.25">
      <c r="A2" s="3" t="s">
        <v>204</v>
      </c>
      <c r="B2" s="5" t="s">
        <v>571</v>
      </c>
      <c r="C2" s="5" t="s">
        <v>572</v>
      </c>
      <c r="D2" s="5" t="s">
        <v>573</v>
      </c>
      <c r="E2" s="5" t="s">
        <v>574</v>
      </c>
      <c r="F2" s="5" t="s">
        <v>575</v>
      </c>
      <c r="G2" s="5" t="s">
        <v>576</v>
      </c>
    </row>
    <row r="3" spans="1:8" x14ac:dyDescent="0.25">
      <c r="A3" t="s">
        <v>577</v>
      </c>
      <c r="B3" s="6" t="s">
        <v>578</v>
      </c>
      <c r="C3" s="6" t="s">
        <v>579</v>
      </c>
      <c r="D3" s="6" t="s">
        <v>226</v>
      </c>
      <c r="E3" s="6" t="s">
        <v>580</v>
      </c>
      <c r="F3" s="6" t="s">
        <v>441</v>
      </c>
      <c r="G3" s="6" t="s">
        <v>227</v>
      </c>
    </row>
    <row r="4" spans="1:8" x14ac:dyDescent="0.25">
      <c r="A4" t="s">
        <v>581</v>
      </c>
      <c r="B4" t="s">
        <v>582</v>
      </c>
      <c r="C4" t="s">
        <v>414</v>
      </c>
      <c r="D4" t="s">
        <v>241</v>
      </c>
      <c r="E4" t="s">
        <v>446</v>
      </c>
      <c r="F4" t="s">
        <v>471</v>
      </c>
      <c r="G4" t="s">
        <v>242</v>
      </c>
    </row>
    <row r="5" spans="1:8" x14ac:dyDescent="0.25">
      <c r="A5" t="s">
        <v>583</v>
      </c>
      <c r="B5" t="s">
        <v>510</v>
      </c>
      <c r="C5" t="s">
        <v>584</v>
      </c>
      <c r="D5" t="s">
        <v>257</v>
      </c>
      <c r="E5" t="s">
        <v>431</v>
      </c>
      <c r="F5" t="s">
        <v>585</v>
      </c>
      <c r="G5" t="s">
        <v>258</v>
      </c>
    </row>
    <row r="7" spans="1:8" x14ac:dyDescent="0.25">
      <c r="A7" t="s">
        <v>289</v>
      </c>
    </row>
    <row r="8" spans="1:8" x14ac:dyDescent="0.25">
      <c r="A8" t="s">
        <v>586</v>
      </c>
    </row>
    <row r="9" spans="1:8" x14ac:dyDescent="0.25">
      <c r="A9" t="s">
        <v>587</v>
      </c>
    </row>
    <row r="10" spans="1:8" x14ac:dyDescent="0.25">
      <c r="A10" t="s">
        <v>588</v>
      </c>
    </row>
    <row r="11" spans="1:8" x14ac:dyDescent="0.25">
      <c r="A11" t="s">
        <v>294</v>
      </c>
    </row>
    <row r="12" spans="1:8" x14ac:dyDescent="0.25">
      <c r="A12" t="s">
        <v>589</v>
      </c>
    </row>
    <row r="14" spans="1:8" x14ac:dyDescent="0.25">
      <c r="A14" t="s">
        <v>297</v>
      </c>
    </row>
    <row r="15" spans="1:8" x14ac:dyDescent="0.25">
      <c r="A15" t="s">
        <v>298</v>
      </c>
    </row>
    <row r="16" spans="1:8" x14ac:dyDescent="0.25">
      <c r="A16" t="s">
        <v>299</v>
      </c>
    </row>
    <row r="17" spans="1:1" x14ac:dyDescent="0.25">
      <c r="A17" t="s">
        <v>300</v>
      </c>
    </row>
  </sheetData>
  <pageMargins left="0.7" right="0.7" top="0.75" bottom="0.75" header="0.3" footer="0.3"/>
  <pageSetup paperSize="9" orientation="portrait" horizontalDpi="300" verticalDpi="30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D41"/>
  <sheetViews>
    <sheetView workbookViewId="0"/>
  </sheetViews>
  <sheetFormatPr defaultColWidth="11.42578125" defaultRowHeight="15" x14ac:dyDescent="0.25"/>
  <cols>
    <col min="1" max="1" width="54.7109375" customWidth="1"/>
    <col min="2" max="3" width="45.7109375" customWidth="1"/>
  </cols>
  <sheetData>
    <row r="1" spans="1:4" x14ac:dyDescent="0.25">
      <c r="A1" s="4" t="s">
        <v>93</v>
      </c>
      <c r="B1" s="6"/>
      <c r="C1" s="6"/>
      <c r="D1" s="1" t="str">
        <f>HYPERLINK("#'INDEX'!A1", "Back to INDEX")</f>
        <v>Back to INDEX</v>
      </c>
    </row>
    <row r="2" spans="1:4" x14ac:dyDescent="0.25">
      <c r="A2" s="3" t="s">
        <v>204</v>
      </c>
      <c r="B2" s="5" t="s">
        <v>2284</v>
      </c>
      <c r="C2" s="5" t="s">
        <v>581</v>
      </c>
    </row>
    <row r="3" spans="1:4" x14ac:dyDescent="0.25">
      <c r="A3" t="s">
        <v>2181</v>
      </c>
      <c r="B3" s="6" t="s">
        <v>2237</v>
      </c>
      <c r="C3" s="6" t="s">
        <v>2132</v>
      </c>
    </row>
    <row r="4" spans="1:4" x14ac:dyDescent="0.25">
      <c r="A4" t="s">
        <v>2285</v>
      </c>
      <c r="B4" s="6" t="s">
        <v>2054</v>
      </c>
      <c r="C4" s="6" t="s">
        <v>2330</v>
      </c>
    </row>
    <row r="5" spans="1:4" x14ac:dyDescent="0.25">
      <c r="A5" t="s">
        <v>2286</v>
      </c>
      <c r="B5" s="6" t="s">
        <v>282</v>
      </c>
      <c r="C5" s="6" t="s">
        <v>2331</v>
      </c>
    </row>
    <row r="6" spans="1:4" x14ac:dyDescent="0.25">
      <c r="A6" t="s">
        <v>2288</v>
      </c>
      <c r="B6" s="6" t="s">
        <v>535</v>
      </c>
      <c r="C6" s="6" t="s">
        <v>535</v>
      </c>
    </row>
    <row r="7" spans="1:4" x14ac:dyDescent="0.25">
      <c r="A7" t="s">
        <v>2290</v>
      </c>
      <c r="B7" s="6" t="s">
        <v>1710</v>
      </c>
      <c r="C7" s="6" t="s">
        <v>2154</v>
      </c>
    </row>
    <row r="8" spans="1:4" x14ac:dyDescent="0.25">
      <c r="A8" t="s">
        <v>2292</v>
      </c>
      <c r="B8" s="6" t="s">
        <v>2198</v>
      </c>
      <c r="C8" s="6" t="s">
        <v>2192</v>
      </c>
    </row>
    <row r="9" spans="1:4" x14ac:dyDescent="0.25">
      <c r="A9" t="s">
        <v>2293</v>
      </c>
      <c r="B9" s="6" t="s">
        <v>2132</v>
      </c>
      <c r="C9" s="6" t="s">
        <v>2194</v>
      </c>
    </row>
    <row r="10" spans="1:4" x14ac:dyDescent="0.25">
      <c r="A10" t="s">
        <v>2185</v>
      </c>
      <c r="B10" s="6" t="s">
        <v>2097</v>
      </c>
      <c r="C10" s="6" t="s">
        <v>2097</v>
      </c>
    </row>
    <row r="11" spans="1:4" x14ac:dyDescent="0.25">
      <c r="A11" t="s">
        <v>2188</v>
      </c>
      <c r="B11" s="6" t="s">
        <v>2097</v>
      </c>
      <c r="C11" s="6" t="s">
        <v>2097</v>
      </c>
    </row>
    <row r="12" spans="1:4" x14ac:dyDescent="0.25">
      <c r="A12" s="4" t="s">
        <v>2200</v>
      </c>
      <c r="B12" s="4" t="s">
        <v>2322</v>
      </c>
      <c r="C12" s="4" t="s">
        <v>423</v>
      </c>
    </row>
    <row r="13" spans="1:4" x14ac:dyDescent="0.25">
      <c r="A13" t="s">
        <v>2204</v>
      </c>
      <c r="B13" s="6" t="s">
        <v>2332</v>
      </c>
      <c r="C13" s="6" t="s">
        <v>2280</v>
      </c>
    </row>
    <row r="14" spans="1:4" x14ac:dyDescent="0.25">
      <c r="A14" t="s">
        <v>2206</v>
      </c>
      <c r="B14" s="6" t="s">
        <v>2131</v>
      </c>
      <c r="C14" s="6" t="s">
        <v>2106</v>
      </c>
    </row>
    <row r="15" spans="1:4" x14ac:dyDescent="0.25">
      <c r="A15" t="s">
        <v>2209</v>
      </c>
      <c r="B15" s="6" t="s">
        <v>2132</v>
      </c>
      <c r="C15" s="6" t="s">
        <v>2228</v>
      </c>
    </row>
    <row r="16" spans="1:4" x14ac:dyDescent="0.25">
      <c r="A16" t="s">
        <v>2296</v>
      </c>
      <c r="B16" s="6" t="s">
        <v>2097</v>
      </c>
      <c r="C16" s="6" t="s">
        <v>2186</v>
      </c>
    </row>
    <row r="17" spans="1:3" x14ac:dyDescent="0.25">
      <c r="A17" t="s">
        <v>2297</v>
      </c>
      <c r="B17" s="6" t="s">
        <v>454</v>
      </c>
      <c r="C17" s="6" t="s">
        <v>534</v>
      </c>
    </row>
    <row r="18" spans="1:3" x14ac:dyDescent="0.25">
      <c r="A18" t="s">
        <v>2212</v>
      </c>
      <c r="B18" s="6" t="s">
        <v>2265</v>
      </c>
      <c r="C18" s="6" t="s">
        <v>2120</v>
      </c>
    </row>
    <row r="19" spans="1:3" x14ac:dyDescent="0.25">
      <c r="A19" t="s">
        <v>2300</v>
      </c>
      <c r="B19" s="6" t="s">
        <v>2198</v>
      </c>
      <c r="C19" s="6" t="s">
        <v>2231</v>
      </c>
    </row>
    <row r="20" spans="1:3" x14ac:dyDescent="0.25">
      <c r="A20" t="s">
        <v>2301</v>
      </c>
      <c r="B20" s="6" t="s">
        <v>2237</v>
      </c>
      <c r="C20" s="6" t="s">
        <v>2192</v>
      </c>
    </row>
    <row r="21" spans="1:3" x14ac:dyDescent="0.25">
      <c r="A21" t="s">
        <v>2302</v>
      </c>
      <c r="B21" s="6" t="s">
        <v>2130</v>
      </c>
      <c r="C21" s="6" t="s">
        <v>2207</v>
      </c>
    </row>
    <row r="22" spans="1:3" x14ac:dyDescent="0.25">
      <c r="A22" s="4" t="s">
        <v>2220</v>
      </c>
      <c r="B22" s="4" t="s">
        <v>802</v>
      </c>
      <c r="C22" s="4" t="s">
        <v>985</v>
      </c>
    </row>
    <row r="23" spans="1:3" x14ac:dyDescent="0.25">
      <c r="A23" t="s">
        <v>2305</v>
      </c>
      <c r="B23" s="6" t="s">
        <v>569</v>
      </c>
      <c r="C23" s="6" t="s">
        <v>569</v>
      </c>
    </row>
    <row r="24" spans="1:3" x14ac:dyDescent="0.25">
      <c r="A24" t="s">
        <v>2306</v>
      </c>
      <c r="B24" s="6" t="s">
        <v>2097</v>
      </c>
      <c r="C24" s="6" t="s">
        <v>2097</v>
      </c>
    </row>
    <row r="25" spans="1:3" x14ac:dyDescent="0.25">
      <c r="A25" t="s">
        <v>2307</v>
      </c>
      <c r="B25" s="6" t="s">
        <v>2097</v>
      </c>
      <c r="C25" s="6" t="s">
        <v>2097</v>
      </c>
    </row>
    <row r="26" spans="1:3" x14ac:dyDescent="0.25">
      <c r="A26" t="s">
        <v>2308</v>
      </c>
      <c r="B26" s="6" t="s">
        <v>2097</v>
      </c>
      <c r="C26" s="6" t="s">
        <v>2186</v>
      </c>
    </row>
    <row r="27" spans="1:3" x14ac:dyDescent="0.25">
      <c r="A27" t="s">
        <v>2309</v>
      </c>
      <c r="B27" s="6" t="s">
        <v>2198</v>
      </c>
      <c r="C27" s="6" t="s">
        <v>2186</v>
      </c>
    </row>
    <row r="28" spans="1:3" x14ac:dyDescent="0.25">
      <c r="A28" t="s">
        <v>2310</v>
      </c>
      <c r="B28" s="6" t="s">
        <v>2097</v>
      </c>
      <c r="C28" s="6" t="s">
        <v>2097</v>
      </c>
    </row>
    <row r="29" spans="1:3" x14ac:dyDescent="0.25">
      <c r="A29" t="s">
        <v>2311</v>
      </c>
      <c r="B29" s="6" t="s">
        <v>2097</v>
      </c>
      <c r="C29" s="6" t="s">
        <v>2097</v>
      </c>
    </row>
    <row r="30" spans="1:3" x14ac:dyDescent="0.25">
      <c r="A30" t="s">
        <v>2232</v>
      </c>
      <c r="B30" s="6" t="s">
        <v>2132</v>
      </c>
      <c r="C30" s="6" t="s">
        <v>2132</v>
      </c>
    </row>
    <row r="31" spans="1:3" x14ac:dyDescent="0.25">
      <c r="A31" t="s">
        <v>2312</v>
      </c>
      <c r="B31" s="6" t="s">
        <v>2265</v>
      </c>
      <c r="C31" s="6" t="s">
        <v>2231</v>
      </c>
    </row>
    <row r="32" spans="1:3" x14ac:dyDescent="0.25">
      <c r="A32" s="4" t="s">
        <v>975</v>
      </c>
      <c r="B32" s="4" t="s">
        <v>854</v>
      </c>
      <c r="C32" s="4" t="s">
        <v>854</v>
      </c>
    </row>
    <row r="33" spans="1:3" x14ac:dyDescent="0.25">
      <c r="A33" t="s">
        <v>2313</v>
      </c>
      <c r="B33" t="s">
        <v>2333</v>
      </c>
      <c r="C33" t="s">
        <v>2245</v>
      </c>
    </row>
    <row r="35" spans="1:3" x14ac:dyDescent="0.25">
      <c r="A35" t="s">
        <v>289</v>
      </c>
    </row>
    <row r="36" spans="1:3" x14ac:dyDescent="0.25">
      <c r="A36" t="s">
        <v>2334</v>
      </c>
    </row>
    <row r="37" spans="1:3" x14ac:dyDescent="0.25">
      <c r="A37" t="s">
        <v>2317</v>
      </c>
    </row>
    <row r="38" spans="1:3" x14ac:dyDescent="0.25">
      <c r="A38" t="s">
        <v>2318</v>
      </c>
    </row>
    <row r="40" spans="1:3" x14ac:dyDescent="0.25">
      <c r="A40" t="s">
        <v>297</v>
      </c>
    </row>
    <row r="41" spans="1:3" x14ac:dyDescent="0.25">
      <c r="A41" t="s">
        <v>2319</v>
      </c>
    </row>
  </sheetData>
  <pageMargins left="0.7" right="0.7" top="0.75" bottom="0.75" header="0.3" footer="0.3"/>
  <pageSetup paperSize="9" orientation="portrait" horizontalDpi="300" verticalDpi="30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F37"/>
  <sheetViews>
    <sheetView workbookViewId="0"/>
  </sheetViews>
  <sheetFormatPr defaultColWidth="11.42578125" defaultRowHeight="15" x14ac:dyDescent="0.25"/>
  <cols>
    <col min="1" max="1" width="54.7109375" customWidth="1"/>
    <col min="2" max="5" width="22.7109375" customWidth="1"/>
  </cols>
  <sheetData>
    <row r="1" spans="1:6" x14ac:dyDescent="0.25">
      <c r="A1" s="4" t="s">
        <v>94</v>
      </c>
      <c r="B1" s="6"/>
      <c r="C1" s="6"/>
      <c r="D1" s="6"/>
      <c r="E1" s="6"/>
      <c r="F1" s="1" t="str">
        <f>HYPERLINK("#'INDEX'!A1", "Back to INDEX")</f>
        <v>Back to INDEX</v>
      </c>
    </row>
    <row r="2" spans="1:6" ht="51" x14ac:dyDescent="0.25">
      <c r="A2" s="3" t="s">
        <v>204</v>
      </c>
      <c r="B2" s="5" t="s">
        <v>2335</v>
      </c>
      <c r="C2" s="5" t="s">
        <v>2336</v>
      </c>
      <c r="D2" s="5" t="s">
        <v>2337</v>
      </c>
      <c r="E2" s="5" t="s">
        <v>2338</v>
      </c>
    </row>
    <row r="3" spans="1:6" x14ac:dyDescent="0.25">
      <c r="A3" t="s">
        <v>326</v>
      </c>
      <c r="B3" s="6" t="s">
        <v>2339</v>
      </c>
      <c r="C3" s="6" t="s">
        <v>825</v>
      </c>
      <c r="D3" s="6" t="s">
        <v>2340</v>
      </c>
      <c r="E3" s="6" t="s">
        <v>2341</v>
      </c>
    </row>
    <row r="4" spans="1:6" x14ac:dyDescent="0.25">
      <c r="A4" t="s">
        <v>331</v>
      </c>
      <c r="B4" s="6" t="s">
        <v>2342</v>
      </c>
      <c r="C4" s="6" t="s">
        <v>2343</v>
      </c>
      <c r="D4" s="6" t="s">
        <v>2094</v>
      </c>
      <c r="E4" s="6" t="s">
        <v>2075</v>
      </c>
    </row>
    <row r="5" spans="1:6" x14ac:dyDescent="0.25">
      <c r="A5" t="s">
        <v>337</v>
      </c>
      <c r="B5" s="6" t="s">
        <v>2137</v>
      </c>
      <c r="C5" s="6" t="s">
        <v>2098</v>
      </c>
      <c r="D5" s="6" t="s">
        <v>2095</v>
      </c>
      <c r="E5" s="6" t="s">
        <v>2119</v>
      </c>
    </row>
    <row r="6" spans="1:6" x14ac:dyDescent="0.25">
      <c r="A6" t="s">
        <v>344</v>
      </c>
      <c r="B6" s="6" t="s">
        <v>2168</v>
      </c>
      <c r="C6" s="6" t="s">
        <v>751</v>
      </c>
      <c r="D6" s="6" t="s">
        <v>224</v>
      </c>
      <c r="E6" s="6" t="s">
        <v>2344</v>
      </c>
    </row>
    <row r="7" spans="1:6" x14ac:dyDescent="0.25">
      <c r="A7" t="s">
        <v>350</v>
      </c>
      <c r="B7" s="6" t="s">
        <v>2253</v>
      </c>
      <c r="C7" s="6" t="s">
        <v>2345</v>
      </c>
      <c r="D7" s="6" t="s">
        <v>224</v>
      </c>
      <c r="E7" s="6" t="s">
        <v>224</v>
      </c>
    </row>
    <row r="8" spans="1:6" x14ac:dyDescent="0.25">
      <c r="A8" t="s">
        <v>357</v>
      </c>
      <c r="B8" s="6" t="s">
        <v>2346</v>
      </c>
      <c r="C8" s="6" t="s">
        <v>2347</v>
      </c>
      <c r="D8" s="6" t="s">
        <v>224</v>
      </c>
      <c r="E8" s="6" t="s">
        <v>2224</v>
      </c>
    </row>
    <row r="9" spans="1:6" x14ac:dyDescent="0.25">
      <c r="A9" t="s">
        <v>364</v>
      </c>
      <c r="B9" s="6" t="s">
        <v>2264</v>
      </c>
      <c r="C9" s="6" t="s">
        <v>2104</v>
      </c>
      <c r="D9" s="6" t="s">
        <v>224</v>
      </c>
      <c r="E9" s="6" t="s">
        <v>224</v>
      </c>
    </row>
    <row r="10" spans="1:6" x14ac:dyDescent="0.25">
      <c r="A10" t="s">
        <v>371</v>
      </c>
      <c r="B10" s="6" t="s">
        <v>454</v>
      </c>
      <c r="C10" s="6" t="s">
        <v>2126</v>
      </c>
      <c r="D10" s="6" t="s">
        <v>2097</v>
      </c>
      <c r="E10" s="6" t="s">
        <v>2097</v>
      </c>
    </row>
    <row r="11" spans="1:6" x14ac:dyDescent="0.25">
      <c r="A11" t="s">
        <v>377</v>
      </c>
      <c r="B11" s="6" t="s">
        <v>2330</v>
      </c>
      <c r="C11" s="6" t="s">
        <v>2281</v>
      </c>
      <c r="D11" s="6" t="s">
        <v>224</v>
      </c>
      <c r="E11" s="6" t="s">
        <v>224</v>
      </c>
    </row>
    <row r="12" spans="1:6" x14ac:dyDescent="0.25">
      <c r="A12" t="s">
        <v>384</v>
      </c>
      <c r="B12" s="6" t="s">
        <v>224</v>
      </c>
      <c r="C12" s="6" t="s">
        <v>1584</v>
      </c>
      <c r="D12" s="6" t="s">
        <v>224</v>
      </c>
      <c r="E12" s="6" t="s">
        <v>224</v>
      </c>
    </row>
    <row r="13" spans="1:6" x14ac:dyDescent="0.25">
      <c r="A13" t="s">
        <v>389</v>
      </c>
      <c r="B13" s="6" t="s">
        <v>2052</v>
      </c>
      <c r="C13" s="6" t="s">
        <v>531</v>
      </c>
      <c r="D13" s="6" t="s">
        <v>224</v>
      </c>
      <c r="E13" s="6" t="s">
        <v>224</v>
      </c>
    </row>
    <row r="14" spans="1:6" x14ac:dyDescent="0.25">
      <c r="A14" t="s">
        <v>394</v>
      </c>
      <c r="B14" s="6" t="s">
        <v>2103</v>
      </c>
      <c r="C14" s="6" t="s">
        <v>2344</v>
      </c>
      <c r="D14" s="6" t="s">
        <v>224</v>
      </c>
      <c r="E14" s="6" t="s">
        <v>224</v>
      </c>
    </row>
    <row r="15" spans="1:6" x14ac:dyDescent="0.25">
      <c r="A15" t="s">
        <v>400</v>
      </c>
      <c r="B15" s="6" t="s">
        <v>2127</v>
      </c>
      <c r="C15" s="6" t="s">
        <v>532</v>
      </c>
      <c r="D15" s="6" t="s">
        <v>224</v>
      </c>
      <c r="E15" s="6" t="s">
        <v>224</v>
      </c>
    </row>
    <row r="16" spans="1:6" x14ac:dyDescent="0.25">
      <c r="A16" t="s">
        <v>403</v>
      </c>
      <c r="B16" s="6" t="s">
        <v>2348</v>
      </c>
      <c r="C16" s="6" t="s">
        <v>2328</v>
      </c>
      <c r="D16" s="6" t="s">
        <v>2089</v>
      </c>
      <c r="E16" s="6" t="s">
        <v>2154</v>
      </c>
    </row>
    <row r="17" spans="1:5" x14ac:dyDescent="0.25">
      <c r="A17" t="s">
        <v>409</v>
      </c>
      <c r="B17" s="6" t="s">
        <v>422</v>
      </c>
      <c r="C17" s="6" t="s">
        <v>429</v>
      </c>
      <c r="D17" s="6" t="s">
        <v>2105</v>
      </c>
      <c r="E17" s="6" t="s">
        <v>531</v>
      </c>
    </row>
    <row r="18" spans="1:5" x14ac:dyDescent="0.25">
      <c r="A18" t="s">
        <v>415</v>
      </c>
      <c r="B18" s="6" t="s">
        <v>2071</v>
      </c>
      <c r="C18" s="6" t="s">
        <v>2171</v>
      </c>
      <c r="D18" s="6" t="s">
        <v>224</v>
      </c>
      <c r="E18" s="6" t="s">
        <v>2349</v>
      </c>
    </row>
    <row r="19" spans="1:5" x14ac:dyDescent="0.25">
      <c r="A19" t="s">
        <v>421</v>
      </c>
      <c r="B19" s="6" t="s">
        <v>2350</v>
      </c>
      <c r="C19" s="6" t="s">
        <v>465</v>
      </c>
      <c r="D19" s="6" t="s">
        <v>224</v>
      </c>
      <c r="E19" s="6" t="s">
        <v>2351</v>
      </c>
    </row>
    <row r="20" spans="1:5" x14ac:dyDescent="0.25">
      <c r="A20" t="s">
        <v>428</v>
      </c>
      <c r="B20" s="6" t="s">
        <v>2352</v>
      </c>
      <c r="C20" s="6" t="s">
        <v>2353</v>
      </c>
      <c r="D20" s="6" t="s">
        <v>224</v>
      </c>
      <c r="E20" s="6" t="s">
        <v>224</v>
      </c>
    </row>
    <row r="21" spans="1:5" x14ac:dyDescent="0.25">
      <c r="A21" t="s">
        <v>432</v>
      </c>
      <c r="B21" s="6" t="s">
        <v>983</v>
      </c>
      <c r="C21" s="6" t="s">
        <v>728</v>
      </c>
      <c r="D21" s="6" t="s">
        <v>2127</v>
      </c>
      <c r="E21" s="6" t="s">
        <v>2354</v>
      </c>
    </row>
    <row r="22" spans="1:5" x14ac:dyDescent="0.25">
      <c r="A22" t="s">
        <v>437</v>
      </c>
      <c r="B22" s="6" t="s">
        <v>2355</v>
      </c>
      <c r="C22" s="6" t="s">
        <v>346</v>
      </c>
      <c r="D22" s="6" t="s">
        <v>2208</v>
      </c>
      <c r="E22" s="6" t="s">
        <v>279</v>
      </c>
    </row>
    <row r="23" spans="1:5" x14ac:dyDescent="0.25">
      <c r="A23" t="s">
        <v>444</v>
      </c>
      <c r="B23" t="s">
        <v>2356</v>
      </c>
      <c r="C23" t="s">
        <v>2357</v>
      </c>
      <c r="D23" t="s">
        <v>224</v>
      </c>
      <c r="E23" t="s">
        <v>224</v>
      </c>
    </row>
    <row r="24" spans="1:5" x14ac:dyDescent="0.25">
      <c r="A24" s="4" t="s">
        <v>450</v>
      </c>
      <c r="B24" s="4" t="s">
        <v>2314</v>
      </c>
      <c r="C24" s="4" t="s">
        <v>2315</v>
      </c>
      <c r="D24" s="4" t="s">
        <v>2225</v>
      </c>
      <c r="E24" s="4" t="s">
        <v>453</v>
      </c>
    </row>
    <row r="26" spans="1:5" x14ac:dyDescent="0.25">
      <c r="A26" t="s">
        <v>289</v>
      </c>
    </row>
    <row r="27" spans="1:5" x14ac:dyDescent="0.25">
      <c r="A27" t="s">
        <v>456</v>
      </c>
    </row>
    <row r="28" spans="1:5" x14ac:dyDescent="0.25">
      <c r="A28" t="s">
        <v>2317</v>
      </c>
    </row>
    <row r="29" spans="1:5" x14ac:dyDescent="0.25">
      <c r="A29" t="s">
        <v>980</v>
      </c>
    </row>
    <row r="31" spans="1:5" x14ac:dyDescent="0.25">
      <c r="A31" t="s">
        <v>297</v>
      </c>
    </row>
    <row r="32" spans="1:5" x14ac:dyDescent="0.25">
      <c r="A32" t="s">
        <v>2358</v>
      </c>
    </row>
    <row r="33" spans="1:1" x14ac:dyDescent="0.25">
      <c r="A33" t="s">
        <v>2319</v>
      </c>
    </row>
    <row r="34" spans="1:1" x14ac:dyDescent="0.25">
      <c r="A34" t="s">
        <v>459</v>
      </c>
    </row>
    <row r="36" spans="1:1" x14ac:dyDescent="0.25">
      <c r="A36" t="s">
        <v>460</v>
      </c>
    </row>
    <row r="37" spans="1:1" x14ac:dyDescent="0.25">
      <c r="A37" t="s">
        <v>461</v>
      </c>
    </row>
  </sheetData>
  <pageMargins left="0.7" right="0.7" top="0.75" bottom="0.75" header="0.3" footer="0.3"/>
  <pageSetup paperSize="9" orientation="portrait" horizontalDpi="300" verticalDpi="30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F37"/>
  <sheetViews>
    <sheetView workbookViewId="0"/>
  </sheetViews>
  <sheetFormatPr defaultColWidth="11.42578125" defaultRowHeight="15" x14ac:dyDescent="0.25"/>
  <cols>
    <col min="1" max="1" width="54.7109375" customWidth="1"/>
    <col min="2" max="5" width="22.7109375" customWidth="1"/>
  </cols>
  <sheetData>
    <row r="1" spans="1:6" x14ac:dyDescent="0.25">
      <c r="A1" s="4" t="s">
        <v>95</v>
      </c>
      <c r="B1" s="6"/>
      <c r="C1" s="6"/>
      <c r="D1" s="6"/>
      <c r="E1" s="6"/>
      <c r="F1" s="1" t="str">
        <f>HYPERLINK("#'INDEX'!A1", "Back to INDEX")</f>
        <v>Back to INDEX</v>
      </c>
    </row>
    <row r="2" spans="1:6" ht="51" x14ac:dyDescent="0.25">
      <c r="A2" s="3" t="s">
        <v>204</v>
      </c>
      <c r="B2" s="5" t="s">
        <v>2335</v>
      </c>
      <c r="C2" s="5" t="s">
        <v>2336</v>
      </c>
      <c r="D2" s="5" t="s">
        <v>2337</v>
      </c>
      <c r="E2" s="5" t="s">
        <v>2338</v>
      </c>
    </row>
    <row r="3" spans="1:6" x14ac:dyDescent="0.25">
      <c r="A3" t="s">
        <v>326</v>
      </c>
      <c r="B3" s="6" t="s">
        <v>2359</v>
      </c>
      <c r="C3" s="6" t="s">
        <v>2091</v>
      </c>
      <c r="D3" s="6" t="s">
        <v>2124</v>
      </c>
      <c r="E3" s="6" t="s">
        <v>2360</v>
      </c>
    </row>
    <row r="4" spans="1:6" x14ac:dyDescent="0.25">
      <c r="A4" t="s">
        <v>331</v>
      </c>
      <c r="B4" s="6" t="s">
        <v>2361</v>
      </c>
      <c r="C4" s="6" t="s">
        <v>2362</v>
      </c>
      <c r="D4" s="6" t="s">
        <v>2363</v>
      </c>
      <c r="E4" s="6" t="s">
        <v>2136</v>
      </c>
    </row>
    <row r="5" spans="1:6" x14ac:dyDescent="0.25">
      <c r="A5" t="s">
        <v>337</v>
      </c>
      <c r="B5" s="6" t="s">
        <v>2364</v>
      </c>
      <c r="C5" s="6" t="s">
        <v>2365</v>
      </c>
      <c r="D5" s="6" t="s">
        <v>2116</v>
      </c>
      <c r="E5" s="6" t="s">
        <v>2366</v>
      </c>
    </row>
    <row r="6" spans="1:6" x14ac:dyDescent="0.25">
      <c r="A6" t="s">
        <v>344</v>
      </c>
      <c r="B6" s="6" t="s">
        <v>2253</v>
      </c>
      <c r="C6" s="6" t="s">
        <v>2367</v>
      </c>
      <c r="D6" s="6" t="s">
        <v>2142</v>
      </c>
      <c r="E6" s="6" t="s">
        <v>2257</v>
      </c>
    </row>
    <row r="7" spans="1:6" x14ac:dyDescent="0.25">
      <c r="A7" t="s">
        <v>350</v>
      </c>
      <c r="B7" s="6" t="s">
        <v>2368</v>
      </c>
      <c r="C7" s="6" t="s">
        <v>2369</v>
      </c>
      <c r="D7" s="6" t="s">
        <v>2058</v>
      </c>
      <c r="E7" s="6" t="s">
        <v>2116</v>
      </c>
    </row>
    <row r="8" spans="1:6" x14ac:dyDescent="0.25">
      <c r="A8" t="s">
        <v>357</v>
      </c>
      <c r="B8" s="6" t="s">
        <v>2370</v>
      </c>
      <c r="C8" s="6" t="s">
        <v>2008</v>
      </c>
      <c r="D8" s="6" t="s">
        <v>2130</v>
      </c>
      <c r="E8" s="6" t="s">
        <v>2129</v>
      </c>
    </row>
    <row r="9" spans="1:6" x14ac:dyDescent="0.25">
      <c r="A9" t="s">
        <v>364</v>
      </c>
      <c r="B9" s="6" t="s">
        <v>276</v>
      </c>
      <c r="C9" s="6" t="s">
        <v>1919</v>
      </c>
      <c r="D9" s="6" t="s">
        <v>224</v>
      </c>
      <c r="E9" s="6" t="s">
        <v>224</v>
      </c>
    </row>
    <row r="10" spans="1:6" x14ac:dyDescent="0.25">
      <c r="A10" t="s">
        <v>371</v>
      </c>
      <c r="B10" s="6" t="s">
        <v>2371</v>
      </c>
      <c r="C10" s="6" t="s">
        <v>532</v>
      </c>
      <c r="D10" s="6" t="s">
        <v>224</v>
      </c>
      <c r="E10" s="6" t="s">
        <v>2372</v>
      </c>
    </row>
    <row r="11" spans="1:6" x14ac:dyDescent="0.25">
      <c r="A11" t="s">
        <v>377</v>
      </c>
      <c r="B11" s="6" t="s">
        <v>224</v>
      </c>
      <c r="C11" s="6" t="s">
        <v>224</v>
      </c>
      <c r="D11" s="6" t="s">
        <v>224</v>
      </c>
      <c r="E11" s="6" t="s">
        <v>224</v>
      </c>
    </row>
    <row r="12" spans="1:6" x14ac:dyDescent="0.25">
      <c r="A12" t="s">
        <v>384</v>
      </c>
      <c r="B12" s="6" t="s">
        <v>224</v>
      </c>
      <c r="C12" s="6" t="s">
        <v>2262</v>
      </c>
      <c r="D12" s="6" t="s">
        <v>224</v>
      </c>
      <c r="E12" s="6" t="s">
        <v>224</v>
      </c>
    </row>
    <row r="13" spans="1:6" x14ac:dyDescent="0.25">
      <c r="A13" t="s">
        <v>389</v>
      </c>
      <c r="B13" s="6" t="s">
        <v>224</v>
      </c>
      <c r="C13" s="6" t="s">
        <v>224</v>
      </c>
      <c r="D13" s="6" t="s">
        <v>204</v>
      </c>
      <c r="E13" s="6" t="s">
        <v>204</v>
      </c>
    </row>
    <row r="14" spans="1:6" x14ac:dyDescent="0.25">
      <c r="A14" t="s">
        <v>394</v>
      </c>
      <c r="B14" s="6" t="s">
        <v>2373</v>
      </c>
      <c r="C14" s="6" t="s">
        <v>2103</v>
      </c>
      <c r="D14" s="6" t="s">
        <v>224</v>
      </c>
      <c r="E14" s="6" t="s">
        <v>224</v>
      </c>
    </row>
    <row r="15" spans="1:6" x14ac:dyDescent="0.25">
      <c r="A15" t="s">
        <v>400</v>
      </c>
      <c r="B15" s="6" t="s">
        <v>2152</v>
      </c>
      <c r="C15" s="6" t="s">
        <v>2113</v>
      </c>
      <c r="D15" s="6" t="s">
        <v>2267</v>
      </c>
      <c r="E15" s="6" t="s">
        <v>2102</v>
      </c>
    </row>
    <row r="16" spans="1:6" x14ac:dyDescent="0.25">
      <c r="A16" t="s">
        <v>403</v>
      </c>
      <c r="B16" s="6" t="s">
        <v>2016</v>
      </c>
      <c r="C16" s="6" t="s">
        <v>2374</v>
      </c>
      <c r="D16" s="6" t="s">
        <v>2058</v>
      </c>
      <c r="E16" s="6" t="s">
        <v>1584</v>
      </c>
    </row>
    <row r="17" spans="1:5" x14ac:dyDescent="0.25">
      <c r="A17" t="s">
        <v>409</v>
      </c>
      <c r="B17" s="6" t="s">
        <v>2375</v>
      </c>
      <c r="C17" s="6" t="s">
        <v>887</v>
      </c>
      <c r="D17" s="6" t="s">
        <v>2142</v>
      </c>
      <c r="E17" s="6" t="s">
        <v>2263</v>
      </c>
    </row>
    <row r="18" spans="1:5" x14ac:dyDescent="0.25">
      <c r="A18" t="s">
        <v>415</v>
      </c>
      <c r="B18" s="6" t="s">
        <v>2007</v>
      </c>
      <c r="C18" s="6" t="s">
        <v>885</v>
      </c>
      <c r="D18" s="6" t="s">
        <v>2083</v>
      </c>
      <c r="E18" s="6" t="s">
        <v>288</v>
      </c>
    </row>
    <row r="19" spans="1:5" x14ac:dyDescent="0.25">
      <c r="A19" t="s">
        <v>421</v>
      </c>
      <c r="B19" s="6" t="s">
        <v>2152</v>
      </c>
      <c r="C19" s="6" t="s">
        <v>2357</v>
      </c>
      <c r="D19" s="6" t="s">
        <v>224</v>
      </c>
      <c r="E19" s="6" t="s">
        <v>224</v>
      </c>
    </row>
    <row r="20" spans="1:5" x14ac:dyDescent="0.25">
      <c r="A20" t="s">
        <v>428</v>
      </c>
      <c r="B20" s="6" t="s">
        <v>2376</v>
      </c>
      <c r="C20" s="6" t="s">
        <v>2377</v>
      </c>
      <c r="D20" s="6" t="s">
        <v>2247</v>
      </c>
      <c r="E20" s="6" t="s">
        <v>453</v>
      </c>
    </row>
    <row r="21" spans="1:5" x14ac:dyDescent="0.25">
      <c r="A21" t="s">
        <v>432</v>
      </c>
      <c r="B21" s="6" t="s">
        <v>2378</v>
      </c>
      <c r="C21" s="6" t="s">
        <v>805</v>
      </c>
      <c r="D21" s="6" t="s">
        <v>224</v>
      </c>
      <c r="E21" s="6" t="s">
        <v>2259</v>
      </c>
    </row>
    <row r="22" spans="1:5" x14ac:dyDescent="0.25">
      <c r="A22" t="s">
        <v>437</v>
      </c>
      <c r="B22" s="6" t="s">
        <v>686</v>
      </c>
      <c r="C22" s="6" t="s">
        <v>433</v>
      </c>
      <c r="D22" s="6" t="s">
        <v>2332</v>
      </c>
      <c r="E22" s="6" t="s">
        <v>2259</v>
      </c>
    </row>
    <row r="23" spans="1:5" x14ac:dyDescent="0.25">
      <c r="A23" t="s">
        <v>444</v>
      </c>
      <c r="B23" t="s">
        <v>224</v>
      </c>
      <c r="C23" t="s">
        <v>224</v>
      </c>
      <c r="D23" t="s">
        <v>224</v>
      </c>
      <c r="E23" t="s">
        <v>224</v>
      </c>
    </row>
    <row r="24" spans="1:5" x14ac:dyDescent="0.25">
      <c r="A24" s="4" t="s">
        <v>450</v>
      </c>
      <c r="B24" s="4" t="s">
        <v>2327</v>
      </c>
      <c r="C24" s="4" t="s">
        <v>2328</v>
      </c>
      <c r="D24" s="4" t="s">
        <v>2263</v>
      </c>
      <c r="E24" s="4" t="s">
        <v>2118</v>
      </c>
    </row>
    <row r="26" spans="1:5" x14ac:dyDescent="0.25">
      <c r="A26" t="s">
        <v>289</v>
      </c>
    </row>
    <row r="27" spans="1:5" x14ac:dyDescent="0.25">
      <c r="A27" t="s">
        <v>537</v>
      </c>
    </row>
    <row r="28" spans="1:5" x14ac:dyDescent="0.25">
      <c r="A28" t="s">
        <v>2317</v>
      </c>
    </row>
    <row r="29" spans="1:5" x14ac:dyDescent="0.25">
      <c r="A29" t="s">
        <v>980</v>
      </c>
    </row>
    <row r="31" spans="1:5" x14ac:dyDescent="0.25">
      <c r="A31" t="s">
        <v>297</v>
      </c>
    </row>
    <row r="32" spans="1:5" x14ac:dyDescent="0.25">
      <c r="A32" t="s">
        <v>2358</v>
      </c>
    </row>
    <row r="33" spans="1:1" x14ac:dyDescent="0.25">
      <c r="A33" t="s">
        <v>2319</v>
      </c>
    </row>
    <row r="34" spans="1:1" x14ac:dyDescent="0.25">
      <c r="A34" t="s">
        <v>459</v>
      </c>
    </row>
    <row r="36" spans="1:1" x14ac:dyDescent="0.25">
      <c r="A36" t="s">
        <v>460</v>
      </c>
    </row>
    <row r="37" spans="1:1" x14ac:dyDescent="0.25">
      <c r="A37" t="s">
        <v>461</v>
      </c>
    </row>
  </sheetData>
  <pageMargins left="0.7" right="0.7" top="0.75" bottom="0.75" header="0.3" footer="0.3"/>
  <pageSetup paperSize="9" orientation="portrait" horizontalDpi="300" verticalDpi="30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F37"/>
  <sheetViews>
    <sheetView workbookViewId="0"/>
  </sheetViews>
  <sheetFormatPr defaultColWidth="11.42578125" defaultRowHeight="15" x14ac:dyDescent="0.25"/>
  <cols>
    <col min="1" max="1" width="54.7109375" customWidth="1"/>
    <col min="2" max="5" width="22.7109375" customWidth="1"/>
  </cols>
  <sheetData>
    <row r="1" spans="1:6" x14ac:dyDescent="0.25">
      <c r="A1" s="4" t="s">
        <v>96</v>
      </c>
      <c r="B1" s="6"/>
      <c r="C1" s="6"/>
      <c r="D1" s="6"/>
      <c r="E1" s="6"/>
      <c r="F1" s="1" t="str">
        <f>HYPERLINK("#'INDEX'!A1", "Back to INDEX")</f>
        <v>Back to INDEX</v>
      </c>
    </row>
    <row r="2" spans="1:6" ht="51" x14ac:dyDescent="0.25">
      <c r="A2" s="3" t="s">
        <v>204</v>
      </c>
      <c r="B2" s="5" t="s">
        <v>2335</v>
      </c>
      <c r="C2" s="5" t="s">
        <v>2336</v>
      </c>
      <c r="D2" s="5" t="s">
        <v>2337</v>
      </c>
      <c r="E2" s="5" t="s">
        <v>2338</v>
      </c>
    </row>
    <row r="3" spans="1:6" x14ac:dyDescent="0.25">
      <c r="A3" t="s">
        <v>326</v>
      </c>
      <c r="B3" s="6" t="s">
        <v>1918</v>
      </c>
      <c r="C3" s="6" t="s">
        <v>2379</v>
      </c>
      <c r="D3" s="6" t="s">
        <v>2258</v>
      </c>
      <c r="E3" s="6" t="s">
        <v>2331</v>
      </c>
    </row>
    <row r="4" spans="1:6" x14ac:dyDescent="0.25">
      <c r="A4" t="s">
        <v>331</v>
      </c>
      <c r="B4" s="6" t="s">
        <v>317</v>
      </c>
      <c r="C4" s="6" t="s">
        <v>2380</v>
      </c>
      <c r="D4" s="6" t="s">
        <v>224</v>
      </c>
      <c r="E4" s="6" t="s">
        <v>224</v>
      </c>
    </row>
    <row r="5" spans="1:6" x14ac:dyDescent="0.25">
      <c r="A5" t="s">
        <v>337</v>
      </c>
      <c r="B5" s="6" t="s">
        <v>2381</v>
      </c>
      <c r="C5" s="6" t="s">
        <v>2382</v>
      </c>
      <c r="D5" s="6" t="s">
        <v>2104</v>
      </c>
      <c r="E5" s="6" t="s">
        <v>1410</v>
      </c>
    </row>
    <row r="6" spans="1:6" x14ac:dyDescent="0.25">
      <c r="A6" t="s">
        <v>344</v>
      </c>
      <c r="B6" s="6" t="s">
        <v>224</v>
      </c>
      <c r="C6" s="6" t="s">
        <v>2253</v>
      </c>
      <c r="D6" s="6" t="s">
        <v>224</v>
      </c>
      <c r="E6" s="6" t="s">
        <v>224</v>
      </c>
    </row>
    <row r="7" spans="1:6" x14ac:dyDescent="0.25">
      <c r="A7" t="s">
        <v>350</v>
      </c>
      <c r="B7" s="6" t="s">
        <v>2070</v>
      </c>
      <c r="C7" s="6" t="s">
        <v>2266</v>
      </c>
      <c r="D7" s="6" t="s">
        <v>2383</v>
      </c>
      <c r="E7" s="6" t="s">
        <v>2384</v>
      </c>
    </row>
    <row r="8" spans="1:6" x14ac:dyDescent="0.25">
      <c r="A8" t="s">
        <v>357</v>
      </c>
      <c r="B8" s="6" t="s">
        <v>2202</v>
      </c>
      <c r="C8" s="6" t="s">
        <v>2085</v>
      </c>
      <c r="D8" s="6" t="s">
        <v>224</v>
      </c>
      <c r="E8" s="6" t="s">
        <v>277</v>
      </c>
    </row>
    <row r="9" spans="1:6" x14ac:dyDescent="0.25">
      <c r="A9" t="s">
        <v>364</v>
      </c>
      <c r="B9" s="6" t="s">
        <v>2323</v>
      </c>
      <c r="C9" s="6" t="s">
        <v>2125</v>
      </c>
      <c r="D9" s="6" t="s">
        <v>224</v>
      </c>
      <c r="E9" s="6" t="s">
        <v>224</v>
      </c>
    </row>
    <row r="10" spans="1:6" x14ac:dyDescent="0.25">
      <c r="A10" t="s">
        <v>371</v>
      </c>
      <c r="B10" s="6" t="s">
        <v>224</v>
      </c>
      <c r="C10" s="6" t="s">
        <v>224</v>
      </c>
      <c r="D10" s="6" t="s">
        <v>204</v>
      </c>
      <c r="E10" s="6" t="s">
        <v>204</v>
      </c>
    </row>
    <row r="11" spans="1:6" x14ac:dyDescent="0.25">
      <c r="A11" t="s">
        <v>377</v>
      </c>
      <c r="B11" s="6" t="s">
        <v>224</v>
      </c>
      <c r="C11" s="6" t="s">
        <v>224</v>
      </c>
      <c r="D11" s="6" t="s">
        <v>204</v>
      </c>
      <c r="E11" s="6" t="s">
        <v>224</v>
      </c>
    </row>
    <row r="12" spans="1:6" x14ac:dyDescent="0.25">
      <c r="A12" t="s">
        <v>384</v>
      </c>
      <c r="B12" s="6" t="s">
        <v>224</v>
      </c>
      <c r="C12" s="6" t="s">
        <v>224</v>
      </c>
      <c r="D12" s="6" t="s">
        <v>224</v>
      </c>
      <c r="E12" s="6" t="s">
        <v>224</v>
      </c>
    </row>
    <row r="13" spans="1:6" x14ac:dyDescent="0.25">
      <c r="A13" t="s">
        <v>389</v>
      </c>
      <c r="B13" s="6" t="s">
        <v>224</v>
      </c>
      <c r="C13" s="6" t="s">
        <v>224</v>
      </c>
      <c r="D13" s="6" t="s">
        <v>224</v>
      </c>
      <c r="E13" s="6" t="s">
        <v>224</v>
      </c>
    </row>
    <row r="14" spans="1:6" x14ac:dyDescent="0.25">
      <c r="A14" t="s">
        <v>394</v>
      </c>
      <c r="B14" s="6" t="s">
        <v>224</v>
      </c>
      <c r="C14" s="6" t="s">
        <v>224</v>
      </c>
      <c r="D14" s="6" t="s">
        <v>204</v>
      </c>
      <c r="E14" s="6" t="s">
        <v>204</v>
      </c>
    </row>
    <row r="15" spans="1:6" x14ac:dyDescent="0.25">
      <c r="A15" t="s">
        <v>400</v>
      </c>
      <c r="B15" s="6" t="s">
        <v>2148</v>
      </c>
      <c r="C15" s="6" t="s">
        <v>2093</v>
      </c>
      <c r="D15" s="6" t="s">
        <v>224</v>
      </c>
      <c r="E15" s="6" t="s">
        <v>224</v>
      </c>
    </row>
    <row r="16" spans="1:6" x14ac:dyDescent="0.25">
      <c r="A16" t="s">
        <v>403</v>
      </c>
      <c r="B16" s="6" t="s">
        <v>2282</v>
      </c>
      <c r="C16" s="6" t="s">
        <v>2254</v>
      </c>
      <c r="D16" s="6" t="s">
        <v>533</v>
      </c>
      <c r="E16" s="6" t="s">
        <v>286</v>
      </c>
    </row>
    <row r="17" spans="1:5" x14ac:dyDescent="0.25">
      <c r="A17" t="s">
        <v>409</v>
      </c>
      <c r="B17" s="6" t="s">
        <v>2385</v>
      </c>
      <c r="C17" s="6" t="s">
        <v>2085</v>
      </c>
      <c r="D17" s="6" t="s">
        <v>2332</v>
      </c>
      <c r="E17" s="6" t="s">
        <v>2386</v>
      </c>
    </row>
    <row r="18" spans="1:5" x14ac:dyDescent="0.25">
      <c r="A18" t="s">
        <v>415</v>
      </c>
      <c r="B18" s="6" t="s">
        <v>224</v>
      </c>
      <c r="C18" s="6" t="s">
        <v>224</v>
      </c>
      <c r="D18" s="6" t="s">
        <v>224</v>
      </c>
      <c r="E18" s="6" t="s">
        <v>224</v>
      </c>
    </row>
    <row r="19" spans="1:5" x14ac:dyDescent="0.25">
      <c r="A19" t="s">
        <v>421</v>
      </c>
      <c r="B19" s="6" t="s">
        <v>224</v>
      </c>
      <c r="C19" s="6" t="s">
        <v>224</v>
      </c>
      <c r="D19" s="6" t="s">
        <v>224</v>
      </c>
      <c r="E19" s="6" t="s">
        <v>224</v>
      </c>
    </row>
    <row r="20" spans="1:5" x14ac:dyDescent="0.25">
      <c r="A20" t="s">
        <v>428</v>
      </c>
      <c r="B20" s="6" t="s">
        <v>224</v>
      </c>
      <c r="C20" s="6" t="s">
        <v>224</v>
      </c>
      <c r="D20" s="6" t="s">
        <v>224</v>
      </c>
      <c r="E20" s="6" t="s">
        <v>224</v>
      </c>
    </row>
    <row r="21" spans="1:5" x14ac:dyDescent="0.25">
      <c r="A21" t="s">
        <v>432</v>
      </c>
      <c r="B21" s="6" t="s">
        <v>224</v>
      </c>
      <c r="C21" s="6" t="s">
        <v>2387</v>
      </c>
      <c r="D21" s="6" t="s">
        <v>224</v>
      </c>
      <c r="E21" s="6" t="s">
        <v>224</v>
      </c>
    </row>
    <row r="22" spans="1:5" x14ac:dyDescent="0.25">
      <c r="A22" t="s">
        <v>437</v>
      </c>
      <c r="B22" s="6" t="s">
        <v>224</v>
      </c>
      <c r="C22" s="6" t="s">
        <v>224</v>
      </c>
      <c r="D22" s="6" t="s">
        <v>224</v>
      </c>
      <c r="E22" s="6" t="s">
        <v>224</v>
      </c>
    </row>
    <row r="23" spans="1:5" x14ac:dyDescent="0.25">
      <c r="A23" t="s">
        <v>444</v>
      </c>
      <c r="B23" t="s">
        <v>224</v>
      </c>
      <c r="C23" t="s">
        <v>224</v>
      </c>
      <c r="D23" t="s">
        <v>204</v>
      </c>
      <c r="E23" t="s">
        <v>204</v>
      </c>
    </row>
    <row r="24" spans="1:5" x14ac:dyDescent="0.25">
      <c r="A24" s="4" t="s">
        <v>450</v>
      </c>
      <c r="B24" s="4" t="s">
        <v>2333</v>
      </c>
      <c r="C24" s="4" t="s">
        <v>2245</v>
      </c>
      <c r="D24" s="4" t="s">
        <v>2332</v>
      </c>
      <c r="E24" s="4" t="s">
        <v>2280</v>
      </c>
    </row>
    <row r="26" spans="1:5" x14ac:dyDescent="0.25">
      <c r="A26" t="s">
        <v>289</v>
      </c>
    </row>
    <row r="27" spans="1:5" x14ac:dyDescent="0.25">
      <c r="A27" t="s">
        <v>570</v>
      </c>
    </row>
    <row r="28" spans="1:5" x14ac:dyDescent="0.25">
      <c r="A28" t="s">
        <v>2317</v>
      </c>
    </row>
    <row r="29" spans="1:5" x14ac:dyDescent="0.25">
      <c r="A29" t="s">
        <v>980</v>
      </c>
    </row>
    <row r="31" spans="1:5" x14ac:dyDescent="0.25">
      <c r="A31" t="s">
        <v>297</v>
      </c>
    </row>
    <row r="32" spans="1:5" x14ac:dyDescent="0.25">
      <c r="A32" t="s">
        <v>2358</v>
      </c>
    </row>
    <row r="33" spans="1:1" x14ac:dyDescent="0.25">
      <c r="A33" t="s">
        <v>2319</v>
      </c>
    </row>
    <row r="34" spans="1:1" x14ac:dyDescent="0.25">
      <c r="A34" t="s">
        <v>459</v>
      </c>
    </row>
    <row r="36" spans="1:1" x14ac:dyDescent="0.25">
      <c r="A36" t="s">
        <v>460</v>
      </c>
    </row>
    <row r="37" spans="1:1" x14ac:dyDescent="0.25">
      <c r="A37" t="s">
        <v>461</v>
      </c>
    </row>
  </sheetData>
  <pageMargins left="0.7" right="0.7" top="0.75" bottom="0.75" header="0.3" footer="0.3"/>
  <pageSetup paperSize="9" orientation="portrait" horizontalDpi="300" verticalDpi="30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H36"/>
  <sheetViews>
    <sheetView workbookViewId="0"/>
  </sheetViews>
  <sheetFormatPr defaultColWidth="11.42578125" defaultRowHeight="15" x14ac:dyDescent="0.25"/>
  <cols>
    <col min="1" max="1" width="54.7109375" customWidth="1"/>
    <col min="2" max="7" width="30.7109375" customWidth="1"/>
  </cols>
  <sheetData>
    <row r="1" spans="1:8" x14ac:dyDescent="0.25">
      <c r="A1" s="4" t="s">
        <v>98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x14ac:dyDescent="0.25">
      <c r="A2" s="3" t="s">
        <v>204</v>
      </c>
      <c r="B2" s="5" t="s">
        <v>680</v>
      </c>
      <c r="C2" s="5" t="s">
        <v>681</v>
      </c>
      <c r="D2" s="5" t="s">
        <v>682</v>
      </c>
      <c r="E2" s="5" t="s">
        <v>683</v>
      </c>
      <c r="F2" s="5" t="s">
        <v>684</v>
      </c>
      <c r="G2" s="5" t="s">
        <v>685</v>
      </c>
    </row>
    <row r="3" spans="1:8" x14ac:dyDescent="0.25">
      <c r="A3" t="s">
        <v>326</v>
      </c>
      <c r="B3" s="6" t="s">
        <v>433</v>
      </c>
      <c r="C3" s="6" t="s">
        <v>2388</v>
      </c>
      <c r="D3" s="6" t="s">
        <v>2365</v>
      </c>
      <c r="E3" s="6" t="s">
        <v>901</v>
      </c>
      <c r="F3" s="6" t="s">
        <v>328</v>
      </c>
      <c r="G3" s="6" t="s">
        <v>793</v>
      </c>
    </row>
    <row r="4" spans="1:8" x14ac:dyDescent="0.25">
      <c r="A4" t="s">
        <v>331</v>
      </c>
      <c r="B4" s="6" t="s">
        <v>2140</v>
      </c>
      <c r="C4" s="6" t="s">
        <v>2039</v>
      </c>
      <c r="D4" s="6" t="s">
        <v>2389</v>
      </c>
      <c r="E4" s="6" t="s">
        <v>442</v>
      </c>
      <c r="F4" s="6" t="s">
        <v>462</v>
      </c>
      <c r="G4" s="6" t="s">
        <v>909</v>
      </c>
    </row>
    <row r="5" spans="1:8" x14ac:dyDescent="0.25">
      <c r="A5" t="s">
        <v>337</v>
      </c>
      <c r="B5" s="6" t="s">
        <v>285</v>
      </c>
      <c r="C5" s="6" t="s">
        <v>2390</v>
      </c>
      <c r="D5" s="6" t="s">
        <v>2391</v>
      </c>
      <c r="E5" s="6" t="s">
        <v>896</v>
      </c>
      <c r="F5" s="6" t="s">
        <v>519</v>
      </c>
      <c r="G5" s="6" t="s">
        <v>831</v>
      </c>
    </row>
    <row r="6" spans="1:8" x14ac:dyDescent="0.25">
      <c r="A6" t="s">
        <v>344</v>
      </c>
      <c r="B6" s="6" t="s">
        <v>2392</v>
      </c>
      <c r="C6" s="6" t="s">
        <v>2393</v>
      </c>
      <c r="D6" s="6" t="s">
        <v>2369</v>
      </c>
      <c r="E6" s="6" t="s">
        <v>578</v>
      </c>
      <c r="F6" s="6" t="s">
        <v>837</v>
      </c>
      <c r="G6" s="6" t="s">
        <v>818</v>
      </c>
    </row>
    <row r="7" spans="1:8" x14ac:dyDescent="0.25">
      <c r="A7" t="s">
        <v>350</v>
      </c>
      <c r="B7" s="6" t="s">
        <v>2375</v>
      </c>
      <c r="C7" s="6" t="s">
        <v>2394</v>
      </c>
      <c r="D7" s="6" t="s">
        <v>2395</v>
      </c>
      <c r="E7" s="6" t="s">
        <v>739</v>
      </c>
      <c r="F7" s="6" t="s">
        <v>435</v>
      </c>
      <c r="G7" s="6" t="s">
        <v>347</v>
      </c>
    </row>
    <row r="8" spans="1:8" x14ac:dyDescent="0.25">
      <c r="A8" t="s">
        <v>357</v>
      </c>
      <c r="B8" s="6" t="s">
        <v>2163</v>
      </c>
      <c r="C8" s="6" t="s">
        <v>2385</v>
      </c>
      <c r="D8" s="6" t="s">
        <v>2396</v>
      </c>
      <c r="E8" s="6" t="s">
        <v>2397</v>
      </c>
      <c r="F8" s="6" t="s">
        <v>445</v>
      </c>
      <c r="G8" s="6" t="s">
        <v>311</v>
      </c>
    </row>
    <row r="9" spans="1:8" x14ac:dyDescent="0.25">
      <c r="A9" t="s">
        <v>364</v>
      </c>
      <c r="B9" s="6" t="s">
        <v>2129</v>
      </c>
      <c r="C9" s="6" t="s">
        <v>2259</v>
      </c>
      <c r="D9" s="6" t="s">
        <v>2054</v>
      </c>
      <c r="E9" s="6" t="s">
        <v>856</v>
      </c>
      <c r="F9" s="6" t="s">
        <v>713</v>
      </c>
      <c r="G9" s="6" t="s">
        <v>769</v>
      </c>
    </row>
    <row r="10" spans="1:8" x14ac:dyDescent="0.25">
      <c r="A10" t="s">
        <v>371</v>
      </c>
      <c r="B10" s="6" t="s">
        <v>2270</v>
      </c>
      <c r="C10" s="6" t="s">
        <v>2117</v>
      </c>
      <c r="D10" s="6" t="s">
        <v>2116</v>
      </c>
      <c r="E10" s="6" t="s">
        <v>260</v>
      </c>
      <c r="F10" s="6" t="s">
        <v>504</v>
      </c>
      <c r="G10" s="6" t="s">
        <v>255</v>
      </c>
    </row>
    <row r="11" spans="1:8" x14ac:dyDescent="0.25">
      <c r="A11" t="s">
        <v>377</v>
      </c>
      <c r="B11" s="6" t="s">
        <v>2298</v>
      </c>
      <c r="C11" s="6" t="s">
        <v>2360</v>
      </c>
      <c r="D11" s="6" t="s">
        <v>2398</v>
      </c>
      <c r="E11" s="6" t="s">
        <v>791</v>
      </c>
      <c r="F11" s="6" t="s">
        <v>362</v>
      </c>
      <c r="G11" s="6" t="s">
        <v>516</v>
      </c>
    </row>
    <row r="12" spans="1:8" x14ac:dyDescent="0.25">
      <c r="A12" t="s">
        <v>384</v>
      </c>
      <c r="B12" s="6" t="s">
        <v>224</v>
      </c>
      <c r="C12" s="6" t="s">
        <v>224</v>
      </c>
      <c r="D12" s="6" t="s">
        <v>1409</v>
      </c>
      <c r="E12" s="6" t="s">
        <v>224</v>
      </c>
      <c r="F12" s="6" t="s">
        <v>224</v>
      </c>
      <c r="G12" s="6" t="s">
        <v>380</v>
      </c>
    </row>
    <row r="13" spans="1:8" x14ac:dyDescent="0.25">
      <c r="A13" t="s">
        <v>389</v>
      </c>
      <c r="B13" s="6" t="s">
        <v>224</v>
      </c>
      <c r="C13" s="6" t="s">
        <v>2160</v>
      </c>
      <c r="D13" s="6" t="s">
        <v>2084</v>
      </c>
      <c r="E13" s="6" t="s">
        <v>224</v>
      </c>
      <c r="F13" s="6" t="s">
        <v>233</v>
      </c>
      <c r="G13" s="6" t="s">
        <v>708</v>
      </c>
    </row>
    <row r="14" spans="1:8" x14ac:dyDescent="0.25">
      <c r="A14" t="s">
        <v>394</v>
      </c>
      <c r="B14" s="6" t="s">
        <v>2097</v>
      </c>
      <c r="C14" s="6" t="s">
        <v>2205</v>
      </c>
      <c r="D14" s="6" t="s">
        <v>2228</v>
      </c>
      <c r="E14" s="6" t="s">
        <v>854</v>
      </c>
      <c r="F14" s="6" t="s">
        <v>673</v>
      </c>
      <c r="G14" s="6" t="s">
        <v>2399</v>
      </c>
    </row>
    <row r="15" spans="1:8" x14ac:dyDescent="0.25">
      <c r="A15" t="s">
        <v>400</v>
      </c>
      <c r="B15" s="6" t="s">
        <v>224</v>
      </c>
      <c r="C15" s="6" t="s">
        <v>2400</v>
      </c>
      <c r="D15" s="6" t="s">
        <v>2276</v>
      </c>
      <c r="E15" s="6" t="s">
        <v>224</v>
      </c>
      <c r="F15" s="6" t="s">
        <v>780</v>
      </c>
      <c r="G15" s="6" t="s">
        <v>538</v>
      </c>
    </row>
    <row r="16" spans="1:8" x14ac:dyDescent="0.25">
      <c r="A16" t="s">
        <v>403</v>
      </c>
      <c r="B16" s="6" t="s">
        <v>2166</v>
      </c>
      <c r="C16" s="6" t="s">
        <v>2401</v>
      </c>
      <c r="D16" s="6" t="s">
        <v>2402</v>
      </c>
      <c r="E16" s="6" t="s">
        <v>794</v>
      </c>
      <c r="F16" s="6" t="s">
        <v>695</v>
      </c>
      <c r="G16" s="6" t="s">
        <v>430</v>
      </c>
    </row>
    <row r="17" spans="1:7" x14ac:dyDescent="0.25">
      <c r="A17" t="s">
        <v>409</v>
      </c>
      <c r="B17" s="6" t="s">
        <v>2403</v>
      </c>
      <c r="C17" s="6" t="s">
        <v>728</v>
      </c>
      <c r="D17" s="6" t="s">
        <v>2273</v>
      </c>
      <c r="E17" s="6" t="s">
        <v>333</v>
      </c>
      <c r="F17" s="6" t="s">
        <v>555</v>
      </c>
      <c r="G17" s="6" t="s">
        <v>820</v>
      </c>
    </row>
    <row r="18" spans="1:7" x14ac:dyDescent="0.25">
      <c r="A18" t="s">
        <v>415</v>
      </c>
      <c r="B18" s="6" t="s">
        <v>1584</v>
      </c>
      <c r="C18" s="6" t="s">
        <v>1710</v>
      </c>
      <c r="D18" s="6" t="s">
        <v>2109</v>
      </c>
      <c r="E18" s="6" t="s">
        <v>368</v>
      </c>
      <c r="F18" s="6" t="s">
        <v>527</v>
      </c>
      <c r="G18" s="6" t="s">
        <v>666</v>
      </c>
    </row>
    <row r="19" spans="1:7" x14ac:dyDescent="0.25">
      <c r="A19" t="s">
        <v>421</v>
      </c>
      <c r="B19" s="6" t="s">
        <v>972</v>
      </c>
      <c r="C19" s="6" t="s">
        <v>2404</v>
      </c>
      <c r="D19" s="6" t="s">
        <v>2387</v>
      </c>
      <c r="E19" s="6" t="s">
        <v>830</v>
      </c>
      <c r="F19" s="6" t="s">
        <v>730</v>
      </c>
      <c r="G19" s="6" t="s">
        <v>429</v>
      </c>
    </row>
    <row r="20" spans="1:7" x14ac:dyDescent="0.25">
      <c r="A20" t="s">
        <v>428</v>
      </c>
      <c r="B20" s="6" t="s">
        <v>2085</v>
      </c>
      <c r="C20" s="6" t="s">
        <v>2378</v>
      </c>
      <c r="D20" s="6" t="s">
        <v>2405</v>
      </c>
      <c r="E20" s="6" t="s">
        <v>736</v>
      </c>
      <c r="F20" s="6" t="s">
        <v>340</v>
      </c>
      <c r="G20" s="6" t="s">
        <v>513</v>
      </c>
    </row>
    <row r="21" spans="1:7" x14ac:dyDescent="0.25">
      <c r="A21" t="s">
        <v>432</v>
      </c>
      <c r="B21" s="6" t="s">
        <v>2138</v>
      </c>
      <c r="C21" s="6" t="s">
        <v>2406</v>
      </c>
      <c r="D21" s="6" t="s">
        <v>2361</v>
      </c>
      <c r="E21" s="6" t="s">
        <v>411</v>
      </c>
      <c r="F21" s="6" t="s">
        <v>228</v>
      </c>
      <c r="G21" s="6" t="s">
        <v>579</v>
      </c>
    </row>
    <row r="22" spans="1:7" x14ac:dyDescent="0.25">
      <c r="A22" t="s">
        <v>437</v>
      </c>
      <c r="B22" s="6" t="s">
        <v>284</v>
      </c>
      <c r="C22" s="6" t="s">
        <v>2272</v>
      </c>
      <c r="D22" s="6" t="s">
        <v>2407</v>
      </c>
      <c r="E22" s="6" t="s">
        <v>629</v>
      </c>
      <c r="F22" s="6" t="s">
        <v>216</v>
      </c>
      <c r="G22" s="6" t="s">
        <v>509</v>
      </c>
    </row>
    <row r="23" spans="1:7" x14ac:dyDescent="0.25">
      <c r="A23" t="s">
        <v>444</v>
      </c>
      <c r="B23" t="s">
        <v>2160</v>
      </c>
      <c r="C23" t="s">
        <v>224</v>
      </c>
      <c r="D23" t="s">
        <v>2352</v>
      </c>
      <c r="E23" t="s">
        <v>233</v>
      </c>
      <c r="F23" t="s">
        <v>224</v>
      </c>
      <c r="G23" t="s">
        <v>341</v>
      </c>
    </row>
    <row r="24" spans="1:7" x14ac:dyDescent="0.25">
      <c r="A24" s="4" t="s">
        <v>450</v>
      </c>
      <c r="B24" s="4" t="s">
        <v>2080</v>
      </c>
      <c r="C24" s="4" t="s">
        <v>2408</v>
      </c>
      <c r="D24" s="4" t="s">
        <v>285</v>
      </c>
      <c r="E24" s="4" t="s">
        <v>844</v>
      </c>
      <c r="F24" s="4" t="s">
        <v>309</v>
      </c>
      <c r="G24" s="4" t="s">
        <v>896</v>
      </c>
    </row>
    <row r="26" spans="1:7" x14ac:dyDescent="0.25">
      <c r="A26" t="s">
        <v>289</v>
      </c>
    </row>
    <row r="27" spans="1:7" x14ac:dyDescent="0.25">
      <c r="A27" t="s">
        <v>456</v>
      </c>
    </row>
    <row r="28" spans="1:7" x14ac:dyDescent="0.25">
      <c r="A28" t="s">
        <v>587</v>
      </c>
    </row>
    <row r="29" spans="1:7" x14ac:dyDescent="0.25">
      <c r="A29" t="s">
        <v>588</v>
      </c>
    </row>
    <row r="31" spans="1:7" x14ac:dyDescent="0.25">
      <c r="A31" t="s">
        <v>297</v>
      </c>
    </row>
    <row r="32" spans="1:7" x14ac:dyDescent="0.25">
      <c r="A32" t="s">
        <v>302</v>
      </c>
    </row>
    <row r="33" spans="1:1" x14ac:dyDescent="0.25">
      <c r="A33" t="s">
        <v>459</v>
      </c>
    </row>
    <row r="35" spans="1:1" x14ac:dyDescent="0.25">
      <c r="A35" t="s">
        <v>460</v>
      </c>
    </row>
    <row r="36" spans="1:1" x14ac:dyDescent="0.25">
      <c r="A36" t="s">
        <v>461</v>
      </c>
    </row>
  </sheetData>
  <pageMargins left="0.7" right="0.7" top="0.75" bottom="0.75" header="0.3" footer="0.3"/>
  <pageSetup paperSize="9" orientation="portrait" horizontalDpi="300" verticalDpi="30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H36"/>
  <sheetViews>
    <sheetView workbookViewId="0"/>
  </sheetViews>
  <sheetFormatPr defaultColWidth="11.42578125" defaultRowHeight="15" x14ac:dyDescent="0.25"/>
  <cols>
    <col min="1" max="1" width="54.7109375" customWidth="1"/>
    <col min="2" max="7" width="30.7109375" customWidth="1"/>
  </cols>
  <sheetData>
    <row r="1" spans="1:8" x14ac:dyDescent="0.25">
      <c r="A1" s="4" t="s">
        <v>99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x14ac:dyDescent="0.25">
      <c r="A2" s="3" t="s">
        <v>204</v>
      </c>
      <c r="B2" s="5" t="s">
        <v>680</v>
      </c>
      <c r="C2" s="5" t="s">
        <v>681</v>
      </c>
      <c r="D2" s="5" t="s">
        <v>682</v>
      </c>
      <c r="E2" s="5" t="s">
        <v>683</v>
      </c>
      <c r="F2" s="5" t="s">
        <v>684</v>
      </c>
      <c r="G2" s="5" t="s">
        <v>685</v>
      </c>
    </row>
    <row r="3" spans="1:8" x14ac:dyDescent="0.25">
      <c r="A3" t="s">
        <v>326</v>
      </c>
      <c r="B3" s="6" t="s">
        <v>2084</v>
      </c>
      <c r="C3" s="6" t="s">
        <v>2409</v>
      </c>
      <c r="D3" s="6" t="s">
        <v>2410</v>
      </c>
      <c r="E3" s="6" t="s">
        <v>708</v>
      </c>
      <c r="F3" s="6" t="s">
        <v>515</v>
      </c>
      <c r="G3" s="6" t="s">
        <v>523</v>
      </c>
    </row>
    <row r="4" spans="1:8" x14ac:dyDescent="0.25">
      <c r="A4" t="s">
        <v>331</v>
      </c>
      <c r="B4" s="6" t="s">
        <v>2411</v>
      </c>
      <c r="C4" s="6" t="s">
        <v>2123</v>
      </c>
      <c r="D4" s="6" t="s">
        <v>2341</v>
      </c>
      <c r="E4" s="6" t="s">
        <v>953</v>
      </c>
      <c r="F4" s="6" t="s">
        <v>560</v>
      </c>
      <c r="G4" s="6" t="s">
        <v>905</v>
      </c>
    </row>
    <row r="5" spans="1:8" x14ac:dyDescent="0.25">
      <c r="A5" t="s">
        <v>337</v>
      </c>
      <c r="B5" s="6" t="s">
        <v>286</v>
      </c>
      <c r="C5" s="6" t="s">
        <v>2280</v>
      </c>
      <c r="D5" s="6" t="s">
        <v>2054</v>
      </c>
      <c r="E5" s="6" t="s">
        <v>381</v>
      </c>
      <c r="F5" s="6" t="s">
        <v>2412</v>
      </c>
      <c r="G5" s="6" t="s">
        <v>769</v>
      </c>
    </row>
    <row r="6" spans="1:8" x14ac:dyDescent="0.25">
      <c r="A6" t="s">
        <v>344</v>
      </c>
      <c r="B6" s="6" t="s">
        <v>2330</v>
      </c>
      <c r="C6" s="6" t="s">
        <v>2279</v>
      </c>
      <c r="D6" s="6" t="s">
        <v>2103</v>
      </c>
      <c r="E6" s="6" t="s">
        <v>254</v>
      </c>
      <c r="F6" s="6" t="s">
        <v>696</v>
      </c>
      <c r="G6" s="6" t="s">
        <v>383</v>
      </c>
    </row>
    <row r="7" spans="1:8" x14ac:dyDescent="0.25">
      <c r="A7" t="s">
        <v>350</v>
      </c>
      <c r="B7" s="6" t="s">
        <v>318</v>
      </c>
      <c r="C7" s="6" t="s">
        <v>2105</v>
      </c>
      <c r="D7" s="6" t="s">
        <v>2075</v>
      </c>
      <c r="E7" s="6" t="s">
        <v>449</v>
      </c>
      <c r="F7" s="6" t="s">
        <v>336</v>
      </c>
      <c r="G7" s="6" t="s">
        <v>508</v>
      </c>
    </row>
    <row r="8" spans="1:8" x14ac:dyDescent="0.25">
      <c r="A8" t="s">
        <v>357</v>
      </c>
      <c r="B8" s="6" t="s">
        <v>2413</v>
      </c>
      <c r="C8" s="6" t="s">
        <v>2131</v>
      </c>
      <c r="D8" s="6" t="s">
        <v>2055</v>
      </c>
      <c r="E8" s="6" t="s">
        <v>584</v>
      </c>
      <c r="F8" s="6" t="s">
        <v>374</v>
      </c>
      <c r="G8" s="6" t="s">
        <v>235</v>
      </c>
    </row>
    <row r="9" spans="1:8" x14ac:dyDescent="0.25">
      <c r="A9" t="s">
        <v>364</v>
      </c>
      <c r="B9" s="6" t="s">
        <v>2193</v>
      </c>
      <c r="C9" s="6" t="s">
        <v>2267</v>
      </c>
      <c r="D9" s="6" t="s">
        <v>2041</v>
      </c>
      <c r="E9" s="6" t="s">
        <v>548</v>
      </c>
      <c r="F9" s="6" t="s">
        <v>839</v>
      </c>
      <c r="G9" s="6" t="s">
        <v>474</v>
      </c>
    </row>
    <row r="10" spans="1:8" x14ac:dyDescent="0.25">
      <c r="A10" t="s">
        <v>371</v>
      </c>
      <c r="B10" s="6" t="s">
        <v>1584</v>
      </c>
      <c r="C10" s="6" t="s">
        <v>532</v>
      </c>
      <c r="D10" s="6" t="s">
        <v>1583</v>
      </c>
      <c r="E10" s="6" t="s">
        <v>368</v>
      </c>
      <c r="F10" s="6" t="s">
        <v>418</v>
      </c>
      <c r="G10" s="6" t="s">
        <v>489</v>
      </c>
    </row>
    <row r="11" spans="1:8" x14ac:dyDescent="0.25">
      <c r="A11" t="s">
        <v>377</v>
      </c>
      <c r="B11" s="6" t="s">
        <v>224</v>
      </c>
      <c r="C11" s="6" t="s">
        <v>224</v>
      </c>
      <c r="D11" s="6" t="s">
        <v>224</v>
      </c>
      <c r="E11" s="6" t="s">
        <v>224</v>
      </c>
      <c r="F11" s="6" t="s">
        <v>224</v>
      </c>
      <c r="G11" s="6" t="s">
        <v>224</v>
      </c>
    </row>
    <row r="12" spans="1:8" x14ac:dyDescent="0.25">
      <c r="A12" t="s">
        <v>384</v>
      </c>
      <c r="B12" s="6" t="s">
        <v>224</v>
      </c>
      <c r="C12" s="6" t="s">
        <v>224</v>
      </c>
      <c r="D12" s="6" t="s">
        <v>2108</v>
      </c>
      <c r="E12" s="6" t="s">
        <v>224</v>
      </c>
      <c r="F12" s="6" t="s">
        <v>224</v>
      </c>
      <c r="G12" s="6" t="s">
        <v>251</v>
      </c>
    </row>
    <row r="13" spans="1:8" x14ac:dyDescent="0.25">
      <c r="A13" t="s">
        <v>389</v>
      </c>
      <c r="B13" s="6" t="s">
        <v>224</v>
      </c>
      <c r="C13" s="6" t="s">
        <v>224</v>
      </c>
      <c r="D13" s="6" t="s">
        <v>2097</v>
      </c>
      <c r="E13" s="6" t="s">
        <v>224</v>
      </c>
      <c r="F13" s="6" t="s">
        <v>224</v>
      </c>
      <c r="G13" s="6" t="s">
        <v>854</v>
      </c>
    </row>
    <row r="14" spans="1:8" x14ac:dyDescent="0.25">
      <c r="A14" t="s">
        <v>394</v>
      </c>
      <c r="B14" s="6" t="s">
        <v>2097</v>
      </c>
      <c r="C14" s="6" t="s">
        <v>2227</v>
      </c>
      <c r="D14" s="6" t="s">
        <v>2268</v>
      </c>
      <c r="E14" s="6" t="s">
        <v>854</v>
      </c>
      <c r="F14" s="6" t="s">
        <v>777</v>
      </c>
      <c r="G14" s="6" t="s">
        <v>2414</v>
      </c>
    </row>
    <row r="15" spans="1:8" x14ac:dyDescent="0.25">
      <c r="A15" t="s">
        <v>400</v>
      </c>
      <c r="B15" s="6" t="s">
        <v>2409</v>
      </c>
      <c r="C15" s="6" t="s">
        <v>2415</v>
      </c>
      <c r="D15" s="6" t="s">
        <v>2128</v>
      </c>
      <c r="E15" s="6" t="s">
        <v>515</v>
      </c>
      <c r="F15" s="6" t="s">
        <v>487</v>
      </c>
      <c r="G15" s="6" t="s">
        <v>612</v>
      </c>
    </row>
    <row r="16" spans="1:8" x14ac:dyDescent="0.25">
      <c r="A16" t="s">
        <v>403</v>
      </c>
      <c r="B16" s="6" t="s">
        <v>2222</v>
      </c>
      <c r="C16" s="6" t="s">
        <v>2416</v>
      </c>
      <c r="D16" s="6" t="s">
        <v>2417</v>
      </c>
      <c r="E16" s="6" t="s">
        <v>313</v>
      </c>
      <c r="F16" s="6" t="s">
        <v>551</v>
      </c>
      <c r="G16" s="6" t="s">
        <v>249</v>
      </c>
    </row>
    <row r="17" spans="1:7" x14ac:dyDescent="0.25">
      <c r="A17" t="s">
        <v>409</v>
      </c>
      <c r="B17" s="6" t="s">
        <v>2179</v>
      </c>
      <c r="C17" s="6" t="s">
        <v>2183</v>
      </c>
      <c r="D17" s="6" t="s">
        <v>2171</v>
      </c>
      <c r="E17" s="6" t="s">
        <v>338</v>
      </c>
      <c r="F17" s="6" t="s">
        <v>706</v>
      </c>
      <c r="G17" s="6" t="s">
        <v>229</v>
      </c>
    </row>
    <row r="18" spans="1:7" x14ac:dyDescent="0.25">
      <c r="A18" t="s">
        <v>415</v>
      </c>
      <c r="B18" s="6" t="s">
        <v>2038</v>
      </c>
      <c r="C18" s="6" t="s">
        <v>2344</v>
      </c>
      <c r="D18" s="6" t="s">
        <v>2280</v>
      </c>
      <c r="E18" s="6" t="s">
        <v>239</v>
      </c>
      <c r="F18" s="6" t="s">
        <v>667</v>
      </c>
      <c r="G18" s="6" t="s">
        <v>2412</v>
      </c>
    </row>
    <row r="19" spans="1:7" x14ac:dyDescent="0.25">
      <c r="A19" t="s">
        <v>421</v>
      </c>
      <c r="B19" s="6" t="s">
        <v>224</v>
      </c>
      <c r="C19" s="6" t="s">
        <v>2079</v>
      </c>
      <c r="D19" s="6" t="s">
        <v>2418</v>
      </c>
      <c r="E19" s="6" t="s">
        <v>224</v>
      </c>
      <c r="F19" s="6" t="s">
        <v>657</v>
      </c>
      <c r="G19" s="6" t="s">
        <v>335</v>
      </c>
    </row>
    <row r="20" spans="1:7" x14ac:dyDescent="0.25">
      <c r="A20" t="s">
        <v>428</v>
      </c>
      <c r="B20" s="6" t="s">
        <v>276</v>
      </c>
      <c r="C20" s="6" t="s">
        <v>2258</v>
      </c>
      <c r="D20" s="6" t="s">
        <v>2299</v>
      </c>
      <c r="E20" s="6" t="s">
        <v>2419</v>
      </c>
      <c r="F20" s="6" t="s">
        <v>556</v>
      </c>
      <c r="G20" s="6" t="s">
        <v>763</v>
      </c>
    </row>
    <row r="21" spans="1:7" x14ac:dyDescent="0.25">
      <c r="A21" t="s">
        <v>432</v>
      </c>
      <c r="B21" s="6" t="s">
        <v>2130</v>
      </c>
      <c r="C21" s="6" t="s">
        <v>2257</v>
      </c>
      <c r="D21" s="6" t="s">
        <v>2126</v>
      </c>
      <c r="E21" s="6" t="s">
        <v>734</v>
      </c>
      <c r="F21" s="6" t="s">
        <v>393</v>
      </c>
      <c r="G21" s="6" t="s">
        <v>365</v>
      </c>
    </row>
    <row r="22" spans="1:7" x14ac:dyDescent="0.25">
      <c r="A22" t="s">
        <v>437</v>
      </c>
      <c r="B22" s="6" t="s">
        <v>2386</v>
      </c>
      <c r="C22" s="6" t="s">
        <v>2351</v>
      </c>
      <c r="D22" s="6" t="s">
        <v>2054</v>
      </c>
      <c r="E22" s="6" t="s">
        <v>563</v>
      </c>
      <c r="F22" s="6" t="s">
        <v>2420</v>
      </c>
      <c r="G22" s="6" t="s">
        <v>769</v>
      </c>
    </row>
    <row r="23" spans="1:7" x14ac:dyDescent="0.25">
      <c r="A23" t="s">
        <v>444</v>
      </c>
      <c r="B23" t="s">
        <v>224</v>
      </c>
      <c r="C23" t="s">
        <v>224</v>
      </c>
      <c r="D23" t="s">
        <v>2107</v>
      </c>
      <c r="E23" t="s">
        <v>224</v>
      </c>
      <c r="F23" t="s">
        <v>224</v>
      </c>
      <c r="G23" t="s">
        <v>236</v>
      </c>
    </row>
    <row r="24" spans="1:7" x14ac:dyDescent="0.25">
      <c r="A24" s="4" t="s">
        <v>450</v>
      </c>
      <c r="B24" s="4" t="s">
        <v>2323</v>
      </c>
      <c r="C24" s="4" t="s">
        <v>2325</v>
      </c>
      <c r="D24" s="4" t="s">
        <v>287</v>
      </c>
      <c r="E24" s="4" t="s">
        <v>431</v>
      </c>
      <c r="F24" s="4" t="s">
        <v>621</v>
      </c>
      <c r="G24" s="4" t="s">
        <v>388</v>
      </c>
    </row>
    <row r="26" spans="1:7" x14ac:dyDescent="0.25">
      <c r="A26" t="s">
        <v>289</v>
      </c>
    </row>
    <row r="27" spans="1:7" x14ac:dyDescent="0.25">
      <c r="A27" t="s">
        <v>537</v>
      </c>
    </row>
    <row r="28" spans="1:7" x14ac:dyDescent="0.25">
      <c r="A28" t="s">
        <v>587</v>
      </c>
    </row>
    <row r="29" spans="1:7" x14ac:dyDescent="0.25">
      <c r="A29" t="s">
        <v>588</v>
      </c>
    </row>
    <row r="31" spans="1:7" x14ac:dyDescent="0.25">
      <c r="A31" t="s">
        <v>297</v>
      </c>
    </row>
    <row r="32" spans="1:7" x14ac:dyDescent="0.25">
      <c r="A32" t="s">
        <v>302</v>
      </c>
    </row>
    <row r="33" spans="1:1" x14ac:dyDescent="0.25">
      <c r="A33" t="s">
        <v>459</v>
      </c>
    </row>
    <row r="35" spans="1:1" x14ac:dyDescent="0.25">
      <c r="A35" t="s">
        <v>460</v>
      </c>
    </row>
    <row r="36" spans="1:1" x14ac:dyDescent="0.25">
      <c r="A36" t="s">
        <v>461</v>
      </c>
    </row>
  </sheetData>
  <pageMargins left="0.7" right="0.7" top="0.75" bottom="0.75" header="0.3" footer="0.3"/>
  <pageSetup paperSize="9" orientation="portrait" horizontalDpi="300" verticalDpi="30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H36"/>
  <sheetViews>
    <sheetView workbookViewId="0"/>
  </sheetViews>
  <sheetFormatPr defaultColWidth="11.42578125" defaultRowHeight="15" x14ac:dyDescent="0.25"/>
  <cols>
    <col min="1" max="1" width="54.7109375" customWidth="1"/>
    <col min="2" max="7" width="30.7109375" customWidth="1"/>
  </cols>
  <sheetData>
    <row r="1" spans="1:8" x14ac:dyDescent="0.25">
      <c r="A1" s="4" t="s">
        <v>100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x14ac:dyDescent="0.25">
      <c r="A2" s="3" t="s">
        <v>204</v>
      </c>
      <c r="B2" s="5" t="s">
        <v>680</v>
      </c>
      <c r="C2" s="5" t="s">
        <v>681</v>
      </c>
      <c r="D2" s="5" t="s">
        <v>682</v>
      </c>
      <c r="E2" s="5" t="s">
        <v>683</v>
      </c>
      <c r="F2" s="5" t="s">
        <v>684</v>
      </c>
      <c r="G2" s="5" t="s">
        <v>685</v>
      </c>
    </row>
    <row r="3" spans="1:8" x14ac:dyDescent="0.25">
      <c r="A3" t="s">
        <v>326</v>
      </c>
      <c r="B3" s="6" t="s">
        <v>2351</v>
      </c>
      <c r="C3" s="6" t="s">
        <v>2116</v>
      </c>
      <c r="D3" s="6" t="s">
        <v>2126</v>
      </c>
      <c r="E3" s="6" t="s">
        <v>2420</v>
      </c>
      <c r="F3" s="6" t="s">
        <v>255</v>
      </c>
      <c r="G3" s="6" t="s">
        <v>365</v>
      </c>
    </row>
    <row r="4" spans="1:8" x14ac:dyDescent="0.25">
      <c r="A4" t="s">
        <v>331</v>
      </c>
      <c r="B4" s="6" t="s">
        <v>2090</v>
      </c>
      <c r="C4" s="6" t="s">
        <v>2136</v>
      </c>
      <c r="D4" s="6" t="s">
        <v>2421</v>
      </c>
      <c r="E4" s="6" t="s">
        <v>841</v>
      </c>
      <c r="F4" s="6" t="s">
        <v>768</v>
      </c>
      <c r="G4" s="6" t="s">
        <v>396</v>
      </c>
    </row>
    <row r="5" spans="1:8" x14ac:dyDescent="0.25">
      <c r="A5" t="s">
        <v>337</v>
      </c>
      <c r="B5" s="6" t="s">
        <v>2105</v>
      </c>
      <c r="C5" s="6" t="s">
        <v>2422</v>
      </c>
      <c r="D5" s="6" t="s">
        <v>2423</v>
      </c>
      <c r="E5" s="6" t="s">
        <v>336</v>
      </c>
      <c r="F5" s="6" t="s">
        <v>851</v>
      </c>
      <c r="G5" s="6" t="s">
        <v>2275</v>
      </c>
    </row>
    <row r="6" spans="1:8" x14ac:dyDescent="0.25">
      <c r="A6" t="s">
        <v>344</v>
      </c>
      <c r="B6" s="6" t="s">
        <v>224</v>
      </c>
      <c r="C6" s="6" t="s">
        <v>224</v>
      </c>
      <c r="D6" s="6" t="s">
        <v>1710</v>
      </c>
      <c r="E6" s="6" t="s">
        <v>224</v>
      </c>
      <c r="F6" s="6" t="s">
        <v>224</v>
      </c>
      <c r="G6" s="6" t="s">
        <v>527</v>
      </c>
    </row>
    <row r="7" spans="1:8" x14ac:dyDescent="0.25">
      <c r="A7" t="s">
        <v>350</v>
      </c>
      <c r="B7" s="6" t="s">
        <v>2164</v>
      </c>
      <c r="C7" s="6" t="s">
        <v>2421</v>
      </c>
      <c r="D7" s="6" t="s">
        <v>2257</v>
      </c>
      <c r="E7" s="6" t="s">
        <v>712</v>
      </c>
      <c r="F7" s="6" t="s">
        <v>396</v>
      </c>
      <c r="G7" s="6" t="s">
        <v>393</v>
      </c>
    </row>
    <row r="8" spans="1:8" x14ac:dyDescent="0.25">
      <c r="A8" t="s">
        <v>357</v>
      </c>
      <c r="B8" s="6" t="s">
        <v>2124</v>
      </c>
      <c r="C8" s="6" t="s">
        <v>2421</v>
      </c>
      <c r="D8" s="6" t="s">
        <v>2164</v>
      </c>
      <c r="E8" s="6" t="s">
        <v>524</v>
      </c>
      <c r="F8" s="6" t="s">
        <v>396</v>
      </c>
      <c r="G8" s="6" t="s">
        <v>712</v>
      </c>
    </row>
    <row r="9" spans="1:8" x14ac:dyDescent="0.25">
      <c r="A9" t="s">
        <v>364</v>
      </c>
      <c r="B9" s="6" t="s">
        <v>2277</v>
      </c>
      <c r="C9" s="6" t="s">
        <v>2332</v>
      </c>
      <c r="D9" s="6" t="s">
        <v>2126</v>
      </c>
      <c r="E9" s="6" t="s">
        <v>496</v>
      </c>
      <c r="F9" s="6" t="s">
        <v>367</v>
      </c>
      <c r="G9" s="6" t="s">
        <v>365</v>
      </c>
    </row>
    <row r="10" spans="1:8" x14ac:dyDescent="0.25">
      <c r="A10" t="s">
        <v>371</v>
      </c>
      <c r="B10" s="6" t="s">
        <v>224</v>
      </c>
      <c r="C10" s="6" t="s">
        <v>224</v>
      </c>
      <c r="D10" s="6" t="s">
        <v>224</v>
      </c>
      <c r="E10" s="6" t="s">
        <v>224</v>
      </c>
      <c r="F10" s="6" t="s">
        <v>224</v>
      </c>
      <c r="G10" s="6" t="s">
        <v>224</v>
      </c>
    </row>
    <row r="11" spans="1:8" x14ac:dyDescent="0.25">
      <c r="A11" t="s">
        <v>377</v>
      </c>
      <c r="B11" s="6" t="s">
        <v>224</v>
      </c>
      <c r="C11" s="6" t="s">
        <v>224</v>
      </c>
      <c r="D11" s="6" t="s">
        <v>224</v>
      </c>
      <c r="E11" s="6" t="s">
        <v>224</v>
      </c>
      <c r="F11" s="6" t="s">
        <v>224</v>
      </c>
      <c r="G11" s="6" t="s">
        <v>224</v>
      </c>
    </row>
    <row r="12" spans="1:8" x14ac:dyDescent="0.25">
      <c r="A12" t="s">
        <v>384</v>
      </c>
      <c r="B12" s="6" t="s">
        <v>224</v>
      </c>
      <c r="C12" s="6" t="s">
        <v>224</v>
      </c>
      <c r="D12" s="6" t="s">
        <v>224</v>
      </c>
      <c r="E12" s="6" t="s">
        <v>224</v>
      </c>
      <c r="F12" s="6" t="s">
        <v>224</v>
      </c>
      <c r="G12" s="6" t="s">
        <v>224</v>
      </c>
    </row>
    <row r="13" spans="1:8" x14ac:dyDescent="0.25">
      <c r="A13" t="s">
        <v>389</v>
      </c>
      <c r="B13" s="6" t="s">
        <v>224</v>
      </c>
      <c r="C13" s="6" t="s">
        <v>224</v>
      </c>
      <c r="D13" s="6" t="s">
        <v>224</v>
      </c>
      <c r="E13" s="6" t="s">
        <v>224</v>
      </c>
      <c r="F13" s="6" t="s">
        <v>224</v>
      </c>
      <c r="G13" s="6" t="s">
        <v>224</v>
      </c>
    </row>
    <row r="14" spans="1:8" x14ac:dyDescent="0.25">
      <c r="A14" t="s">
        <v>394</v>
      </c>
      <c r="B14" s="6" t="s">
        <v>224</v>
      </c>
      <c r="C14" s="6" t="s">
        <v>224</v>
      </c>
      <c r="D14" s="6" t="s">
        <v>224</v>
      </c>
      <c r="E14" s="6" t="s">
        <v>224</v>
      </c>
      <c r="F14" s="6" t="s">
        <v>224</v>
      </c>
      <c r="G14" s="6" t="s">
        <v>224</v>
      </c>
    </row>
    <row r="15" spans="1:8" x14ac:dyDescent="0.25">
      <c r="A15" t="s">
        <v>400</v>
      </c>
      <c r="B15" s="6" t="s">
        <v>2257</v>
      </c>
      <c r="C15" s="6" t="s">
        <v>2214</v>
      </c>
      <c r="D15" s="6" t="s">
        <v>2263</v>
      </c>
      <c r="E15" s="6" t="s">
        <v>393</v>
      </c>
      <c r="F15" s="6" t="s">
        <v>378</v>
      </c>
      <c r="G15" s="6" t="s">
        <v>478</v>
      </c>
    </row>
    <row r="16" spans="1:8" x14ac:dyDescent="0.25">
      <c r="A16" t="s">
        <v>403</v>
      </c>
      <c r="B16" s="6" t="s">
        <v>2351</v>
      </c>
      <c r="C16" s="6" t="s">
        <v>2123</v>
      </c>
      <c r="D16" s="6" t="s">
        <v>2341</v>
      </c>
      <c r="E16" s="6" t="s">
        <v>2420</v>
      </c>
      <c r="F16" s="6" t="s">
        <v>560</v>
      </c>
      <c r="G16" s="6" t="s">
        <v>905</v>
      </c>
    </row>
    <row r="17" spans="1:7" x14ac:dyDescent="0.25">
      <c r="A17" t="s">
        <v>409</v>
      </c>
      <c r="B17" s="6" t="s">
        <v>2274</v>
      </c>
      <c r="C17" s="6" t="s">
        <v>2095</v>
      </c>
      <c r="D17" s="6" t="s">
        <v>279</v>
      </c>
      <c r="E17" s="6" t="s">
        <v>520</v>
      </c>
      <c r="F17" s="6" t="s">
        <v>661</v>
      </c>
      <c r="G17" s="6" t="s">
        <v>913</v>
      </c>
    </row>
    <row r="18" spans="1:7" x14ac:dyDescent="0.25">
      <c r="A18" t="s">
        <v>415</v>
      </c>
      <c r="B18" s="6" t="s">
        <v>224</v>
      </c>
      <c r="C18" s="6" t="s">
        <v>224</v>
      </c>
      <c r="D18" s="6" t="s">
        <v>224</v>
      </c>
      <c r="E18" s="6" t="s">
        <v>224</v>
      </c>
      <c r="F18" s="6" t="s">
        <v>224</v>
      </c>
      <c r="G18" s="6" t="s">
        <v>224</v>
      </c>
    </row>
    <row r="19" spans="1:7" x14ac:dyDescent="0.25">
      <c r="A19" t="s">
        <v>421</v>
      </c>
      <c r="B19" s="6" t="s">
        <v>224</v>
      </c>
      <c r="C19" s="6" t="s">
        <v>224</v>
      </c>
      <c r="D19" s="6" t="s">
        <v>2247</v>
      </c>
      <c r="E19" s="6" t="s">
        <v>224</v>
      </c>
      <c r="F19" s="6" t="s">
        <v>224</v>
      </c>
      <c r="G19" s="6" t="s">
        <v>2424</v>
      </c>
    </row>
    <row r="20" spans="1:7" x14ac:dyDescent="0.25">
      <c r="A20" t="s">
        <v>428</v>
      </c>
      <c r="B20" s="6" t="s">
        <v>224</v>
      </c>
      <c r="C20" s="6" t="s">
        <v>224</v>
      </c>
      <c r="D20" s="6" t="s">
        <v>224</v>
      </c>
      <c r="E20" s="6" t="s">
        <v>224</v>
      </c>
      <c r="F20" s="6" t="s">
        <v>224</v>
      </c>
      <c r="G20" s="6" t="s">
        <v>224</v>
      </c>
    </row>
    <row r="21" spans="1:7" x14ac:dyDescent="0.25">
      <c r="A21" t="s">
        <v>432</v>
      </c>
      <c r="B21" s="6" t="s">
        <v>224</v>
      </c>
      <c r="C21" s="6" t="s">
        <v>224</v>
      </c>
      <c r="D21" s="6" t="s">
        <v>2270</v>
      </c>
      <c r="E21" s="6" t="s">
        <v>224</v>
      </c>
      <c r="F21" s="6" t="s">
        <v>224</v>
      </c>
      <c r="G21" s="6" t="s">
        <v>260</v>
      </c>
    </row>
    <row r="22" spans="1:7" x14ac:dyDescent="0.25">
      <c r="A22" t="s">
        <v>437</v>
      </c>
      <c r="B22" s="6" t="s">
        <v>224</v>
      </c>
      <c r="C22" s="6" t="s">
        <v>224</v>
      </c>
      <c r="D22" s="6" t="s">
        <v>224</v>
      </c>
      <c r="E22" s="6" t="s">
        <v>224</v>
      </c>
      <c r="F22" s="6" t="s">
        <v>224</v>
      </c>
      <c r="G22" s="6" t="s">
        <v>224</v>
      </c>
    </row>
    <row r="23" spans="1:7" x14ac:dyDescent="0.25">
      <c r="A23" t="s">
        <v>444</v>
      </c>
      <c r="B23" t="s">
        <v>224</v>
      </c>
      <c r="C23" t="s">
        <v>204</v>
      </c>
      <c r="D23" t="s">
        <v>224</v>
      </c>
      <c r="E23" t="s">
        <v>224</v>
      </c>
      <c r="F23" t="s">
        <v>204</v>
      </c>
      <c r="G23" t="s">
        <v>224</v>
      </c>
    </row>
    <row r="24" spans="1:7" x14ac:dyDescent="0.25">
      <c r="A24" s="4" t="s">
        <v>450</v>
      </c>
      <c r="B24" s="4" t="s">
        <v>288</v>
      </c>
      <c r="C24" s="4" t="s">
        <v>2257</v>
      </c>
      <c r="D24" s="4" t="s">
        <v>279</v>
      </c>
      <c r="E24" s="4" t="s">
        <v>835</v>
      </c>
      <c r="F24" s="4" t="s">
        <v>393</v>
      </c>
      <c r="G24" s="4" t="s">
        <v>913</v>
      </c>
    </row>
    <row r="26" spans="1:7" x14ac:dyDescent="0.25">
      <c r="A26" t="s">
        <v>289</v>
      </c>
    </row>
    <row r="27" spans="1:7" x14ac:dyDescent="0.25">
      <c r="A27" t="s">
        <v>570</v>
      </c>
    </row>
    <row r="28" spans="1:7" x14ac:dyDescent="0.25">
      <c r="A28" t="s">
        <v>587</v>
      </c>
    </row>
    <row r="29" spans="1:7" x14ac:dyDescent="0.25">
      <c r="A29" t="s">
        <v>588</v>
      </c>
    </row>
    <row r="31" spans="1:7" x14ac:dyDescent="0.25">
      <c r="A31" t="s">
        <v>297</v>
      </c>
    </row>
    <row r="32" spans="1:7" x14ac:dyDescent="0.25">
      <c r="A32" t="s">
        <v>302</v>
      </c>
    </row>
    <row r="33" spans="1:1" x14ac:dyDescent="0.25">
      <c r="A33" t="s">
        <v>459</v>
      </c>
    </row>
    <row r="35" spans="1:1" x14ac:dyDescent="0.25">
      <c r="A35" t="s">
        <v>460</v>
      </c>
    </row>
    <row r="36" spans="1:1" x14ac:dyDescent="0.25">
      <c r="A36" t="s">
        <v>461</v>
      </c>
    </row>
  </sheetData>
  <pageMargins left="0.7" right="0.7" top="0.75" bottom="0.75" header="0.3" footer="0.3"/>
  <pageSetup paperSize="9" orientation="portrait" horizontalDpi="300" verticalDpi="30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C22"/>
  <sheetViews>
    <sheetView workbookViewId="0"/>
  </sheetViews>
  <sheetFormatPr defaultColWidth="11.42578125" defaultRowHeight="15" x14ac:dyDescent="0.25"/>
  <cols>
    <col min="1" max="1" width="45.7109375" customWidth="1"/>
    <col min="2" max="2" width="90.7109375" customWidth="1"/>
  </cols>
  <sheetData>
    <row r="1" spans="1:3" x14ac:dyDescent="0.25">
      <c r="A1" s="4" t="s">
        <v>102</v>
      </c>
      <c r="B1" s="6"/>
      <c r="C1" s="1" t="str">
        <f>HYPERLINK("#'INDEX'!A1", "Back to INDEX")</f>
        <v>Back to INDEX</v>
      </c>
    </row>
    <row r="2" spans="1:3" x14ac:dyDescent="0.25">
      <c r="A2" s="3" t="s">
        <v>204</v>
      </c>
      <c r="B2" s="5" t="s">
        <v>2425</v>
      </c>
    </row>
    <row r="3" spans="1:3" x14ac:dyDescent="0.25">
      <c r="A3" t="s">
        <v>2426</v>
      </c>
      <c r="B3" s="6" t="s">
        <v>2094</v>
      </c>
    </row>
    <row r="4" spans="1:3" x14ac:dyDescent="0.25">
      <c r="A4" t="s">
        <v>2427</v>
      </c>
      <c r="B4" s="6" t="s">
        <v>2428</v>
      </c>
    </row>
    <row r="5" spans="1:3" x14ac:dyDescent="0.25">
      <c r="A5" t="s">
        <v>2429</v>
      </c>
      <c r="B5" s="6" t="s">
        <v>453</v>
      </c>
    </row>
    <row r="6" spans="1:3" x14ac:dyDescent="0.25">
      <c r="A6" t="s">
        <v>2430</v>
      </c>
      <c r="B6" s="6" t="s">
        <v>2291</v>
      </c>
    </row>
    <row r="7" spans="1:3" x14ac:dyDescent="0.25">
      <c r="A7" t="s">
        <v>2431</v>
      </c>
      <c r="B7" s="6" t="s">
        <v>2210</v>
      </c>
    </row>
    <row r="8" spans="1:3" x14ac:dyDescent="0.25">
      <c r="A8" t="s">
        <v>2432</v>
      </c>
      <c r="B8" s="6" t="s">
        <v>1409</v>
      </c>
    </row>
    <row r="9" spans="1:3" x14ac:dyDescent="0.25">
      <c r="A9" t="s">
        <v>2433</v>
      </c>
      <c r="B9" s="6" t="s">
        <v>2213</v>
      </c>
    </row>
    <row r="10" spans="1:3" x14ac:dyDescent="0.25">
      <c r="A10" t="s">
        <v>2434</v>
      </c>
      <c r="B10" s="6" t="s">
        <v>2218</v>
      </c>
    </row>
    <row r="11" spans="1:3" x14ac:dyDescent="0.25">
      <c r="A11" t="s">
        <v>2435</v>
      </c>
      <c r="B11" s="6" t="s">
        <v>2436</v>
      </c>
    </row>
    <row r="12" spans="1:3" x14ac:dyDescent="0.25">
      <c r="A12" t="s">
        <v>2437</v>
      </c>
      <c r="B12" s="6" t="s">
        <v>2321</v>
      </c>
    </row>
    <row r="13" spans="1:3" x14ac:dyDescent="0.25">
      <c r="A13" t="s">
        <v>2438</v>
      </c>
      <c r="B13" s="6" t="s">
        <v>2227</v>
      </c>
    </row>
    <row r="14" spans="1:3" x14ac:dyDescent="0.25">
      <c r="A14" t="s">
        <v>2439</v>
      </c>
      <c r="B14" s="6" t="s">
        <v>2132</v>
      </c>
    </row>
    <row r="15" spans="1:3" x14ac:dyDescent="0.25">
      <c r="A15" t="s">
        <v>2440</v>
      </c>
      <c r="B15" t="s">
        <v>2237</v>
      </c>
    </row>
    <row r="16" spans="1:3" x14ac:dyDescent="0.25">
      <c r="A16" s="4" t="s">
        <v>450</v>
      </c>
      <c r="B16" s="4" t="s">
        <v>854</v>
      </c>
    </row>
    <row r="18" spans="1:1" x14ac:dyDescent="0.25">
      <c r="A18" t="s">
        <v>289</v>
      </c>
    </row>
    <row r="19" spans="1:1" x14ac:dyDescent="0.25">
      <c r="A19" t="s">
        <v>2441</v>
      </c>
    </row>
    <row r="21" spans="1:1" x14ac:dyDescent="0.25">
      <c r="A21" t="s">
        <v>297</v>
      </c>
    </row>
    <row r="22" spans="1:1" x14ac:dyDescent="0.25">
      <c r="A22" t="s">
        <v>2442</v>
      </c>
    </row>
  </sheetData>
  <pageMargins left="0.7" right="0.7" top="0.75" bottom="0.75" header="0.3" footer="0.3"/>
  <pageSetup paperSize="9" orientation="portrait" horizontalDpi="300" verticalDpi="30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C22"/>
  <sheetViews>
    <sheetView workbookViewId="0"/>
  </sheetViews>
  <sheetFormatPr defaultColWidth="11.42578125" defaultRowHeight="15" x14ac:dyDescent="0.25"/>
  <cols>
    <col min="1" max="1" width="45.7109375" customWidth="1"/>
    <col min="2" max="2" width="90.7109375" customWidth="1"/>
  </cols>
  <sheetData>
    <row r="1" spans="1:3" x14ac:dyDescent="0.25">
      <c r="A1" s="4" t="s">
        <v>103</v>
      </c>
      <c r="B1" s="6"/>
      <c r="C1" s="1" t="str">
        <f>HYPERLINK("#'INDEX'!A1", "Back to INDEX")</f>
        <v>Back to INDEX</v>
      </c>
    </row>
    <row r="2" spans="1:3" x14ac:dyDescent="0.25">
      <c r="A2" s="3" t="s">
        <v>204</v>
      </c>
      <c r="B2" s="5" t="s">
        <v>2425</v>
      </c>
    </row>
    <row r="3" spans="1:3" x14ac:dyDescent="0.25">
      <c r="A3" t="s">
        <v>2426</v>
      </c>
      <c r="B3" s="6" t="s">
        <v>2083</v>
      </c>
    </row>
    <row r="4" spans="1:3" x14ac:dyDescent="0.25">
      <c r="A4" t="s">
        <v>2427</v>
      </c>
      <c r="B4" s="6" t="s">
        <v>2360</v>
      </c>
    </row>
    <row r="5" spans="1:3" x14ac:dyDescent="0.25">
      <c r="A5" t="s">
        <v>2429</v>
      </c>
      <c r="B5" s="6" t="s">
        <v>2103</v>
      </c>
    </row>
    <row r="6" spans="1:3" x14ac:dyDescent="0.25">
      <c r="A6" t="s">
        <v>2430</v>
      </c>
      <c r="B6" s="6" t="s">
        <v>2233</v>
      </c>
    </row>
    <row r="7" spans="1:3" x14ac:dyDescent="0.25">
      <c r="A7" t="s">
        <v>2431</v>
      </c>
      <c r="B7" s="6" t="s">
        <v>2228</v>
      </c>
    </row>
    <row r="8" spans="1:3" x14ac:dyDescent="0.25">
      <c r="A8" t="s">
        <v>2432</v>
      </c>
      <c r="B8" s="6" t="s">
        <v>2042</v>
      </c>
    </row>
    <row r="9" spans="1:3" x14ac:dyDescent="0.25">
      <c r="A9" t="s">
        <v>2433</v>
      </c>
      <c r="B9" s="6" t="s">
        <v>2116</v>
      </c>
    </row>
    <row r="10" spans="1:3" x14ac:dyDescent="0.25">
      <c r="A10" t="s">
        <v>2434</v>
      </c>
      <c r="B10" s="6" t="s">
        <v>2418</v>
      </c>
    </row>
    <row r="11" spans="1:3" x14ac:dyDescent="0.25">
      <c r="A11" t="s">
        <v>2435</v>
      </c>
      <c r="B11" s="6" t="s">
        <v>2298</v>
      </c>
    </row>
    <row r="12" spans="1:3" x14ac:dyDescent="0.25">
      <c r="A12" t="s">
        <v>2437</v>
      </c>
      <c r="B12" s="6" t="s">
        <v>2190</v>
      </c>
    </row>
    <row r="13" spans="1:3" x14ac:dyDescent="0.25">
      <c r="A13" t="s">
        <v>2438</v>
      </c>
      <c r="B13" s="6" t="s">
        <v>535</v>
      </c>
    </row>
    <row r="14" spans="1:3" x14ac:dyDescent="0.25">
      <c r="A14" t="s">
        <v>2439</v>
      </c>
      <c r="B14" s="6" t="s">
        <v>2189</v>
      </c>
    </row>
    <row r="15" spans="1:3" x14ac:dyDescent="0.25">
      <c r="A15" t="s">
        <v>2440</v>
      </c>
      <c r="B15" t="s">
        <v>2198</v>
      </c>
    </row>
    <row r="16" spans="1:3" x14ac:dyDescent="0.25">
      <c r="A16" s="4" t="s">
        <v>450</v>
      </c>
      <c r="B16" s="4" t="s">
        <v>854</v>
      </c>
    </row>
    <row r="18" spans="1:1" x14ac:dyDescent="0.25">
      <c r="A18" t="s">
        <v>289</v>
      </c>
    </row>
    <row r="19" spans="1:1" x14ac:dyDescent="0.25">
      <c r="A19" t="s">
        <v>2443</v>
      </c>
    </row>
    <row r="21" spans="1:1" x14ac:dyDescent="0.25">
      <c r="A21" t="s">
        <v>297</v>
      </c>
    </row>
    <row r="22" spans="1:1" x14ac:dyDescent="0.25">
      <c r="A22" t="s">
        <v>2442</v>
      </c>
    </row>
  </sheetData>
  <pageMargins left="0.7" right="0.7" top="0.75" bottom="0.75" header="0.3" footer="0.3"/>
  <pageSetup paperSize="9" orientation="portrait" horizontalDpi="300" verticalDpi="300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C22"/>
  <sheetViews>
    <sheetView workbookViewId="0"/>
  </sheetViews>
  <sheetFormatPr defaultColWidth="11.42578125" defaultRowHeight="15" x14ac:dyDescent="0.25"/>
  <cols>
    <col min="1" max="1" width="45.7109375" customWidth="1"/>
    <col min="2" max="2" width="90.7109375" customWidth="1"/>
  </cols>
  <sheetData>
    <row r="1" spans="1:3" x14ac:dyDescent="0.25">
      <c r="A1" s="4" t="s">
        <v>104</v>
      </c>
      <c r="B1" s="6"/>
      <c r="C1" s="1" t="str">
        <f>HYPERLINK("#'INDEX'!A1", "Back to INDEX")</f>
        <v>Back to INDEX</v>
      </c>
    </row>
    <row r="2" spans="1:3" x14ac:dyDescent="0.25">
      <c r="A2" s="3" t="s">
        <v>204</v>
      </c>
      <c r="B2" s="5" t="s">
        <v>2425</v>
      </c>
    </row>
    <row r="3" spans="1:3" x14ac:dyDescent="0.25">
      <c r="A3" t="s">
        <v>2426</v>
      </c>
      <c r="B3" s="6" t="s">
        <v>2444</v>
      </c>
    </row>
    <row r="4" spans="1:3" x14ac:dyDescent="0.25">
      <c r="A4" t="s">
        <v>2427</v>
      </c>
      <c r="B4" s="6" t="s">
        <v>568</v>
      </c>
    </row>
    <row r="5" spans="1:3" x14ac:dyDescent="0.25">
      <c r="A5" t="s">
        <v>2429</v>
      </c>
      <c r="B5" s="6" t="s">
        <v>2445</v>
      </c>
    </row>
    <row r="6" spans="1:3" x14ac:dyDescent="0.25">
      <c r="A6" t="s">
        <v>2430</v>
      </c>
      <c r="B6" s="6" t="s">
        <v>2195</v>
      </c>
    </row>
    <row r="7" spans="1:3" x14ac:dyDescent="0.25">
      <c r="A7" t="s">
        <v>2431</v>
      </c>
      <c r="B7" s="6" t="s">
        <v>2340</v>
      </c>
    </row>
    <row r="8" spans="1:3" x14ac:dyDescent="0.25">
      <c r="A8" t="s">
        <v>2432</v>
      </c>
      <c r="B8" s="6" t="s">
        <v>2118</v>
      </c>
    </row>
    <row r="9" spans="1:3" x14ac:dyDescent="0.25">
      <c r="A9" t="s">
        <v>2433</v>
      </c>
      <c r="B9" s="6" t="s">
        <v>2050</v>
      </c>
    </row>
    <row r="10" spans="1:3" x14ac:dyDescent="0.25">
      <c r="A10" t="s">
        <v>2434</v>
      </c>
      <c r="B10" s="6" t="s">
        <v>2109</v>
      </c>
    </row>
    <row r="11" spans="1:3" x14ac:dyDescent="0.25">
      <c r="A11" t="s">
        <v>2435</v>
      </c>
      <c r="B11" s="6" t="s">
        <v>1410</v>
      </c>
    </row>
    <row r="12" spans="1:3" x14ac:dyDescent="0.25">
      <c r="A12" t="s">
        <v>2437</v>
      </c>
      <c r="B12" s="6" t="s">
        <v>569</v>
      </c>
    </row>
    <row r="13" spans="1:3" x14ac:dyDescent="0.25">
      <c r="A13" t="s">
        <v>2438</v>
      </c>
      <c r="B13" s="6" t="s">
        <v>2097</v>
      </c>
    </row>
    <row r="14" spans="1:3" x14ac:dyDescent="0.25">
      <c r="A14" t="s">
        <v>2439</v>
      </c>
      <c r="B14" s="6" t="s">
        <v>2195</v>
      </c>
    </row>
    <row r="15" spans="1:3" x14ac:dyDescent="0.25">
      <c r="A15" t="s">
        <v>2440</v>
      </c>
      <c r="B15" t="s">
        <v>2097</v>
      </c>
    </row>
    <row r="16" spans="1:3" x14ac:dyDescent="0.25">
      <c r="A16" s="4" t="s">
        <v>450</v>
      </c>
      <c r="B16" s="4" t="s">
        <v>854</v>
      </c>
    </row>
    <row r="18" spans="1:1" x14ac:dyDescent="0.25">
      <c r="A18" t="s">
        <v>289</v>
      </c>
    </row>
    <row r="19" spans="1:1" x14ac:dyDescent="0.25">
      <c r="A19" t="s">
        <v>2446</v>
      </c>
    </row>
    <row r="21" spans="1:1" x14ac:dyDescent="0.25">
      <c r="A21" t="s">
        <v>297</v>
      </c>
    </row>
    <row r="22" spans="1:1" x14ac:dyDescent="0.25">
      <c r="A22" t="s">
        <v>2442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4"/>
  <sheetViews>
    <sheetView workbookViewId="0"/>
  </sheetViews>
  <sheetFormatPr defaultColWidth="11.42578125" defaultRowHeight="15" x14ac:dyDescent="0.25"/>
  <cols>
    <col min="1" max="7" width="30.7109375" customWidth="1"/>
  </cols>
  <sheetData>
    <row r="1" spans="1:8" x14ac:dyDescent="0.25">
      <c r="A1" s="4" t="s">
        <v>16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x14ac:dyDescent="0.25">
      <c r="A2" s="3" t="s">
        <v>204</v>
      </c>
      <c r="B2" s="5" t="s">
        <v>571</v>
      </c>
      <c r="C2" s="5" t="s">
        <v>572</v>
      </c>
      <c r="D2" s="5" t="s">
        <v>573</v>
      </c>
      <c r="E2" s="5" t="s">
        <v>574</v>
      </c>
      <c r="F2" s="5" t="s">
        <v>575</v>
      </c>
      <c r="G2" s="5" t="s">
        <v>576</v>
      </c>
    </row>
    <row r="3" spans="1:8" x14ac:dyDescent="0.25">
      <c r="A3" t="s">
        <v>590</v>
      </c>
      <c r="B3" s="6" t="s">
        <v>204</v>
      </c>
      <c r="C3" s="6" t="s">
        <v>204</v>
      </c>
      <c r="D3" s="6" t="s">
        <v>204</v>
      </c>
      <c r="E3" s="6" t="s">
        <v>204</v>
      </c>
      <c r="F3" s="6" t="s">
        <v>204</v>
      </c>
      <c r="G3" s="6" t="s">
        <v>204</v>
      </c>
    </row>
    <row r="4" spans="1:8" x14ac:dyDescent="0.25">
      <c r="A4" t="s">
        <v>577</v>
      </c>
      <c r="B4" s="6" t="s">
        <v>215</v>
      </c>
      <c r="C4" s="6" t="s">
        <v>591</v>
      </c>
      <c r="D4" s="6" t="s">
        <v>228</v>
      </c>
      <c r="E4" s="6" t="s">
        <v>441</v>
      </c>
      <c r="F4" s="6" t="s">
        <v>338</v>
      </c>
      <c r="G4" s="6" t="s">
        <v>229</v>
      </c>
    </row>
    <row r="5" spans="1:8" x14ac:dyDescent="0.25">
      <c r="A5" t="s">
        <v>581</v>
      </c>
      <c r="B5" s="6" t="s">
        <v>230</v>
      </c>
      <c r="C5" s="6" t="s">
        <v>592</v>
      </c>
      <c r="D5" s="6" t="s">
        <v>243</v>
      </c>
      <c r="E5" s="6" t="s">
        <v>593</v>
      </c>
      <c r="F5" s="6" t="s">
        <v>514</v>
      </c>
      <c r="G5" s="6" t="s">
        <v>244</v>
      </c>
    </row>
    <row r="6" spans="1:8" x14ac:dyDescent="0.25">
      <c r="A6" t="s">
        <v>594</v>
      </c>
      <c r="B6" s="6" t="s">
        <v>256</v>
      </c>
      <c r="C6" s="6" t="s">
        <v>255</v>
      </c>
      <c r="D6" s="6" t="s">
        <v>259</v>
      </c>
      <c r="E6" s="6" t="s">
        <v>485</v>
      </c>
      <c r="F6" s="6" t="s">
        <v>383</v>
      </c>
      <c r="G6" s="6" t="s">
        <v>260</v>
      </c>
    </row>
    <row r="7" spans="1:8" x14ac:dyDescent="0.25">
      <c r="A7" t="s">
        <v>595</v>
      </c>
      <c r="B7" s="6" t="s">
        <v>204</v>
      </c>
      <c r="C7" s="6" t="s">
        <v>204</v>
      </c>
      <c r="D7" s="6" t="s">
        <v>204</v>
      </c>
      <c r="E7" s="6" t="s">
        <v>204</v>
      </c>
      <c r="F7" s="6" t="s">
        <v>204</v>
      </c>
      <c r="G7" s="6" t="s">
        <v>204</v>
      </c>
    </row>
    <row r="8" spans="1:8" x14ac:dyDescent="0.25">
      <c r="A8" t="s">
        <v>577</v>
      </c>
      <c r="B8" s="6" t="s">
        <v>550</v>
      </c>
      <c r="C8" s="6" t="s">
        <v>596</v>
      </c>
      <c r="D8" s="6" t="s">
        <v>230</v>
      </c>
      <c r="E8" s="6" t="s">
        <v>436</v>
      </c>
      <c r="F8" s="6" t="s">
        <v>503</v>
      </c>
      <c r="G8" s="6" t="s">
        <v>218</v>
      </c>
    </row>
    <row r="9" spans="1:8" x14ac:dyDescent="0.25">
      <c r="A9" t="s">
        <v>581</v>
      </c>
      <c r="B9" t="s">
        <v>246</v>
      </c>
      <c r="C9" t="s">
        <v>597</v>
      </c>
      <c r="D9" t="s">
        <v>245</v>
      </c>
      <c r="E9" t="s">
        <v>507</v>
      </c>
      <c r="F9" t="s">
        <v>343</v>
      </c>
      <c r="G9" t="s">
        <v>246</v>
      </c>
    </row>
    <row r="10" spans="1:8" x14ac:dyDescent="0.25">
      <c r="A10" t="s">
        <v>594</v>
      </c>
      <c r="B10" t="s">
        <v>496</v>
      </c>
      <c r="C10" t="s">
        <v>474</v>
      </c>
      <c r="D10" t="s">
        <v>252</v>
      </c>
      <c r="E10" t="s">
        <v>491</v>
      </c>
      <c r="F10" t="s">
        <v>543</v>
      </c>
      <c r="G10" t="s">
        <v>253</v>
      </c>
    </row>
    <row r="12" spans="1:8" x14ac:dyDescent="0.25">
      <c r="A12" t="s">
        <v>289</v>
      </c>
    </row>
    <row r="13" spans="1:8" x14ac:dyDescent="0.25">
      <c r="A13" t="s">
        <v>290</v>
      </c>
    </row>
    <row r="14" spans="1:8" x14ac:dyDescent="0.25">
      <c r="A14" t="s">
        <v>587</v>
      </c>
    </row>
    <row r="15" spans="1:8" x14ac:dyDescent="0.25">
      <c r="A15" t="s">
        <v>588</v>
      </c>
    </row>
    <row r="16" spans="1:8" x14ac:dyDescent="0.25">
      <c r="A16" t="s">
        <v>292</v>
      </c>
    </row>
    <row r="17" spans="1:1" x14ac:dyDescent="0.25">
      <c r="A17" t="s">
        <v>293</v>
      </c>
    </row>
    <row r="18" spans="1:1" x14ac:dyDescent="0.25">
      <c r="A18" t="s">
        <v>294</v>
      </c>
    </row>
    <row r="19" spans="1:1" x14ac:dyDescent="0.25">
      <c r="A19" t="s">
        <v>589</v>
      </c>
    </row>
    <row r="21" spans="1:1" x14ac:dyDescent="0.25">
      <c r="A21" t="s">
        <v>297</v>
      </c>
    </row>
    <row r="22" spans="1:1" x14ac:dyDescent="0.25">
      <c r="A22" t="s">
        <v>298</v>
      </c>
    </row>
    <row r="23" spans="1:1" x14ac:dyDescent="0.25">
      <c r="A23" t="s">
        <v>299</v>
      </c>
    </row>
    <row r="24" spans="1:1" x14ac:dyDescent="0.25">
      <c r="A24" t="s">
        <v>300</v>
      </c>
    </row>
  </sheetData>
  <pageMargins left="0.7" right="0.7" top="0.75" bottom="0.75" header="0.3" footer="0.3"/>
  <pageSetup paperSize="9" orientation="portrait" horizontalDpi="300" verticalDpi="300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D41"/>
  <sheetViews>
    <sheetView workbookViewId="0"/>
  </sheetViews>
  <sheetFormatPr defaultColWidth="11.42578125" defaultRowHeight="15" x14ac:dyDescent="0.25"/>
  <cols>
    <col min="1" max="1" width="31.7109375" customWidth="1"/>
    <col min="2" max="3" width="45.7109375" customWidth="1"/>
  </cols>
  <sheetData>
    <row r="1" spans="1:4" x14ac:dyDescent="0.25">
      <c r="A1" s="4" t="s">
        <v>105</v>
      </c>
      <c r="B1" s="6"/>
      <c r="C1" s="6"/>
      <c r="D1" s="1" t="str">
        <f>HYPERLINK("#'INDEX'!A1", "Back to INDEX")</f>
        <v>Back to INDEX</v>
      </c>
    </row>
    <row r="2" spans="1:4" x14ac:dyDescent="0.25">
      <c r="A2" s="3" t="s">
        <v>204</v>
      </c>
      <c r="B2" s="5" t="s">
        <v>2447</v>
      </c>
      <c r="C2" s="5" t="s">
        <v>2448</v>
      </c>
    </row>
    <row r="3" spans="1:4" x14ac:dyDescent="0.25">
      <c r="A3" t="s">
        <v>598</v>
      </c>
      <c r="B3" s="6" t="s">
        <v>2080</v>
      </c>
      <c r="C3" s="6" t="s">
        <v>844</v>
      </c>
    </row>
    <row r="4" spans="1:4" x14ac:dyDescent="0.25">
      <c r="A4" t="s">
        <v>599</v>
      </c>
      <c r="B4" s="6" t="s">
        <v>2408</v>
      </c>
      <c r="C4" s="6" t="s">
        <v>309</v>
      </c>
    </row>
    <row r="5" spans="1:4" x14ac:dyDescent="0.25">
      <c r="A5" t="s">
        <v>600</v>
      </c>
      <c r="B5" s="6" t="s">
        <v>3295</v>
      </c>
      <c r="C5" s="6" t="s">
        <v>2540</v>
      </c>
    </row>
    <row r="6" spans="1:4" x14ac:dyDescent="0.25">
      <c r="A6" t="s">
        <v>602</v>
      </c>
      <c r="B6" s="6" t="s">
        <v>1919</v>
      </c>
      <c r="C6" s="6" t="s">
        <v>363</v>
      </c>
    </row>
    <row r="7" spans="1:4" x14ac:dyDescent="0.25">
      <c r="A7" t="s">
        <v>605</v>
      </c>
      <c r="B7" s="6" t="s">
        <v>224</v>
      </c>
      <c r="C7" s="6" t="s">
        <v>224</v>
      </c>
    </row>
    <row r="8" spans="1:4" x14ac:dyDescent="0.25">
      <c r="A8" t="s">
        <v>889</v>
      </c>
      <c r="B8" s="6" t="s">
        <v>285</v>
      </c>
      <c r="C8" s="6" t="s">
        <v>896</v>
      </c>
    </row>
    <row r="9" spans="1:4" x14ac:dyDescent="0.25">
      <c r="A9" t="s">
        <v>890</v>
      </c>
      <c r="B9" s="6" t="s">
        <v>2795</v>
      </c>
      <c r="C9" s="6" t="s">
        <v>361</v>
      </c>
    </row>
    <row r="10" spans="1:4" x14ac:dyDescent="0.25">
      <c r="A10" t="s">
        <v>891</v>
      </c>
      <c r="B10" s="6" t="s">
        <v>3295</v>
      </c>
      <c r="C10" s="6" t="s">
        <v>2540</v>
      </c>
    </row>
    <row r="11" spans="1:4" x14ac:dyDescent="0.25">
      <c r="A11" t="s">
        <v>892</v>
      </c>
      <c r="B11" s="6" t="s">
        <v>2445</v>
      </c>
      <c r="C11" s="6" t="s">
        <v>947</v>
      </c>
    </row>
    <row r="12" spans="1:4" x14ac:dyDescent="0.25">
      <c r="A12" t="s">
        <v>622</v>
      </c>
      <c r="B12" s="6" t="s">
        <v>285</v>
      </c>
      <c r="C12" s="6" t="s">
        <v>896</v>
      </c>
    </row>
    <row r="13" spans="1:4" x14ac:dyDescent="0.25">
      <c r="A13" t="s">
        <v>894</v>
      </c>
      <c r="B13" s="6" t="s">
        <v>2356</v>
      </c>
      <c r="C13" s="6" t="s">
        <v>790</v>
      </c>
    </row>
    <row r="14" spans="1:4" x14ac:dyDescent="0.25">
      <c r="A14" t="s">
        <v>895</v>
      </c>
      <c r="B14" s="6" t="s">
        <v>2156</v>
      </c>
      <c r="C14" s="6" t="s">
        <v>933</v>
      </c>
    </row>
    <row r="15" spans="1:4" x14ac:dyDescent="0.25">
      <c r="A15" t="s">
        <v>630</v>
      </c>
      <c r="B15" s="6" t="s">
        <v>2147</v>
      </c>
      <c r="C15" s="6" t="s">
        <v>557</v>
      </c>
    </row>
    <row r="16" spans="1:4" x14ac:dyDescent="0.25">
      <c r="A16" t="s">
        <v>633</v>
      </c>
      <c r="B16" s="6" t="s">
        <v>2664</v>
      </c>
      <c r="C16" s="6" t="s">
        <v>412</v>
      </c>
    </row>
    <row r="17" spans="1:3" x14ac:dyDescent="0.25">
      <c r="A17" t="s">
        <v>635</v>
      </c>
      <c r="B17" s="6" t="s">
        <v>204</v>
      </c>
      <c r="C17" s="6" t="s">
        <v>204</v>
      </c>
    </row>
    <row r="18" spans="1:3" x14ac:dyDescent="0.25">
      <c r="A18" t="s">
        <v>636</v>
      </c>
      <c r="B18" s="6" t="s">
        <v>204</v>
      </c>
      <c r="C18" s="6" t="s">
        <v>204</v>
      </c>
    </row>
    <row r="19" spans="1:3" x14ac:dyDescent="0.25">
      <c r="A19" t="s">
        <v>637</v>
      </c>
      <c r="B19" s="6" t="s">
        <v>204</v>
      </c>
      <c r="C19" s="6" t="s">
        <v>204</v>
      </c>
    </row>
    <row r="20" spans="1:3" x14ac:dyDescent="0.25">
      <c r="A20" t="s">
        <v>638</v>
      </c>
      <c r="B20" s="6" t="s">
        <v>224</v>
      </c>
      <c r="C20" s="6" t="s">
        <v>224</v>
      </c>
    </row>
    <row r="21" spans="1:3" x14ac:dyDescent="0.25">
      <c r="A21" t="s">
        <v>897</v>
      </c>
      <c r="B21" t="s">
        <v>224</v>
      </c>
      <c r="C21" t="s">
        <v>224</v>
      </c>
    </row>
    <row r="22" spans="1:3" x14ac:dyDescent="0.25">
      <c r="A22" s="4" t="s">
        <v>450</v>
      </c>
      <c r="B22" s="4" t="s">
        <v>285</v>
      </c>
      <c r="C22" s="4" t="s">
        <v>896</v>
      </c>
    </row>
    <row r="24" spans="1:3" x14ac:dyDescent="0.25">
      <c r="A24" t="s">
        <v>289</v>
      </c>
    </row>
    <row r="25" spans="1:3" x14ac:dyDescent="0.25">
      <c r="A25" t="s">
        <v>586</v>
      </c>
    </row>
    <row r="27" spans="1:3" x14ac:dyDescent="0.25">
      <c r="A27" t="s">
        <v>297</v>
      </c>
    </row>
    <row r="28" spans="1:3" x14ac:dyDescent="0.25">
      <c r="A28" t="s">
        <v>302</v>
      </c>
    </row>
    <row r="29" spans="1:3" x14ac:dyDescent="0.25">
      <c r="A29" t="s">
        <v>2453</v>
      </c>
    </row>
    <row r="30" spans="1:3" x14ac:dyDescent="0.25">
      <c r="A30" t="s">
        <v>641</v>
      </c>
    </row>
    <row r="31" spans="1:3" x14ac:dyDescent="0.25">
      <c r="A31" t="s">
        <v>642</v>
      </c>
    </row>
    <row r="32" spans="1:3" x14ac:dyDescent="0.25">
      <c r="A32" t="s">
        <v>643</v>
      </c>
    </row>
    <row r="33" spans="1:1" x14ac:dyDescent="0.25">
      <c r="A33" t="s">
        <v>644</v>
      </c>
    </row>
    <row r="34" spans="1:1" x14ac:dyDescent="0.25">
      <c r="A34" t="s">
        <v>645</v>
      </c>
    </row>
    <row r="35" spans="1:1" x14ac:dyDescent="0.25">
      <c r="A35" t="s">
        <v>646</v>
      </c>
    </row>
    <row r="36" spans="1:1" x14ac:dyDescent="0.25">
      <c r="A36" t="s">
        <v>647</v>
      </c>
    </row>
    <row r="37" spans="1:1" x14ac:dyDescent="0.25">
      <c r="A37" t="s">
        <v>648</v>
      </c>
    </row>
    <row r="38" spans="1:1" x14ac:dyDescent="0.25">
      <c r="A38" t="s">
        <v>649</v>
      </c>
    </row>
    <row r="40" spans="1:1" x14ac:dyDescent="0.25">
      <c r="A40" t="s">
        <v>460</v>
      </c>
    </row>
    <row r="41" spans="1:1" x14ac:dyDescent="0.25">
      <c r="A41" t="s">
        <v>650</v>
      </c>
    </row>
  </sheetData>
  <pageMargins left="0.7" right="0.7" top="0.75" bottom="0.75" header="0.3" footer="0.3"/>
  <pageSetup paperSize="9" orientation="portrait" horizontalDpi="300" verticalDpi="300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43"/>
  <sheetViews>
    <sheetView workbookViewId="0">
      <selection activeCell="D1" sqref="D1"/>
    </sheetView>
  </sheetViews>
  <sheetFormatPr defaultColWidth="11.42578125" defaultRowHeight="15" x14ac:dyDescent="0.25"/>
  <cols>
    <col min="1" max="1" width="31.7109375" customWidth="1"/>
    <col min="2" max="3" width="45.7109375" customWidth="1"/>
  </cols>
  <sheetData>
    <row r="1" spans="1:4" x14ac:dyDescent="0.25">
      <c r="A1" s="4" t="s">
        <v>106</v>
      </c>
      <c r="B1" s="6"/>
      <c r="C1" s="6"/>
      <c r="D1" s="1" t="str">
        <f>HYPERLINK("#'INDEX'!A1", "Back to INDEX")</f>
        <v>Back to INDEX</v>
      </c>
    </row>
    <row r="2" spans="1:4" x14ac:dyDescent="0.25">
      <c r="A2" s="3" t="s">
        <v>204</v>
      </c>
      <c r="B2" s="5" t="s">
        <v>2454</v>
      </c>
      <c r="C2" s="5" t="s">
        <v>2455</v>
      </c>
    </row>
    <row r="3" spans="1:4" x14ac:dyDescent="0.25">
      <c r="A3" t="s">
        <v>598</v>
      </c>
      <c r="B3" s="6" t="s">
        <v>2323</v>
      </c>
      <c r="C3" s="6" t="s">
        <v>288</v>
      </c>
    </row>
    <row r="4" spans="1:4" x14ac:dyDescent="0.25">
      <c r="A4" t="s">
        <v>599</v>
      </c>
      <c r="B4" s="6" t="s">
        <v>2325</v>
      </c>
      <c r="C4" s="6" t="s">
        <v>2257</v>
      </c>
    </row>
    <row r="5" spans="1:4" x14ac:dyDescent="0.25">
      <c r="A5" t="s">
        <v>600</v>
      </c>
      <c r="B5" s="6" t="s">
        <v>277</v>
      </c>
      <c r="C5" s="6" t="s">
        <v>531</v>
      </c>
    </row>
    <row r="6" spans="1:4" x14ac:dyDescent="0.25">
      <c r="A6" t="s">
        <v>602</v>
      </c>
      <c r="B6" s="6" t="s">
        <v>2495</v>
      </c>
      <c r="C6" s="6" t="s">
        <v>2095</v>
      </c>
    </row>
    <row r="7" spans="1:4" x14ac:dyDescent="0.25">
      <c r="A7" t="s">
        <v>605</v>
      </c>
      <c r="B7" s="6" t="s">
        <v>224</v>
      </c>
      <c r="C7" s="6" t="s">
        <v>204</v>
      </c>
    </row>
    <row r="8" spans="1:4" x14ac:dyDescent="0.25">
      <c r="A8" t="s">
        <v>889</v>
      </c>
      <c r="B8" s="6" t="s">
        <v>287</v>
      </c>
      <c r="C8" s="6" t="s">
        <v>279</v>
      </c>
    </row>
    <row r="9" spans="1:4" x14ac:dyDescent="0.25">
      <c r="A9" t="s">
        <v>890</v>
      </c>
      <c r="B9" s="6" t="s">
        <v>2128</v>
      </c>
      <c r="C9" s="6" t="s">
        <v>2224</v>
      </c>
    </row>
    <row r="10" spans="1:4" x14ac:dyDescent="0.25">
      <c r="A10" t="s">
        <v>891</v>
      </c>
      <c r="B10" s="6" t="s">
        <v>2304</v>
      </c>
      <c r="C10" s="6" t="s">
        <v>568</v>
      </c>
    </row>
    <row r="11" spans="1:4" x14ac:dyDescent="0.25">
      <c r="A11" t="s">
        <v>892</v>
      </c>
      <c r="B11" s="6" t="s">
        <v>2417</v>
      </c>
      <c r="C11" s="6" t="s">
        <v>2124</v>
      </c>
    </row>
    <row r="12" spans="1:4" x14ac:dyDescent="0.25">
      <c r="A12" t="s">
        <v>622</v>
      </c>
      <c r="B12" s="6" t="s">
        <v>3003</v>
      </c>
      <c r="C12" s="6" t="s">
        <v>279</v>
      </c>
    </row>
    <row r="13" spans="1:4" x14ac:dyDescent="0.25">
      <c r="A13" t="s">
        <v>894</v>
      </c>
      <c r="B13" s="6" t="s">
        <v>3003</v>
      </c>
      <c r="C13" s="6" t="s">
        <v>2274</v>
      </c>
    </row>
    <row r="14" spans="1:4" x14ac:dyDescent="0.25">
      <c r="A14" t="s">
        <v>895</v>
      </c>
      <c r="B14" s="6" t="s">
        <v>2324</v>
      </c>
      <c r="C14" s="6" t="s">
        <v>2363</v>
      </c>
    </row>
    <row r="15" spans="1:4" x14ac:dyDescent="0.25">
      <c r="A15" t="s">
        <v>630</v>
      </c>
      <c r="B15" s="6" t="s">
        <v>2304</v>
      </c>
      <c r="C15" s="6" t="s">
        <v>2330</v>
      </c>
    </row>
    <row r="16" spans="1:4" x14ac:dyDescent="0.25">
      <c r="A16" t="s">
        <v>633</v>
      </c>
      <c r="B16" s="6" t="s">
        <v>2428</v>
      </c>
      <c r="C16" s="6" t="s">
        <v>455</v>
      </c>
    </row>
    <row r="17" spans="1:3" x14ac:dyDescent="0.25">
      <c r="A17" t="s">
        <v>635</v>
      </c>
      <c r="B17" s="6" t="s">
        <v>204</v>
      </c>
      <c r="C17" s="6" t="s">
        <v>224</v>
      </c>
    </row>
    <row r="18" spans="1:3" x14ac:dyDescent="0.25">
      <c r="A18" t="s">
        <v>636</v>
      </c>
      <c r="B18" s="6" t="s">
        <v>224</v>
      </c>
      <c r="C18" s="6" t="s">
        <v>204</v>
      </c>
    </row>
    <row r="19" spans="1:3" x14ac:dyDescent="0.25">
      <c r="A19" t="s">
        <v>637</v>
      </c>
      <c r="B19" s="6" t="s">
        <v>204</v>
      </c>
      <c r="C19" s="6" t="s">
        <v>204</v>
      </c>
    </row>
    <row r="20" spans="1:3" x14ac:dyDescent="0.25">
      <c r="A20" t="s">
        <v>638</v>
      </c>
      <c r="B20" s="6" t="s">
        <v>224</v>
      </c>
      <c r="C20" s="6" t="s">
        <v>204</v>
      </c>
    </row>
    <row r="21" spans="1:3" x14ac:dyDescent="0.25">
      <c r="A21" t="s">
        <v>897</v>
      </c>
      <c r="B21" t="s">
        <v>204</v>
      </c>
      <c r="C21" t="s">
        <v>224</v>
      </c>
    </row>
    <row r="22" spans="1:3" x14ac:dyDescent="0.25">
      <c r="A22" s="4" t="s">
        <v>450</v>
      </c>
      <c r="B22" s="4" t="s">
        <v>287</v>
      </c>
      <c r="C22" s="4" t="s">
        <v>279</v>
      </c>
    </row>
    <row r="24" spans="1:3" x14ac:dyDescent="0.25">
      <c r="A24" t="s">
        <v>289</v>
      </c>
    </row>
    <row r="25" spans="1:3" x14ac:dyDescent="0.25">
      <c r="A25" t="s">
        <v>2461</v>
      </c>
    </row>
    <row r="26" spans="1:3" x14ac:dyDescent="0.25">
      <c r="A26" t="s">
        <v>292</v>
      </c>
    </row>
    <row r="27" spans="1:3" x14ac:dyDescent="0.25">
      <c r="A27" t="s">
        <v>293</v>
      </c>
    </row>
    <row r="29" spans="1:3" x14ac:dyDescent="0.25">
      <c r="A29" t="s">
        <v>297</v>
      </c>
    </row>
    <row r="30" spans="1:3" x14ac:dyDescent="0.25">
      <c r="A30" t="s">
        <v>2442</v>
      </c>
    </row>
    <row r="31" spans="1:3" x14ac:dyDescent="0.25">
      <c r="A31" t="s">
        <v>2453</v>
      </c>
    </row>
    <row r="32" spans="1:3" x14ac:dyDescent="0.25">
      <c r="A32" t="s">
        <v>641</v>
      </c>
    </row>
    <row r="33" spans="1:1" x14ac:dyDescent="0.25">
      <c r="A33" t="s">
        <v>642</v>
      </c>
    </row>
    <row r="34" spans="1:1" x14ac:dyDescent="0.25">
      <c r="A34" t="s">
        <v>643</v>
      </c>
    </row>
    <row r="35" spans="1:1" x14ac:dyDescent="0.25">
      <c r="A35" t="s">
        <v>644</v>
      </c>
    </row>
    <row r="36" spans="1:1" x14ac:dyDescent="0.25">
      <c r="A36" t="s">
        <v>645</v>
      </c>
    </row>
    <row r="37" spans="1:1" x14ac:dyDescent="0.25">
      <c r="A37" t="s">
        <v>646</v>
      </c>
    </row>
    <row r="38" spans="1:1" x14ac:dyDescent="0.25">
      <c r="A38" t="s">
        <v>647</v>
      </c>
    </row>
    <row r="39" spans="1:1" x14ac:dyDescent="0.25">
      <c r="A39" t="s">
        <v>648</v>
      </c>
    </row>
    <row r="40" spans="1:1" x14ac:dyDescent="0.25">
      <c r="A40" t="s">
        <v>649</v>
      </c>
    </row>
    <row r="42" spans="1:1" x14ac:dyDescent="0.25">
      <c r="A42" t="s">
        <v>460</v>
      </c>
    </row>
    <row r="43" spans="1:1" x14ac:dyDescent="0.25">
      <c r="A43" t="s">
        <v>650</v>
      </c>
    </row>
  </sheetData>
  <pageMargins left="0.7" right="0.7" top="0.75" bottom="0.75" header="0.3" footer="0.3"/>
  <pageSetup paperSize="9" orientation="portrait" horizontalDpi="300" verticalDpi="300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F12"/>
  <sheetViews>
    <sheetView workbookViewId="0"/>
  </sheetViews>
  <sheetFormatPr defaultColWidth="11.42578125" defaultRowHeight="15" x14ac:dyDescent="0.25"/>
  <cols>
    <col min="1" max="1" width="26.7109375" customWidth="1"/>
    <col min="2" max="5" width="22.7109375" customWidth="1"/>
  </cols>
  <sheetData>
    <row r="1" spans="1:6" x14ac:dyDescent="0.25">
      <c r="A1" s="4" t="s">
        <v>107</v>
      </c>
      <c r="B1" s="6"/>
      <c r="C1" s="6"/>
      <c r="D1" s="6"/>
      <c r="E1" s="6"/>
      <c r="F1" s="1" t="str">
        <f>HYPERLINK("#'INDEX'!A1", "Back to INDEX")</f>
        <v>Back to INDEX</v>
      </c>
    </row>
    <row r="2" spans="1:6" x14ac:dyDescent="0.25">
      <c r="A2" s="3" t="s">
        <v>204</v>
      </c>
      <c r="B2" s="3" t="s">
        <v>2462</v>
      </c>
      <c r="C2" s="3" t="s">
        <v>2463</v>
      </c>
      <c r="D2" s="3" t="s">
        <v>2464</v>
      </c>
      <c r="E2" s="3" t="s">
        <v>2465</v>
      </c>
    </row>
    <row r="3" spans="1:6" x14ac:dyDescent="0.25">
      <c r="A3" t="s">
        <v>2466</v>
      </c>
      <c r="B3" t="s">
        <v>2405</v>
      </c>
      <c r="C3" t="s">
        <v>2467</v>
      </c>
      <c r="D3" t="s">
        <v>2468</v>
      </c>
      <c r="E3" t="s">
        <v>2348</v>
      </c>
    </row>
    <row r="5" spans="1:6" x14ac:dyDescent="0.25">
      <c r="A5" t="s">
        <v>289</v>
      </c>
    </row>
    <row r="6" spans="1:6" x14ac:dyDescent="0.25">
      <c r="A6" t="s">
        <v>586</v>
      </c>
    </row>
    <row r="7" spans="1:6" x14ac:dyDescent="0.25">
      <c r="A7" t="s">
        <v>910</v>
      </c>
    </row>
    <row r="8" spans="1:6" x14ac:dyDescent="0.25">
      <c r="A8" t="s">
        <v>911</v>
      </c>
    </row>
    <row r="10" spans="1:6" x14ac:dyDescent="0.25">
      <c r="A10" t="s">
        <v>297</v>
      </c>
    </row>
    <row r="11" spans="1:6" x14ac:dyDescent="0.25">
      <c r="A11" t="s">
        <v>302</v>
      </c>
    </row>
    <row r="12" spans="1:6" x14ac:dyDescent="0.25">
      <c r="A12" t="s">
        <v>939</v>
      </c>
    </row>
  </sheetData>
  <pageMargins left="0.7" right="0.7" top="0.75" bottom="0.75" header="0.3" footer="0.3"/>
  <pageSetup paperSize="9" orientation="portrait" horizontalDpi="300" verticalDpi="300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F12"/>
  <sheetViews>
    <sheetView workbookViewId="0"/>
  </sheetViews>
  <sheetFormatPr defaultColWidth="11.42578125" defaultRowHeight="15" x14ac:dyDescent="0.25"/>
  <cols>
    <col min="1" max="1" width="30.7109375" customWidth="1"/>
    <col min="2" max="5" width="22.7109375" customWidth="1"/>
  </cols>
  <sheetData>
    <row r="1" spans="1:6" x14ac:dyDescent="0.25">
      <c r="A1" s="4" t="s">
        <v>108</v>
      </c>
      <c r="B1" s="6"/>
      <c r="C1" s="6"/>
      <c r="D1" s="6"/>
      <c r="E1" s="6"/>
      <c r="F1" s="1" t="str">
        <f>HYPERLINK("#'INDEX'!A1", "Back to INDEX")</f>
        <v>Back to INDEX</v>
      </c>
    </row>
    <row r="2" spans="1:6" x14ac:dyDescent="0.25">
      <c r="A2" s="3" t="s">
        <v>204</v>
      </c>
      <c r="B2" s="3" t="s">
        <v>2462</v>
      </c>
      <c r="C2" s="3" t="s">
        <v>2463</v>
      </c>
      <c r="D2" s="3" t="s">
        <v>2464</v>
      </c>
      <c r="E2" s="3" t="s">
        <v>2465</v>
      </c>
    </row>
    <row r="3" spans="1:6" x14ac:dyDescent="0.25">
      <c r="A3" t="s">
        <v>2469</v>
      </c>
      <c r="B3" t="s">
        <v>2470</v>
      </c>
      <c r="C3" t="s">
        <v>2105</v>
      </c>
      <c r="D3" t="s">
        <v>2371</v>
      </c>
      <c r="E3" t="s">
        <v>2471</v>
      </c>
    </row>
    <row r="5" spans="1:6" x14ac:dyDescent="0.25">
      <c r="A5" t="s">
        <v>289</v>
      </c>
    </row>
    <row r="6" spans="1:6" x14ac:dyDescent="0.25">
      <c r="A6" t="s">
        <v>665</v>
      </c>
    </row>
    <row r="7" spans="1:6" x14ac:dyDescent="0.25">
      <c r="A7" t="s">
        <v>910</v>
      </c>
    </row>
    <row r="8" spans="1:6" x14ac:dyDescent="0.25">
      <c r="A8" t="s">
        <v>911</v>
      </c>
    </row>
    <row r="10" spans="1:6" x14ac:dyDescent="0.25">
      <c r="A10" t="s">
        <v>297</v>
      </c>
    </row>
    <row r="11" spans="1:6" x14ac:dyDescent="0.25">
      <c r="A11" t="s">
        <v>302</v>
      </c>
    </row>
    <row r="12" spans="1:6" x14ac:dyDescent="0.25">
      <c r="A12" t="s">
        <v>939</v>
      </c>
    </row>
  </sheetData>
  <pageMargins left="0.7" right="0.7" top="0.75" bottom="0.75" header="0.3" footer="0.3"/>
  <pageSetup paperSize="9" orientation="portrait" horizontalDpi="300" verticalDpi="300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F12"/>
  <sheetViews>
    <sheetView workbookViewId="0"/>
  </sheetViews>
  <sheetFormatPr defaultColWidth="11.42578125" defaultRowHeight="15" x14ac:dyDescent="0.25"/>
  <cols>
    <col min="1" max="1" width="30.7109375" customWidth="1"/>
    <col min="2" max="5" width="22.7109375" customWidth="1"/>
  </cols>
  <sheetData>
    <row r="1" spans="1:6" x14ac:dyDescent="0.25">
      <c r="A1" s="4" t="s">
        <v>109</v>
      </c>
      <c r="B1" s="6"/>
      <c r="C1" s="6"/>
      <c r="D1" s="6"/>
      <c r="E1" s="6"/>
      <c r="F1" s="1" t="str">
        <f>HYPERLINK("#'INDEX'!A1", "Back to INDEX")</f>
        <v>Back to INDEX</v>
      </c>
    </row>
    <row r="2" spans="1:6" x14ac:dyDescent="0.25">
      <c r="A2" s="3" t="s">
        <v>204</v>
      </c>
      <c r="B2" s="3" t="s">
        <v>2462</v>
      </c>
      <c r="C2" s="3" t="s">
        <v>2463</v>
      </c>
      <c r="D2" s="3" t="s">
        <v>2464</v>
      </c>
      <c r="E2" s="3" t="s">
        <v>2465</v>
      </c>
    </row>
    <row r="3" spans="1:6" x14ac:dyDescent="0.25">
      <c r="A3" t="s">
        <v>2469</v>
      </c>
      <c r="B3" t="s">
        <v>278</v>
      </c>
      <c r="C3" t="s">
        <v>2208</v>
      </c>
      <c r="D3" t="s">
        <v>2421</v>
      </c>
      <c r="E3" t="s">
        <v>2055</v>
      </c>
    </row>
    <row r="5" spans="1:6" x14ac:dyDescent="0.25">
      <c r="A5" t="s">
        <v>289</v>
      </c>
    </row>
    <row r="6" spans="1:6" x14ac:dyDescent="0.25">
      <c r="A6" t="s">
        <v>679</v>
      </c>
    </row>
    <row r="7" spans="1:6" x14ac:dyDescent="0.25">
      <c r="A7" t="s">
        <v>910</v>
      </c>
    </row>
    <row r="8" spans="1:6" x14ac:dyDescent="0.25">
      <c r="A8" t="s">
        <v>911</v>
      </c>
    </row>
    <row r="10" spans="1:6" x14ac:dyDescent="0.25">
      <c r="A10" t="s">
        <v>297</v>
      </c>
    </row>
    <row r="11" spans="1:6" x14ac:dyDescent="0.25">
      <c r="A11" t="s">
        <v>302</v>
      </c>
    </row>
    <row r="12" spans="1:6" x14ac:dyDescent="0.25">
      <c r="A12" t="s">
        <v>939</v>
      </c>
    </row>
  </sheetData>
  <pageMargins left="0.7" right="0.7" top="0.75" bottom="0.75" header="0.3" footer="0.3"/>
  <pageSetup paperSize="9" orientation="portrait" horizontalDpi="300" verticalDpi="30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H22"/>
  <sheetViews>
    <sheetView workbookViewId="0">
      <selection activeCell="A9" sqref="A9"/>
    </sheetView>
  </sheetViews>
  <sheetFormatPr defaultColWidth="11.42578125" defaultRowHeight="15" x14ac:dyDescent="0.25"/>
  <cols>
    <col min="1" max="1" width="13.7109375" customWidth="1"/>
    <col min="2" max="7" width="30.7109375" customWidth="1"/>
  </cols>
  <sheetData>
    <row r="1" spans="1:8" x14ac:dyDescent="0.25">
      <c r="A1" s="4" t="s">
        <v>111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ht="25.5" x14ac:dyDescent="0.25">
      <c r="A2" s="3" t="s">
        <v>204</v>
      </c>
      <c r="B2" s="5" t="s">
        <v>2472</v>
      </c>
      <c r="C2" s="5" t="s">
        <v>2473</v>
      </c>
      <c r="D2" s="5" t="s">
        <v>2474</v>
      </c>
      <c r="E2" s="5" t="s">
        <v>2475</v>
      </c>
      <c r="F2" s="5" t="s">
        <v>2476</v>
      </c>
      <c r="G2" s="5" t="s">
        <v>2477</v>
      </c>
    </row>
    <row r="3" spans="1:8" x14ac:dyDescent="0.25">
      <c r="A3" t="s">
        <v>3319</v>
      </c>
      <c r="B3" s="6" t="s">
        <v>468</v>
      </c>
      <c r="C3" s="6" t="s">
        <v>625</v>
      </c>
      <c r="D3" s="6" t="s">
        <v>652</v>
      </c>
      <c r="E3" s="6" t="s">
        <v>2478</v>
      </c>
      <c r="F3" s="6" t="s">
        <v>2479</v>
      </c>
      <c r="G3" s="6" t="s">
        <v>2016</v>
      </c>
    </row>
    <row r="4" spans="1:8" x14ac:dyDescent="0.25">
      <c r="A4" t="s">
        <v>918</v>
      </c>
      <c r="B4" s="6" t="s">
        <v>2366</v>
      </c>
      <c r="C4" s="6" t="s">
        <v>1410</v>
      </c>
      <c r="D4" s="6" t="s">
        <v>568</v>
      </c>
      <c r="E4" s="6" t="s">
        <v>559</v>
      </c>
      <c r="F4" s="6" t="s">
        <v>869</v>
      </c>
      <c r="G4" s="6" t="s">
        <v>370</v>
      </c>
    </row>
    <row r="5" spans="1:8" x14ac:dyDescent="0.25">
      <c r="A5" t="s">
        <v>922</v>
      </c>
      <c r="B5" s="6" t="s">
        <v>2371</v>
      </c>
      <c r="C5" s="6" t="s">
        <v>2416</v>
      </c>
      <c r="D5" s="6" t="s">
        <v>317</v>
      </c>
      <c r="E5" s="6" t="s">
        <v>517</v>
      </c>
      <c r="F5" s="6" t="s">
        <v>551</v>
      </c>
      <c r="G5" s="6" t="s">
        <v>613</v>
      </c>
    </row>
    <row r="6" spans="1:8" x14ac:dyDescent="0.25">
      <c r="A6" t="s">
        <v>924</v>
      </c>
      <c r="B6" s="6" t="s">
        <v>2468</v>
      </c>
      <c r="C6" s="6" t="s">
        <v>2352</v>
      </c>
      <c r="D6" s="6" t="s">
        <v>2352</v>
      </c>
      <c r="E6" s="6" t="s">
        <v>2480</v>
      </c>
      <c r="F6" s="6" t="s">
        <v>341</v>
      </c>
      <c r="G6" s="6" t="s">
        <v>341</v>
      </c>
    </row>
    <row r="7" spans="1:8" x14ac:dyDescent="0.25">
      <c r="A7" t="s">
        <v>926</v>
      </c>
      <c r="B7" s="6" t="s">
        <v>565</v>
      </c>
      <c r="C7" s="6" t="s">
        <v>2379</v>
      </c>
      <c r="D7" s="6" t="s">
        <v>2481</v>
      </c>
      <c r="E7" s="6" t="s">
        <v>693</v>
      </c>
      <c r="F7" s="6" t="s">
        <v>395</v>
      </c>
      <c r="G7" s="6" t="s">
        <v>413</v>
      </c>
    </row>
    <row r="8" spans="1:8" x14ac:dyDescent="0.25">
      <c r="A8" t="s">
        <v>928</v>
      </c>
      <c r="B8" s="6" t="s">
        <v>1917</v>
      </c>
      <c r="C8" s="6" t="s">
        <v>2482</v>
      </c>
      <c r="D8" s="6" t="s">
        <v>2202</v>
      </c>
      <c r="E8" s="6" t="s">
        <v>356</v>
      </c>
      <c r="F8" s="6" t="s">
        <v>670</v>
      </c>
      <c r="G8" s="6" t="s">
        <v>243</v>
      </c>
    </row>
    <row r="9" spans="1:8" x14ac:dyDescent="0.25">
      <c r="A9" t="s">
        <v>3320</v>
      </c>
      <c r="B9" s="6" t="s">
        <v>2114</v>
      </c>
      <c r="C9" s="6" t="s">
        <v>2410</v>
      </c>
      <c r="D9" s="6" t="s">
        <v>2483</v>
      </c>
      <c r="E9" s="6" t="s">
        <v>240</v>
      </c>
      <c r="F9" s="6" t="s">
        <v>523</v>
      </c>
      <c r="G9" s="6" t="s">
        <v>492</v>
      </c>
    </row>
    <row r="10" spans="1:8" x14ac:dyDescent="0.25">
      <c r="A10" t="s">
        <v>932</v>
      </c>
      <c r="B10" s="6" t="s">
        <v>2400</v>
      </c>
      <c r="C10" s="6" t="s">
        <v>2115</v>
      </c>
      <c r="D10" s="6" t="s">
        <v>2484</v>
      </c>
      <c r="E10" s="6" t="s">
        <v>780</v>
      </c>
      <c r="F10" s="6" t="s">
        <v>776</v>
      </c>
      <c r="G10" s="6" t="s">
        <v>876</v>
      </c>
    </row>
    <row r="11" spans="1:8" x14ac:dyDescent="0.25">
      <c r="A11" t="s">
        <v>935</v>
      </c>
      <c r="B11" s="6" t="s">
        <v>2167</v>
      </c>
      <c r="C11" s="6" t="s">
        <v>2087</v>
      </c>
      <c r="D11" s="6" t="s">
        <v>2088</v>
      </c>
      <c r="E11" s="6" t="s">
        <v>248</v>
      </c>
      <c r="F11" s="6" t="s">
        <v>342</v>
      </c>
      <c r="G11" s="6" t="s">
        <v>811</v>
      </c>
    </row>
    <row r="12" spans="1:8" x14ac:dyDescent="0.25">
      <c r="A12" t="s">
        <v>937</v>
      </c>
      <c r="B12" t="s">
        <v>2344</v>
      </c>
      <c r="C12" t="s">
        <v>2485</v>
      </c>
      <c r="D12" t="s">
        <v>2354</v>
      </c>
      <c r="E12" t="s">
        <v>667</v>
      </c>
      <c r="F12" t="s">
        <v>550</v>
      </c>
      <c r="G12" t="s">
        <v>833</v>
      </c>
    </row>
    <row r="13" spans="1:8" x14ac:dyDescent="0.25">
      <c r="A13" t="s">
        <v>938</v>
      </c>
      <c r="B13" t="s">
        <v>2080</v>
      </c>
      <c r="C13" t="s">
        <v>2408</v>
      </c>
      <c r="D13" t="s">
        <v>285</v>
      </c>
      <c r="E13" t="s">
        <v>844</v>
      </c>
      <c r="F13" t="s">
        <v>309</v>
      </c>
      <c r="G13" t="s">
        <v>896</v>
      </c>
    </row>
    <row r="15" spans="1:8" x14ac:dyDescent="0.25">
      <c r="A15" t="s">
        <v>289</v>
      </c>
    </row>
    <row r="16" spans="1:8" x14ac:dyDescent="0.25">
      <c r="A16" t="s">
        <v>586</v>
      </c>
    </row>
    <row r="17" spans="1:1" x14ac:dyDescent="0.25">
      <c r="A17" t="s">
        <v>587</v>
      </c>
    </row>
    <row r="18" spans="1:1" x14ac:dyDescent="0.25">
      <c r="A18" t="s">
        <v>588</v>
      </c>
    </row>
    <row r="20" spans="1:1" x14ac:dyDescent="0.25">
      <c r="A20" t="s">
        <v>297</v>
      </c>
    </row>
    <row r="21" spans="1:1" x14ac:dyDescent="0.25">
      <c r="A21" t="s">
        <v>302</v>
      </c>
    </row>
    <row r="22" spans="1:1" x14ac:dyDescent="0.25">
      <c r="A22" t="s">
        <v>939</v>
      </c>
    </row>
  </sheetData>
  <pageMargins left="0.7" right="0.7" top="0.75" bottom="0.75" header="0.3" footer="0.3"/>
  <pageSetup paperSize="9" orientation="portrait" horizontalDpi="300" verticalDpi="300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H22"/>
  <sheetViews>
    <sheetView workbookViewId="0">
      <selection activeCell="A7" sqref="A7"/>
    </sheetView>
  </sheetViews>
  <sheetFormatPr defaultColWidth="11.42578125" defaultRowHeight="15" x14ac:dyDescent="0.25"/>
  <cols>
    <col min="1" max="1" width="13.7109375" customWidth="1"/>
    <col min="2" max="7" width="30.7109375" customWidth="1"/>
  </cols>
  <sheetData>
    <row r="1" spans="1:8" x14ac:dyDescent="0.25">
      <c r="A1" s="4" t="s">
        <v>112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ht="25.5" x14ac:dyDescent="0.25">
      <c r="A2" s="3" t="s">
        <v>204</v>
      </c>
      <c r="B2" s="5" t="s">
        <v>2472</v>
      </c>
      <c r="C2" s="5" t="s">
        <v>2473</v>
      </c>
      <c r="D2" s="5" t="s">
        <v>2474</v>
      </c>
      <c r="E2" s="5" t="s">
        <v>2475</v>
      </c>
      <c r="F2" s="5" t="s">
        <v>2476</v>
      </c>
      <c r="G2" s="5" t="s">
        <v>2477</v>
      </c>
    </row>
    <row r="3" spans="1:8" x14ac:dyDescent="0.25">
      <c r="A3" t="s">
        <v>3319</v>
      </c>
      <c r="B3" s="6" t="s">
        <v>2484</v>
      </c>
      <c r="C3" s="6" t="s">
        <v>2258</v>
      </c>
      <c r="D3" s="6" t="s">
        <v>2159</v>
      </c>
      <c r="E3" s="6" t="s">
        <v>876</v>
      </c>
      <c r="F3" s="6" t="s">
        <v>556</v>
      </c>
      <c r="G3" s="6" t="s">
        <v>257</v>
      </c>
    </row>
    <row r="4" spans="1:8" x14ac:dyDescent="0.25">
      <c r="A4" t="s">
        <v>922</v>
      </c>
      <c r="B4" s="6" t="s">
        <v>2130</v>
      </c>
      <c r="C4" s="6" t="s">
        <v>2106</v>
      </c>
      <c r="D4" s="6" t="s">
        <v>2107</v>
      </c>
      <c r="E4" s="6" t="s">
        <v>734</v>
      </c>
      <c r="F4" s="6" t="s">
        <v>447</v>
      </c>
      <c r="G4" s="6" t="s">
        <v>236</v>
      </c>
    </row>
    <row r="5" spans="1:8" x14ac:dyDescent="0.25">
      <c r="A5" t="s">
        <v>918</v>
      </c>
      <c r="B5" s="6" t="s">
        <v>2383</v>
      </c>
      <c r="C5" s="6" t="s">
        <v>2486</v>
      </c>
      <c r="D5" s="6" t="s">
        <v>2486</v>
      </c>
      <c r="E5" s="6" t="s">
        <v>230</v>
      </c>
      <c r="F5" s="6" t="s">
        <v>237</v>
      </c>
      <c r="G5" s="6" t="s">
        <v>217</v>
      </c>
    </row>
    <row r="6" spans="1:8" x14ac:dyDescent="0.25">
      <c r="A6" t="s">
        <v>928</v>
      </c>
      <c r="B6" s="6" t="s">
        <v>2354</v>
      </c>
      <c r="C6" s="6" t="s">
        <v>2141</v>
      </c>
      <c r="D6" s="6" t="s">
        <v>2487</v>
      </c>
      <c r="E6" s="6" t="s">
        <v>833</v>
      </c>
      <c r="F6" s="6" t="s">
        <v>218</v>
      </c>
      <c r="G6" s="6" t="s">
        <v>2488</v>
      </c>
    </row>
    <row r="7" spans="1:8" x14ac:dyDescent="0.25">
      <c r="A7" t="s">
        <v>3320</v>
      </c>
      <c r="B7" s="6" t="s">
        <v>2208</v>
      </c>
      <c r="C7" s="6" t="s">
        <v>2073</v>
      </c>
      <c r="D7" s="6" t="s">
        <v>2103</v>
      </c>
      <c r="E7" s="6" t="s">
        <v>2489</v>
      </c>
      <c r="F7" s="6" t="s">
        <v>475</v>
      </c>
      <c r="G7" s="6" t="s">
        <v>383</v>
      </c>
    </row>
    <row r="8" spans="1:8" x14ac:dyDescent="0.25">
      <c r="A8" t="s">
        <v>924</v>
      </c>
      <c r="B8" s="6" t="s">
        <v>2386</v>
      </c>
      <c r="C8" s="6" t="s">
        <v>2490</v>
      </c>
      <c r="D8" s="6" t="s">
        <v>2491</v>
      </c>
      <c r="E8" s="6" t="s">
        <v>563</v>
      </c>
      <c r="F8" s="6" t="s">
        <v>408</v>
      </c>
      <c r="G8" s="6" t="s">
        <v>355</v>
      </c>
    </row>
    <row r="9" spans="1:8" x14ac:dyDescent="0.25">
      <c r="A9" t="s">
        <v>944</v>
      </c>
      <c r="B9" s="6" t="s">
        <v>2492</v>
      </c>
      <c r="C9" s="6" t="s">
        <v>2163</v>
      </c>
      <c r="D9" s="6" t="s">
        <v>2444</v>
      </c>
      <c r="E9" s="6" t="s">
        <v>401</v>
      </c>
      <c r="F9" s="6" t="s">
        <v>2397</v>
      </c>
      <c r="G9" s="6" t="s">
        <v>397</v>
      </c>
    </row>
    <row r="10" spans="1:8" x14ac:dyDescent="0.25">
      <c r="A10" t="s">
        <v>946</v>
      </c>
      <c r="B10" s="6" t="s">
        <v>2325</v>
      </c>
      <c r="C10" s="6" t="s">
        <v>452</v>
      </c>
      <c r="D10" s="6" t="s">
        <v>2298</v>
      </c>
      <c r="E10" s="6" t="s">
        <v>621</v>
      </c>
      <c r="F10" s="6" t="s">
        <v>585</v>
      </c>
      <c r="G10" s="6" t="s">
        <v>791</v>
      </c>
    </row>
    <row r="11" spans="1:8" x14ac:dyDescent="0.25">
      <c r="A11" t="s">
        <v>935</v>
      </c>
      <c r="B11" s="6" t="s">
        <v>2400</v>
      </c>
      <c r="C11" s="6" t="s">
        <v>2493</v>
      </c>
      <c r="D11" s="6" t="s">
        <v>2444</v>
      </c>
      <c r="E11" s="6" t="s">
        <v>780</v>
      </c>
      <c r="F11" s="6" t="s">
        <v>815</v>
      </c>
      <c r="G11" s="6" t="s">
        <v>397</v>
      </c>
    </row>
    <row r="12" spans="1:8" x14ac:dyDescent="0.25">
      <c r="A12" t="s">
        <v>949</v>
      </c>
      <c r="B12" t="s">
        <v>276</v>
      </c>
      <c r="C12" t="s">
        <v>2124</v>
      </c>
      <c r="D12" t="s">
        <v>2095</v>
      </c>
      <c r="E12" t="s">
        <v>2419</v>
      </c>
      <c r="F12" t="s">
        <v>524</v>
      </c>
      <c r="G12" t="s">
        <v>661</v>
      </c>
    </row>
    <row r="13" spans="1:8" x14ac:dyDescent="0.25">
      <c r="A13" t="s">
        <v>938</v>
      </c>
      <c r="B13" t="s">
        <v>2323</v>
      </c>
      <c r="C13" t="s">
        <v>2325</v>
      </c>
      <c r="D13" t="s">
        <v>287</v>
      </c>
      <c r="E13" t="s">
        <v>431</v>
      </c>
      <c r="F13" t="s">
        <v>621</v>
      </c>
      <c r="G13" t="s">
        <v>388</v>
      </c>
    </row>
    <row r="15" spans="1:8" x14ac:dyDescent="0.25">
      <c r="A15" t="s">
        <v>289</v>
      </c>
    </row>
    <row r="16" spans="1:8" x14ac:dyDescent="0.25">
      <c r="A16" t="s">
        <v>665</v>
      </c>
    </row>
    <row r="17" spans="1:1" x14ac:dyDescent="0.25">
      <c r="A17" t="s">
        <v>587</v>
      </c>
    </row>
    <row r="18" spans="1:1" x14ac:dyDescent="0.25">
      <c r="A18" t="s">
        <v>588</v>
      </c>
    </row>
    <row r="20" spans="1:1" x14ac:dyDescent="0.25">
      <c r="A20" t="s">
        <v>297</v>
      </c>
    </row>
    <row r="21" spans="1:1" x14ac:dyDescent="0.25">
      <c r="A21" t="s">
        <v>302</v>
      </c>
    </row>
    <row r="22" spans="1:1" x14ac:dyDescent="0.25">
      <c r="A22" t="s">
        <v>939</v>
      </c>
    </row>
  </sheetData>
  <pageMargins left="0.7" right="0.7" top="0.75" bottom="0.75" header="0.3" footer="0.3"/>
  <pageSetup paperSize="9" orientation="portrait" horizontalDpi="300" verticalDpi="30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H22"/>
  <sheetViews>
    <sheetView workbookViewId="0">
      <selection activeCell="A3" sqref="A3"/>
    </sheetView>
  </sheetViews>
  <sheetFormatPr defaultColWidth="11.42578125" defaultRowHeight="15" x14ac:dyDescent="0.25"/>
  <cols>
    <col min="1" max="1" width="13.7109375" customWidth="1"/>
    <col min="2" max="7" width="30.7109375" customWidth="1"/>
  </cols>
  <sheetData>
    <row r="1" spans="1:8" x14ac:dyDescent="0.25">
      <c r="A1" s="4" t="s">
        <v>113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ht="25.5" x14ac:dyDescent="0.25">
      <c r="A2" s="3" t="s">
        <v>204</v>
      </c>
      <c r="B2" s="5" t="s">
        <v>2472</v>
      </c>
      <c r="C2" s="5" t="s">
        <v>2473</v>
      </c>
      <c r="D2" s="5" t="s">
        <v>2474</v>
      </c>
      <c r="E2" s="5" t="s">
        <v>2475</v>
      </c>
      <c r="F2" s="5" t="s">
        <v>2476</v>
      </c>
      <c r="G2" s="5" t="s">
        <v>2477</v>
      </c>
    </row>
    <row r="3" spans="1:8" x14ac:dyDescent="0.25">
      <c r="A3" t="s">
        <v>3319</v>
      </c>
      <c r="B3" s="6" t="s">
        <v>2386</v>
      </c>
      <c r="C3" s="6" t="s">
        <v>2494</v>
      </c>
      <c r="D3" s="6" t="s">
        <v>2325</v>
      </c>
      <c r="E3" s="6" t="s">
        <v>563</v>
      </c>
      <c r="F3" s="6" t="s">
        <v>343</v>
      </c>
      <c r="G3" s="6" t="s">
        <v>621</v>
      </c>
    </row>
    <row r="4" spans="1:8" x14ac:dyDescent="0.25">
      <c r="A4" t="s">
        <v>922</v>
      </c>
      <c r="B4" s="6" t="s">
        <v>2224</v>
      </c>
      <c r="C4" s="6" t="s">
        <v>2090</v>
      </c>
      <c r="D4" s="6" t="s">
        <v>2090</v>
      </c>
      <c r="E4" s="6" t="s">
        <v>386</v>
      </c>
      <c r="F4" s="6" t="s">
        <v>841</v>
      </c>
      <c r="G4" s="6" t="s">
        <v>841</v>
      </c>
    </row>
    <row r="5" spans="1:8" x14ac:dyDescent="0.25">
      <c r="A5" t="s">
        <v>924</v>
      </c>
      <c r="B5" s="6" t="s">
        <v>2360</v>
      </c>
      <c r="C5" s="6" t="s">
        <v>2330</v>
      </c>
      <c r="D5" s="6" t="s">
        <v>2411</v>
      </c>
      <c r="E5" s="6" t="s">
        <v>362</v>
      </c>
      <c r="F5" s="6" t="s">
        <v>254</v>
      </c>
      <c r="G5" s="6" t="s">
        <v>953</v>
      </c>
    </row>
    <row r="6" spans="1:8" x14ac:dyDescent="0.25">
      <c r="A6" t="s">
        <v>935</v>
      </c>
      <c r="B6" s="6" t="s">
        <v>2104</v>
      </c>
      <c r="C6" s="6" t="s">
        <v>2373</v>
      </c>
      <c r="D6" s="6" t="s">
        <v>534</v>
      </c>
      <c r="E6" s="6" t="s">
        <v>900</v>
      </c>
      <c r="F6" s="6" t="s">
        <v>561</v>
      </c>
      <c r="G6" s="6" t="s">
        <v>467</v>
      </c>
    </row>
    <row r="7" spans="1:8" x14ac:dyDescent="0.25">
      <c r="A7" t="s">
        <v>956</v>
      </c>
      <c r="B7" s="6" t="s">
        <v>2360</v>
      </c>
      <c r="C7" s="6" t="s">
        <v>2254</v>
      </c>
      <c r="D7" s="6" t="s">
        <v>2491</v>
      </c>
      <c r="E7" s="6" t="s">
        <v>362</v>
      </c>
      <c r="F7" s="6" t="s">
        <v>617</v>
      </c>
      <c r="G7" s="6" t="s">
        <v>355</v>
      </c>
    </row>
    <row r="8" spans="1:8" x14ac:dyDescent="0.25">
      <c r="A8" t="s">
        <v>958</v>
      </c>
      <c r="B8" s="6" t="s">
        <v>531</v>
      </c>
      <c r="C8" s="6" t="s">
        <v>1409</v>
      </c>
      <c r="D8" s="6" t="s">
        <v>276</v>
      </c>
      <c r="E8" s="6" t="s">
        <v>482</v>
      </c>
      <c r="F8" s="6" t="s">
        <v>380</v>
      </c>
      <c r="G8" s="6" t="s">
        <v>2419</v>
      </c>
    </row>
    <row r="9" spans="1:8" x14ac:dyDescent="0.25">
      <c r="A9" t="s">
        <v>944</v>
      </c>
      <c r="B9" s="6" t="s">
        <v>2341</v>
      </c>
      <c r="C9" s="6" t="s">
        <v>2097</v>
      </c>
      <c r="D9" s="6" t="s">
        <v>2207</v>
      </c>
      <c r="E9" s="6" t="s">
        <v>905</v>
      </c>
      <c r="F9" s="6" t="s">
        <v>854</v>
      </c>
      <c r="G9" s="6" t="s">
        <v>752</v>
      </c>
    </row>
    <row r="10" spans="1:8" x14ac:dyDescent="0.25">
      <c r="A10" t="s">
        <v>928</v>
      </c>
      <c r="B10" s="6" t="s">
        <v>2495</v>
      </c>
      <c r="C10" s="6" t="s">
        <v>2083</v>
      </c>
      <c r="D10" s="6" t="s">
        <v>2281</v>
      </c>
      <c r="E10" s="6" t="s">
        <v>743</v>
      </c>
      <c r="F10" s="6" t="s">
        <v>669</v>
      </c>
      <c r="G10" s="6" t="s">
        <v>541</v>
      </c>
    </row>
    <row r="11" spans="1:8" x14ac:dyDescent="0.25">
      <c r="A11" t="s">
        <v>962</v>
      </c>
      <c r="B11" s="6" t="s">
        <v>2097</v>
      </c>
      <c r="C11" s="6" t="s">
        <v>2058</v>
      </c>
      <c r="D11" s="6" t="s">
        <v>2256</v>
      </c>
      <c r="E11" s="6" t="s">
        <v>854</v>
      </c>
      <c r="F11" s="6" t="s">
        <v>491</v>
      </c>
      <c r="G11" s="6" t="s">
        <v>677</v>
      </c>
    </row>
    <row r="12" spans="1:8" x14ac:dyDescent="0.25">
      <c r="A12" t="s">
        <v>964</v>
      </c>
      <c r="B12" t="s">
        <v>2492</v>
      </c>
      <c r="C12" t="s">
        <v>224</v>
      </c>
      <c r="D12" t="s">
        <v>2135</v>
      </c>
      <c r="E12" t="s">
        <v>401</v>
      </c>
      <c r="F12" t="s">
        <v>224</v>
      </c>
      <c r="G12" t="s">
        <v>488</v>
      </c>
    </row>
    <row r="13" spans="1:8" x14ac:dyDescent="0.25">
      <c r="A13" t="s">
        <v>938</v>
      </c>
      <c r="B13" t="s">
        <v>288</v>
      </c>
      <c r="C13" t="s">
        <v>2257</v>
      </c>
      <c r="D13" t="s">
        <v>279</v>
      </c>
      <c r="E13" t="s">
        <v>835</v>
      </c>
      <c r="F13" t="s">
        <v>393</v>
      </c>
      <c r="G13" t="s">
        <v>913</v>
      </c>
    </row>
    <row r="15" spans="1:8" x14ac:dyDescent="0.25">
      <c r="A15" t="s">
        <v>289</v>
      </c>
    </row>
    <row r="16" spans="1:8" x14ac:dyDescent="0.25">
      <c r="A16" t="s">
        <v>679</v>
      </c>
    </row>
    <row r="17" spans="1:1" x14ac:dyDescent="0.25">
      <c r="A17" t="s">
        <v>587</v>
      </c>
    </row>
    <row r="18" spans="1:1" x14ac:dyDescent="0.25">
      <c r="A18" t="s">
        <v>588</v>
      </c>
    </row>
    <row r="20" spans="1:1" x14ac:dyDescent="0.25">
      <c r="A20" t="s">
        <v>297</v>
      </c>
    </row>
    <row r="21" spans="1:1" x14ac:dyDescent="0.25">
      <c r="A21" t="s">
        <v>302</v>
      </c>
    </row>
    <row r="22" spans="1:1" x14ac:dyDescent="0.25">
      <c r="A22" t="s">
        <v>939</v>
      </c>
    </row>
  </sheetData>
  <pageMargins left="0.7" right="0.7" top="0.75" bottom="0.75" header="0.3" footer="0.3"/>
  <pageSetup paperSize="9" orientation="portrait" horizontalDpi="300" verticalDpi="300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9"/>
  <sheetViews>
    <sheetView workbookViewId="0"/>
  </sheetViews>
  <sheetFormatPr defaultColWidth="11.42578125" defaultRowHeight="15" x14ac:dyDescent="0.25"/>
  <cols>
    <col min="1" max="1" width="20.7109375" customWidth="1"/>
    <col min="2" max="3" width="45.7109375" customWidth="1"/>
  </cols>
  <sheetData>
    <row r="1" spans="1:4" x14ac:dyDescent="0.25">
      <c r="A1" s="4" t="s">
        <v>114</v>
      </c>
      <c r="B1" s="6"/>
      <c r="C1" s="6"/>
      <c r="D1" s="1" t="str">
        <f>HYPERLINK("#'INDEX'!A1", "Back to INDEX")</f>
        <v>Back to INDEX</v>
      </c>
    </row>
    <row r="2" spans="1:4" x14ac:dyDescent="0.25">
      <c r="A2" s="3" t="s">
        <v>204</v>
      </c>
      <c r="B2" s="3" t="s">
        <v>1999</v>
      </c>
      <c r="C2" s="3" t="s">
        <v>2000</v>
      </c>
    </row>
    <row r="3" spans="1:4" x14ac:dyDescent="0.25">
      <c r="A3" t="s">
        <v>2496</v>
      </c>
      <c r="B3" t="s">
        <v>240</v>
      </c>
      <c r="C3" t="s">
        <v>443</v>
      </c>
    </row>
    <row r="5" spans="1:4" x14ac:dyDescent="0.25">
      <c r="A5" t="s">
        <v>289</v>
      </c>
    </row>
    <row r="6" spans="1:4" x14ac:dyDescent="0.25">
      <c r="A6" t="s">
        <v>2497</v>
      </c>
    </row>
    <row r="8" spans="1:4" x14ac:dyDescent="0.25">
      <c r="A8" t="s">
        <v>297</v>
      </c>
    </row>
    <row r="9" spans="1:4" x14ac:dyDescent="0.25">
      <c r="A9" t="s">
        <v>2498</v>
      </c>
    </row>
  </sheetData>
  <pageMargins left="0.7" right="0.7" top="0.75" bottom="0.75" header="0.3" footer="0.3"/>
  <pageSetup paperSize="9" orientation="portrait" horizontalDpi="300" verticalDpi="300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D9"/>
  <sheetViews>
    <sheetView workbookViewId="0"/>
  </sheetViews>
  <sheetFormatPr defaultColWidth="11.42578125" defaultRowHeight="15" x14ac:dyDescent="0.25"/>
  <cols>
    <col min="1" max="1" width="20.7109375" customWidth="1"/>
    <col min="2" max="3" width="45.7109375" customWidth="1"/>
  </cols>
  <sheetData>
    <row r="1" spans="1:4" x14ac:dyDescent="0.25">
      <c r="A1" s="4" t="s">
        <v>115</v>
      </c>
      <c r="B1" s="6"/>
      <c r="C1" s="6"/>
      <c r="D1" s="1" t="str">
        <f>HYPERLINK("#'INDEX'!A1", "Back to INDEX")</f>
        <v>Back to INDEX</v>
      </c>
    </row>
    <row r="2" spans="1:4" x14ac:dyDescent="0.25">
      <c r="A2" s="3" t="s">
        <v>204</v>
      </c>
      <c r="B2" s="3" t="s">
        <v>1999</v>
      </c>
      <c r="C2" s="3" t="s">
        <v>2000</v>
      </c>
    </row>
    <row r="3" spans="1:4" x14ac:dyDescent="0.25">
      <c r="A3" t="s">
        <v>2496</v>
      </c>
      <c r="B3" t="s">
        <v>217</v>
      </c>
      <c r="C3" t="s">
        <v>515</v>
      </c>
    </row>
    <row r="5" spans="1:4" x14ac:dyDescent="0.25">
      <c r="A5" t="s">
        <v>289</v>
      </c>
    </row>
    <row r="6" spans="1:4" x14ac:dyDescent="0.25">
      <c r="A6" t="s">
        <v>2499</v>
      </c>
    </row>
    <row r="8" spans="1:4" x14ac:dyDescent="0.25">
      <c r="A8" t="s">
        <v>297</v>
      </c>
    </row>
    <row r="9" spans="1:4" x14ac:dyDescent="0.25">
      <c r="A9" t="s">
        <v>2498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4"/>
  <sheetViews>
    <sheetView workbookViewId="0"/>
  </sheetViews>
  <sheetFormatPr defaultColWidth="11.42578125" defaultRowHeight="15" x14ac:dyDescent="0.25"/>
  <cols>
    <col min="1" max="1" width="27.7109375" customWidth="1"/>
    <col min="2" max="7" width="30.7109375" customWidth="1"/>
  </cols>
  <sheetData>
    <row r="1" spans="1:8" x14ac:dyDescent="0.25">
      <c r="A1" s="4" t="s">
        <v>17</v>
      </c>
      <c r="B1" s="6"/>
      <c r="C1" s="6"/>
      <c r="D1" s="6"/>
      <c r="E1" s="6"/>
      <c r="F1" s="6"/>
      <c r="G1" s="6"/>
      <c r="H1" s="1" t="str">
        <f>HYPERLINK("#'INDEX'!A1", "Back to INDEX")</f>
        <v>Back to INDEX</v>
      </c>
    </row>
    <row r="2" spans="1:8" ht="25.5" x14ac:dyDescent="0.25">
      <c r="A2" s="3" t="s">
        <v>204</v>
      </c>
      <c r="B2" s="5" t="s">
        <v>320</v>
      </c>
      <c r="C2" s="5" t="s">
        <v>321</v>
      </c>
      <c r="D2" s="5" t="s">
        <v>322</v>
      </c>
      <c r="E2" s="5" t="s">
        <v>323</v>
      </c>
      <c r="F2" s="5" t="s">
        <v>324</v>
      </c>
      <c r="G2" s="5" t="s">
        <v>325</v>
      </c>
    </row>
    <row r="3" spans="1:8" x14ac:dyDescent="0.25">
      <c r="A3" t="s">
        <v>598</v>
      </c>
      <c r="B3" s="6" t="s">
        <v>578</v>
      </c>
      <c r="C3" s="6" t="s">
        <v>580</v>
      </c>
      <c r="D3" s="6" t="s">
        <v>582</v>
      </c>
      <c r="E3" s="6" t="s">
        <v>446</v>
      </c>
      <c r="F3" s="6" t="s">
        <v>510</v>
      </c>
      <c r="G3" s="6" t="s">
        <v>431</v>
      </c>
    </row>
    <row r="4" spans="1:8" x14ac:dyDescent="0.25">
      <c r="A4" t="s">
        <v>599</v>
      </c>
      <c r="B4" s="6" t="s">
        <v>579</v>
      </c>
      <c r="C4" s="6" t="s">
        <v>441</v>
      </c>
      <c r="D4" s="6" t="s">
        <v>414</v>
      </c>
      <c r="E4" s="6" t="s">
        <v>471</v>
      </c>
      <c r="F4" s="6" t="s">
        <v>584</v>
      </c>
      <c r="G4" s="6" t="s">
        <v>585</v>
      </c>
    </row>
    <row r="5" spans="1:8" x14ac:dyDescent="0.25">
      <c r="A5" t="s">
        <v>600</v>
      </c>
      <c r="B5" s="6" t="s">
        <v>359</v>
      </c>
      <c r="C5" s="6" t="s">
        <v>601</v>
      </c>
      <c r="D5" s="6" t="s">
        <v>361</v>
      </c>
      <c r="E5" s="6" t="s">
        <v>558</v>
      </c>
      <c r="F5" s="6" t="s">
        <v>313</v>
      </c>
      <c r="G5" s="6" t="s">
        <v>431</v>
      </c>
    </row>
    <row r="6" spans="1:8" x14ac:dyDescent="0.25">
      <c r="A6" t="s">
        <v>602</v>
      </c>
      <c r="B6" s="6" t="s">
        <v>603</v>
      </c>
      <c r="C6" s="6" t="s">
        <v>604</v>
      </c>
      <c r="D6" s="6" t="s">
        <v>551</v>
      </c>
      <c r="E6" s="6" t="s">
        <v>258</v>
      </c>
      <c r="F6" s="6" t="s">
        <v>402</v>
      </c>
      <c r="G6" s="6" t="s">
        <v>368</v>
      </c>
    </row>
    <row r="7" spans="1:8" x14ac:dyDescent="0.25">
      <c r="A7" t="s">
        <v>605</v>
      </c>
      <c r="B7" s="6" t="s">
        <v>224</v>
      </c>
      <c r="C7" s="6" t="s">
        <v>224</v>
      </c>
      <c r="D7" s="6" t="s">
        <v>224</v>
      </c>
      <c r="E7" s="6" t="s">
        <v>224</v>
      </c>
      <c r="F7" s="6" t="s">
        <v>224</v>
      </c>
      <c r="G7" s="6" t="s">
        <v>224</v>
      </c>
    </row>
    <row r="8" spans="1:8" x14ac:dyDescent="0.25">
      <c r="A8" t="s">
        <v>606</v>
      </c>
      <c r="B8" s="6" t="s">
        <v>226</v>
      </c>
      <c r="C8" s="6" t="s">
        <v>227</v>
      </c>
      <c r="D8" s="6" t="s">
        <v>241</v>
      </c>
      <c r="E8" s="6" t="s">
        <v>242</v>
      </c>
      <c r="F8" s="6" t="s">
        <v>257</v>
      </c>
      <c r="G8" s="6" t="s">
        <v>258</v>
      </c>
    </row>
    <row r="9" spans="1:8" x14ac:dyDescent="0.25">
      <c r="A9" t="s">
        <v>607</v>
      </c>
      <c r="B9" s="6" t="s">
        <v>608</v>
      </c>
      <c r="C9" s="6" t="s">
        <v>609</v>
      </c>
      <c r="D9" s="6" t="s">
        <v>610</v>
      </c>
      <c r="E9" s="6" t="s">
        <v>611</v>
      </c>
      <c r="F9" s="6" t="s">
        <v>612</v>
      </c>
      <c r="G9" s="6" t="s">
        <v>613</v>
      </c>
    </row>
    <row r="10" spans="1:8" x14ac:dyDescent="0.25">
      <c r="A10" t="s">
        <v>614</v>
      </c>
      <c r="B10" s="6" t="s">
        <v>615</v>
      </c>
      <c r="C10" s="6" t="s">
        <v>616</v>
      </c>
      <c r="D10" s="6" t="s">
        <v>446</v>
      </c>
      <c r="E10" s="6" t="s">
        <v>617</v>
      </c>
      <c r="F10" s="6" t="s">
        <v>390</v>
      </c>
      <c r="G10" s="6" t="s">
        <v>556</v>
      </c>
    </row>
    <row r="11" spans="1:8" x14ac:dyDescent="0.25">
      <c r="A11" t="s">
        <v>618</v>
      </c>
      <c r="B11" s="6" t="s">
        <v>479</v>
      </c>
      <c r="C11" s="6" t="s">
        <v>619</v>
      </c>
      <c r="D11" s="6" t="s">
        <v>620</v>
      </c>
      <c r="E11" s="6" t="s">
        <v>311</v>
      </c>
      <c r="F11" s="6" t="s">
        <v>621</v>
      </c>
      <c r="G11" s="6" t="s">
        <v>507</v>
      </c>
    </row>
    <row r="12" spans="1:8" x14ac:dyDescent="0.25">
      <c r="A12" t="s">
        <v>622</v>
      </c>
      <c r="B12" s="6" t="s">
        <v>226</v>
      </c>
      <c r="C12" s="6" t="s">
        <v>468</v>
      </c>
      <c r="D12" s="6" t="s">
        <v>623</v>
      </c>
      <c r="E12" s="6" t="s">
        <v>242</v>
      </c>
      <c r="F12" s="6" t="s">
        <v>257</v>
      </c>
      <c r="G12" s="6" t="s">
        <v>621</v>
      </c>
    </row>
    <row r="13" spans="1:8" x14ac:dyDescent="0.25">
      <c r="A13" t="s">
        <v>624</v>
      </c>
      <c r="B13" s="6" t="s">
        <v>625</v>
      </c>
      <c r="C13" s="6" t="s">
        <v>214</v>
      </c>
      <c r="D13" s="6" t="s">
        <v>335</v>
      </c>
      <c r="E13" s="6" t="s">
        <v>334</v>
      </c>
      <c r="F13" s="6" t="s">
        <v>355</v>
      </c>
      <c r="G13" s="6" t="s">
        <v>626</v>
      </c>
    </row>
    <row r="14" spans="1:8" x14ac:dyDescent="0.25">
      <c r="A14" t="s">
        <v>627</v>
      </c>
      <c r="B14" s="6" t="s">
        <v>628</v>
      </c>
      <c r="C14" s="6" t="s">
        <v>468</v>
      </c>
      <c r="D14" s="6" t="s">
        <v>629</v>
      </c>
      <c r="E14" s="6" t="s">
        <v>361</v>
      </c>
      <c r="F14" s="6" t="s">
        <v>546</v>
      </c>
      <c r="G14" s="6" t="s">
        <v>342</v>
      </c>
    </row>
    <row r="15" spans="1:8" x14ac:dyDescent="0.25">
      <c r="A15" t="s">
        <v>630</v>
      </c>
      <c r="B15" s="6" t="s">
        <v>216</v>
      </c>
      <c r="C15" s="6" t="s">
        <v>229</v>
      </c>
      <c r="D15" s="6" t="s">
        <v>631</v>
      </c>
      <c r="E15" s="6" t="s">
        <v>632</v>
      </c>
      <c r="F15" s="6" t="s">
        <v>431</v>
      </c>
      <c r="G15" s="6" t="s">
        <v>362</v>
      </c>
    </row>
    <row r="16" spans="1:8" x14ac:dyDescent="0.25">
      <c r="A16" t="s">
        <v>633</v>
      </c>
      <c r="B16" s="6" t="s">
        <v>579</v>
      </c>
      <c r="C16" s="6" t="s">
        <v>634</v>
      </c>
      <c r="D16" s="6" t="s">
        <v>407</v>
      </c>
      <c r="E16" s="6" t="s">
        <v>309</v>
      </c>
      <c r="F16" s="6" t="s">
        <v>477</v>
      </c>
      <c r="G16" s="6" t="s">
        <v>248</v>
      </c>
    </row>
    <row r="17" spans="1:7" x14ac:dyDescent="0.25">
      <c r="A17" t="s">
        <v>635</v>
      </c>
      <c r="B17" s="6" t="s">
        <v>204</v>
      </c>
      <c r="C17" s="6" t="s">
        <v>204</v>
      </c>
      <c r="D17" s="6" t="s">
        <v>204</v>
      </c>
      <c r="E17" s="6" t="s">
        <v>204</v>
      </c>
      <c r="F17" s="6" t="s">
        <v>204</v>
      </c>
      <c r="G17" s="6" t="s">
        <v>204</v>
      </c>
    </row>
    <row r="18" spans="1:7" x14ac:dyDescent="0.25">
      <c r="A18" t="s">
        <v>636</v>
      </c>
      <c r="B18" s="6" t="s">
        <v>224</v>
      </c>
      <c r="C18" s="6" t="s">
        <v>204</v>
      </c>
      <c r="D18" s="6" t="s">
        <v>224</v>
      </c>
      <c r="E18" s="6" t="s">
        <v>204</v>
      </c>
      <c r="F18" s="6" t="s">
        <v>224</v>
      </c>
      <c r="G18" s="6" t="s">
        <v>204</v>
      </c>
    </row>
    <row r="19" spans="1:7" x14ac:dyDescent="0.25">
      <c r="A19" t="s">
        <v>637</v>
      </c>
      <c r="B19" s="6" t="s">
        <v>224</v>
      </c>
      <c r="C19" s="6" t="s">
        <v>204</v>
      </c>
      <c r="D19" s="6" t="s">
        <v>224</v>
      </c>
      <c r="E19" s="6" t="s">
        <v>204</v>
      </c>
      <c r="F19" s="6" t="s">
        <v>224</v>
      </c>
      <c r="G19" s="6" t="s">
        <v>204</v>
      </c>
    </row>
    <row r="20" spans="1:7" x14ac:dyDescent="0.25">
      <c r="A20" t="s">
        <v>638</v>
      </c>
      <c r="B20" s="6" t="s">
        <v>224</v>
      </c>
      <c r="C20" s="6" t="s">
        <v>224</v>
      </c>
      <c r="D20" s="6" t="s">
        <v>224</v>
      </c>
      <c r="E20" s="6" t="s">
        <v>224</v>
      </c>
      <c r="F20" s="6" t="s">
        <v>224</v>
      </c>
      <c r="G20" s="6" t="s">
        <v>224</v>
      </c>
    </row>
    <row r="21" spans="1:7" x14ac:dyDescent="0.25">
      <c r="A21" t="s">
        <v>639</v>
      </c>
      <c r="B21" t="s">
        <v>204</v>
      </c>
      <c r="C21" t="s">
        <v>224</v>
      </c>
      <c r="D21" t="s">
        <v>204</v>
      </c>
      <c r="E21" t="s">
        <v>224</v>
      </c>
      <c r="F21" t="s">
        <v>204</v>
      </c>
      <c r="G21" t="s">
        <v>224</v>
      </c>
    </row>
    <row r="22" spans="1:7" x14ac:dyDescent="0.25">
      <c r="A22" s="4" t="s">
        <v>450</v>
      </c>
      <c r="B22" s="4" t="s">
        <v>226</v>
      </c>
      <c r="C22" s="4" t="s">
        <v>227</v>
      </c>
      <c r="D22" s="4" t="s">
        <v>241</v>
      </c>
      <c r="E22" s="4" t="s">
        <v>242</v>
      </c>
      <c r="F22" s="4" t="s">
        <v>257</v>
      </c>
      <c r="G22" s="4" t="s">
        <v>258</v>
      </c>
    </row>
    <row r="24" spans="1:7" x14ac:dyDescent="0.25">
      <c r="A24" t="s">
        <v>289</v>
      </c>
    </row>
    <row r="25" spans="1:7" x14ac:dyDescent="0.25">
      <c r="A25" t="s">
        <v>586</v>
      </c>
    </row>
    <row r="26" spans="1:7" x14ac:dyDescent="0.25">
      <c r="A26" t="s">
        <v>457</v>
      </c>
    </row>
    <row r="27" spans="1:7" x14ac:dyDescent="0.25">
      <c r="A27" t="s">
        <v>640</v>
      </c>
    </row>
    <row r="29" spans="1:7" x14ac:dyDescent="0.25">
      <c r="A29" t="s">
        <v>297</v>
      </c>
    </row>
    <row r="30" spans="1:7" x14ac:dyDescent="0.25">
      <c r="A30" t="s">
        <v>298</v>
      </c>
    </row>
    <row r="31" spans="1:7" x14ac:dyDescent="0.25">
      <c r="A31" t="s">
        <v>299</v>
      </c>
    </row>
    <row r="32" spans="1:7" x14ac:dyDescent="0.25">
      <c r="A32" t="s">
        <v>300</v>
      </c>
    </row>
    <row r="33" spans="1:1" x14ac:dyDescent="0.25">
      <c r="A33" t="s">
        <v>641</v>
      </c>
    </row>
    <row r="34" spans="1:1" x14ac:dyDescent="0.25">
      <c r="A34" t="s">
        <v>642</v>
      </c>
    </row>
    <row r="35" spans="1:1" x14ac:dyDescent="0.25">
      <c r="A35" t="s">
        <v>643</v>
      </c>
    </row>
    <row r="36" spans="1:1" x14ac:dyDescent="0.25">
      <c r="A36" t="s">
        <v>644</v>
      </c>
    </row>
    <row r="37" spans="1:1" x14ac:dyDescent="0.25">
      <c r="A37" t="s">
        <v>645</v>
      </c>
    </row>
    <row r="38" spans="1:1" x14ac:dyDescent="0.25">
      <c r="A38" t="s">
        <v>646</v>
      </c>
    </row>
    <row r="39" spans="1:1" x14ac:dyDescent="0.25">
      <c r="A39" t="s">
        <v>647</v>
      </c>
    </row>
    <row r="40" spans="1:1" x14ac:dyDescent="0.25">
      <c r="A40" t="s">
        <v>648</v>
      </c>
    </row>
    <row r="41" spans="1:1" x14ac:dyDescent="0.25">
      <c r="A41" t="s">
        <v>649</v>
      </c>
    </row>
    <row r="43" spans="1:1" x14ac:dyDescent="0.25">
      <c r="A43" t="s">
        <v>460</v>
      </c>
    </row>
    <row r="44" spans="1:1" x14ac:dyDescent="0.25">
      <c r="A44" t="s">
        <v>650</v>
      </c>
    </row>
  </sheetData>
  <pageMargins left="0.7" right="0.7" top="0.75" bottom="0.75" header="0.3" footer="0.3"/>
  <pageSetup paperSize="9" orientation="portrait" horizontalDpi="300" verticalDpi="300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D23"/>
  <sheetViews>
    <sheetView workbookViewId="0"/>
  </sheetViews>
  <sheetFormatPr defaultColWidth="11.42578125" defaultRowHeight="15" x14ac:dyDescent="0.25"/>
  <cols>
    <col min="1" max="1" width="22.7109375" customWidth="1"/>
    <col min="2" max="3" width="45.7109375" customWidth="1"/>
  </cols>
  <sheetData>
    <row r="1" spans="1:4" x14ac:dyDescent="0.25">
      <c r="A1" s="4" t="s">
        <v>116</v>
      </c>
      <c r="B1" s="6"/>
      <c r="C1" s="6"/>
      <c r="D1" s="1" t="str">
        <f>HYPERLINK("#'INDEX'!A1", "Back to INDEX")</f>
        <v>Back to INDEX</v>
      </c>
    </row>
    <row r="2" spans="1:4" x14ac:dyDescent="0.25">
      <c r="A2" s="3" t="s">
        <v>204</v>
      </c>
      <c r="B2" s="5" t="s">
        <v>1999</v>
      </c>
      <c r="C2" s="5" t="s">
        <v>2000</v>
      </c>
    </row>
    <row r="3" spans="1:4" x14ac:dyDescent="0.25">
      <c r="A3" t="s">
        <v>2496</v>
      </c>
      <c r="B3" s="6" t="s">
        <v>370</v>
      </c>
      <c r="C3" s="6" t="s">
        <v>381</v>
      </c>
    </row>
    <row r="4" spans="1:4" x14ac:dyDescent="0.25">
      <c r="A4" t="s">
        <v>2500</v>
      </c>
      <c r="B4" s="6" t="s">
        <v>362</v>
      </c>
      <c r="C4" s="6" t="s">
        <v>856</v>
      </c>
    </row>
    <row r="5" spans="1:4" x14ac:dyDescent="0.25">
      <c r="A5" t="s">
        <v>2501</v>
      </c>
      <c r="B5" s="6" t="s">
        <v>617</v>
      </c>
      <c r="C5" s="6" t="s">
        <v>582</v>
      </c>
    </row>
    <row r="6" spans="1:4" x14ac:dyDescent="0.25">
      <c r="A6" t="s">
        <v>2502</v>
      </c>
      <c r="B6" s="6" t="s">
        <v>375</v>
      </c>
      <c r="C6" s="6" t="s">
        <v>669</v>
      </c>
    </row>
    <row r="7" spans="1:4" x14ac:dyDescent="0.25">
      <c r="A7" t="s">
        <v>2503</v>
      </c>
      <c r="B7" s="6" t="s">
        <v>559</v>
      </c>
      <c r="C7" s="6" t="s">
        <v>388</v>
      </c>
    </row>
    <row r="8" spans="1:4" x14ac:dyDescent="0.25">
      <c r="A8" t="s">
        <v>2504</v>
      </c>
      <c r="B8" s="6" t="s">
        <v>401</v>
      </c>
      <c r="C8" s="6" t="s">
        <v>791</v>
      </c>
    </row>
    <row r="9" spans="1:4" x14ac:dyDescent="0.25">
      <c r="A9" t="s">
        <v>2505</v>
      </c>
      <c r="B9" t="s">
        <v>849</v>
      </c>
      <c r="C9" t="s">
        <v>376</v>
      </c>
    </row>
    <row r="10" spans="1:4" x14ac:dyDescent="0.25">
      <c r="A10" t="s">
        <v>2506</v>
      </c>
      <c r="B10" t="s">
        <v>862</v>
      </c>
      <c r="C10" t="s">
        <v>840</v>
      </c>
    </row>
    <row r="12" spans="1:4" x14ac:dyDescent="0.25">
      <c r="A12" t="s">
        <v>289</v>
      </c>
    </row>
    <row r="13" spans="1:4" x14ac:dyDescent="0.25">
      <c r="A13" t="s">
        <v>2507</v>
      </c>
    </row>
    <row r="15" spans="1:4" x14ac:dyDescent="0.25">
      <c r="A15" t="s">
        <v>297</v>
      </c>
    </row>
    <row r="16" spans="1:4" x14ac:dyDescent="0.25">
      <c r="A16" t="s">
        <v>2508</v>
      </c>
    </row>
    <row r="17" spans="1:1" x14ac:dyDescent="0.25">
      <c r="A17" t="s">
        <v>2509</v>
      </c>
    </row>
    <row r="18" spans="1:1" x14ac:dyDescent="0.25">
      <c r="A18" t="s">
        <v>2510</v>
      </c>
    </row>
    <row r="19" spans="1:1" x14ac:dyDescent="0.25">
      <c r="A19" t="s">
        <v>2511</v>
      </c>
    </row>
    <row r="20" spans="1:1" x14ac:dyDescent="0.25">
      <c r="A20" t="s">
        <v>2512</v>
      </c>
    </row>
    <row r="21" spans="1:1" x14ac:dyDescent="0.25">
      <c r="A21" t="s">
        <v>2513</v>
      </c>
    </row>
    <row r="22" spans="1:1" x14ac:dyDescent="0.25">
      <c r="A22" t="s">
        <v>2514</v>
      </c>
    </row>
    <row r="23" spans="1:1" x14ac:dyDescent="0.25">
      <c r="A23" t="s">
        <v>2515</v>
      </c>
    </row>
  </sheetData>
  <pageMargins left="0.7" right="0.7" top="0.75" bottom="0.75" header="0.3" footer="0.3"/>
  <pageSetup paperSize="9" orientation="portrait" horizontalDpi="300" verticalDpi="300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D32"/>
  <sheetViews>
    <sheetView workbookViewId="0"/>
  </sheetViews>
  <sheetFormatPr defaultColWidth="11.42578125" defaultRowHeight="15" x14ac:dyDescent="0.25"/>
  <cols>
    <col min="1" max="1" width="54.7109375" customWidth="1"/>
    <col min="2" max="3" width="45.7109375" customWidth="1"/>
  </cols>
  <sheetData>
    <row r="1" spans="1:4" x14ac:dyDescent="0.25">
      <c r="A1" s="4" t="s">
        <v>117</v>
      </c>
      <c r="B1" s="6"/>
      <c r="C1" s="6"/>
      <c r="D1" s="1" t="str">
        <f>HYPERLINK("#'INDEX'!A1", "Back to INDEX")</f>
        <v>Back to INDEX</v>
      </c>
    </row>
    <row r="2" spans="1:4" x14ac:dyDescent="0.25">
      <c r="A2" s="3" t="s">
        <v>204</v>
      </c>
      <c r="B2" s="5" t="s">
        <v>2516</v>
      </c>
      <c r="C2" s="5" t="s">
        <v>2517</v>
      </c>
    </row>
    <row r="3" spans="1:4" x14ac:dyDescent="0.25">
      <c r="A3" t="s">
        <v>326</v>
      </c>
      <c r="B3" s="6" t="s">
        <v>477</v>
      </c>
      <c r="C3" s="6" t="s">
        <v>540</v>
      </c>
    </row>
    <row r="4" spans="1:4" x14ac:dyDescent="0.25">
      <c r="A4" t="s">
        <v>331</v>
      </c>
      <c r="B4" s="6" t="s">
        <v>348</v>
      </c>
      <c r="C4" s="6" t="s">
        <v>505</v>
      </c>
    </row>
    <row r="5" spans="1:4" x14ac:dyDescent="0.25">
      <c r="A5" t="s">
        <v>337</v>
      </c>
      <c r="B5" s="6" t="s">
        <v>672</v>
      </c>
      <c r="C5" s="6" t="s">
        <v>503</v>
      </c>
    </row>
    <row r="6" spans="1:4" x14ac:dyDescent="0.25">
      <c r="A6" t="s">
        <v>344</v>
      </c>
      <c r="B6" s="6" t="s">
        <v>610</v>
      </c>
      <c r="C6" s="6" t="s">
        <v>340</v>
      </c>
    </row>
    <row r="7" spans="1:4" x14ac:dyDescent="0.25">
      <c r="A7" t="s">
        <v>350</v>
      </c>
      <c r="B7" s="6" t="s">
        <v>560</v>
      </c>
      <c r="C7" s="6" t="s">
        <v>827</v>
      </c>
    </row>
    <row r="8" spans="1:4" x14ac:dyDescent="0.25">
      <c r="A8" t="s">
        <v>357</v>
      </c>
      <c r="B8" s="6" t="s">
        <v>876</v>
      </c>
      <c r="C8" s="6" t="s">
        <v>593</v>
      </c>
    </row>
    <row r="9" spans="1:4" x14ac:dyDescent="0.25">
      <c r="A9" t="s">
        <v>364</v>
      </c>
      <c r="B9" s="6" t="s">
        <v>503</v>
      </c>
      <c r="C9" s="6" t="s">
        <v>486</v>
      </c>
    </row>
    <row r="10" spans="1:4" x14ac:dyDescent="0.25">
      <c r="A10" t="s">
        <v>371</v>
      </c>
      <c r="B10" s="6" t="s">
        <v>864</v>
      </c>
      <c r="C10" s="6" t="s">
        <v>477</v>
      </c>
    </row>
    <row r="11" spans="1:4" x14ac:dyDescent="0.25">
      <c r="A11" t="s">
        <v>377</v>
      </c>
      <c r="B11" s="6" t="s">
        <v>373</v>
      </c>
      <c r="C11" s="6" t="s">
        <v>667</v>
      </c>
    </row>
    <row r="12" spans="1:4" x14ac:dyDescent="0.25">
      <c r="A12" t="s">
        <v>384</v>
      </c>
      <c r="B12" s="6" t="s">
        <v>844</v>
      </c>
      <c r="C12" s="6" t="s">
        <v>558</v>
      </c>
    </row>
    <row r="13" spans="1:4" x14ac:dyDescent="0.25">
      <c r="A13" t="s">
        <v>389</v>
      </c>
      <c r="B13" s="6" t="s">
        <v>513</v>
      </c>
      <c r="C13" s="6" t="s">
        <v>462</v>
      </c>
    </row>
    <row r="14" spans="1:4" x14ac:dyDescent="0.25">
      <c r="A14" t="s">
        <v>394</v>
      </c>
      <c r="B14" s="6" t="s">
        <v>557</v>
      </c>
      <c r="C14" s="6" t="s">
        <v>411</v>
      </c>
    </row>
    <row r="15" spans="1:4" x14ac:dyDescent="0.25">
      <c r="A15" t="s">
        <v>400</v>
      </c>
      <c r="B15" s="6" t="s">
        <v>678</v>
      </c>
      <c r="C15" s="6" t="s">
        <v>217</v>
      </c>
    </row>
    <row r="16" spans="1:4" x14ac:dyDescent="0.25">
      <c r="A16" t="s">
        <v>403</v>
      </c>
      <c r="B16" s="6" t="s">
        <v>413</v>
      </c>
      <c r="C16" s="6" t="s">
        <v>470</v>
      </c>
    </row>
    <row r="17" spans="1:3" x14ac:dyDescent="0.25">
      <c r="A17" t="s">
        <v>409</v>
      </c>
      <c r="B17" s="6" t="s">
        <v>312</v>
      </c>
      <c r="C17" s="6" t="s">
        <v>592</v>
      </c>
    </row>
    <row r="18" spans="1:3" x14ac:dyDescent="0.25">
      <c r="A18" t="s">
        <v>415</v>
      </c>
      <c r="B18" s="6" t="s">
        <v>867</v>
      </c>
      <c r="C18" s="6" t="s">
        <v>883</v>
      </c>
    </row>
    <row r="19" spans="1:3" x14ac:dyDescent="0.25">
      <c r="A19" t="s">
        <v>421</v>
      </c>
      <c r="B19" s="6" t="s">
        <v>538</v>
      </c>
      <c r="C19" s="6" t="s">
        <v>390</v>
      </c>
    </row>
    <row r="20" spans="1:3" x14ac:dyDescent="0.25">
      <c r="A20" t="s">
        <v>428</v>
      </c>
      <c r="B20" s="6" t="s">
        <v>313</v>
      </c>
      <c r="C20" s="6" t="s">
        <v>550</v>
      </c>
    </row>
    <row r="21" spans="1:3" x14ac:dyDescent="0.25">
      <c r="A21" t="s">
        <v>432</v>
      </c>
      <c r="B21" s="6" t="s">
        <v>232</v>
      </c>
      <c r="C21" s="6" t="s">
        <v>481</v>
      </c>
    </row>
    <row r="22" spans="1:3" x14ac:dyDescent="0.25">
      <c r="A22" t="s">
        <v>437</v>
      </c>
      <c r="B22" s="6" t="s">
        <v>218</v>
      </c>
      <c r="C22" s="6" t="s">
        <v>239</v>
      </c>
    </row>
    <row r="23" spans="1:3" x14ac:dyDescent="0.25">
      <c r="A23" t="s">
        <v>444</v>
      </c>
      <c r="B23" s="6" t="s">
        <v>388</v>
      </c>
      <c r="C23" s="6" t="s">
        <v>879</v>
      </c>
    </row>
    <row r="24" spans="1:3" x14ac:dyDescent="0.25">
      <c r="A24" s="4" t="s">
        <v>450</v>
      </c>
      <c r="B24" s="4" t="s">
        <v>240</v>
      </c>
      <c r="C24" s="4" t="s">
        <v>443</v>
      </c>
    </row>
    <row r="25" spans="1:3" x14ac:dyDescent="0.25">
      <c r="A25" t="s">
        <v>451</v>
      </c>
      <c r="B25" t="s">
        <v>2057</v>
      </c>
      <c r="C25" t="s">
        <v>2153</v>
      </c>
    </row>
    <row r="27" spans="1:3" x14ac:dyDescent="0.25">
      <c r="A27" t="s">
        <v>289</v>
      </c>
    </row>
    <row r="28" spans="1:3" x14ac:dyDescent="0.25">
      <c r="A28" t="s">
        <v>2497</v>
      </c>
    </row>
    <row r="30" spans="1:3" x14ac:dyDescent="0.25">
      <c r="A30" t="s">
        <v>297</v>
      </c>
    </row>
    <row r="31" spans="1:3" x14ac:dyDescent="0.25">
      <c r="A31" t="s">
        <v>2498</v>
      </c>
    </row>
    <row r="32" spans="1:3" x14ac:dyDescent="0.25">
      <c r="A32" t="s">
        <v>459</v>
      </c>
    </row>
  </sheetData>
  <pageMargins left="0.7" right="0.7" top="0.75" bottom="0.75" header="0.3" footer="0.3"/>
  <pageSetup paperSize="9" orientation="portrait" horizontalDpi="300" verticalDpi="300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D32"/>
  <sheetViews>
    <sheetView workbookViewId="0"/>
  </sheetViews>
  <sheetFormatPr defaultColWidth="11.42578125" defaultRowHeight="15" x14ac:dyDescent="0.25"/>
  <cols>
    <col min="1" max="1" width="54.7109375" customWidth="1"/>
    <col min="2" max="3" width="45.7109375" customWidth="1"/>
  </cols>
  <sheetData>
    <row r="1" spans="1:4" x14ac:dyDescent="0.25">
      <c r="A1" s="4" t="s">
        <v>118</v>
      </c>
      <c r="B1" s="6"/>
      <c r="C1" s="6"/>
      <c r="D1" s="1" t="str">
        <f>HYPERLINK("#'INDEX'!A1", "Back to INDEX")</f>
        <v>Back to INDEX</v>
      </c>
    </row>
    <row r="2" spans="1:4" x14ac:dyDescent="0.25">
      <c r="A2" s="3" t="s">
        <v>204</v>
      </c>
      <c r="B2" s="5" t="s">
        <v>2516</v>
      </c>
      <c r="C2" s="5" t="s">
        <v>2517</v>
      </c>
    </row>
    <row r="3" spans="1:4" x14ac:dyDescent="0.25">
      <c r="A3" t="s">
        <v>326</v>
      </c>
      <c r="B3" s="6" t="s">
        <v>672</v>
      </c>
      <c r="C3" s="6" t="s">
        <v>470</v>
      </c>
    </row>
    <row r="4" spans="1:4" x14ac:dyDescent="0.25">
      <c r="A4" t="s">
        <v>331</v>
      </c>
      <c r="B4" s="6" t="s">
        <v>902</v>
      </c>
      <c r="C4" s="6" t="s">
        <v>902</v>
      </c>
    </row>
    <row r="5" spans="1:4" x14ac:dyDescent="0.25">
      <c r="A5" t="s">
        <v>337</v>
      </c>
      <c r="B5" s="6" t="s">
        <v>832</v>
      </c>
      <c r="C5" s="6" t="s">
        <v>827</v>
      </c>
    </row>
    <row r="6" spans="1:4" x14ac:dyDescent="0.25">
      <c r="A6" t="s">
        <v>344</v>
      </c>
      <c r="B6" s="6" t="s">
        <v>503</v>
      </c>
      <c r="C6" s="6" t="s">
        <v>540</v>
      </c>
    </row>
    <row r="7" spans="1:4" x14ac:dyDescent="0.25">
      <c r="A7" t="s">
        <v>350</v>
      </c>
      <c r="B7" s="6" t="s">
        <v>413</v>
      </c>
      <c r="C7" s="6" t="s">
        <v>258</v>
      </c>
    </row>
    <row r="8" spans="1:4" x14ac:dyDescent="0.25">
      <c r="A8" t="s">
        <v>357</v>
      </c>
      <c r="B8" s="6" t="s">
        <v>419</v>
      </c>
      <c r="C8" s="6" t="s">
        <v>354</v>
      </c>
    </row>
    <row r="9" spans="1:4" x14ac:dyDescent="0.25">
      <c r="A9" t="s">
        <v>364</v>
      </c>
      <c r="B9" s="6" t="s">
        <v>2518</v>
      </c>
      <c r="C9" s="6" t="s">
        <v>745</v>
      </c>
    </row>
    <row r="10" spans="1:4" x14ac:dyDescent="0.25">
      <c r="A10" t="s">
        <v>371</v>
      </c>
      <c r="B10" s="6" t="s">
        <v>483</v>
      </c>
      <c r="C10" s="6" t="s">
        <v>626</v>
      </c>
    </row>
    <row r="11" spans="1:4" x14ac:dyDescent="0.25">
      <c r="A11" t="s">
        <v>377</v>
      </c>
      <c r="B11" s="6" t="s">
        <v>224</v>
      </c>
      <c r="C11" s="6" t="s">
        <v>224</v>
      </c>
    </row>
    <row r="12" spans="1:4" x14ac:dyDescent="0.25">
      <c r="A12" t="s">
        <v>384</v>
      </c>
      <c r="B12" s="6" t="s">
        <v>224</v>
      </c>
      <c r="C12" s="6" t="s">
        <v>329</v>
      </c>
    </row>
    <row r="13" spans="1:4" x14ac:dyDescent="0.25">
      <c r="A13" t="s">
        <v>389</v>
      </c>
      <c r="B13" s="6" t="s">
        <v>224</v>
      </c>
      <c r="C13" s="6" t="s">
        <v>739</v>
      </c>
    </row>
    <row r="14" spans="1:4" x14ac:dyDescent="0.25">
      <c r="A14" t="s">
        <v>394</v>
      </c>
      <c r="B14" s="6" t="s">
        <v>406</v>
      </c>
      <c r="C14" s="6" t="s">
        <v>466</v>
      </c>
    </row>
    <row r="15" spans="1:4" x14ac:dyDescent="0.25">
      <c r="A15" t="s">
        <v>400</v>
      </c>
      <c r="B15" s="6" t="s">
        <v>462</v>
      </c>
      <c r="C15" s="6" t="s">
        <v>776</v>
      </c>
    </row>
    <row r="16" spans="1:4" x14ac:dyDescent="0.25">
      <c r="A16" t="s">
        <v>403</v>
      </c>
      <c r="B16" s="6" t="s">
        <v>776</v>
      </c>
      <c r="C16" s="6" t="s">
        <v>342</v>
      </c>
    </row>
    <row r="17" spans="1:3" x14ac:dyDescent="0.25">
      <c r="A17" t="s">
        <v>409</v>
      </c>
      <c r="B17" s="6" t="s">
        <v>313</v>
      </c>
      <c r="C17" s="6" t="s">
        <v>373</v>
      </c>
    </row>
    <row r="18" spans="1:3" x14ac:dyDescent="0.25">
      <c r="A18" t="s">
        <v>415</v>
      </c>
      <c r="B18" s="6" t="s">
        <v>523</v>
      </c>
      <c r="C18" s="6" t="s">
        <v>257</v>
      </c>
    </row>
    <row r="19" spans="1:3" x14ac:dyDescent="0.25">
      <c r="A19" t="s">
        <v>421</v>
      </c>
      <c r="B19" s="6" t="s">
        <v>833</v>
      </c>
      <c r="C19" s="6" t="s">
        <v>374</v>
      </c>
    </row>
    <row r="20" spans="1:3" x14ac:dyDescent="0.25">
      <c r="A20" t="s">
        <v>428</v>
      </c>
      <c r="B20" s="6" t="s">
        <v>217</v>
      </c>
      <c r="C20" s="6" t="s">
        <v>388</v>
      </c>
    </row>
    <row r="21" spans="1:3" x14ac:dyDescent="0.25">
      <c r="A21" t="s">
        <v>432</v>
      </c>
      <c r="B21" s="6" t="s">
        <v>426</v>
      </c>
      <c r="C21" s="6" t="s">
        <v>470</v>
      </c>
    </row>
    <row r="22" spans="1:3" x14ac:dyDescent="0.25">
      <c r="A22" t="s">
        <v>437</v>
      </c>
      <c r="B22" s="6" t="s">
        <v>787</v>
      </c>
      <c r="C22" s="6" t="s">
        <v>408</v>
      </c>
    </row>
    <row r="23" spans="1:3" x14ac:dyDescent="0.25">
      <c r="A23" t="s">
        <v>444</v>
      </c>
      <c r="B23" s="6" t="s">
        <v>654</v>
      </c>
      <c r="C23" s="6" t="s">
        <v>736</v>
      </c>
    </row>
    <row r="24" spans="1:3" x14ac:dyDescent="0.25">
      <c r="A24" s="4" t="s">
        <v>450</v>
      </c>
      <c r="B24" s="4" t="s">
        <v>217</v>
      </c>
      <c r="C24" s="4" t="s">
        <v>515</v>
      </c>
    </row>
    <row r="25" spans="1:3" x14ac:dyDescent="0.25">
      <c r="A25" t="s">
        <v>451</v>
      </c>
      <c r="B25" t="s">
        <v>2074</v>
      </c>
      <c r="C25" t="s">
        <v>2043</v>
      </c>
    </row>
    <row r="27" spans="1:3" x14ac:dyDescent="0.25">
      <c r="A27" t="s">
        <v>289</v>
      </c>
    </row>
    <row r="28" spans="1:3" x14ac:dyDescent="0.25">
      <c r="A28" t="s">
        <v>2499</v>
      </c>
    </row>
    <row r="30" spans="1:3" x14ac:dyDescent="0.25">
      <c r="A30" t="s">
        <v>297</v>
      </c>
    </row>
    <row r="31" spans="1:3" x14ac:dyDescent="0.25">
      <c r="A31" t="s">
        <v>2498</v>
      </c>
    </row>
    <row r="32" spans="1:3" x14ac:dyDescent="0.25">
      <c r="A32" t="s">
        <v>459</v>
      </c>
    </row>
  </sheetData>
  <pageMargins left="0.7" right="0.7" top="0.75" bottom="0.75" header="0.3" footer="0.3"/>
  <pageSetup paperSize="9" orientation="portrait" horizontalDpi="300" verticalDpi="300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R39"/>
  <sheetViews>
    <sheetView workbookViewId="0"/>
  </sheetViews>
  <sheetFormatPr defaultColWidth="11.42578125" defaultRowHeight="15" x14ac:dyDescent="0.25"/>
  <cols>
    <col min="1" max="1" width="54.7109375" customWidth="1"/>
    <col min="2" max="17" width="15.7109375" customWidth="1"/>
  </cols>
  <sheetData>
    <row r="1" spans="1:18" x14ac:dyDescent="0.25">
      <c r="A1" s="4" t="s">
        <v>119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1" t="str">
        <f>HYPERLINK("#'INDEX'!A1", "Back to INDEX")</f>
        <v>Back to INDEX</v>
      </c>
    </row>
    <row r="2" spans="1:18" ht="38.25" x14ac:dyDescent="0.25">
      <c r="A2" s="3" t="s">
        <v>204</v>
      </c>
      <c r="B2" s="5" t="s">
        <v>2516</v>
      </c>
      <c r="C2" s="5" t="s">
        <v>2517</v>
      </c>
      <c r="D2" s="5" t="s">
        <v>2519</v>
      </c>
      <c r="E2" s="5" t="s">
        <v>2520</v>
      </c>
      <c r="F2" s="5" t="s">
        <v>2521</v>
      </c>
      <c r="G2" s="5" t="s">
        <v>2522</v>
      </c>
      <c r="H2" s="5" t="s">
        <v>2523</v>
      </c>
      <c r="I2" s="5" t="s">
        <v>2524</v>
      </c>
      <c r="J2" s="5" t="s">
        <v>2525</v>
      </c>
      <c r="K2" s="5" t="s">
        <v>2526</v>
      </c>
      <c r="L2" s="5" t="s">
        <v>2527</v>
      </c>
      <c r="M2" s="5" t="s">
        <v>2528</v>
      </c>
      <c r="N2" s="5" t="s">
        <v>2529</v>
      </c>
      <c r="O2" s="5" t="s">
        <v>2530</v>
      </c>
      <c r="P2" s="5" t="s">
        <v>2531</v>
      </c>
      <c r="Q2" s="5" t="s">
        <v>2532</v>
      </c>
    </row>
    <row r="3" spans="1:18" x14ac:dyDescent="0.25">
      <c r="A3" t="s">
        <v>326</v>
      </c>
      <c r="B3" s="6" t="s">
        <v>856</v>
      </c>
      <c r="C3" s="6" t="s">
        <v>516</v>
      </c>
      <c r="D3" s="6" t="s">
        <v>876</v>
      </c>
      <c r="E3" s="6" t="s">
        <v>257</v>
      </c>
      <c r="F3" s="6" t="s">
        <v>617</v>
      </c>
      <c r="G3" s="6" t="s">
        <v>2397</v>
      </c>
      <c r="H3" s="6" t="s">
        <v>474</v>
      </c>
      <c r="I3" s="6" t="s">
        <v>512</v>
      </c>
      <c r="J3" s="6" t="s">
        <v>374</v>
      </c>
      <c r="K3" s="6" t="s">
        <v>355</v>
      </c>
      <c r="L3" s="6" t="s">
        <v>815</v>
      </c>
      <c r="M3" s="6" t="s">
        <v>815</v>
      </c>
      <c r="N3" s="6" t="s">
        <v>368</v>
      </c>
      <c r="O3" s="6" t="s">
        <v>842</v>
      </c>
      <c r="P3" s="6" t="s">
        <v>2533</v>
      </c>
      <c r="Q3" s="6" t="s">
        <v>327</v>
      </c>
    </row>
    <row r="4" spans="1:18" x14ac:dyDescent="0.25">
      <c r="A4" t="s">
        <v>331</v>
      </c>
      <c r="B4" s="6" t="s">
        <v>490</v>
      </c>
      <c r="C4" s="6" t="s">
        <v>260</v>
      </c>
      <c r="D4" s="6" t="s">
        <v>626</v>
      </c>
      <c r="E4" s="6" t="s">
        <v>879</v>
      </c>
      <c r="F4" s="6" t="s">
        <v>335</v>
      </c>
      <c r="G4" s="6" t="s">
        <v>443</v>
      </c>
      <c r="H4" s="6" t="s">
        <v>383</v>
      </c>
      <c r="I4" s="6" t="s">
        <v>847</v>
      </c>
      <c r="J4" s="6" t="s">
        <v>401</v>
      </c>
      <c r="K4" s="6" t="s">
        <v>380</v>
      </c>
      <c r="L4" s="6" t="s">
        <v>490</v>
      </c>
      <c r="M4" s="6" t="s">
        <v>449</v>
      </c>
      <c r="N4" s="6" t="s">
        <v>398</v>
      </c>
      <c r="O4" s="6" t="s">
        <v>677</v>
      </c>
      <c r="P4" s="6" t="s">
        <v>506</v>
      </c>
      <c r="Q4" s="6" t="s">
        <v>806</v>
      </c>
    </row>
    <row r="5" spans="1:18" x14ac:dyDescent="0.25">
      <c r="A5" t="s">
        <v>337</v>
      </c>
      <c r="B5" s="6" t="s">
        <v>504</v>
      </c>
      <c r="C5" s="6" t="s">
        <v>370</v>
      </c>
      <c r="D5" s="6" t="s">
        <v>381</v>
      </c>
      <c r="E5" s="6" t="s">
        <v>585</v>
      </c>
      <c r="F5" s="6" t="s">
        <v>503</v>
      </c>
      <c r="G5" s="6" t="s">
        <v>514</v>
      </c>
      <c r="H5" s="6" t="s">
        <v>849</v>
      </c>
      <c r="I5" s="6" t="s">
        <v>936</v>
      </c>
      <c r="J5" s="6" t="s">
        <v>913</v>
      </c>
      <c r="K5" s="6" t="s">
        <v>343</v>
      </c>
      <c r="L5" s="6" t="s">
        <v>381</v>
      </c>
      <c r="M5" s="6" t="s">
        <v>401</v>
      </c>
      <c r="N5" s="6" t="s">
        <v>420</v>
      </c>
      <c r="O5" s="6" t="s">
        <v>420</v>
      </c>
      <c r="P5" s="6" t="s">
        <v>466</v>
      </c>
      <c r="Q5" s="6" t="s">
        <v>2534</v>
      </c>
    </row>
    <row r="6" spans="1:18" x14ac:dyDescent="0.25">
      <c r="A6" t="s">
        <v>344</v>
      </c>
      <c r="B6" s="6" t="s">
        <v>251</v>
      </c>
      <c r="C6" s="6" t="s">
        <v>336</v>
      </c>
      <c r="D6" s="6" t="s">
        <v>856</v>
      </c>
      <c r="E6" s="6" t="s">
        <v>864</v>
      </c>
      <c r="F6" s="6" t="s">
        <v>864</v>
      </c>
      <c r="G6" s="6" t="s">
        <v>653</v>
      </c>
      <c r="H6" s="6" t="s">
        <v>2535</v>
      </c>
      <c r="I6" s="6" t="s">
        <v>336</v>
      </c>
      <c r="J6" s="6" t="s">
        <v>842</v>
      </c>
      <c r="K6" s="6" t="s">
        <v>476</v>
      </c>
      <c r="L6" s="6" t="s">
        <v>871</v>
      </c>
      <c r="M6" s="6" t="s">
        <v>856</v>
      </c>
      <c r="N6" s="6" t="s">
        <v>854</v>
      </c>
      <c r="O6" s="6" t="s">
        <v>842</v>
      </c>
      <c r="P6" s="6" t="s">
        <v>329</v>
      </c>
      <c r="Q6" s="6" t="s">
        <v>2536</v>
      </c>
    </row>
    <row r="7" spans="1:18" x14ac:dyDescent="0.25">
      <c r="A7" t="s">
        <v>350</v>
      </c>
      <c r="B7" s="6" t="s">
        <v>547</v>
      </c>
      <c r="C7" s="6" t="s">
        <v>2489</v>
      </c>
      <c r="D7" s="6" t="s">
        <v>362</v>
      </c>
      <c r="E7" s="6" t="s">
        <v>554</v>
      </c>
      <c r="F7" s="6" t="s">
        <v>407</v>
      </c>
      <c r="G7" s="6" t="s">
        <v>334</v>
      </c>
      <c r="H7" s="6" t="s">
        <v>543</v>
      </c>
      <c r="I7" s="6" t="s">
        <v>676</v>
      </c>
      <c r="J7" s="6" t="s">
        <v>541</v>
      </c>
      <c r="K7" s="6" t="s">
        <v>752</v>
      </c>
      <c r="L7" s="6" t="s">
        <v>365</v>
      </c>
      <c r="M7" s="6" t="s">
        <v>482</v>
      </c>
      <c r="N7" s="6" t="s">
        <v>543</v>
      </c>
      <c r="O7" s="6" t="s">
        <v>676</v>
      </c>
      <c r="P7" s="6" t="s">
        <v>471</v>
      </c>
      <c r="Q7" s="6" t="s">
        <v>737</v>
      </c>
    </row>
    <row r="8" spans="1:18" x14ac:dyDescent="0.25">
      <c r="A8" t="s">
        <v>357</v>
      </c>
      <c r="B8" s="6" t="s">
        <v>669</v>
      </c>
      <c r="C8" s="6" t="s">
        <v>488</v>
      </c>
      <c r="D8" s="6" t="s">
        <v>380</v>
      </c>
      <c r="E8" s="6" t="s">
        <v>482</v>
      </c>
      <c r="F8" s="6" t="s">
        <v>790</v>
      </c>
      <c r="G8" s="6" t="s">
        <v>623</v>
      </c>
      <c r="H8" s="6" t="s">
        <v>2424</v>
      </c>
      <c r="I8" s="6" t="s">
        <v>2399</v>
      </c>
      <c r="J8" s="6" t="s">
        <v>381</v>
      </c>
      <c r="K8" s="6" t="s">
        <v>2489</v>
      </c>
      <c r="L8" s="6" t="s">
        <v>492</v>
      </c>
      <c r="M8" s="6" t="s">
        <v>482</v>
      </c>
      <c r="N8" s="6" t="s">
        <v>553</v>
      </c>
      <c r="O8" s="6" t="s">
        <v>677</v>
      </c>
      <c r="P8" s="6" t="s">
        <v>226</v>
      </c>
      <c r="Q8" s="6" t="s">
        <v>469</v>
      </c>
    </row>
    <row r="9" spans="1:18" x14ac:dyDescent="0.25">
      <c r="A9" t="s">
        <v>364</v>
      </c>
      <c r="B9" s="6" t="s">
        <v>508</v>
      </c>
      <c r="C9" s="6" t="s">
        <v>363</v>
      </c>
      <c r="D9" s="6" t="s">
        <v>508</v>
      </c>
      <c r="E9" s="6" t="s">
        <v>363</v>
      </c>
      <c r="F9" s="6" t="s">
        <v>426</v>
      </c>
      <c r="G9" s="6" t="s">
        <v>411</v>
      </c>
      <c r="H9" s="6" t="s">
        <v>497</v>
      </c>
      <c r="I9" s="6" t="s">
        <v>252</v>
      </c>
      <c r="J9" s="6" t="s">
        <v>487</v>
      </c>
      <c r="K9" s="6" t="s">
        <v>867</v>
      </c>
      <c r="L9" s="6" t="s">
        <v>597</v>
      </c>
      <c r="M9" s="6" t="s">
        <v>833</v>
      </c>
      <c r="N9" s="6" t="s">
        <v>2537</v>
      </c>
      <c r="O9" s="6" t="s">
        <v>478</v>
      </c>
      <c r="P9" s="6" t="s">
        <v>830</v>
      </c>
      <c r="Q9" s="6" t="s">
        <v>2533</v>
      </c>
    </row>
    <row r="10" spans="1:18" x14ac:dyDescent="0.25">
      <c r="A10" t="s">
        <v>371</v>
      </c>
      <c r="B10" s="6" t="s">
        <v>224</v>
      </c>
      <c r="C10" s="6" t="s">
        <v>224</v>
      </c>
      <c r="D10" s="6" t="s">
        <v>224</v>
      </c>
      <c r="E10" s="6" t="s">
        <v>224</v>
      </c>
      <c r="F10" s="6" t="s">
        <v>224</v>
      </c>
      <c r="G10" s="6" t="s">
        <v>224</v>
      </c>
      <c r="H10" s="6" t="s">
        <v>224</v>
      </c>
      <c r="I10" s="6" t="s">
        <v>224</v>
      </c>
      <c r="J10" s="6" t="s">
        <v>224</v>
      </c>
      <c r="K10" s="6" t="s">
        <v>224</v>
      </c>
      <c r="L10" s="6" t="s">
        <v>224</v>
      </c>
      <c r="M10" s="6" t="s">
        <v>224</v>
      </c>
      <c r="N10" s="6" t="s">
        <v>224</v>
      </c>
      <c r="O10" s="6" t="s">
        <v>224</v>
      </c>
      <c r="P10" s="6" t="s">
        <v>224</v>
      </c>
      <c r="Q10" s="6" t="s">
        <v>224</v>
      </c>
    </row>
    <row r="11" spans="1:18" x14ac:dyDescent="0.25">
      <c r="A11" t="s">
        <v>377</v>
      </c>
      <c r="B11" s="6" t="s">
        <v>313</v>
      </c>
      <c r="C11" s="6" t="s">
        <v>224</v>
      </c>
      <c r="D11" s="6" t="s">
        <v>508</v>
      </c>
      <c r="E11" s="6" t="s">
        <v>224</v>
      </c>
      <c r="F11" s="6" t="s">
        <v>492</v>
      </c>
      <c r="G11" s="6" t="s">
        <v>224</v>
      </c>
      <c r="H11" s="6" t="s">
        <v>2424</v>
      </c>
      <c r="I11" s="6" t="s">
        <v>224</v>
      </c>
      <c r="J11" s="6" t="s">
        <v>508</v>
      </c>
      <c r="K11" s="6" t="s">
        <v>224</v>
      </c>
      <c r="L11" s="6" t="s">
        <v>516</v>
      </c>
      <c r="M11" s="6" t="s">
        <v>224</v>
      </c>
      <c r="N11" s="6" t="s">
        <v>854</v>
      </c>
      <c r="O11" s="6" t="s">
        <v>224</v>
      </c>
      <c r="P11" s="6" t="s">
        <v>790</v>
      </c>
      <c r="Q11" s="6" t="s">
        <v>224</v>
      </c>
    </row>
    <row r="12" spans="1:18" x14ac:dyDescent="0.25">
      <c r="A12" t="s">
        <v>384</v>
      </c>
      <c r="B12" s="6" t="s">
        <v>224</v>
      </c>
      <c r="C12" s="6" t="s">
        <v>224</v>
      </c>
      <c r="D12" s="6" t="s">
        <v>224</v>
      </c>
      <c r="E12" s="6" t="s">
        <v>224</v>
      </c>
      <c r="F12" s="6" t="s">
        <v>224</v>
      </c>
      <c r="G12" s="6" t="s">
        <v>224</v>
      </c>
      <c r="H12" s="6" t="s">
        <v>224</v>
      </c>
      <c r="I12" s="6" t="s">
        <v>224</v>
      </c>
      <c r="J12" s="6" t="s">
        <v>224</v>
      </c>
      <c r="K12" s="6" t="s">
        <v>224</v>
      </c>
      <c r="L12" s="6" t="s">
        <v>224</v>
      </c>
      <c r="M12" s="6" t="s">
        <v>224</v>
      </c>
      <c r="N12" s="6" t="s">
        <v>224</v>
      </c>
      <c r="O12" s="6" t="s">
        <v>224</v>
      </c>
      <c r="P12" s="6" t="s">
        <v>224</v>
      </c>
      <c r="Q12" s="6" t="s">
        <v>224</v>
      </c>
    </row>
    <row r="13" spans="1:18" x14ac:dyDescent="0.25">
      <c r="A13" t="s">
        <v>389</v>
      </c>
      <c r="B13" s="6" t="s">
        <v>224</v>
      </c>
      <c r="C13" s="6" t="s">
        <v>224</v>
      </c>
      <c r="D13" s="6" t="s">
        <v>224</v>
      </c>
      <c r="E13" s="6" t="s">
        <v>224</v>
      </c>
      <c r="F13" s="6" t="s">
        <v>224</v>
      </c>
      <c r="G13" s="6" t="s">
        <v>224</v>
      </c>
      <c r="H13" s="6" t="s">
        <v>224</v>
      </c>
      <c r="I13" s="6" t="s">
        <v>224</v>
      </c>
      <c r="J13" s="6" t="s">
        <v>224</v>
      </c>
      <c r="K13" s="6" t="s">
        <v>224</v>
      </c>
      <c r="L13" s="6" t="s">
        <v>224</v>
      </c>
      <c r="M13" s="6" t="s">
        <v>224</v>
      </c>
      <c r="N13" s="6" t="s">
        <v>224</v>
      </c>
      <c r="O13" s="6" t="s">
        <v>224</v>
      </c>
      <c r="P13" s="6" t="s">
        <v>224</v>
      </c>
      <c r="Q13" s="6" t="s">
        <v>224</v>
      </c>
    </row>
    <row r="14" spans="1:18" x14ac:dyDescent="0.25">
      <c r="A14" t="s">
        <v>394</v>
      </c>
      <c r="B14" s="6" t="s">
        <v>224</v>
      </c>
      <c r="C14" s="6" t="s">
        <v>224</v>
      </c>
      <c r="D14" s="6" t="s">
        <v>224</v>
      </c>
      <c r="E14" s="6" t="s">
        <v>224</v>
      </c>
      <c r="F14" s="6" t="s">
        <v>224</v>
      </c>
      <c r="G14" s="6" t="s">
        <v>224</v>
      </c>
      <c r="H14" s="6" t="s">
        <v>224</v>
      </c>
      <c r="I14" s="6" t="s">
        <v>224</v>
      </c>
      <c r="J14" s="6" t="s">
        <v>224</v>
      </c>
      <c r="K14" s="6" t="s">
        <v>224</v>
      </c>
      <c r="L14" s="6" t="s">
        <v>224</v>
      </c>
      <c r="M14" s="6" t="s">
        <v>224</v>
      </c>
      <c r="N14" s="6" t="s">
        <v>224</v>
      </c>
      <c r="O14" s="6" t="s">
        <v>224</v>
      </c>
      <c r="P14" s="6" t="s">
        <v>224</v>
      </c>
      <c r="Q14" s="6" t="s">
        <v>224</v>
      </c>
    </row>
    <row r="15" spans="1:18" x14ac:dyDescent="0.25">
      <c r="A15" t="s">
        <v>400</v>
      </c>
      <c r="B15" s="6" t="s">
        <v>259</v>
      </c>
      <c r="C15" s="6" t="s">
        <v>2275</v>
      </c>
      <c r="D15" s="6" t="s">
        <v>842</v>
      </c>
      <c r="E15" s="6" t="s">
        <v>2535</v>
      </c>
      <c r="F15" s="6" t="s">
        <v>374</v>
      </c>
      <c r="G15" s="6" t="s">
        <v>445</v>
      </c>
      <c r="H15" s="6" t="s">
        <v>2535</v>
      </c>
      <c r="I15" s="6" t="s">
        <v>2535</v>
      </c>
      <c r="J15" s="6" t="s">
        <v>251</v>
      </c>
      <c r="K15" s="6" t="s">
        <v>920</v>
      </c>
      <c r="L15" s="6" t="s">
        <v>842</v>
      </c>
      <c r="M15" s="6" t="s">
        <v>467</v>
      </c>
      <c r="N15" s="6" t="s">
        <v>854</v>
      </c>
      <c r="O15" s="6" t="s">
        <v>854</v>
      </c>
      <c r="P15" s="6" t="s">
        <v>628</v>
      </c>
      <c r="Q15" s="6" t="s">
        <v>692</v>
      </c>
    </row>
    <row r="16" spans="1:18" x14ac:dyDescent="0.25">
      <c r="A16" t="s">
        <v>403</v>
      </c>
      <c r="B16" s="6" t="s">
        <v>2489</v>
      </c>
      <c r="C16" s="6" t="s">
        <v>869</v>
      </c>
      <c r="D16" s="6" t="s">
        <v>489</v>
      </c>
      <c r="E16" s="6" t="s">
        <v>370</v>
      </c>
      <c r="F16" s="6" t="s">
        <v>2518</v>
      </c>
      <c r="G16" s="6" t="s">
        <v>610</v>
      </c>
      <c r="H16" s="6" t="s">
        <v>496</v>
      </c>
      <c r="I16" s="6" t="s">
        <v>676</v>
      </c>
      <c r="J16" s="6" t="s">
        <v>373</v>
      </c>
      <c r="K16" s="6" t="s">
        <v>626</v>
      </c>
      <c r="L16" s="6" t="s">
        <v>763</v>
      </c>
      <c r="M16" s="6" t="s">
        <v>381</v>
      </c>
      <c r="N16" s="6" t="s">
        <v>496</v>
      </c>
      <c r="O16" s="6" t="s">
        <v>252</v>
      </c>
      <c r="P16" s="6" t="s">
        <v>794</v>
      </c>
      <c r="Q16" s="6" t="s">
        <v>440</v>
      </c>
    </row>
    <row r="17" spans="1:17" x14ac:dyDescent="0.25">
      <c r="A17" t="s">
        <v>409</v>
      </c>
      <c r="B17" s="6" t="s">
        <v>913</v>
      </c>
      <c r="C17" s="6" t="s">
        <v>791</v>
      </c>
      <c r="D17" s="6" t="s">
        <v>769</v>
      </c>
      <c r="E17" s="6" t="s">
        <v>472</v>
      </c>
      <c r="F17" s="6" t="s">
        <v>341</v>
      </c>
      <c r="G17" s="6" t="s">
        <v>860</v>
      </c>
      <c r="H17" s="6" t="s">
        <v>2424</v>
      </c>
      <c r="I17" s="6" t="s">
        <v>524</v>
      </c>
      <c r="J17" s="6" t="s">
        <v>836</v>
      </c>
      <c r="K17" s="6" t="s">
        <v>237</v>
      </c>
      <c r="L17" s="6" t="s">
        <v>920</v>
      </c>
      <c r="M17" s="6" t="s">
        <v>470</v>
      </c>
      <c r="N17" s="6" t="s">
        <v>866</v>
      </c>
      <c r="O17" s="6" t="s">
        <v>472</v>
      </c>
      <c r="P17" s="6" t="s">
        <v>820</v>
      </c>
      <c r="Q17" s="6" t="s">
        <v>797</v>
      </c>
    </row>
    <row r="18" spans="1:17" x14ac:dyDescent="0.25">
      <c r="A18" t="s">
        <v>415</v>
      </c>
      <c r="B18" s="6" t="s">
        <v>224</v>
      </c>
      <c r="C18" s="6" t="s">
        <v>224</v>
      </c>
      <c r="D18" s="6" t="s">
        <v>224</v>
      </c>
      <c r="E18" s="6" t="s">
        <v>224</v>
      </c>
      <c r="F18" s="6" t="s">
        <v>224</v>
      </c>
      <c r="G18" s="6" t="s">
        <v>224</v>
      </c>
      <c r="H18" s="6" t="s">
        <v>224</v>
      </c>
      <c r="I18" s="6" t="s">
        <v>224</v>
      </c>
      <c r="J18" s="6" t="s">
        <v>224</v>
      </c>
      <c r="K18" s="6" t="s">
        <v>224</v>
      </c>
      <c r="L18" s="6" t="s">
        <v>224</v>
      </c>
      <c r="M18" s="6" t="s">
        <v>224</v>
      </c>
      <c r="N18" s="6" t="s">
        <v>224</v>
      </c>
      <c r="O18" s="6" t="s">
        <v>224</v>
      </c>
      <c r="P18" s="6" t="s">
        <v>224</v>
      </c>
      <c r="Q18" s="6" t="s">
        <v>224</v>
      </c>
    </row>
    <row r="19" spans="1:17" x14ac:dyDescent="0.25">
      <c r="A19" t="s">
        <v>421</v>
      </c>
      <c r="B19" s="6" t="s">
        <v>791</v>
      </c>
      <c r="C19" s="6" t="s">
        <v>313</v>
      </c>
      <c r="D19" s="6" t="s">
        <v>833</v>
      </c>
      <c r="E19" s="6" t="s">
        <v>508</v>
      </c>
      <c r="F19" s="6" t="s">
        <v>429</v>
      </c>
      <c r="G19" s="6" t="s">
        <v>766</v>
      </c>
      <c r="H19" s="6" t="s">
        <v>716</v>
      </c>
      <c r="I19" s="6" t="s">
        <v>366</v>
      </c>
      <c r="J19" s="6" t="s">
        <v>833</v>
      </c>
      <c r="K19" s="6" t="s">
        <v>508</v>
      </c>
      <c r="L19" s="6" t="s">
        <v>517</v>
      </c>
      <c r="M19" s="6" t="s">
        <v>313</v>
      </c>
      <c r="N19" s="6" t="s">
        <v>472</v>
      </c>
      <c r="O19" s="6" t="s">
        <v>2424</v>
      </c>
      <c r="P19" s="6" t="s">
        <v>429</v>
      </c>
      <c r="Q19" s="6" t="s">
        <v>2377</v>
      </c>
    </row>
    <row r="20" spans="1:17" x14ac:dyDescent="0.25">
      <c r="A20" t="s">
        <v>428</v>
      </c>
      <c r="B20" s="6" t="s">
        <v>224</v>
      </c>
      <c r="C20" s="6" t="s">
        <v>224</v>
      </c>
      <c r="D20" s="6" t="s">
        <v>224</v>
      </c>
      <c r="E20" s="6" t="s">
        <v>224</v>
      </c>
      <c r="F20" s="6" t="s">
        <v>224</v>
      </c>
      <c r="G20" s="6" t="s">
        <v>224</v>
      </c>
      <c r="H20" s="6" t="s">
        <v>224</v>
      </c>
      <c r="I20" s="6" t="s">
        <v>224</v>
      </c>
      <c r="J20" s="6" t="s">
        <v>224</v>
      </c>
      <c r="K20" s="6" t="s">
        <v>224</v>
      </c>
      <c r="L20" s="6" t="s">
        <v>224</v>
      </c>
      <c r="M20" s="6" t="s">
        <v>224</v>
      </c>
      <c r="N20" s="6" t="s">
        <v>224</v>
      </c>
      <c r="O20" s="6" t="s">
        <v>224</v>
      </c>
      <c r="P20" s="6" t="s">
        <v>224</v>
      </c>
      <c r="Q20" s="6" t="s">
        <v>224</v>
      </c>
    </row>
    <row r="21" spans="1:17" x14ac:dyDescent="0.25">
      <c r="A21" t="s">
        <v>432</v>
      </c>
      <c r="B21" s="6" t="s">
        <v>224</v>
      </c>
      <c r="C21" s="6" t="s">
        <v>248</v>
      </c>
      <c r="D21" s="6" t="s">
        <v>224</v>
      </c>
      <c r="E21" s="6" t="s">
        <v>356</v>
      </c>
      <c r="F21" s="6" t="s">
        <v>224</v>
      </c>
      <c r="G21" s="6" t="s">
        <v>372</v>
      </c>
      <c r="H21" s="6" t="s">
        <v>224</v>
      </c>
      <c r="I21" s="6" t="s">
        <v>260</v>
      </c>
      <c r="J21" s="6" t="s">
        <v>224</v>
      </c>
      <c r="K21" s="6" t="s">
        <v>632</v>
      </c>
      <c r="L21" s="6" t="s">
        <v>224</v>
      </c>
      <c r="M21" s="6" t="s">
        <v>612</v>
      </c>
      <c r="N21" s="6" t="s">
        <v>224</v>
      </c>
      <c r="O21" s="6" t="s">
        <v>488</v>
      </c>
      <c r="P21" s="6" t="s">
        <v>224</v>
      </c>
      <c r="Q21" s="6" t="s">
        <v>887</v>
      </c>
    </row>
    <row r="22" spans="1:17" x14ac:dyDescent="0.25">
      <c r="A22" t="s">
        <v>437</v>
      </c>
      <c r="B22" s="6" t="s">
        <v>224</v>
      </c>
      <c r="C22" s="6" t="s">
        <v>224</v>
      </c>
      <c r="D22" s="6" t="s">
        <v>224</v>
      </c>
      <c r="E22" s="6" t="s">
        <v>224</v>
      </c>
      <c r="F22" s="6" t="s">
        <v>224</v>
      </c>
      <c r="G22" s="6" t="s">
        <v>224</v>
      </c>
      <c r="H22" s="6" t="s">
        <v>224</v>
      </c>
      <c r="I22" s="6" t="s">
        <v>224</v>
      </c>
      <c r="J22" s="6" t="s">
        <v>224</v>
      </c>
      <c r="K22" s="6" t="s">
        <v>224</v>
      </c>
      <c r="L22" s="6" t="s">
        <v>224</v>
      </c>
      <c r="M22" s="6" t="s">
        <v>224</v>
      </c>
      <c r="N22" s="6" t="s">
        <v>224</v>
      </c>
      <c r="O22" s="6" t="s">
        <v>224</v>
      </c>
      <c r="P22" s="6" t="s">
        <v>224</v>
      </c>
      <c r="Q22" s="6" t="s">
        <v>224</v>
      </c>
    </row>
    <row r="23" spans="1:17" x14ac:dyDescent="0.25">
      <c r="A23" t="s">
        <v>444</v>
      </c>
      <c r="B23" s="6" t="s">
        <v>224</v>
      </c>
      <c r="C23" s="6" t="s">
        <v>224</v>
      </c>
      <c r="D23" s="6" t="s">
        <v>224</v>
      </c>
      <c r="E23" s="6" t="s">
        <v>224</v>
      </c>
      <c r="F23" s="6" t="s">
        <v>224</v>
      </c>
      <c r="G23" s="6" t="s">
        <v>224</v>
      </c>
      <c r="H23" s="6" t="s">
        <v>224</v>
      </c>
      <c r="I23" s="6" t="s">
        <v>224</v>
      </c>
      <c r="J23" s="6" t="s">
        <v>224</v>
      </c>
      <c r="K23" s="6" t="s">
        <v>224</v>
      </c>
      <c r="L23" s="6" t="s">
        <v>224</v>
      </c>
      <c r="M23" s="6" t="s">
        <v>224</v>
      </c>
      <c r="N23" s="6" t="s">
        <v>224</v>
      </c>
      <c r="O23" s="6" t="s">
        <v>224</v>
      </c>
      <c r="P23" s="6" t="s">
        <v>224</v>
      </c>
      <c r="Q23" s="6" t="s">
        <v>224</v>
      </c>
    </row>
    <row r="24" spans="1:17" x14ac:dyDescent="0.25">
      <c r="A24" s="4" t="s">
        <v>450</v>
      </c>
      <c r="B24" s="4" t="s">
        <v>370</v>
      </c>
      <c r="C24" s="4" t="s">
        <v>381</v>
      </c>
      <c r="D24" s="4" t="s">
        <v>362</v>
      </c>
      <c r="E24" s="4" t="s">
        <v>856</v>
      </c>
      <c r="F24" s="4" t="s">
        <v>617</v>
      </c>
      <c r="G24" s="4" t="s">
        <v>582</v>
      </c>
      <c r="H24" s="4" t="s">
        <v>375</v>
      </c>
      <c r="I24" s="4" t="s">
        <v>669</v>
      </c>
      <c r="J24" s="4" t="s">
        <v>559</v>
      </c>
      <c r="K24" s="4" t="s">
        <v>388</v>
      </c>
      <c r="L24" s="4" t="s">
        <v>401</v>
      </c>
      <c r="M24" s="4" t="s">
        <v>791</v>
      </c>
      <c r="N24" s="4" t="s">
        <v>849</v>
      </c>
      <c r="O24" s="4" t="s">
        <v>376</v>
      </c>
      <c r="P24" s="4" t="s">
        <v>862</v>
      </c>
      <c r="Q24" s="4" t="s">
        <v>840</v>
      </c>
    </row>
    <row r="25" spans="1:17" x14ac:dyDescent="0.25">
      <c r="A25" t="s">
        <v>451</v>
      </c>
      <c r="B25" t="s">
        <v>2423</v>
      </c>
      <c r="C25" t="s">
        <v>2349</v>
      </c>
      <c r="D25" t="s">
        <v>2274</v>
      </c>
      <c r="E25" t="s">
        <v>318</v>
      </c>
      <c r="F25" t="s">
        <v>2129</v>
      </c>
      <c r="G25" t="s">
        <v>2129</v>
      </c>
      <c r="H25" t="s">
        <v>2261</v>
      </c>
      <c r="I25" t="s">
        <v>2291</v>
      </c>
      <c r="J25" t="s">
        <v>279</v>
      </c>
      <c r="K25" t="s">
        <v>2360</v>
      </c>
      <c r="L25" t="s">
        <v>2259</v>
      </c>
      <c r="M25" t="s">
        <v>2102</v>
      </c>
      <c r="N25" t="s">
        <v>535</v>
      </c>
      <c r="O25" t="s">
        <v>2130</v>
      </c>
      <c r="P25" t="s">
        <v>2471</v>
      </c>
      <c r="Q25" t="s">
        <v>2538</v>
      </c>
    </row>
    <row r="27" spans="1:17" x14ac:dyDescent="0.25">
      <c r="A27" t="s">
        <v>289</v>
      </c>
    </row>
    <row r="28" spans="1:17" x14ac:dyDescent="0.25">
      <c r="A28" t="s">
        <v>2507</v>
      </c>
    </row>
    <row r="30" spans="1:17" x14ac:dyDescent="0.25">
      <c r="A30" t="s">
        <v>297</v>
      </c>
    </row>
    <row r="31" spans="1:17" x14ac:dyDescent="0.25">
      <c r="A31" t="s">
        <v>2508</v>
      </c>
    </row>
    <row r="32" spans="1:17" x14ac:dyDescent="0.25">
      <c r="A32" t="s">
        <v>2509</v>
      </c>
    </row>
    <row r="33" spans="1:1" x14ac:dyDescent="0.25">
      <c r="A33" t="s">
        <v>2510</v>
      </c>
    </row>
    <row r="34" spans="1:1" x14ac:dyDescent="0.25">
      <c r="A34" t="s">
        <v>2511</v>
      </c>
    </row>
    <row r="35" spans="1:1" x14ac:dyDescent="0.25">
      <c r="A35" t="s">
        <v>2512</v>
      </c>
    </row>
    <row r="36" spans="1:1" x14ac:dyDescent="0.25">
      <c r="A36" t="s">
        <v>2513</v>
      </c>
    </row>
    <row r="37" spans="1:1" x14ac:dyDescent="0.25">
      <c r="A37" t="s">
        <v>2514</v>
      </c>
    </row>
    <row r="38" spans="1:1" x14ac:dyDescent="0.25">
      <c r="A38" t="s">
        <v>2515</v>
      </c>
    </row>
    <row r="39" spans="1:1" x14ac:dyDescent="0.25">
      <c r="A39" t="s">
        <v>459</v>
      </c>
    </row>
  </sheetData>
  <pageMargins left="0.7" right="0.7" top="0.75" bottom="0.75" header="0.3" footer="0.3"/>
  <pageSetup paperSize="9" orientation="portrait" horizontalDpi="300" verticalDpi="300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C41"/>
  <sheetViews>
    <sheetView workbookViewId="0"/>
  </sheetViews>
  <sheetFormatPr defaultColWidth="11.42578125" defaultRowHeight="15" x14ac:dyDescent="0.25"/>
  <cols>
    <col min="1" max="1" width="31.7109375" customWidth="1"/>
    <col min="2" max="2" width="90.7109375" customWidth="1"/>
  </cols>
  <sheetData>
    <row r="1" spans="1:3" x14ac:dyDescent="0.25">
      <c r="A1" s="4" t="s">
        <v>120</v>
      </c>
      <c r="B1" s="6"/>
      <c r="C1" s="1" t="str">
        <f>HYPERLINK("#'INDEX'!A1", "Back to INDEX")</f>
        <v>Back to INDEX</v>
      </c>
    </row>
    <row r="2" spans="1:3" x14ac:dyDescent="0.25">
      <c r="A2" s="3" t="s">
        <v>204</v>
      </c>
      <c r="B2" s="5" t="s">
        <v>2496</v>
      </c>
    </row>
    <row r="3" spans="1:3" x14ac:dyDescent="0.25">
      <c r="A3" t="s">
        <v>598</v>
      </c>
      <c r="B3" s="6" t="s">
        <v>540</v>
      </c>
    </row>
    <row r="4" spans="1:3" x14ac:dyDescent="0.25">
      <c r="A4" t="s">
        <v>599</v>
      </c>
      <c r="B4" s="6" t="s">
        <v>655</v>
      </c>
    </row>
    <row r="5" spans="1:3" x14ac:dyDescent="0.25">
      <c r="A5" t="s">
        <v>600</v>
      </c>
      <c r="B5" s="6" t="s">
        <v>659</v>
      </c>
    </row>
    <row r="6" spans="1:3" x14ac:dyDescent="0.25">
      <c r="A6" t="s">
        <v>602</v>
      </c>
      <c r="B6" s="6" t="s">
        <v>342</v>
      </c>
    </row>
    <row r="7" spans="1:3" x14ac:dyDescent="0.25">
      <c r="A7" t="s">
        <v>605</v>
      </c>
      <c r="B7" s="6" t="s">
        <v>224</v>
      </c>
    </row>
    <row r="8" spans="1:3" x14ac:dyDescent="0.25">
      <c r="A8" t="s">
        <v>889</v>
      </c>
      <c r="B8" s="6" t="s">
        <v>443</v>
      </c>
    </row>
    <row r="9" spans="1:3" x14ac:dyDescent="0.25">
      <c r="A9" t="s">
        <v>890</v>
      </c>
      <c r="B9" s="6" t="s">
        <v>672</v>
      </c>
    </row>
    <row r="10" spans="1:3" x14ac:dyDescent="0.25">
      <c r="A10" t="s">
        <v>891</v>
      </c>
      <c r="B10" s="6" t="s">
        <v>523</v>
      </c>
    </row>
    <row r="11" spans="1:3" x14ac:dyDescent="0.25">
      <c r="A11" t="s">
        <v>892</v>
      </c>
      <c r="B11" s="6" t="s">
        <v>425</v>
      </c>
    </row>
    <row r="12" spans="1:3" x14ac:dyDescent="0.25">
      <c r="A12" t="s">
        <v>622</v>
      </c>
      <c r="B12" s="6" t="s">
        <v>237</v>
      </c>
    </row>
    <row r="13" spans="1:3" x14ac:dyDescent="0.25">
      <c r="A13" t="s">
        <v>894</v>
      </c>
      <c r="B13" s="6" t="s">
        <v>443</v>
      </c>
    </row>
    <row r="14" spans="1:3" x14ac:dyDescent="0.25">
      <c r="A14" t="s">
        <v>895</v>
      </c>
      <c r="B14" s="6" t="s">
        <v>564</v>
      </c>
    </row>
    <row r="15" spans="1:3" x14ac:dyDescent="0.25">
      <c r="A15" t="s">
        <v>630</v>
      </c>
      <c r="B15" s="6" t="s">
        <v>550</v>
      </c>
    </row>
    <row r="16" spans="1:3" x14ac:dyDescent="0.25">
      <c r="A16" t="s">
        <v>633</v>
      </c>
      <c r="B16" s="6" t="s">
        <v>481</v>
      </c>
    </row>
    <row r="17" spans="1:2" x14ac:dyDescent="0.25">
      <c r="A17" t="s">
        <v>635</v>
      </c>
      <c r="B17" s="6" t="s">
        <v>204</v>
      </c>
    </row>
    <row r="18" spans="1:2" x14ac:dyDescent="0.25">
      <c r="A18" t="s">
        <v>636</v>
      </c>
      <c r="B18" s="6" t="s">
        <v>204</v>
      </c>
    </row>
    <row r="19" spans="1:2" x14ac:dyDescent="0.25">
      <c r="A19" t="s">
        <v>637</v>
      </c>
      <c r="B19" s="6" t="s">
        <v>204</v>
      </c>
    </row>
    <row r="20" spans="1:2" x14ac:dyDescent="0.25">
      <c r="A20" t="s">
        <v>638</v>
      </c>
      <c r="B20" s="6" t="s">
        <v>224</v>
      </c>
    </row>
    <row r="21" spans="1:2" x14ac:dyDescent="0.25">
      <c r="A21" t="s">
        <v>897</v>
      </c>
      <c r="B21" t="s">
        <v>224</v>
      </c>
    </row>
    <row r="22" spans="1:2" x14ac:dyDescent="0.25">
      <c r="A22" s="4" t="s">
        <v>450</v>
      </c>
      <c r="B22" s="4" t="s">
        <v>443</v>
      </c>
    </row>
    <row r="24" spans="1:2" x14ac:dyDescent="0.25">
      <c r="A24" t="s">
        <v>289</v>
      </c>
    </row>
    <row r="25" spans="1:2" x14ac:dyDescent="0.25">
      <c r="A25" t="s">
        <v>2497</v>
      </c>
    </row>
    <row r="27" spans="1:2" x14ac:dyDescent="0.25">
      <c r="A27" t="s">
        <v>297</v>
      </c>
    </row>
    <row r="28" spans="1:2" x14ac:dyDescent="0.25">
      <c r="A28" t="s">
        <v>2498</v>
      </c>
    </row>
    <row r="29" spans="1:2" x14ac:dyDescent="0.25">
      <c r="A29" t="s">
        <v>2453</v>
      </c>
    </row>
    <row r="30" spans="1:2" x14ac:dyDescent="0.25">
      <c r="A30" t="s">
        <v>641</v>
      </c>
    </row>
    <row r="31" spans="1:2" x14ac:dyDescent="0.25">
      <c r="A31" t="s">
        <v>642</v>
      </c>
    </row>
    <row r="32" spans="1:2" x14ac:dyDescent="0.25">
      <c r="A32" t="s">
        <v>643</v>
      </c>
    </row>
    <row r="33" spans="1:1" x14ac:dyDescent="0.25">
      <c r="A33" t="s">
        <v>644</v>
      </c>
    </row>
    <row r="34" spans="1:1" x14ac:dyDescent="0.25">
      <c r="A34" t="s">
        <v>645</v>
      </c>
    </row>
    <row r="35" spans="1:1" x14ac:dyDescent="0.25">
      <c r="A35" t="s">
        <v>646</v>
      </c>
    </row>
    <row r="36" spans="1:1" x14ac:dyDescent="0.25">
      <c r="A36" t="s">
        <v>647</v>
      </c>
    </row>
    <row r="37" spans="1:1" x14ac:dyDescent="0.25">
      <c r="A37" t="s">
        <v>648</v>
      </c>
    </row>
    <row r="38" spans="1:1" x14ac:dyDescent="0.25">
      <c r="A38" t="s">
        <v>649</v>
      </c>
    </row>
    <row r="40" spans="1:1" x14ac:dyDescent="0.25">
      <c r="A40" t="s">
        <v>460</v>
      </c>
    </row>
    <row r="41" spans="1:1" x14ac:dyDescent="0.25">
      <c r="A41" t="s">
        <v>650</v>
      </c>
    </row>
  </sheetData>
  <pageMargins left="0.7" right="0.7" top="0.75" bottom="0.75" header="0.3" footer="0.3"/>
  <pageSetup paperSize="9" orientation="portrait" horizontalDpi="300" verticalDpi="300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C41"/>
  <sheetViews>
    <sheetView workbookViewId="0"/>
  </sheetViews>
  <sheetFormatPr defaultColWidth="11.42578125" defaultRowHeight="15" x14ac:dyDescent="0.25"/>
  <cols>
    <col min="1" max="1" width="31.7109375" customWidth="1"/>
    <col min="2" max="2" width="90.7109375" customWidth="1"/>
  </cols>
  <sheetData>
    <row r="1" spans="1:3" x14ac:dyDescent="0.25">
      <c r="A1" s="4" t="s">
        <v>121</v>
      </c>
      <c r="B1" s="6"/>
      <c r="C1" s="1" t="str">
        <f>HYPERLINK("#'INDEX'!A1", "Back to INDEX")</f>
        <v>Back to INDEX</v>
      </c>
    </row>
    <row r="2" spans="1:3" x14ac:dyDescent="0.25">
      <c r="A2" s="3" t="s">
        <v>204</v>
      </c>
      <c r="B2" s="5" t="s">
        <v>2496</v>
      </c>
    </row>
    <row r="3" spans="1:3" x14ac:dyDescent="0.25">
      <c r="A3" t="s">
        <v>598</v>
      </c>
      <c r="B3" s="6" t="s">
        <v>477</v>
      </c>
    </row>
    <row r="4" spans="1:3" x14ac:dyDescent="0.25">
      <c r="A4" t="s">
        <v>599</v>
      </c>
      <c r="B4" s="6" t="s">
        <v>693</v>
      </c>
    </row>
    <row r="5" spans="1:3" x14ac:dyDescent="0.25">
      <c r="A5" t="s">
        <v>600</v>
      </c>
      <c r="B5" s="6" t="s">
        <v>550</v>
      </c>
    </row>
    <row r="6" spans="1:3" x14ac:dyDescent="0.25">
      <c r="A6" t="s">
        <v>602</v>
      </c>
      <c r="B6" s="6" t="s">
        <v>893</v>
      </c>
    </row>
    <row r="7" spans="1:3" x14ac:dyDescent="0.25">
      <c r="A7" t="s">
        <v>605</v>
      </c>
      <c r="B7" s="6" t="s">
        <v>224</v>
      </c>
    </row>
    <row r="8" spans="1:3" x14ac:dyDescent="0.25">
      <c r="A8" t="s">
        <v>889</v>
      </c>
      <c r="B8" s="6" t="s">
        <v>515</v>
      </c>
    </row>
    <row r="9" spans="1:3" x14ac:dyDescent="0.25">
      <c r="A9" t="s">
        <v>890</v>
      </c>
      <c r="B9" s="6" t="s">
        <v>759</v>
      </c>
    </row>
    <row r="10" spans="1:3" x14ac:dyDescent="0.25">
      <c r="A10" t="s">
        <v>891</v>
      </c>
      <c r="B10" s="6" t="s">
        <v>480</v>
      </c>
    </row>
    <row r="11" spans="1:3" x14ac:dyDescent="0.25">
      <c r="A11" t="s">
        <v>892</v>
      </c>
      <c r="B11" s="6" t="s">
        <v>406</v>
      </c>
    </row>
    <row r="12" spans="1:3" x14ac:dyDescent="0.25">
      <c r="A12" t="s">
        <v>622</v>
      </c>
      <c r="B12" s="6" t="s">
        <v>693</v>
      </c>
    </row>
    <row r="13" spans="1:3" x14ac:dyDescent="0.25">
      <c r="A13" t="s">
        <v>894</v>
      </c>
      <c r="B13" s="6" t="s">
        <v>480</v>
      </c>
    </row>
    <row r="14" spans="1:3" x14ac:dyDescent="0.25">
      <c r="A14" t="s">
        <v>895</v>
      </c>
      <c r="B14" s="6" t="s">
        <v>2020</v>
      </c>
    </row>
    <row r="15" spans="1:3" x14ac:dyDescent="0.25">
      <c r="A15" t="s">
        <v>630</v>
      </c>
      <c r="B15" s="6" t="s">
        <v>878</v>
      </c>
    </row>
    <row r="16" spans="1:3" x14ac:dyDescent="0.25">
      <c r="A16" t="s">
        <v>633</v>
      </c>
      <c r="B16" s="6" t="s">
        <v>356</v>
      </c>
    </row>
    <row r="17" spans="1:2" x14ac:dyDescent="0.25">
      <c r="A17" t="s">
        <v>635</v>
      </c>
      <c r="B17" s="6" t="s">
        <v>204</v>
      </c>
    </row>
    <row r="18" spans="1:2" x14ac:dyDescent="0.25">
      <c r="A18" t="s">
        <v>636</v>
      </c>
      <c r="B18" s="6" t="s">
        <v>224</v>
      </c>
    </row>
    <row r="19" spans="1:2" x14ac:dyDescent="0.25">
      <c r="A19" t="s">
        <v>637</v>
      </c>
      <c r="B19" s="6" t="s">
        <v>204</v>
      </c>
    </row>
    <row r="20" spans="1:2" x14ac:dyDescent="0.25">
      <c r="A20" t="s">
        <v>638</v>
      </c>
      <c r="B20" s="6" t="s">
        <v>224</v>
      </c>
    </row>
    <row r="21" spans="1:2" x14ac:dyDescent="0.25">
      <c r="A21" t="s">
        <v>897</v>
      </c>
      <c r="B21" t="s">
        <v>204</v>
      </c>
    </row>
    <row r="22" spans="1:2" x14ac:dyDescent="0.25">
      <c r="A22" s="4" t="s">
        <v>450</v>
      </c>
      <c r="B22" s="4" t="s">
        <v>515</v>
      </c>
    </row>
    <row r="24" spans="1:2" x14ac:dyDescent="0.25">
      <c r="A24" t="s">
        <v>289</v>
      </c>
    </row>
    <row r="25" spans="1:2" x14ac:dyDescent="0.25">
      <c r="A25" t="s">
        <v>2499</v>
      </c>
    </row>
    <row r="27" spans="1:2" x14ac:dyDescent="0.25">
      <c r="A27" t="s">
        <v>297</v>
      </c>
    </row>
    <row r="28" spans="1:2" x14ac:dyDescent="0.25">
      <c r="A28" t="s">
        <v>2498</v>
      </c>
    </row>
    <row r="29" spans="1:2" x14ac:dyDescent="0.25">
      <c r="A29" t="s">
        <v>2453</v>
      </c>
    </row>
    <row r="30" spans="1:2" x14ac:dyDescent="0.25">
      <c r="A30" t="s">
        <v>641</v>
      </c>
    </row>
    <row r="31" spans="1:2" x14ac:dyDescent="0.25">
      <c r="A31" t="s">
        <v>642</v>
      </c>
    </row>
    <row r="32" spans="1:2" x14ac:dyDescent="0.25">
      <c r="A32" t="s">
        <v>643</v>
      </c>
    </row>
    <row r="33" spans="1:1" x14ac:dyDescent="0.25">
      <c r="A33" t="s">
        <v>644</v>
      </c>
    </row>
    <row r="34" spans="1:1" x14ac:dyDescent="0.25">
      <c r="A34" t="s">
        <v>645</v>
      </c>
    </row>
    <row r="35" spans="1:1" x14ac:dyDescent="0.25">
      <c r="A35" t="s">
        <v>646</v>
      </c>
    </row>
    <row r="36" spans="1:1" x14ac:dyDescent="0.25">
      <c r="A36" t="s">
        <v>647</v>
      </c>
    </row>
    <row r="37" spans="1:1" x14ac:dyDescent="0.25">
      <c r="A37" t="s">
        <v>648</v>
      </c>
    </row>
    <row r="38" spans="1:1" x14ac:dyDescent="0.25">
      <c r="A38" t="s">
        <v>649</v>
      </c>
    </row>
    <row r="40" spans="1:1" x14ac:dyDescent="0.25">
      <c r="A40" t="s">
        <v>460</v>
      </c>
    </row>
    <row r="41" spans="1:1" x14ac:dyDescent="0.25">
      <c r="A41" t="s">
        <v>650</v>
      </c>
    </row>
  </sheetData>
  <pageMargins left="0.7" right="0.7" top="0.75" bottom="0.75" header="0.3" footer="0.3"/>
  <pageSetup paperSize="9" orientation="portrait" horizontalDpi="300" verticalDpi="300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J41"/>
  <sheetViews>
    <sheetView workbookViewId="0"/>
  </sheetViews>
  <sheetFormatPr defaultColWidth="11.42578125" defaultRowHeight="15" x14ac:dyDescent="0.25"/>
  <cols>
    <col min="1" max="1" width="31.7109375" customWidth="1"/>
    <col min="2" max="9" width="22.7109375" customWidth="1"/>
  </cols>
  <sheetData>
    <row r="1" spans="1:10" x14ac:dyDescent="0.25">
      <c r="A1" s="4" t="s">
        <v>122</v>
      </c>
      <c r="B1" s="6"/>
      <c r="C1" s="6"/>
      <c r="D1" s="6"/>
      <c r="E1" s="6"/>
      <c r="F1" s="6"/>
      <c r="G1" s="6"/>
      <c r="H1" s="6"/>
      <c r="I1" s="6"/>
      <c r="J1" s="1" t="str">
        <f>HYPERLINK("#'INDEX'!A1", "Back to INDEX")</f>
        <v>Back to INDEX</v>
      </c>
    </row>
    <row r="2" spans="1:10" x14ac:dyDescent="0.25">
      <c r="A2" s="3" t="s">
        <v>204</v>
      </c>
      <c r="B2" s="5" t="s">
        <v>2496</v>
      </c>
      <c r="C2" s="5" t="s">
        <v>2500</v>
      </c>
      <c r="D2" s="5" t="s">
        <v>2501</v>
      </c>
      <c r="E2" s="5" t="s">
        <v>2502</v>
      </c>
      <c r="F2" s="5" t="s">
        <v>2503</v>
      </c>
      <c r="G2" s="5" t="s">
        <v>2504</v>
      </c>
      <c r="H2" s="5" t="s">
        <v>2505</v>
      </c>
      <c r="I2" s="5" t="s">
        <v>2506</v>
      </c>
    </row>
    <row r="3" spans="1:10" x14ac:dyDescent="0.25">
      <c r="A3" t="s">
        <v>598</v>
      </c>
      <c r="B3" s="6" t="s">
        <v>508</v>
      </c>
      <c r="C3" s="6" t="s">
        <v>905</v>
      </c>
      <c r="D3" s="6" t="s">
        <v>623</v>
      </c>
      <c r="E3" s="6" t="s">
        <v>669</v>
      </c>
      <c r="F3" s="6" t="s">
        <v>597</v>
      </c>
      <c r="G3" s="6" t="s">
        <v>626</v>
      </c>
      <c r="H3" s="6" t="s">
        <v>936</v>
      </c>
      <c r="I3" s="6" t="s">
        <v>689</v>
      </c>
    </row>
    <row r="4" spans="1:10" x14ac:dyDescent="0.25">
      <c r="A4" t="s">
        <v>599</v>
      </c>
      <c r="B4" s="6" t="s">
        <v>920</v>
      </c>
      <c r="C4" s="6" t="s">
        <v>2412</v>
      </c>
      <c r="D4" s="6" t="s">
        <v>806</v>
      </c>
      <c r="E4" s="6" t="s">
        <v>669</v>
      </c>
      <c r="F4" s="6" t="s">
        <v>397</v>
      </c>
      <c r="G4" s="6" t="s">
        <v>791</v>
      </c>
      <c r="H4" s="6" t="s">
        <v>375</v>
      </c>
      <c r="I4" s="6" t="s">
        <v>858</v>
      </c>
    </row>
    <row r="5" spans="1:10" x14ac:dyDescent="0.25">
      <c r="A5" t="s">
        <v>600</v>
      </c>
      <c r="B5" s="6" t="s">
        <v>449</v>
      </c>
      <c r="C5" s="6" t="s">
        <v>500</v>
      </c>
      <c r="D5" s="6" t="s">
        <v>232</v>
      </c>
      <c r="E5" s="6" t="s">
        <v>496</v>
      </c>
      <c r="F5" s="6" t="s">
        <v>791</v>
      </c>
      <c r="G5" s="6" t="s">
        <v>401</v>
      </c>
      <c r="H5" s="6" t="s">
        <v>493</v>
      </c>
      <c r="I5" s="6" t="s">
        <v>978</v>
      </c>
    </row>
    <row r="6" spans="1:10" x14ac:dyDescent="0.25">
      <c r="A6" t="s">
        <v>602</v>
      </c>
      <c r="B6" s="6" t="s">
        <v>769</v>
      </c>
      <c r="C6" s="6" t="s">
        <v>362</v>
      </c>
      <c r="D6" s="6" t="s">
        <v>425</v>
      </c>
      <c r="E6" s="6" t="s">
        <v>493</v>
      </c>
      <c r="F6" s="6" t="s">
        <v>612</v>
      </c>
      <c r="G6" s="6" t="s">
        <v>742</v>
      </c>
      <c r="H6" s="6" t="s">
        <v>252</v>
      </c>
      <c r="I6" s="6" t="s">
        <v>750</v>
      </c>
    </row>
    <row r="7" spans="1:10" x14ac:dyDescent="0.25">
      <c r="A7" t="s">
        <v>605</v>
      </c>
      <c r="B7" s="6" t="s">
        <v>204</v>
      </c>
      <c r="C7" s="6" t="s">
        <v>204</v>
      </c>
      <c r="D7" s="6" t="s">
        <v>204</v>
      </c>
      <c r="E7" s="6" t="s">
        <v>204</v>
      </c>
      <c r="F7" s="6" t="s">
        <v>204</v>
      </c>
      <c r="G7" s="6" t="s">
        <v>204</v>
      </c>
      <c r="H7" s="6" t="s">
        <v>204</v>
      </c>
      <c r="I7" s="6" t="s">
        <v>204</v>
      </c>
    </row>
    <row r="8" spans="1:10" x14ac:dyDescent="0.25">
      <c r="A8" t="s">
        <v>889</v>
      </c>
      <c r="B8" s="6" t="s">
        <v>381</v>
      </c>
      <c r="C8" s="6" t="s">
        <v>856</v>
      </c>
      <c r="D8" s="6" t="s">
        <v>582</v>
      </c>
      <c r="E8" s="6" t="s">
        <v>669</v>
      </c>
      <c r="F8" s="6" t="s">
        <v>388</v>
      </c>
      <c r="G8" s="6" t="s">
        <v>791</v>
      </c>
      <c r="H8" s="6" t="s">
        <v>376</v>
      </c>
      <c r="I8" s="6" t="s">
        <v>840</v>
      </c>
    </row>
    <row r="9" spans="1:10" x14ac:dyDescent="0.25">
      <c r="A9" t="s">
        <v>890</v>
      </c>
      <c r="B9" s="6" t="s">
        <v>856</v>
      </c>
      <c r="C9" s="6" t="s">
        <v>556</v>
      </c>
      <c r="D9" s="6" t="s">
        <v>372</v>
      </c>
      <c r="E9" s="6" t="s">
        <v>478</v>
      </c>
      <c r="F9" s="6" t="s">
        <v>811</v>
      </c>
      <c r="G9" s="6" t="s">
        <v>563</v>
      </c>
      <c r="H9" s="6" t="s">
        <v>868</v>
      </c>
      <c r="I9" s="6" t="s">
        <v>405</v>
      </c>
    </row>
    <row r="10" spans="1:10" x14ac:dyDescent="0.25">
      <c r="A10" t="s">
        <v>891</v>
      </c>
      <c r="B10" s="6" t="s">
        <v>488</v>
      </c>
      <c r="C10" s="6" t="s">
        <v>381</v>
      </c>
      <c r="D10" s="6" t="s">
        <v>593</v>
      </c>
      <c r="E10" s="6" t="s">
        <v>849</v>
      </c>
      <c r="F10" s="6" t="s">
        <v>245</v>
      </c>
      <c r="G10" s="6" t="s">
        <v>343</v>
      </c>
      <c r="H10" s="6" t="s">
        <v>253</v>
      </c>
      <c r="I10" s="6" t="s">
        <v>663</v>
      </c>
    </row>
    <row r="11" spans="1:10" x14ac:dyDescent="0.25">
      <c r="A11" t="s">
        <v>892</v>
      </c>
      <c r="B11" s="6" t="s">
        <v>385</v>
      </c>
      <c r="C11" s="6" t="s">
        <v>564</v>
      </c>
      <c r="D11" s="6" t="s">
        <v>525</v>
      </c>
      <c r="E11" s="6" t="s">
        <v>402</v>
      </c>
      <c r="F11" s="6" t="s">
        <v>736</v>
      </c>
      <c r="G11" s="6" t="s">
        <v>312</v>
      </c>
      <c r="H11" s="6" t="s">
        <v>449</v>
      </c>
      <c r="I11" s="6" t="s">
        <v>2539</v>
      </c>
    </row>
    <row r="12" spans="1:10" x14ac:dyDescent="0.25">
      <c r="A12" t="s">
        <v>622</v>
      </c>
      <c r="B12" s="6" t="s">
        <v>482</v>
      </c>
      <c r="C12" s="6" t="s">
        <v>920</v>
      </c>
      <c r="D12" s="6" t="s">
        <v>857</v>
      </c>
      <c r="E12" s="6" t="s">
        <v>376</v>
      </c>
      <c r="F12" s="6" t="s">
        <v>621</v>
      </c>
      <c r="G12" s="6" t="s">
        <v>626</v>
      </c>
      <c r="H12" s="6" t="s">
        <v>252</v>
      </c>
      <c r="I12" s="6" t="s">
        <v>229</v>
      </c>
    </row>
    <row r="13" spans="1:10" x14ac:dyDescent="0.25">
      <c r="A13" t="s">
        <v>894</v>
      </c>
      <c r="B13" s="6" t="s">
        <v>953</v>
      </c>
      <c r="C13" s="6" t="s">
        <v>856</v>
      </c>
      <c r="D13" s="6" t="s">
        <v>557</v>
      </c>
      <c r="E13" s="6" t="s">
        <v>936</v>
      </c>
      <c r="F13" s="6" t="s">
        <v>388</v>
      </c>
      <c r="G13" s="6" t="s">
        <v>836</v>
      </c>
      <c r="H13" s="6" t="s">
        <v>376</v>
      </c>
      <c r="I13" s="6" t="s">
        <v>221</v>
      </c>
    </row>
    <row r="14" spans="1:10" x14ac:dyDescent="0.25">
      <c r="A14" t="s">
        <v>895</v>
      </c>
      <c r="B14" s="6" t="s">
        <v>713</v>
      </c>
      <c r="C14" s="6" t="s">
        <v>520</v>
      </c>
      <c r="D14" s="6" t="s">
        <v>592</v>
      </c>
      <c r="E14" s="6" t="s">
        <v>493</v>
      </c>
      <c r="F14" s="6" t="s">
        <v>713</v>
      </c>
      <c r="G14" s="6" t="s">
        <v>379</v>
      </c>
      <c r="H14" s="6" t="s">
        <v>520</v>
      </c>
      <c r="I14" s="6" t="s">
        <v>416</v>
      </c>
    </row>
    <row r="15" spans="1:10" x14ac:dyDescent="0.25">
      <c r="A15" t="s">
        <v>630</v>
      </c>
      <c r="B15" s="6" t="s">
        <v>449</v>
      </c>
      <c r="C15" s="6" t="s">
        <v>2420</v>
      </c>
      <c r="D15" s="6" t="s">
        <v>503</v>
      </c>
      <c r="E15" s="6" t="s">
        <v>494</v>
      </c>
      <c r="F15" s="6" t="s">
        <v>667</v>
      </c>
      <c r="G15" s="6" t="s">
        <v>626</v>
      </c>
      <c r="H15" s="6" t="s">
        <v>511</v>
      </c>
      <c r="I15" s="6" t="s">
        <v>653</v>
      </c>
    </row>
    <row r="16" spans="1:10" x14ac:dyDescent="0.25">
      <c r="A16" t="s">
        <v>633</v>
      </c>
      <c r="B16" s="6" t="s">
        <v>500</v>
      </c>
      <c r="C16" s="6" t="s">
        <v>791</v>
      </c>
      <c r="D16" s="6" t="s">
        <v>2540</v>
      </c>
      <c r="E16" s="6" t="s">
        <v>527</v>
      </c>
      <c r="F16" s="6" t="s">
        <v>313</v>
      </c>
      <c r="G16" s="6" t="s">
        <v>379</v>
      </c>
      <c r="H16" s="6" t="s">
        <v>398</v>
      </c>
      <c r="I16" s="6" t="s">
        <v>404</v>
      </c>
    </row>
    <row r="17" spans="1:9" x14ac:dyDescent="0.25">
      <c r="A17" t="s">
        <v>635</v>
      </c>
      <c r="B17" s="6" t="s">
        <v>224</v>
      </c>
      <c r="C17" s="6" t="s">
        <v>224</v>
      </c>
      <c r="D17" s="6" t="s">
        <v>224</v>
      </c>
      <c r="E17" s="6" t="s">
        <v>224</v>
      </c>
      <c r="F17" s="6" t="s">
        <v>224</v>
      </c>
      <c r="G17" s="6" t="s">
        <v>224</v>
      </c>
      <c r="H17" s="6" t="s">
        <v>224</v>
      </c>
      <c r="I17" s="6" t="s">
        <v>224</v>
      </c>
    </row>
    <row r="18" spans="1:9" x14ac:dyDescent="0.25">
      <c r="A18" t="s">
        <v>636</v>
      </c>
      <c r="B18" s="6" t="s">
        <v>204</v>
      </c>
      <c r="C18" s="6" t="s">
        <v>204</v>
      </c>
      <c r="D18" s="6" t="s">
        <v>204</v>
      </c>
      <c r="E18" s="6" t="s">
        <v>204</v>
      </c>
      <c r="F18" s="6" t="s">
        <v>204</v>
      </c>
      <c r="G18" s="6" t="s">
        <v>204</v>
      </c>
      <c r="H18" s="6" t="s">
        <v>204</v>
      </c>
      <c r="I18" s="6" t="s">
        <v>204</v>
      </c>
    </row>
    <row r="19" spans="1:9" x14ac:dyDescent="0.25">
      <c r="A19" t="s">
        <v>637</v>
      </c>
      <c r="B19" s="6" t="s">
        <v>204</v>
      </c>
      <c r="C19" s="6" t="s">
        <v>204</v>
      </c>
      <c r="D19" s="6" t="s">
        <v>204</v>
      </c>
      <c r="E19" s="6" t="s">
        <v>204</v>
      </c>
      <c r="F19" s="6" t="s">
        <v>204</v>
      </c>
      <c r="G19" s="6" t="s">
        <v>204</v>
      </c>
      <c r="H19" s="6" t="s">
        <v>204</v>
      </c>
      <c r="I19" s="6" t="s">
        <v>204</v>
      </c>
    </row>
    <row r="20" spans="1:9" x14ac:dyDescent="0.25">
      <c r="A20" t="s">
        <v>638</v>
      </c>
      <c r="B20" s="6" t="s">
        <v>204</v>
      </c>
      <c r="C20" s="6" t="s">
        <v>204</v>
      </c>
      <c r="D20" s="6" t="s">
        <v>204</v>
      </c>
      <c r="E20" s="6" t="s">
        <v>204</v>
      </c>
      <c r="F20" s="6" t="s">
        <v>204</v>
      </c>
      <c r="G20" s="6" t="s">
        <v>204</v>
      </c>
      <c r="H20" s="6" t="s">
        <v>204</v>
      </c>
      <c r="I20" s="6" t="s">
        <v>204</v>
      </c>
    </row>
    <row r="21" spans="1:9" x14ac:dyDescent="0.25">
      <c r="A21" t="s">
        <v>897</v>
      </c>
      <c r="B21" t="s">
        <v>224</v>
      </c>
      <c r="C21" t="s">
        <v>224</v>
      </c>
      <c r="D21" t="s">
        <v>224</v>
      </c>
      <c r="E21" t="s">
        <v>224</v>
      </c>
      <c r="F21" t="s">
        <v>224</v>
      </c>
      <c r="G21" t="s">
        <v>224</v>
      </c>
      <c r="H21" t="s">
        <v>224</v>
      </c>
      <c r="I21" t="s">
        <v>224</v>
      </c>
    </row>
    <row r="22" spans="1:9" x14ac:dyDescent="0.25">
      <c r="A22" s="4" t="s">
        <v>450</v>
      </c>
      <c r="B22" s="4" t="s">
        <v>381</v>
      </c>
      <c r="C22" s="4" t="s">
        <v>856</v>
      </c>
      <c r="D22" s="4" t="s">
        <v>582</v>
      </c>
      <c r="E22" s="4" t="s">
        <v>669</v>
      </c>
      <c r="F22" s="4" t="s">
        <v>388</v>
      </c>
      <c r="G22" s="4" t="s">
        <v>791</v>
      </c>
      <c r="H22" s="4" t="s">
        <v>376</v>
      </c>
      <c r="I22" s="4" t="s">
        <v>840</v>
      </c>
    </row>
    <row r="24" spans="1:9" x14ac:dyDescent="0.25">
      <c r="A24" t="s">
        <v>289</v>
      </c>
    </row>
    <row r="25" spans="1:9" x14ac:dyDescent="0.25">
      <c r="A25" t="s">
        <v>2507</v>
      </c>
    </row>
    <row r="27" spans="1:9" x14ac:dyDescent="0.25">
      <c r="A27" t="s">
        <v>297</v>
      </c>
    </row>
    <row r="28" spans="1:9" x14ac:dyDescent="0.25">
      <c r="A28" t="s">
        <v>2508</v>
      </c>
    </row>
    <row r="29" spans="1:9" x14ac:dyDescent="0.25">
      <c r="A29" t="s">
        <v>2509</v>
      </c>
    </row>
    <row r="30" spans="1:9" x14ac:dyDescent="0.25">
      <c r="A30" t="s">
        <v>2510</v>
      </c>
    </row>
    <row r="31" spans="1:9" x14ac:dyDescent="0.25">
      <c r="A31" t="s">
        <v>2511</v>
      </c>
    </row>
    <row r="32" spans="1:9" x14ac:dyDescent="0.25">
      <c r="A32" t="s">
        <v>2512</v>
      </c>
    </row>
    <row r="33" spans="1:1" x14ac:dyDescent="0.25">
      <c r="A33" t="s">
        <v>2513</v>
      </c>
    </row>
    <row r="34" spans="1:1" x14ac:dyDescent="0.25">
      <c r="A34" t="s">
        <v>2514</v>
      </c>
    </row>
    <row r="35" spans="1:1" x14ac:dyDescent="0.25">
      <c r="A35" t="s">
        <v>2515</v>
      </c>
    </row>
    <row r="36" spans="1:1" x14ac:dyDescent="0.25">
      <c r="A36" t="s">
        <v>2453</v>
      </c>
    </row>
    <row r="37" spans="1:1" x14ac:dyDescent="0.25">
      <c r="A37" t="s">
        <v>641</v>
      </c>
    </row>
    <row r="38" spans="1:1" x14ac:dyDescent="0.25">
      <c r="A38" t="s">
        <v>642</v>
      </c>
    </row>
    <row r="39" spans="1:1" x14ac:dyDescent="0.25">
      <c r="A39" t="s">
        <v>643</v>
      </c>
    </row>
    <row r="40" spans="1:1" x14ac:dyDescent="0.25">
      <c r="A40" t="s">
        <v>644</v>
      </c>
    </row>
    <row r="41" spans="1:1" x14ac:dyDescent="0.25">
      <c r="A41" t="s">
        <v>645</v>
      </c>
    </row>
  </sheetData>
  <pageMargins left="0.7" right="0.7" top="0.75" bottom="0.75" header="0.3" footer="0.3"/>
  <pageSetup paperSize="9" orientation="portrait" horizontalDpi="300" verticalDpi="300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D36"/>
  <sheetViews>
    <sheetView workbookViewId="0"/>
  </sheetViews>
  <sheetFormatPr defaultColWidth="11.42578125" defaultRowHeight="15" x14ac:dyDescent="0.25"/>
  <cols>
    <col min="1" max="1" width="54.7109375" customWidth="1"/>
    <col min="2" max="3" width="45.7109375" customWidth="1"/>
  </cols>
  <sheetData>
    <row r="1" spans="1:4" x14ac:dyDescent="0.25">
      <c r="A1" s="4" t="s">
        <v>123</v>
      </c>
      <c r="B1" s="6"/>
      <c r="C1" s="6"/>
      <c r="D1" s="1" t="str">
        <f>HYPERLINK("#'INDEX'!A1", "Back to INDEX")</f>
        <v>Back to INDEX</v>
      </c>
    </row>
    <row r="2" spans="1:4" x14ac:dyDescent="0.25">
      <c r="A2" s="3" t="s">
        <v>204</v>
      </c>
      <c r="B2" s="5" t="s">
        <v>2516</v>
      </c>
      <c r="C2" s="5" t="s">
        <v>2517</v>
      </c>
    </row>
    <row r="3" spans="1:4" x14ac:dyDescent="0.25">
      <c r="A3" t="s">
        <v>326</v>
      </c>
      <c r="B3" s="6" t="s">
        <v>477</v>
      </c>
      <c r="C3" s="6" t="s">
        <v>540</v>
      </c>
    </row>
    <row r="4" spans="1:4" x14ac:dyDescent="0.25">
      <c r="A4" t="s">
        <v>331</v>
      </c>
      <c r="B4" s="6" t="s">
        <v>540</v>
      </c>
      <c r="C4" s="6" t="s">
        <v>426</v>
      </c>
    </row>
    <row r="5" spans="1:4" x14ac:dyDescent="0.25">
      <c r="A5" t="s">
        <v>337</v>
      </c>
      <c r="B5" s="6" t="s">
        <v>349</v>
      </c>
      <c r="C5" s="6" t="s">
        <v>596</v>
      </c>
    </row>
    <row r="6" spans="1:4" x14ac:dyDescent="0.25">
      <c r="A6" t="s">
        <v>344</v>
      </c>
      <c r="B6" s="6" t="s">
        <v>623</v>
      </c>
      <c r="C6" s="6" t="s">
        <v>557</v>
      </c>
    </row>
    <row r="7" spans="1:4" x14ac:dyDescent="0.25">
      <c r="A7" t="s">
        <v>350</v>
      </c>
      <c r="B7" s="6" t="s">
        <v>559</v>
      </c>
      <c r="C7" s="6" t="s">
        <v>238</v>
      </c>
    </row>
    <row r="8" spans="1:4" x14ac:dyDescent="0.25">
      <c r="A8" t="s">
        <v>357</v>
      </c>
      <c r="B8" s="6" t="s">
        <v>883</v>
      </c>
      <c r="C8" s="6" t="s">
        <v>244</v>
      </c>
    </row>
    <row r="9" spans="1:4" x14ac:dyDescent="0.25">
      <c r="A9" t="s">
        <v>364</v>
      </c>
      <c r="B9" s="6" t="s">
        <v>503</v>
      </c>
      <c r="C9" s="6" t="s">
        <v>486</v>
      </c>
    </row>
    <row r="10" spans="1:4" x14ac:dyDescent="0.25">
      <c r="A10" t="s">
        <v>371</v>
      </c>
      <c r="B10" s="6" t="s">
        <v>883</v>
      </c>
      <c r="C10" s="6" t="s">
        <v>436</v>
      </c>
    </row>
    <row r="11" spans="1:4" x14ac:dyDescent="0.25">
      <c r="A11" t="s">
        <v>377</v>
      </c>
      <c r="B11" s="6" t="s">
        <v>373</v>
      </c>
      <c r="C11" s="6" t="s">
        <v>667</v>
      </c>
    </row>
    <row r="12" spans="1:4" x14ac:dyDescent="0.25">
      <c r="A12" t="s">
        <v>384</v>
      </c>
      <c r="B12" s="6" t="s">
        <v>736</v>
      </c>
      <c r="C12" s="6" t="s">
        <v>558</v>
      </c>
    </row>
    <row r="13" spans="1:4" x14ac:dyDescent="0.25">
      <c r="A13" t="s">
        <v>389</v>
      </c>
      <c r="B13" s="6" t="s">
        <v>513</v>
      </c>
      <c r="C13" s="6" t="s">
        <v>462</v>
      </c>
    </row>
    <row r="14" spans="1:4" x14ac:dyDescent="0.25">
      <c r="A14" t="s">
        <v>394</v>
      </c>
      <c r="B14" s="6" t="s">
        <v>557</v>
      </c>
      <c r="C14" s="6" t="s">
        <v>411</v>
      </c>
    </row>
    <row r="15" spans="1:4" x14ac:dyDescent="0.25">
      <c r="A15" t="s">
        <v>400</v>
      </c>
      <c r="B15" s="6" t="s">
        <v>356</v>
      </c>
      <c r="C15" s="6" t="s">
        <v>334</v>
      </c>
    </row>
    <row r="16" spans="1:4" x14ac:dyDescent="0.25">
      <c r="A16" t="s">
        <v>403</v>
      </c>
      <c r="B16" s="6" t="s">
        <v>564</v>
      </c>
      <c r="C16" s="6" t="s">
        <v>694</v>
      </c>
    </row>
    <row r="17" spans="1:3" x14ac:dyDescent="0.25">
      <c r="A17" t="s">
        <v>409</v>
      </c>
      <c r="B17" s="6" t="s">
        <v>893</v>
      </c>
      <c r="C17" s="6" t="s">
        <v>670</v>
      </c>
    </row>
    <row r="18" spans="1:3" x14ac:dyDescent="0.25">
      <c r="A18" t="s">
        <v>415</v>
      </c>
      <c r="B18" s="6" t="s">
        <v>920</v>
      </c>
      <c r="C18" s="6" t="s">
        <v>550</v>
      </c>
    </row>
    <row r="19" spans="1:3" x14ac:dyDescent="0.25">
      <c r="A19" t="s">
        <v>421</v>
      </c>
      <c r="B19" s="6" t="s">
        <v>397</v>
      </c>
      <c r="C19" s="6" t="s">
        <v>546</v>
      </c>
    </row>
    <row r="20" spans="1:3" x14ac:dyDescent="0.25">
      <c r="A20" t="s">
        <v>428</v>
      </c>
      <c r="B20" s="6" t="s">
        <v>313</v>
      </c>
      <c r="C20" s="6" t="s">
        <v>550</v>
      </c>
    </row>
    <row r="21" spans="1:3" x14ac:dyDescent="0.25">
      <c r="A21" t="s">
        <v>432</v>
      </c>
      <c r="B21" s="6" t="s">
        <v>445</v>
      </c>
      <c r="C21" s="6" t="s">
        <v>845</v>
      </c>
    </row>
    <row r="22" spans="1:3" x14ac:dyDescent="0.25">
      <c r="A22" t="s">
        <v>437</v>
      </c>
      <c r="B22" s="6" t="s">
        <v>659</v>
      </c>
      <c r="C22" s="6" t="s">
        <v>230</v>
      </c>
    </row>
    <row r="23" spans="1:3" x14ac:dyDescent="0.25">
      <c r="A23" t="s">
        <v>444</v>
      </c>
      <c r="B23" t="s">
        <v>224</v>
      </c>
      <c r="C23" t="s">
        <v>250</v>
      </c>
    </row>
    <row r="24" spans="1:3" x14ac:dyDescent="0.25">
      <c r="A24" s="4" t="s">
        <v>450</v>
      </c>
      <c r="B24" s="4" t="s">
        <v>655</v>
      </c>
      <c r="C24" s="4" t="s">
        <v>902</v>
      </c>
    </row>
    <row r="26" spans="1:3" x14ac:dyDescent="0.25">
      <c r="A26" t="s">
        <v>289</v>
      </c>
    </row>
    <row r="27" spans="1:3" x14ac:dyDescent="0.25">
      <c r="A27" t="s">
        <v>2541</v>
      </c>
    </row>
    <row r="29" spans="1:3" x14ac:dyDescent="0.25">
      <c r="A29" t="s">
        <v>297</v>
      </c>
    </row>
    <row r="30" spans="1:3" x14ac:dyDescent="0.25">
      <c r="A30" t="s">
        <v>2498</v>
      </c>
    </row>
    <row r="31" spans="1:3" x14ac:dyDescent="0.25">
      <c r="A31" t="s">
        <v>2542</v>
      </c>
    </row>
    <row r="32" spans="1:3" x14ac:dyDescent="0.25">
      <c r="A32" t="s">
        <v>2543</v>
      </c>
    </row>
    <row r="33" spans="1:1" x14ac:dyDescent="0.25">
      <c r="A33" t="s">
        <v>459</v>
      </c>
    </row>
    <row r="35" spans="1:1" x14ac:dyDescent="0.25">
      <c r="A35" t="s">
        <v>460</v>
      </c>
    </row>
    <row r="36" spans="1:1" x14ac:dyDescent="0.25">
      <c r="A36" t="s">
        <v>461</v>
      </c>
    </row>
  </sheetData>
  <pageMargins left="0.7" right="0.7" top="0.75" bottom="0.75" header="0.3" footer="0.3"/>
  <pageSetup paperSize="9" orientation="portrait" horizontalDpi="300" verticalDpi="300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36"/>
  <sheetViews>
    <sheetView workbookViewId="0"/>
  </sheetViews>
  <sheetFormatPr defaultColWidth="11.42578125" defaultRowHeight="15" x14ac:dyDescent="0.25"/>
  <cols>
    <col min="1" max="1" width="54.7109375" customWidth="1"/>
    <col min="2" max="3" width="45.7109375" customWidth="1"/>
  </cols>
  <sheetData>
    <row r="1" spans="1:4" x14ac:dyDescent="0.25">
      <c r="A1" s="4" t="s">
        <v>124</v>
      </c>
      <c r="B1" s="6"/>
      <c r="C1" s="6"/>
      <c r="D1" s="1" t="str">
        <f>HYPERLINK("#'INDEX'!A1", "Back to INDEX")</f>
        <v>Back to INDEX</v>
      </c>
    </row>
    <row r="2" spans="1:4" x14ac:dyDescent="0.25">
      <c r="A2" s="3" t="s">
        <v>204</v>
      </c>
      <c r="B2" s="5" t="s">
        <v>2516</v>
      </c>
      <c r="C2" s="5" t="s">
        <v>2517</v>
      </c>
    </row>
    <row r="3" spans="1:4" x14ac:dyDescent="0.25">
      <c r="A3" t="s">
        <v>326</v>
      </c>
      <c r="B3" s="6" t="s">
        <v>224</v>
      </c>
      <c r="C3" s="6" t="s">
        <v>224</v>
      </c>
    </row>
    <row r="4" spans="1:4" x14ac:dyDescent="0.25">
      <c r="A4" t="s">
        <v>331</v>
      </c>
      <c r="B4" s="6" t="s">
        <v>442</v>
      </c>
      <c r="C4" s="6" t="s">
        <v>392</v>
      </c>
    </row>
    <row r="5" spans="1:4" x14ac:dyDescent="0.25">
      <c r="A5" t="s">
        <v>337</v>
      </c>
      <c r="B5" s="6" t="s">
        <v>714</v>
      </c>
      <c r="C5" s="6" t="s">
        <v>343</v>
      </c>
    </row>
    <row r="6" spans="1:4" x14ac:dyDescent="0.25">
      <c r="A6" t="s">
        <v>344</v>
      </c>
      <c r="B6" s="6" t="s">
        <v>224</v>
      </c>
      <c r="C6" s="6" t="s">
        <v>224</v>
      </c>
    </row>
    <row r="7" spans="1:4" x14ac:dyDescent="0.25">
      <c r="A7" t="s">
        <v>350</v>
      </c>
      <c r="B7" s="6" t="s">
        <v>224</v>
      </c>
      <c r="C7" s="6" t="s">
        <v>224</v>
      </c>
    </row>
    <row r="8" spans="1:4" x14ac:dyDescent="0.25">
      <c r="A8" t="s">
        <v>357</v>
      </c>
      <c r="B8" s="6" t="s">
        <v>224</v>
      </c>
      <c r="C8" s="6" t="s">
        <v>224</v>
      </c>
    </row>
    <row r="9" spans="1:4" x14ac:dyDescent="0.25">
      <c r="A9" t="s">
        <v>364</v>
      </c>
      <c r="B9" s="6" t="s">
        <v>204</v>
      </c>
      <c r="C9" s="6" t="s">
        <v>204</v>
      </c>
    </row>
    <row r="10" spans="1:4" x14ac:dyDescent="0.25">
      <c r="A10" t="s">
        <v>371</v>
      </c>
      <c r="B10" s="6" t="s">
        <v>224</v>
      </c>
      <c r="C10" s="6" t="s">
        <v>597</v>
      </c>
    </row>
    <row r="11" spans="1:4" x14ac:dyDescent="0.25">
      <c r="A11" t="s">
        <v>377</v>
      </c>
      <c r="B11" s="6" t="s">
        <v>204</v>
      </c>
      <c r="C11" s="6" t="s">
        <v>204</v>
      </c>
    </row>
    <row r="12" spans="1:4" x14ac:dyDescent="0.25">
      <c r="A12" t="s">
        <v>384</v>
      </c>
      <c r="B12" s="6" t="s">
        <v>224</v>
      </c>
      <c r="C12" s="6" t="s">
        <v>204</v>
      </c>
    </row>
    <row r="13" spans="1:4" x14ac:dyDescent="0.25">
      <c r="A13" t="s">
        <v>389</v>
      </c>
      <c r="B13" s="6" t="s">
        <v>204</v>
      </c>
      <c r="C13" s="6" t="s">
        <v>204</v>
      </c>
    </row>
    <row r="14" spans="1:4" x14ac:dyDescent="0.25">
      <c r="A14" t="s">
        <v>394</v>
      </c>
      <c r="B14" s="6" t="s">
        <v>204</v>
      </c>
      <c r="C14" s="6" t="s">
        <v>204</v>
      </c>
    </row>
    <row r="15" spans="1:4" x14ac:dyDescent="0.25">
      <c r="A15" t="s">
        <v>400</v>
      </c>
      <c r="B15" s="6" t="s">
        <v>385</v>
      </c>
      <c r="C15" s="6" t="s">
        <v>763</v>
      </c>
    </row>
    <row r="16" spans="1:4" x14ac:dyDescent="0.25">
      <c r="A16" t="s">
        <v>403</v>
      </c>
      <c r="B16" s="6" t="s">
        <v>694</v>
      </c>
      <c r="C16" s="6" t="s">
        <v>743</v>
      </c>
    </row>
    <row r="17" spans="1:3" x14ac:dyDescent="0.25">
      <c r="A17" t="s">
        <v>409</v>
      </c>
      <c r="B17" s="6" t="s">
        <v>224</v>
      </c>
      <c r="C17" s="6" t="s">
        <v>449</v>
      </c>
    </row>
    <row r="18" spans="1:3" x14ac:dyDescent="0.25">
      <c r="A18" t="s">
        <v>415</v>
      </c>
      <c r="B18" s="6" t="s">
        <v>902</v>
      </c>
      <c r="C18" s="6" t="s">
        <v>612</v>
      </c>
    </row>
    <row r="19" spans="1:3" x14ac:dyDescent="0.25">
      <c r="A19" t="s">
        <v>421</v>
      </c>
      <c r="B19" s="6" t="s">
        <v>224</v>
      </c>
      <c r="C19" s="6" t="s">
        <v>224</v>
      </c>
    </row>
    <row r="20" spans="1:3" x14ac:dyDescent="0.25">
      <c r="A20" t="s">
        <v>428</v>
      </c>
      <c r="B20" s="6" t="s">
        <v>204</v>
      </c>
      <c r="C20" s="6" t="s">
        <v>204</v>
      </c>
    </row>
    <row r="21" spans="1:3" x14ac:dyDescent="0.25">
      <c r="A21" t="s">
        <v>432</v>
      </c>
      <c r="B21" s="6" t="s">
        <v>557</v>
      </c>
      <c r="C21" s="6" t="s">
        <v>462</v>
      </c>
    </row>
    <row r="22" spans="1:3" x14ac:dyDescent="0.25">
      <c r="A22" t="s">
        <v>437</v>
      </c>
      <c r="B22" s="6" t="s">
        <v>224</v>
      </c>
      <c r="C22" s="6" t="s">
        <v>229</v>
      </c>
    </row>
    <row r="23" spans="1:3" x14ac:dyDescent="0.25">
      <c r="A23" t="s">
        <v>444</v>
      </c>
      <c r="B23" t="s">
        <v>224</v>
      </c>
      <c r="C23" t="s">
        <v>224</v>
      </c>
    </row>
    <row r="24" spans="1:3" x14ac:dyDescent="0.25">
      <c r="A24" s="4" t="s">
        <v>450</v>
      </c>
      <c r="B24" s="4" t="s">
        <v>658</v>
      </c>
      <c r="C24" s="4" t="s">
        <v>743</v>
      </c>
    </row>
    <row r="26" spans="1:3" x14ac:dyDescent="0.25">
      <c r="A26" t="s">
        <v>289</v>
      </c>
    </row>
    <row r="27" spans="1:3" x14ac:dyDescent="0.25">
      <c r="A27" t="s">
        <v>2544</v>
      </c>
    </row>
    <row r="29" spans="1:3" x14ac:dyDescent="0.25">
      <c r="A29" t="s">
        <v>297</v>
      </c>
    </row>
    <row r="30" spans="1:3" x14ac:dyDescent="0.25">
      <c r="A30" t="s">
        <v>2498</v>
      </c>
    </row>
    <row r="31" spans="1:3" x14ac:dyDescent="0.25">
      <c r="A31" t="s">
        <v>2542</v>
      </c>
    </row>
    <row r="32" spans="1:3" x14ac:dyDescent="0.25">
      <c r="A32" t="s">
        <v>2543</v>
      </c>
    </row>
    <row r="33" spans="1:1" x14ac:dyDescent="0.25">
      <c r="A33" t="s">
        <v>459</v>
      </c>
    </row>
    <row r="35" spans="1:1" x14ac:dyDescent="0.25">
      <c r="A35" t="s">
        <v>460</v>
      </c>
    </row>
    <row r="36" spans="1:1" x14ac:dyDescent="0.25">
      <c r="A36" t="s">
        <v>461</v>
      </c>
    </row>
  </sheetData>
  <pageMargins left="0.7" right="0.7" top="0.75" bottom="0.75" header="0.3" footer="0.3"/>
  <pageSetup paperSize="9" orientation="portrait" horizontalDpi="300" verticalDpi="300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N11"/>
  <sheetViews>
    <sheetView workbookViewId="0"/>
  </sheetViews>
  <sheetFormatPr defaultColWidth="11.42578125" defaultRowHeight="15" x14ac:dyDescent="0.25"/>
  <cols>
    <col min="1" max="1" width="33.7109375" customWidth="1"/>
    <col min="2" max="13" width="15.7109375" customWidth="1"/>
  </cols>
  <sheetData>
    <row r="1" spans="1:14" x14ac:dyDescent="0.25">
      <c r="A1" s="4" t="s">
        <v>126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1" t="str">
        <f>HYPERLINK("#'INDEX'!A1", "Back to INDEX")</f>
        <v>Back to INDEX</v>
      </c>
    </row>
    <row r="2" spans="1:14" ht="25.5" x14ac:dyDescent="0.25">
      <c r="A2" s="3" t="s">
        <v>204</v>
      </c>
      <c r="B2" s="5" t="s">
        <v>2545</v>
      </c>
      <c r="C2" s="5" t="s">
        <v>2546</v>
      </c>
      <c r="D2" s="5" t="s">
        <v>2547</v>
      </c>
      <c r="E2" s="5" t="s">
        <v>2548</v>
      </c>
      <c r="F2" s="5" t="s">
        <v>2549</v>
      </c>
      <c r="G2" s="5" t="s">
        <v>2550</v>
      </c>
      <c r="H2" s="5" t="s">
        <v>2551</v>
      </c>
      <c r="I2" s="5" t="s">
        <v>2552</v>
      </c>
      <c r="J2" s="5" t="s">
        <v>2553</v>
      </c>
      <c r="K2" s="5" t="s">
        <v>2554</v>
      </c>
      <c r="L2" s="5" t="s">
        <v>2555</v>
      </c>
      <c r="M2" s="5" t="s">
        <v>2556</v>
      </c>
    </row>
    <row r="3" spans="1:14" x14ac:dyDescent="0.25">
      <c r="A3" t="s">
        <v>2557</v>
      </c>
      <c r="B3" s="6" t="s">
        <v>2558</v>
      </c>
      <c r="C3" s="6" t="s">
        <v>2559</v>
      </c>
      <c r="D3" s="6" t="s">
        <v>2560</v>
      </c>
      <c r="E3" s="6" t="s">
        <v>2561</v>
      </c>
      <c r="F3" s="6" t="s">
        <v>2562</v>
      </c>
      <c r="G3" s="6" t="s">
        <v>2563</v>
      </c>
      <c r="H3" s="6" t="s">
        <v>2564</v>
      </c>
      <c r="I3" s="6" t="s">
        <v>2565</v>
      </c>
      <c r="J3" s="6" t="s">
        <v>2566</v>
      </c>
      <c r="K3" s="6" t="s">
        <v>2564</v>
      </c>
      <c r="L3" s="6" t="s">
        <v>2567</v>
      </c>
      <c r="M3" s="6" t="s">
        <v>2568</v>
      </c>
    </row>
    <row r="4" spans="1:14" x14ac:dyDescent="0.25">
      <c r="A4" t="s">
        <v>2569</v>
      </c>
      <c r="B4" s="6" t="s">
        <v>2570</v>
      </c>
      <c r="C4" s="6" t="s">
        <v>2571</v>
      </c>
      <c r="D4" s="6" t="s">
        <v>2572</v>
      </c>
      <c r="E4" s="6" t="s">
        <v>2573</v>
      </c>
      <c r="F4" s="6" t="s">
        <v>2574</v>
      </c>
      <c r="G4" s="6" t="s">
        <v>2575</v>
      </c>
      <c r="H4" s="6" t="s">
        <v>2576</v>
      </c>
      <c r="I4" s="6" t="s">
        <v>2577</v>
      </c>
      <c r="J4" s="6" t="s">
        <v>2578</v>
      </c>
      <c r="K4" s="6" t="s">
        <v>2579</v>
      </c>
      <c r="L4" s="6" t="s">
        <v>2580</v>
      </c>
      <c r="M4" s="6" t="s">
        <v>2581</v>
      </c>
    </row>
    <row r="5" spans="1:14" x14ac:dyDescent="0.25">
      <c r="A5" t="s">
        <v>2582</v>
      </c>
      <c r="B5" s="6" t="s">
        <v>2583</v>
      </c>
      <c r="C5" s="6" t="s">
        <v>2584</v>
      </c>
      <c r="D5" s="6" t="s">
        <v>2585</v>
      </c>
      <c r="E5" s="6" t="s">
        <v>2586</v>
      </c>
      <c r="F5" s="6" t="s">
        <v>2587</v>
      </c>
      <c r="G5" s="6" t="s">
        <v>2588</v>
      </c>
      <c r="H5" s="6" t="s">
        <v>2589</v>
      </c>
      <c r="I5" s="6" t="s">
        <v>2590</v>
      </c>
      <c r="J5" s="6" t="s">
        <v>2591</v>
      </c>
      <c r="K5" s="6" t="s">
        <v>2592</v>
      </c>
      <c r="L5" s="6" t="s">
        <v>2593</v>
      </c>
      <c r="M5" s="6" t="s">
        <v>2594</v>
      </c>
    </row>
    <row r="6" spans="1:14" x14ac:dyDescent="0.25">
      <c r="A6" t="s">
        <v>2595</v>
      </c>
      <c r="B6" t="s">
        <v>2596</v>
      </c>
      <c r="C6" t="s">
        <v>2597</v>
      </c>
      <c r="D6" t="s">
        <v>2598</v>
      </c>
      <c r="E6" t="s">
        <v>2599</v>
      </c>
      <c r="F6" t="s">
        <v>2600</v>
      </c>
      <c r="G6" t="s">
        <v>2601</v>
      </c>
      <c r="H6" t="s">
        <v>2602</v>
      </c>
      <c r="I6" t="s">
        <v>2603</v>
      </c>
      <c r="J6" t="s">
        <v>2604</v>
      </c>
      <c r="K6" t="s">
        <v>2605</v>
      </c>
      <c r="L6" t="s">
        <v>2606</v>
      </c>
      <c r="M6" t="s">
        <v>2607</v>
      </c>
    </row>
    <row r="7" spans="1:14" x14ac:dyDescent="0.25">
      <c r="A7" t="s">
        <v>2608</v>
      </c>
      <c r="B7" t="s">
        <v>2418</v>
      </c>
      <c r="C7" t="s">
        <v>316</v>
      </c>
      <c r="D7" t="s">
        <v>2314</v>
      </c>
      <c r="E7" t="s">
        <v>1977</v>
      </c>
      <c r="F7" t="s">
        <v>2609</v>
      </c>
      <c r="G7" t="s">
        <v>2445</v>
      </c>
      <c r="H7" t="s">
        <v>2562</v>
      </c>
      <c r="I7" t="s">
        <v>308</v>
      </c>
      <c r="J7" t="s">
        <v>316</v>
      </c>
      <c r="K7" t="s">
        <v>285</v>
      </c>
      <c r="L7" t="s">
        <v>2407</v>
      </c>
      <c r="M7" t="s">
        <v>2391</v>
      </c>
    </row>
    <row r="9" spans="1:14" x14ac:dyDescent="0.25">
      <c r="A9" t="s">
        <v>460</v>
      </c>
    </row>
    <row r="10" spans="1:14" x14ac:dyDescent="0.25">
      <c r="A10" t="s">
        <v>2610</v>
      </c>
    </row>
    <row r="11" spans="1:14" x14ac:dyDescent="0.25">
      <c r="A11" t="s">
        <v>2611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169</vt:i4>
      </vt:variant>
    </vt:vector>
  </HeadingPairs>
  <TitlesOfParts>
    <vt:vector size="169" baseType="lpstr">
      <vt:lpstr>INDEX</vt:lpstr>
      <vt:lpstr>OVERALL_ALL_ALL_2Y_HEPTYPE</vt:lpstr>
      <vt:lpstr>OVERALL_ALL_ALL_3Y</vt:lpstr>
      <vt:lpstr>EMP_UG_ALL_2Y_AREA</vt:lpstr>
      <vt:lpstr>EMP_PGC_ALL_2Y_AREA</vt:lpstr>
      <vt:lpstr>EMP_PGR_ALL_2Y_AREA</vt:lpstr>
      <vt:lpstr>EMP_UG_ALL_2Y_E315</vt:lpstr>
      <vt:lpstr>EMP_PG_ALL_2Y_E315</vt:lpstr>
      <vt:lpstr>EMP_UG_ALL_2Y_DG</vt:lpstr>
      <vt:lpstr>EMP_PGC_ALL_2Y_DG</vt:lpstr>
      <vt:lpstr>EMP_PGR_ALL_2Y_DG</vt:lpstr>
      <vt:lpstr>EMP_UG_ALL_1Y_FURSTUD</vt:lpstr>
      <vt:lpstr>EMP_PG_ALL_1Y_FURSTUD</vt:lpstr>
      <vt:lpstr>EMP_UG_ALL_2Y_AREA45</vt:lpstr>
      <vt:lpstr>EMP_PGC_ALL_2Y_AREA45</vt:lpstr>
      <vt:lpstr>EMP_PGR_ALL_2Y_AREA45</vt:lpstr>
      <vt:lpstr>EMP_UG_UNI_2Y_AREA</vt:lpstr>
      <vt:lpstr>EMP_UG_NUHEI_2Y_AREA</vt:lpstr>
      <vt:lpstr>EMP_UG_UNI_2Y_DG</vt:lpstr>
      <vt:lpstr>EMP_UG_NUHEI_2Y_DG</vt:lpstr>
      <vt:lpstr>EMP_UG_ALL_1Y_CURCOUNTRY</vt:lpstr>
      <vt:lpstr>EMP_PGC_ALL_1Y_CURCOUNTRY</vt:lpstr>
      <vt:lpstr>EMP_PGR_ALL_1Y_CURCOUNTRY</vt:lpstr>
      <vt:lpstr>EMP_UG_ALL_1Y_COUNTRY</vt:lpstr>
      <vt:lpstr>EMP_PGC_ALL_1Y_COUNTRY</vt:lpstr>
      <vt:lpstr>EMP_PGR_ALL_1Y_COUNTRY</vt:lpstr>
      <vt:lpstr>EMP_UG_ALL_3Y_PERIOD</vt:lpstr>
      <vt:lpstr>EMP_PGC_ALL_3Y_PERIOD</vt:lpstr>
      <vt:lpstr>EMP_PGR_ALL_3Y_PERIOD</vt:lpstr>
      <vt:lpstr>SAL_UG_ALL_2Y_AREA_E315</vt:lpstr>
      <vt:lpstr>SAL_PGC_ALL_2Y_AREA_E315</vt:lpstr>
      <vt:lpstr>SAL_PGR_ALL_2Y_AREA_E315</vt:lpstr>
      <vt:lpstr>SAL_UG_ALL_2Y_DG</vt:lpstr>
      <vt:lpstr>SAL_PGC_ALL_2Y_DG</vt:lpstr>
      <vt:lpstr>SAL_PGR_ALL_2Y_DG</vt:lpstr>
      <vt:lpstr>SAL_UG_ALL_2Y_AREA45_E315</vt:lpstr>
      <vt:lpstr>SAL_PGC_ALL_2Y_AREA45_E315</vt:lpstr>
      <vt:lpstr>SAL_PGR_ALL_2Y_AREA45_E315</vt:lpstr>
      <vt:lpstr>LF_UG_UNI_3Y_CI</vt:lpstr>
      <vt:lpstr>LF_PGC_UNI_3Y_CI</vt:lpstr>
      <vt:lpstr>LF_PGR_UNI_3Y_CI</vt:lpstr>
      <vt:lpstr>LF_UG_NUHEI_3Y_CI</vt:lpstr>
      <vt:lpstr>LF_PGC_NUHEI_3Y_CI</vt:lpstr>
      <vt:lpstr>LF_UG_UNI_2Y</vt:lpstr>
      <vt:lpstr>LF_UG_NUHEI_2Y</vt:lpstr>
      <vt:lpstr>FTE_UG_UNI_3Y_FIG</vt:lpstr>
      <vt:lpstr>SAL_UG_UNI_3Y_FIG</vt:lpstr>
      <vt:lpstr>FTE_UG_NUHEI_3Y_FIG</vt:lpstr>
      <vt:lpstr>SAL_UG_NUHEI_3Y_FIG</vt:lpstr>
      <vt:lpstr>FTE_PGC_UNI_3Y_FIG</vt:lpstr>
      <vt:lpstr>FTE_PGC_NUHEI_3Y_FIG</vt:lpstr>
      <vt:lpstr>SAL_PGC_UNI_3Y_FIG</vt:lpstr>
      <vt:lpstr>FTE_PGR_UNI_3Y_FIG</vt:lpstr>
      <vt:lpstr>SAL_PGR_UNI_3Y_FIG</vt:lpstr>
      <vt:lpstr>FTE_UG_ALL_TS</vt:lpstr>
      <vt:lpstr>FTE_PGC_ALL_TS</vt:lpstr>
      <vt:lpstr>FTE_PGR_ALL_TS</vt:lpstr>
      <vt:lpstr>SAL_UG_ALL_TS</vt:lpstr>
      <vt:lpstr>SAL_PGC_ALL_TS</vt:lpstr>
      <vt:lpstr>SAL_PGR_ALL_TS</vt:lpstr>
      <vt:lpstr>PREFMHRS_UG_ALL_1Y_E315</vt:lpstr>
      <vt:lpstr>PREFMHRS_PGC_ALL_1Y_E315</vt:lpstr>
      <vt:lpstr>PREFMHRS_PGR_ALL_1Y_E315</vt:lpstr>
      <vt:lpstr>PARTEMP_UG_ALL_1Y_AREA_E315</vt:lpstr>
      <vt:lpstr>RSNOMORE_UG_ALL_1Y_E315</vt:lpstr>
      <vt:lpstr>RSNOMORE_PGC_ALL_1Y_E315</vt:lpstr>
      <vt:lpstr>RSNOMORE_PGR_ALL_1Y_E315</vt:lpstr>
      <vt:lpstr>RSOVRQ_UG_ALL_1Y</vt:lpstr>
      <vt:lpstr>RSOVRQ_PGC_ALL_1Y</vt:lpstr>
      <vt:lpstr>RSOVRQ_PGR_ALL_1Y</vt:lpstr>
      <vt:lpstr>RSOVRQ_UG_ALL_1Y_AREA</vt:lpstr>
      <vt:lpstr>RSOVRQ_PGC_ALL_1Y_AREA</vt:lpstr>
      <vt:lpstr>RSOVRQ_PGR_ALL_1Y_AREA</vt:lpstr>
      <vt:lpstr>FURSTUD_UG_ALL_1Y_AREA</vt:lpstr>
      <vt:lpstr>FURSTUD_PGC_ALL_1Y_AREA</vt:lpstr>
      <vt:lpstr>FURSTUD_PGR_ALL_1Y_AREA</vt:lpstr>
      <vt:lpstr>FURSTUD_UG_ALL_1Y_FOE</vt:lpstr>
      <vt:lpstr>FURSTUD_PGC_ALL_1Y_FOE</vt:lpstr>
      <vt:lpstr>FURSTUD_PGR_ALL_1Y_FOE</vt:lpstr>
      <vt:lpstr>FURSTUD_UG_ALL_1Y_DG</vt:lpstr>
      <vt:lpstr>FURSTUD_PG_ALL_1Y_DG</vt:lpstr>
      <vt:lpstr>FURSTUD_UG_ALL_2Y_CURCOUNTRY</vt:lpstr>
      <vt:lpstr>FURSTUD_PGC_ALL_2Y_CURCOUNTRY</vt:lpstr>
      <vt:lpstr>FURSTUD_PGR_ALL_2Y_CURCOUNTRY</vt:lpstr>
      <vt:lpstr>FURSTUD_UG_ALL_1Y_COUNTRY</vt:lpstr>
      <vt:lpstr>FURSTUD_PGC_ALL_1Y_COUNTRY</vt:lpstr>
      <vt:lpstr>FURSTUD_PGR_ALL_1Y_COUNTRY</vt:lpstr>
      <vt:lpstr>SAT_UG_ALL_2Y</vt:lpstr>
      <vt:lpstr>SAT_PGC_ALL_2Y</vt:lpstr>
      <vt:lpstr>SAT_PGR_ALL_2Y</vt:lpstr>
      <vt:lpstr>SAT_UG_ALL_2Y_AREA</vt:lpstr>
      <vt:lpstr>SAT_PGC_ALL_2Y_AREA</vt:lpstr>
      <vt:lpstr>SAT_PGR_ALL_2Y_AREA</vt:lpstr>
      <vt:lpstr>SAT_UG_ALL_1Y_DG</vt:lpstr>
      <vt:lpstr>SAT_PGC_ALL_1Y_DG</vt:lpstr>
      <vt:lpstr>SAT_PGR_ALL_1Y_DG</vt:lpstr>
      <vt:lpstr>SAT_UG_UNI_2Y_AREA</vt:lpstr>
      <vt:lpstr>SAT_UG_NUHEI_2Y_AREA</vt:lpstr>
      <vt:lpstr>SUMMARY_ALL_ALL_1Y</vt:lpstr>
      <vt:lpstr>SUMMARY_ALL_ALL_1Y_1P</vt:lpstr>
      <vt:lpstr>SUMMARY_ALL_ALL_1Y_2P</vt:lpstr>
      <vt:lpstr>SUMMARY_ALL_ALL_1Y_3P</vt:lpstr>
      <vt:lpstr>RR_ALL_UNI_1Y</vt:lpstr>
      <vt:lpstr>RR_ALL_NUHEI_1Y</vt:lpstr>
      <vt:lpstr>RR_UG_ALL_1Y</vt:lpstr>
      <vt:lpstr>RR_PGC_ALL_1Y</vt:lpstr>
      <vt:lpstr>RR_PGR_ALL_1Y</vt:lpstr>
      <vt:lpstr>RR_ALL_ALL_1Y_TYPE</vt:lpstr>
      <vt:lpstr>RR_ALL_ALL_1Y_INT_TYPE</vt:lpstr>
      <vt:lpstr>RR_UG_ALL_1Y_INT_TYPE</vt:lpstr>
      <vt:lpstr>RR_PGC_ALL_1Y_INT_TYPE</vt:lpstr>
      <vt:lpstr>RR_PGR_ALL_1Y_INT_TYPE</vt:lpstr>
      <vt:lpstr>RR_ALL_ALL_1Y_AREA</vt:lpstr>
      <vt:lpstr>RR_UG_ALL_1Y_AREA</vt:lpstr>
      <vt:lpstr>RR_PGC_ALL_1Y_AREA</vt:lpstr>
      <vt:lpstr>RR_PGR_ALL_1Y_AREA</vt:lpstr>
      <vt:lpstr>RR_UG_ALL_1Y_COUNTRY</vt:lpstr>
      <vt:lpstr>RR_PGC_ALL_1Y_COUNTRY</vt:lpstr>
      <vt:lpstr>RR_PGR_ALL_1Y_COUNTRY</vt:lpstr>
      <vt:lpstr>RR_ALL_ALL_1Y_INT</vt:lpstr>
      <vt:lpstr>OCC_UG_ALL_1Y_EMPTYPE</vt:lpstr>
      <vt:lpstr>OCC_PG_ALL_1Y_EMPTYPE</vt:lpstr>
      <vt:lpstr>OCCO_UG_ALL_1Y_AREA45</vt:lpstr>
      <vt:lpstr>OCC_UG_UNI_1Y_EMPTYPE</vt:lpstr>
      <vt:lpstr>OCC_UG_NUHEI_1Y_EMPTYPE</vt:lpstr>
      <vt:lpstr>OCCO_UG_UNI_1Y_AREA</vt:lpstr>
      <vt:lpstr>BROADOCC_UG_ALL_1Y_EMPTYPE</vt:lpstr>
      <vt:lpstr>QUALIMP_UG_ALL_1Y</vt:lpstr>
      <vt:lpstr>QUALIMP_PG_ALL_1Y</vt:lpstr>
      <vt:lpstr>CRSPREP_UG_ALL_1Y</vt:lpstr>
      <vt:lpstr>CRSPREP_PG_ALL_1Y</vt:lpstr>
      <vt:lpstr>SPOQSCL_UG_ALL_1Y</vt:lpstr>
      <vt:lpstr>SPOQSCL_PG_ALL_1Y</vt:lpstr>
      <vt:lpstr>HOURS_UG_ALL_3Y</vt:lpstr>
      <vt:lpstr>HOURS_PGC_ALL_3Y</vt:lpstr>
      <vt:lpstr>HOURS_PGR_ALL_3Y</vt:lpstr>
      <vt:lpstr>HOURS_UG_ALL_3Y_PERIOD</vt:lpstr>
      <vt:lpstr>HOURS_PGC_ALL_3Y_PERIOD</vt:lpstr>
      <vt:lpstr>HOURS_PGR_ALL_3Y_PERIOD</vt:lpstr>
      <vt:lpstr>AWAYWORK_UG_ALL_3Y</vt:lpstr>
      <vt:lpstr>AWAYWORK_PGC_ALL_3Y</vt:lpstr>
      <vt:lpstr>AWAYWORK_PGR_ALL_3Y</vt:lpstr>
      <vt:lpstr>AWAYWORK_UG_ALL_3Y_PERIOD</vt:lpstr>
      <vt:lpstr>AWAYWORK_PGC_ALL_3Y_PERIOD</vt:lpstr>
      <vt:lpstr>AWAYWORK_PGR_ALL_3Y_PERIOD</vt:lpstr>
      <vt:lpstr>OCCF_UG_ALL_1Y_BFOE</vt:lpstr>
      <vt:lpstr>OCCF_PGC_ALL_1Y_BFOE</vt:lpstr>
      <vt:lpstr>OCCF_PGR_ALL_1Y_BFOE</vt:lpstr>
      <vt:lpstr>OCCO_UG_ALL_1Y_BFOE</vt:lpstr>
      <vt:lpstr>OCCO_PGC_ALL_1Y_BFOE</vt:lpstr>
      <vt:lpstr>OCCO_PGR_ALL_1Y_BFOE</vt:lpstr>
      <vt:lpstr>OCCF_UG_ALL_1Y_AREA</vt:lpstr>
      <vt:lpstr>OCCF_PGC_ALL_1Y_AREA</vt:lpstr>
      <vt:lpstr>OCCF_PGR_ALL_1Y_AREA</vt:lpstr>
      <vt:lpstr>OCCO_UG_ALL_1Y_AREA</vt:lpstr>
      <vt:lpstr>OCCO_PGC_ALL_1Y_AREA</vt:lpstr>
      <vt:lpstr>OCCO_PGR_ALL_1Y_AREA</vt:lpstr>
      <vt:lpstr>EMP_UG_ALL_1Y_HEPTYPE</vt:lpstr>
      <vt:lpstr>EMP_PGC_ALL_1Y_HEPTYPE</vt:lpstr>
      <vt:lpstr>EMP_PGR_ALL_1Y_HEPTYPE</vt:lpstr>
      <vt:lpstr>SPOQSCL_UG_ALL_1Y_AREA</vt:lpstr>
      <vt:lpstr>SPOQSCL_PGC_ALL_1Y_AREA</vt:lpstr>
      <vt:lpstr>SPOQSCL_PGR_ALL_1Y_AREA</vt:lpstr>
      <vt:lpstr>CRSPREP_UG_ALL_1Y_AREA</vt:lpstr>
      <vt:lpstr>CRSPREP_PGC_ALL_1Y_AREA</vt:lpstr>
      <vt:lpstr>CRSPREP_PGR_ALL_1Y_AREA</vt:lpstr>
      <vt:lpstr>CRSPREP_UG_ALL_1Y_AREA_OCCF</vt:lpstr>
      <vt:lpstr>CRSPREP_PGC_ALL_1Y_AREA_OCCF</vt:lpstr>
      <vt:lpstr>CRSPREP_PGR_ALL_1Y_AREA_OCCF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</dc:creator>
  <cp:lastModifiedBy>Hamish Scott-Stevenson</cp:lastModifiedBy>
  <dcterms:created xsi:type="dcterms:W3CDTF">2024-06-14T17:29:32Z</dcterms:created>
  <dcterms:modified xsi:type="dcterms:W3CDTF">2025-04-10T04:22:38Z</dcterms:modified>
</cp:coreProperties>
</file>