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defaultThemeVersion="166925"/>
  <mc:AlternateContent xmlns:mc="http://schemas.openxmlformats.org/markup-compatibility/2006">
    <mc:Choice Requires="x15">
      <x15ac:absPath xmlns:x15ac="http://schemas.microsoft.com/office/spreadsheetml/2010/11/ac" url="https://tris42-my.sharepoint.com/personal/cameron_misson_hmtreasury_gov_uk/Documents/1. Projects/Project 3 - Justice Spending/9. Hackathon/Data/"/>
    </mc:Choice>
  </mc:AlternateContent>
  <xr:revisionPtr revIDLastSave="0" documentId="8_{5315C3DB-0445-45AE-B1A7-824243189F27}" xr6:coauthVersionLast="47" xr6:coauthVersionMax="47" xr10:uidLastSave="{00000000-0000-0000-0000-000000000000}"/>
  <bookViews>
    <workbookView xWindow="-110" yWindow="-110" windowWidth="22780" windowHeight="14660" xr2:uid="{D9C02BDE-AF89-4D59-8A90-E7D571710B5E}"/>
  </bookViews>
  <sheets>
    <sheet name="Police &amp; Crime" sheetId="1" r:id="rId1"/>
    <sheet name="Crown &amp; Magistrates' Courts" sheetId="2" r:id="rId2"/>
    <sheet name="Prisons" sheetId="3" r:id="rId3"/>
  </sheets>
  <definedNames>
    <definedName name="__123Graph_A" hidden="1">#REF!</definedName>
    <definedName name="__123Graph_AALLTAX" hidden="1">#REF!</definedName>
    <definedName name="__123Graph_ACFSINDIV" hidden="1">#REF!</definedName>
    <definedName name="__123Graph_AChart1" hidden="1">#REF!</definedName>
    <definedName name="__123Graph_ACHGSPD1" hidden="1">#REF!</definedName>
    <definedName name="__123Graph_ACHGSPD2" hidden="1">#REF!</definedName>
    <definedName name="__123Graph_ACurrent" hidden="1">#REF!</definedName>
    <definedName name="__123Graph_AEFF" hidden="1">#REF!</definedName>
    <definedName name="__123Graph_AGR14PBF1" hidden="1">#REF!</definedName>
    <definedName name="__123Graph_AHOMEVAT" hidden="1">#REF!</definedName>
    <definedName name="__123Graph_AIMPORT" hidden="1">#REF!</definedName>
    <definedName name="__123Graph_ALBFFIN" hidden="1">#REF!</definedName>
    <definedName name="__123Graph_ALBFFIN2" hidden="1">#REF!</definedName>
    <definedName name="__123Graph_ALBFHIC2" hidden="1">#REF!</definedName>
    <definedName name="__123Graph_ALCB" hidden="1">#REF!</definedName>
    <definedName name="__123Graph_ANACFIN" hidden="1">#REF!</definedName>
    <definedName name="__123Graph_ANACHIC" hidden="1">#REF!</definedName>
    <definedName name="__123Graph_APDNUMBERS" hidden="1">#REF!</definedName>
    <definedName name="__123Graph_APDTRENDS" hidden="1">#REF!</definedName>
    <definedName name="__123Graph_APIC" hidden="1">#REF!</definedName>
    <definedName name="__123Graph_ATOBREV" hidden="1">#REF!</definedName>
    <definedName name="__123Graph_ATOTAL" hidden="1">#REF!</definedName>
    <definedName name="__123Graph_B" hidden="1">#REF!</definedName>
    <definedName name="__123Graph_BCFSINDIV" hidden="1">#REF!</definedName>
    <definedName name="__123Graph_BCFSUK" hidden="1">#REF!</definedName>
    <definedName name="__123Graph_BChart1" hidden="1">#REF!</definedName>
    <definedName name="__123Graph_BCHGSPD1" hidden="1">#REF!</definedName>
    <definedName name="__123Graph_BCHGSPD2" hidden="1">#REF!</definedName>
    <definedName name="__123Graph_BCurrent" hidden="1">#REF!</definedName>
    <definedName name="__123Graph_BEFF" hidden="1">#REF!</definedName>
    <definedName name="__123Graph_BHOMEVAT" hidden="1">#REF!</definedName>
    <definedName name="__123Graph_BIMPORT" hidden="1">#REF!</definedName>
    <definedName name="__123Graph_BLBF" hidden="1">#REF!</definedName>
    <definedName name="__123Graph_BLBFFIN" hidden="1">#REF!</definedName>
    <definedName name="__123Graph_BLBFFIN_NEW" hidden="1">#REF!</definedName>
    <definedName name="__123Graph_BLCB" hidden="1">#REF!</definedName>
    <definedName name="__123Graph_BPDTRENDS" hidden="1">#REF!</definedName>
    <definedName name="__123Graph_BPIC" hidden="1">#REF!</definedName>
    <definedName name="__123Graph_BTOTAL" hidden="1">#REF!</definedName>
    <definedName name="__123Graph_C" hidden="1">#REF!</definedName>
    <definedName name="__123Graph_CACT13BUD" hidden="1">#REF!</definedName>
    <definedName name="__123Graph_CCFSINDIV" hidden="1">#REF!</definedName>
    <definedName name="__123Graph_CCFSUK" hidden="1">#REF!</definedName>
    <definedName name="__123Graph_CChart1" hidden="1">#REF!</definedName>
    <definedName name="__123Graph_CCurrent" hidden="1">#REF!</definedName>
    <definedName name="__123Graph_CEFF" hidden="1">#REF!</definedName>
    <definedName name="__123Graph_CGR14PBF1" hidden="1">#REF!</definedName>
    <definedName name="__123Graph_CLBF" hidden="1">#REF!</definedName>
    <definedName name="__123Graph_CPIC" hidden="1">#REF!</definedName>
    <definedName name="__123Graph_D" hidden="1">#REF!</definedName>
    <definedName name="__123Graph_DACT13BUD" hidden="1">#REF!</definedName>
    <definedName name="__123Graph_DCFSINDIV" hidden="1">#REF!</definedName>
    <definedName name="__123Graph_DCFSUK" hidden="1">#REF!</definedName>
    <definedName name="__123Graph_DChart1" hidden="1">#REF!</definedName>
    <definedName name="__123Graph_DCurrent" hidden="1">#REF!</definedName>
    <definedName name="__123Graph_DEFF" hidden="1">#REF!</definedName>
    <definedName name="__123Graph_DEFF2" hidden="1">#REF!</definedName>
    <definedName name="__123Graph_DGR14PBF1" hidden="1">#REF!</definedName>
    <definedName name="__123Graph_DLBF" hidden="1">#REF!</definedName>
    <definedName name="__123Graph_DPIC" hidden="1">#REF!</definedName>
    <definedName name="__123Graph_DTOTAL" hidden="1">#REF!</definedName>
    <definedName name="__123Graph_E" hidden="1">#REF!</definedName>
    <definedName name="__123Graph_EACT13BUD" hidden="1">#REF!</definedName>
    <definedName name="__123Graph_ECFSINDIV" hidden="1">#REF!</definedName>
    <definedName name="__123Graph_ECFSUK" hidden="1">#REF!</definedName>
    <definedName name="__123Graph_EChart1" hidden="1">#REF!</definedName>
    <definedName name="__123Graph_ECurrent" hidden="1">#REF!</definedName>
    <definedName name="__123Graph_EEFF" hidden="1">#REF!</definedName>
    <definedName name="__123Graph_EEFFHIC" hidden="1">#REF!</definedName>
    <definedName name="__123Graph_EGR14PBF1" hidden="1">#REF!</definedName>
    <definedName name="__123Graph_ELBF" hidden="1">#REF!</definedName>
    <definedName name="__123Graph_EPIC" hidden="1">#REF!</definedName>
    <definedName name="__123Graph_F" hidden="1">#REF!</definedName>
    <definedName name="__123Graph_FACT13BUD" hidden="1">#REF!</definedName>
    <definedName name="__123Graph_FCFSUK" hidden="1">#REF!</definedName>
    <definedName name="__123Graph_FChart1" hidden="1">#REF!</definedName>
    <definedName name="__123Graph_FCurrent" hidden="1">#REF!</definedName>
    <definedName name="__123Graph_FEFF" hidden="1">#REF!</definedName>
    <definedName name="__123Graph_FEFFHIC" hidden="1">#REF!</definedName>
    <definedName name="__123Graph_FGR14PBF1" hidden="1">#REF!</definedName>
    <definedName name="__123Graph_FLBF" hidden="1">#REF!</definedName>
    <definedName name="__123Graph_FPIC" hidden="1">#REF!</definedName>
    <definedName name="__123Graph_G" hidden="1">#REF!</definedName>
    <definedName name="__123Graph_LBL_ARESID" hidden="1">#REF!</definedName>
    <definedName name="__123Graph_LBL_BRESID" hidden="1">#REF!</definedName>
    <definedName name="__123Graph_X" hidden="1">#REF!</definedName>
    <definedName name="__123Graph_XACTHIC" hidden="1">#REF!</definedName>
    <definedName name="__123Graph_XALLTAX" hidden="1">#REF!</definedName>
    <definedName name="__123Graph_XChart1" hidden="1">#REF!</definedName>
    <definedName name="__123Graph_XCHGSPD1" hidden="1">#REF!</definedName>
    <definedName name="__123Graph_XCHGSPD2" hidden="1">#REF!</definedName>
    <definedName name="__123Graph_XCurrent" hidden="1">#REF!</definedName>
    <definedName name="__123Graph_XEFF" hidden="1">#REF!</definedName>
    <definedName name="__123Graph_XGR14PBF1" hidden="1">#REF!</definedName>
    <definedName name="__123Graph_XHOMEVAT" hidden="1">#REF!</definedName>
    <definedName name="__123Graph_XIMPORT" hidden="1">#REF!</definedName>
    <definedName name="__123Graph_XLBF" hidden="1">#REF!</definedName>
    <definedName name="__123Graph_XLBFFIN2" hidden="1">#REF!</definedName>
    <definedName name="__123Graph_XLBFHIC" hidden="1">#REF!</definedName>
    <definedName name="__123Graph_XLBFHIC2" hidden="1">#REF!</definedName>
    <definedName name="__123Graph_XLCB" hidden="1">#REF!</definedName>
    <definedName name="__123Graph_XNACFIN" hidden="1">#REF!</definedName>
    <definedName name="__123Graph_XNACHIC" hidden="1">#REF!</definedName>
    <definedName name="__123Graph_XPDNUMBERS" hidden="1">#REF!</definedName>
    <definedName name="__123Graph_XPDTRENDS" hidden="1">#REF!</definedName>
    <definedName name="__123Graph_XPIC" hidden="1">#REF!</definedName>
    <definedName name="__123Graph_XSTAG2ALL" hidden="1">#REF!</definedName>
    <definedName name="__123Graph_XSTAG2EC" hidden="1">#REF!</definedName>
    <definedName name="__123Graph_XTOBREV" hidden="1">#REF!</definedName>
    <definedName name="__123Graph_XTOTAL" hidden="1">#REF!</definedName>
    <definedName name="_1_">#REF!</definedName>
    <definedName name="_1__123Graph_ACHART_15" hidden="1">#REF!</definedName>
    <definedName name="_1__123Graph_XTOB" hidden="1">#REF!</definedName>
    <definedName name="_1_0">#REF!</definedName>
    <definedName name="_10__123Graph_XCHART_15" hidden="1">#REF!</definedName>
    <definedName name="_123" hidden="1">#REF!</definedName>
    <definedName name="_123Graph_APIC" hidden="1">#REF!</definedName>
    <definedName name="_123Graph_FLBT" hidden="1">#REF!</definedName>
    <definedName name="_2__123Graph_BCHART_10" hidden="1">#REF!</definedName>
    <definedName name="_2__123Graph_XTOB" hidden="1">#REF!</definedName>
    <definedName name="_2_0">#REF!</definedName>
    <definedName name="_2012_13_Q1">#REF!</definedName>
    <definedName name="_2012_13_Q2">#REF!</definedName>
    <definedName name="_2ecm">#REF!</definedName>
    <definedName name="_3__123Graph_BCHART_13" hidden="1">#REF!</definedName>
    <definedName name="_3_0ecm">#REF!</definedName>
    <definedName name="_3ecw">#REF!</definedName>
    <definedName name="_4__123Graph_BCHART_15" hidden="1">#REF!</definedName>
    <definedName name="_4_0ecm">#REF!</definedName>
    <definedName name="_5__123Graph_CCHART_10" hidden="1">#REF!</definedName>
    <definedName name="_5_0ecw">#REF!</definedName>
    <definedName name="_567" hidden="1">#REF!</definedName>
    <definedName name="_586Home_" hidden="1">#REF!</definedName>
    <definedName name="_6__123Graph_CCHART_13" hidden="1">#REF!</definedName>
    <definedName name="_6_0ecw">#REF!</definedName>
    <definedName name="_7__123Graph_CCHART_15" hidden="1">#REF!</definedName>
    <definedName name="_8__123Graph_XCHART_10" hidden="1">#REF!</definedName>
    <definedName name="_9__123Graph_XCHART_13" hidden="1">#REF!</definedName>
    <definedName name="_a19000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AUG2">#REF!</definedName>
    <definedName name="_DEC2">#REF!</definedName>
    <definedName name="_FEB2">#REF!</definedName>
    <definedName name="_Fill" hidden="1">#REF!</definedName>
    <definedName name="_JAN2">#REF!</definedName>
    <definedName name="_Key1" hidden="1">#REF!</definedName>
    <definedName name="_MAY2">#REF!</definedName>
    <definedName name="_NOV2">#REF!</definedName>
    <definedName name="_OCT2">#REF!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a" hidden="1">#REF!</definedName>
    <definedName name="aaa" hidden="1">#REF!</definedName>
    <definedName name="aaaaa" hidden="1">#REF!</definedName>
    <definedName name="aaaaaaaaaa" hidden="1">#REF!</definedName>
    <definedName name="aaaaaaaaaaa" hidden="1">#REF!</definedName>
    <definedName name="Accommodation">#REF!</definedName>
    <definedName name="Action">#REF!</definedName>
    <definedName name="Air_Travel">#REF!</definedName>
    <definedName name="Alcohol_Idiosyncratic_Effects">#REF!</definedName>
    <definedName name="ALCOHOLS_CPI">#REF!</definedName>
    <definedName name="ALCOHOLS_pr">#REF!</definedName>
    <definedName name="ALCOHOLS_rcons">#REF!</definedName>
    <definedName name="Already">#REF!</definedName>
    <definedName name="AME">OFFSET(#REF!,0,0,MAX(#REF!),1)</definedName>
    <definedName name="Analysis">#REF!</definedName>
    <definedName name="annuals">#REF!</definedName>
    <definedName name="APD_gdpm">#REF!</definedName>
    <definedName name="APD_Idiosyncratic_Effects">#REF!</definedName>
    <definedName name="APD_pr">#REF!</definedName>
    <definedName name="APF_PSND_Effects">#REF!</definedName>
    <definedName name="APH_base">#REF!</definedName>
    <definedName name="APH_change">#REF!</definedName>
    <definedName name="APH_change_lag1">#REF!</definedName>
    <definedName name="APH_scenario">#REF!</definedName>
    <definedName name="aph_table32">#REF!</definedName>
    <definedName name="APR_2012">#REF!</definedName>
    <definedName name="APR_2013">#REF!</definedName>
    <definedName name="APRIL">#REF!</definedName>
    <definedName name="APRIL2">#REF!</definedName>
    <definedName name="asdas" localSheetId="1"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FD" localSheetId="1" hidden="1">{#N/A,#N/A,FALSE,"TMCOMP96";#N/A,#N/A,FALSE,"MAT96";#N/A,#N/A,FALSE,"FANDA96";#N/A,#N/A,FALSE,"INTRAN96";#N/A,#N/A,FALSE,"NAA9697";#N/A,#N/A,FALSE,"ECWEBB";#N/A,#N/A,FALSE,"MFT96";#N/A,#N/A,FALSE,"CTrecon"}</definedName>
    <definedName name="ASDASFD" localSheetId="2"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localSheetId="1" hidden="1">{#N/A,#N/A,FALSE,"TMCOMP96";#N/A,#N/A,FALSE,"MAT96";#N/A,#N/A,FALSE,"FANDA96";#N/A,#N/A,FALSE,"INTRAN96";#N/A,#N/A,FALSE,"NAA9697";#N/A,#N/A,FALSE,"ECWEBB";#N/A,#N/A,FALSE,"MFT96";#N/A,#N/A,FALSE,"CTrecon"}</definedName>
    <definedName name="asdasx" localSheetId="2"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localSheetId="1" hidden="1">{#N/A,#N/A,FALSE,"TMCOMP96";#N/A,#N/A,FALSE,"MAT96";#N/A,#N/A,FALSE,"FANDA96";#N/A,#N/A,FALSE,"INTRAN96";#N/A,#N/A,FALSE,"NAA9697";#N/A,#N/A,FALSE,"ECWEBB";#N/A,#N/A,FALSE,"MFT96";#N/A,#N/A,FALSE,"CTrecon"}</definedName>
    <definedName name="ASDF" localSheetId="2"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localSheetId="1" hidden="1">{#N/A,#N/A,FALSE,"TMCOMP96";#N/A,#N/A,FALSE,"MAT96";#N/A,#N/A,FALSE,"FANDA96";#N/A,#N/A,FALSE,"INTRAN96";#N/A,#N/A,FALSE,"NAA9697";#N/A,#N/A,FALSE,"ECWEBB";#N/A,#N/A,FALSE,"MFT96";#N/A,#N/A,FALSE,"CTrecon"}</definedName>
    <definedName name="ASDFA" localSheetId="2"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localSheetId="1" hidden="1">{#N/A,#N/A,FALSE,"TMCOMP96";#N/A,#N/A,FALSE,"MAT96";#N/A,#N/A,FALSE,"FANDA96";#N/A,#N/A,FALSE,"INTRAN96";#N/A,#N/A,FALSE,"NAA9697";#N/A,#N/A,FALSE,"ECWEBB";#N/A,#N/A,FALSE,"MFT96";#N/A,#N/A,FALSE,"CTrecon"}</definedName>
    <definedName name="ASFD" localSheetId="2"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sset_parameter">#REF!</definedName>
    <definedName name="AUG">#REF!</definedName>
    <definedName name="AUG_2012">#REF!</definedName>
    <definedName name="AUG_2013">#REF!</definedName>
    <definedName name="avdffsdvgvsdfvsdfvbsf">#REF!</definedName>
    <definedName name="b">#REF!</definedName>
    <definedName name="Baseline" hidden="1">#REF!</definedName>
    <definedName name="bb" hidden="1">#REF!</definedName>
    <definedName name="bbb" hidden="1">#REF!</definedName>
    <definedName name="blankkk" hidden="1">#REF!</definedName>
    <definedName name="blankold" hidden="1">#REF!</definedName>
    <definedName name="BLPH1" hidden="1">#REF!</definedName>
    <definedName name="BLPH2" hidden="1">#REF!</definedName>
    <definedName name="BLPH3" hidden="1">#REF!</definedName>
    <definedName name="BLPH4" hidden="1">#REF!</definedName>
    <definedName name="BLPH5" hidden="1">#REF!</definedName>
    <definedName name="BLUE">#REF!</definedName>
    <definedName name="BLUE1">#REF!</definedName>
    <definedName name="BLUE10">#REF!</definedName>
    <definedName name="BLUE2">#REF!</definedName>
    <definedName name="BLUE3">#REF!</definedName>
    <definedName name="BLUE4">#REF!</definedName>
    <definedName name="BLUE5">#REF!</definedName>
    <definedName name="BLUE6">#REF!</definedName>
    <definedName name="BLUE7">#REF!</definedName>
    <definedName name="BLUE8">#N/A</definedName>
    <definedName name="BLUE9">#N/A</definedName>
    <definedName name="bnmmnvmn" hidden="1">#REF!</definedName>
    <definedName name="Breakdown">#REF!</definedName>
    <definedName name="BUDGET">#REF!</definedName>
    <definedName name="BULL">#REF!</definedName>
    <definedName name="C_">#REF!</definedName>
    <definedName name="c_table32">#REF!</definedName>
    <definedName name="CapAME">#REF!</definedName>
    <definedName name="CapDEL">#REF!</definedName>
    <definedName name="Car_Hire">#REF!</definedName>
    <definedName name="Category">#REF!</definedName>
    <definedName name="CC">#REF!</definedName>
    <definedName name="CDEL">OFFSET(#REF!,0,0,MAX(#REF!),1)</definedName>
    <definedName name="cdida">#REF!</definedName>
    <definedName name="cdidq">#REF!</definedName>
    <definedName name="cdids1">#REF!</definedName>
    <definedName name="CG">!#REF!</definedName>
    <definedName name="CGCapDEL">#REF!</definedName>
    <definedName name="CGT_aph">#REF!</definedName>
    <definedName name="CGT_eqpr">#REF!</definedName>
    <definedName name="CGT_Idiosyncratic_Effects">#REF!</definedName>
    <definedName name="CGT_pd">#REF!</definedName>
    <definedName name="Changes">#REF!</definedName>
    <definedName name="claimant_count">#REF!</definedName>
    <definedName name="CLASSIFICATION">#REF!</definedName>
    <definedName name="cnom_base">#REF!</definedName>
    <definedName name="cnom_change">#REF!</definedName>
    <definedName name="cnom_scenario">#REF!</definedName>
    <definedName name="CoL">#REF!</definedName>
    <definedName name="Conference">#REF!</definedName>
    <definedName name="Conferences">#REF!</definedName>
    <definedName name="Consolidation">#REF!</definedName>
    <definedName name="Constructed_tracker">#REF!</definedName>
    <definedName name="Control">#REF!</definedName>
    <definedName name="Controls">#REF!</definedName>
    <definedName name="Cost_element_name">#REF!</definedName>
    <definedName name="CoverHead">#REF!</definedName>
    <definedName name="COVID">#REF!</definedName>
    <definedName name="CPI_base">#REF!</definedName>
    <definedName name="cpi_effect">#REF!</definedName>
    <definedName name="cpi_index_table10">#REF!</definedName>
    <definedName name="CPI_scenario">#REF!</definedName>
    <definedName name="cpi_table1">#REF!</definedName>
    <definedName name="CPIinflation_base">#REF!</definedName>
    <definedName name="CPIinflation_scenario">#REF!</definedName>
    <definedName name="creal_base">#REF!</definedName>
    <definedName name="creal_change">#REF!</definedName>
    <definedName name="creal_scenario">#REF!</definedName>
    <definedName name="creal_table2">#REF!</definedName>
    <definedName name="CSR_CDEL">#REF!</definedName>
    <definedName name="CSR_RDEL">#REF!</definedName>
    <definedName name="CT" hidden="1">#REF!</definedName>
    <definedName name="CT_eqpr">#REF!</definedName>
    <definedName name="CT_GFCF">#REF!</definedName>
    <definedName name="CT_NNSGTP">#REF!</definedName>
    <definedName name="CTNABS" hidden="1">#REF!</definedName>
    <definedName name="CUMBUDGET">#REF!</definedName>
    <definedName name="CUMOUTTURN">#REF!</definedName>
    <definedName name="CUMPROFILE">#REF!</definedName>
    <definedName name="CUMTOTAL">#REF!</definedName>
    <definedName name="cxfjhncvbncvbn" hidden="1">#REF!</definedName>
    <definedName name="d" hidden="1">#REF!</definedName>
    <definedName name="DASCFTAB">#REF!</definedName>
    <definedName name="data">#REF!</definedName>
    <definedName name="Data_col1">#REF!</definedName>
    <definedName name="Data_col2">#REF!</definedName>
    <definedName name="Data_col3">#REF!</definedName>
    <definedName name="data2">#REF!</definedName>
    <definedName name="dataa">#REF!</definedName>
    <definedName name="dataq">#REF!</definedName>
    <definedName name="datazone">#REF!</definedName>
    <definedName name="Dates">#REF!</definedName>
    <definedName name="datesa">#REF!</definedName>
    <definedName name="datesq">#REF!</definedName>
    <definedName name="Days">#REF!</definedName>
    <definedName name="ddd" localSheetId="1" hidden="1">{#N/A,#N/A,FALSE,"CGBR95C"}</definedName>
    <definedName name="ddd" localSheetId="2" hidden="1">{#N/A,#N/A,FALSE,"CGBR95C"}</definedName>
    <definedName name="ddd" hidden="1">{#N/A,#N/A,FALSE,"CGBR95C"}</definedName>
    <definedName name="dddd" localSheetId="1" hidden="1">{#N/A,#N/A,FALSE,"CGBR95C"}</definedName>
    <definedName name="dddd" localSheetId="2" hidden="1">{#N/A,#N/A,FALSE,"CGBR95C"}</definedName>
    <definedName name="dddd" hidden="1">{#N/A,#N/A,FALSE,"CGBR95C"}</definedName>
    <definedName name="dddddd" hidden="1">#REF!</definedName>
    <definedName name="ddddddd" localSheetId="1" hidden="1">{#N/A,#N/A,FALSE,"CGBR95C"}</definedName>
    <definedName name="ddddddd" localSheetId="2" hidden="1">{#N/A,#N/A,FALSE,"CGBR95C"}</definedName>
    <definedName name="ddddddd" hidden="1">{#N/A,#N/A,FALSE,"CGBR95C"}</definedName>
    <definedName name="dddddddddddd" localSheetId="1" hidden="1">{#N/A,#N/A,FALSE,"CGBR95C"}</definedName>
    <definedName name="dddddddddddd" localSheetId="2" hidden="1">{#N/A,#N/A,FALSE,"CGBR95C"}</definedName>
    <definedName name="dddddddddddd" hidden="1">{#N/A,#N/A,FALSE,"CGBR95C"}</definedName>
    <definedName name="DEC">#REF!</definedName>
    <definedName name="DEC_2012">#REF!</definedName>
    <definedName name="DEPR">#REF!</definedName>
    <definedName name="df" hidden="1">#REF!</definedName>
    <definedName name="dfg" localSheetId="1" hidden="1">{#N/A,#N/A,FALSE,"TMCOMP96";#N/A,#N/A,FALSE,"MAT96";#N/A,#N/A,FALSE,"FANDA96";#N/A,#N/A,FALSE,"INTRAN96";#N/A,#N/A,FALSE,"NAA9697";#N/A,#N/A,FALSE,"ECWEBB";#N/A,#N/A,FALSE,"MFT96";#N/A,#N/A,FALSE,"CTrecon"}</definedName>
    <definedName name="dfg" localSheetId="2" hidden="1">{#N/A,#N/A,FALSE,"TMCOMP96";#N/A,#N/A,FALSE,"MAT96";#N/A,#N/A,FALSE,"FANDA96";#N/A,#N/A,FALSE,"INTRAN96";#N/A,#N/A,FALSE,"NAA9697";#N/A,#N/A,FALSE,"ECWEBB";#N/A,#N/A,FALSE,"MFT96";#N/A,#N/A,FALSE,"CTrecon"}</definedName>
    <definedName name="dfg" hidden="1">{#N/A,#N/A,FALSE,"TMCOMP96";#N/A,#N/A,FALSE,"MAT96";#N/A,#N/A,FALSE,"FANDA96";#N/A,#N/A,FALSE,"INTRAN96";#N/A,#N/A,FALSE,"NAA9697";#N/A,#N/A,FALSE,"ECWEBB";#N/A,#N/A,FALSE,"MFT96";#N/A,#N/A,FALSE,"CTrecon"}</definedName>
    <definedName name="dfgae" localSheetId="1" hidden="1">{#N/A,#N/A,FALSE,"TMCOMP96";#N/A,#N/A,FALSE,"MAT96";#N/A,#N/A,FALSE,"FANDA96";#N/A,#N/A,FALSE,"INTRAN96";#N/A,#N/A,FALSE,"NAA9697";#N/A,#N/A,FALSE,"ECWEBB";#N/A,#N/A,FALSE,"MFT96";#N/A,#N/A,FALSE,"CTrecon"}</definedName>
    <definedName name="dfgae" localSheetId="2"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gdfg" localSheetId="1" hidden="1">{#N/A,#N/A,FALSE,"CGBR95C"}</definedName>
    <definedName name="dfgdfg" localSheetId="2" hidden="1">{#N/A,#N/A,FALSE,"CGBR95C"}</definedName>
    <definedName name="dfgdfg" hidden="1">{#N/A,#N/A,FALSE,"CGBR95C"}</definedName>
    <definedName name="dfgg" hidden="1">#REF!</definedName>
    <definedName name="dfrgfdgs" localSheetId="1" hidden="1">{#N/A,#N/A,FALSE,"TMCOMP96";#N/A,#N/A,FALSE,"MAT96";#N/A,#N/A,FALSE,"FANDA96";#N/A,#N/A,FALSE,"INTRAN96";#N/A,#N/A,FALSE,"NAA9697";#N/A,#N/A,FALSE,"ECWEBB";#N/A,#N/A,FALSE,"MFT96";#N/A,#N/A,FALSE,"CTrecon"}</definedName>
    <definedName name="dfrgfdgs" localSheetId="2" hidden="1">{#N/A,#N/A,FALSE,"TMCOMP96";#N/A,#N/A,FALSE,"MAT96";#N/A,#N/A,FALSE,"FANDA96";#N/A,#N/A,FALSE,"INTRAN96";#N/A,#N/A,FALSE,"NAA9697";#N/A,#N/A,FALSE,"ECWEBB";#N/A,#N/A,FALSE,"MFT96";#N/A,#N/A,FALSE,"CTrecon"}</definedName>
    <definedName name="dfrgfdgs" hidden="1">{#N/A,#N/A,FALSE,"TMCOMP96";#N/A,#N/A,FALSE,"MAT96";#N/A,#N/A,FALSE,"FANDA96";#N/A,#N/A,FALSE,"INTRAN96";#N/A,#N/A,FALSE,"NAA9697";#N/A,#N/A,FALSE,"ECWEBB";#N/A,#N/A,FALSE,"MFT96";#N/A,#N/A,FALSE,"CTrecon"}</definedName>
    <definedName name="dggh">#REF!</definedName>
    <definedName name="dgsgf" localSheetId="1"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gsgf2" localSheetId="1" hidden="1">{#N/A,#N/A,FALSE,"TMCOMP96";#N/A,#N/A,FALSE,"MAT96";#N/A,#N/A,FALSE,"FANDA96";#N/A,#N/A,FALSE,"INTRAN96";#N/A,#N/A,FALSE,"NAA9697";#N/A,#N/A,FALSE,"ECWEBB";#N/A,#N/A,FALSE,"MFT96";#N/A,#N/A,FALSE,"CTrecon"}</definedName>
    <definedName name="dgsgf2" localSheetId="2"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R">#REF!</definedName>
    <definedName name="DirData">#REF!</definedName>
    <definedName name="directorate">#REF!</definedName>
    <definedName name="Directoratelive">#REF!</definedName>
    <definedName name="Disability_benefits_CPI">#REF!</definedName>
    <definedName name="Disability_benefits_idiosyncratic">#REF!</definedName>
    <definedName name="Distribution" hidden="1">#REF!</definedName>
    <definedName name="distribution1" hidden="1">#REF!</definedName>
    <definedName name="dndn">#REF!</definedName>
    <definedName name="dsf">#REF!</definedName>
    <definedName name="dsfgdfg" localSheetId="1" hidden="1">{#N/A,#N/A,FALSE,"TMCOMP96";#N/A,#N/A,FALSE,"MAT96";#N/A,#N/A,FALSE,"FANDA96";#N/A,#N/A,FALSE,"INTRAN96";#N/A,#N/A,FALSE,"NAA9697";#N/A,#N/A,FALSE,"ECWEBB";#N/A,#N/A,FALSE,"MFT96";#N/A,#N/A,FALSE,"CTrecon"}</definedName>
    <definedName name="dsfgdfg" localSheetId="2" hidden="1">{#N/A,#N/A,FALSE,"TMCOMP96";#N/A,#N/A,FALSE,"MAT96";#N/A,#N/A,FALSE,"FANDA96";#N/A,#N/A,FALSE,"INTRAN96";#N/A,#N/A,FALSE,"NAA9697";#N/A,#N/A,FALSE,"ECWEBB";#N/A,#N/A,FALSE,"MFT96";#N/A,#N/A,FALSE,"CTrecon"}</definedName>
    <definedName name="dsfgdfg" hidden="1">{#N/A,#N/A,FALSE,"TMCOMP96";#N/A,#N/A,FALSE,"MAT96";#N/A,#N/A,FALSE,"FANDA96";#N/A,#N/A,FALSE,"INTRAN96";#N/A,#N/A,FALSE,"NAA9697";#N/A,#N/A,FALSE,"ECWEBB";#N/A,#N/A,FALSE,"MFT96";#N/A,#N/A,FALSE,"CTrecon"}</definedName>
    <definedName name="dsfgdsfgfdsg" localSheetId="1" hidden="1">{#N/A,#N/A,FALSE,"TMCOMP96";#N/A,#N/A,FALSE,"MAT96";#N/A,#N/A,FALSE,"FANDA96";#N/A,#N/A,FALSE,"INTRAN96";#N/A,#N/A,FALSE,"NAA9697";#N/A,#N/A,FALSE,"ECWEBB";#N/A,#N/A,FALSE,"MFT96";#N/A,#N/A,FALSE,"CTrecon"}</definedName>
    <definedName name="dsfgdsfgfdsg" localSheetId="2"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localSheetId="1" hidden="1">{#N/A,#N/A,FALSE,"TMCOMP96";#N/A,#N/A,FALSE,"MAT96";#N/A,#N/A,FALSE,"FANDA96";#N/A,#N/A,FALSE,"INTRAN96";#N/A,#N/A,FALSE,"NAA9697";#N/A,#N/A,FALSE,"ECWEBB";#N/A,#N/A,FALSE,"MFT96";#N/A,#N/A,FALSE,"CTrecon"}</definedName>
    <definedName name="dsfgdsg" localSheetId="2"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wed">#REF!</definedName>
    <definedName name="dwl_data">#REF!</definedName>
    <definedName name="dwl_data_fy">#REF!</definedName>
    <definedName name="dwl_data_P09b">#REF!</definedName>
    <definedName name="dwl_dates">#REF!</definedName>
    <definedName name="dwl_dates_fy">#REF!</definedName>
    <definedName name="dwl_dates_P09b">#REF!</definedName>
    <definedName name="dwl_vars">#REF!</definedName>
    <definedName name="dwl_vars_P09b">#REF!</definedName>
    <definedName name="e" hidden="1">#REF!</definedName>
    <definedName name="earnings_effect">#REF!</definedName>
    <definedName name="ECnames">#REF!</definedName>
    <definedName name="ecscost">#REF!</definedName>
    <definedName name="ee">#REF!</definedName>
    <definedName name="eeapp">#REF!</definedName>
    <definedName name="eee">#REF!</definedName>
    <definedName name="eeeee">#REF!</definedName>
    <definedName name="EFO" hidden="1">#REF!</definedName>
    <definedName name="Elast_ALCOHOLS_creal">#REF!</definedName>
    <definedName name="Elast_APD_gdpm">#REF!</definedName>
    <definedName name="Elast_APD_pr">#REF!</definedName>
    <definedName name="Elast_Attendance_Allowance_CPI">#REF!</definedName>
    <definedName name="Elast_Carer__Allowance_CPI">#REF!</definedName>
    <definedName name="Elast_CT_eqpr">#REF!</definedName>
    <definedName name="Elast_CT_IF">#REF!</definedName>
    <definedName name="Elast_CT_nnsgtp">#REF!</definedName>
    <definedName name="Elast_Employment_and_Support_Allowance_CPI">#REF!</definedName>
    <definedName name="Elast_FUEL_DUTY_gdpm">#REF!</definedName>
    <definedName name="Elast_FUEL_DUTY_pbrent">#REF!</definedName>
    <definedName name="Elast_Housing_Benefit_CPI">#REF!</definedName>
    <definedName name="Elast_Housing_Benefit_earn">#REF!</definedName>
    <definedName name="Elast_Housing_Benefit_RPI">#REF!</definedName>
    <definedName name="Elast_Housing_Benefit_TL">#REF!</definedName>
    <definedName name="Elast_HSC_Earn">#REF!</definedName>
    <definedName name="Elast_HSC_employ">#REF!</definedName>
    <definedName name="Elast_IHT_aph">#REF!</definedName>
    <definedName name="Elast_IHT_eqpr">#REF!</definedName>
    <definedName name="Elast_INTEREST_AND_DIVIDENDS_r">#REF!</definedName>
    <definedName name="Elast_IPT_eqpr">#REF!</definedName>
    <definedName name="Elast_JSA_Unemployment">#REF!</definedName>
    <definedName name="Elast_New_State_Pension_CPI">#REF!</definedName>
    <definedName name="Elast_NICS_Employee_earn">#REF!</definedName>
    <definedName name="Elast_NICS_Employer_earn">#REF!</definedName>
    <definedName name="Elast_OFFSHORE_CT_pbrent">#REF!</definedName>
    <definedName name="ELAST_OFFSHORE_CT_RXD">#REF!</definedName>
    <definedName name="Elast_PAYE_earn">#REF!</definedName>
    <definedName name="Elast_PAYE_ETLFS">#REF!</definedName>
    <definedName name="Elast_Pension_Credit_CPI">#REF!</definedName>
    <definedName name="Elast_Pension_Credit_earn">#REF!</definedName>
    <definedName name="Elast_Pensions_TL">#REF!</definedName>
    <definedName name="Elast_Personal_Independence_Payment_CPI">#REF!</definedName>
    <definedName name="Elast_PUBLIC_SECTOR_PENSIONS_cpi">#REF!</definedName>
    <definedName name="Elast_SA_rdep">#REF!</definedName>
    <definedName name="Elast_SDLT_aph">#REF!</definedName>
    <definedName name="Elast_SDLT_pd">#REF!</definedName>
    <definedName name="Elast_STAMPS_eqpr">#REF!</definedName>
    <definedName name="Elast_State_Pension_CPI">#REF!</definedName>
    <definedName name="Elast_Statutory_Maternity_Pay_CPI">#REF!</definedName>
    <definedName name="Elast_Statutory_Maternity_Pay_earn">#REF!</definedName>
    <definedName name="Elast_STUDENT_LOANS_17_18_pr">#REF!</definedName>
    <definedName name="Elast_STUDENT_LOANS_18_19_pr">#REF!</definedName>
    <definedName name="Elast_STUDENT_LOANS_19_20_pr">#REF!</definedName>
    <definedName name="Elast_STUDENT_LOANS_20_21_pr">#REF!</definedName>
    <definedName name="Elast_STUDENT_LOANS_22_23_pr">#REF!</definedName>
    <definedName name="Elast_STUDENT_LOANS_23_24_pr">#REF!</definedName>
    <definedName name="Elast_TAX_CREDITS_cc">#REF!</definedName>
    <definedName name="Elast_TAX_CREDITS_earn">#REF!</definedName>
    <definedName name="Elast_Universal_Credit_CPI">#REF!</definedName>
    <definedName name="Elast_Universal_Credit_earn">#REF!</definedName>
    <definedName name="Elast_VAT_cnom">#REF!</definedName>
    <definedName name="Elast_VAT_mgdpnsa">#REF!</definedName>
    <definedName name="Elast_welfare_empl">#REF!</definedName>
    <definedName name="Elast_welfare_unemp">#REF!</definedName>
    <definedName name="employ_level">#REF!</definedName>
    <definedName name="Employment_and_Support_Allowance_CPI">#REF!</definedName>
    <definedName name="EQPR_base">#REF!</definedName>
    <definedName name="EQPR_change">#REF!</definedName>
    <definedName name="EQPR_change_lag1">#REF!</definedName>
    <definedName name="EQPR_scenario">#REF!</definedName>
    <definedName name="eqpr_table32">#REF!</definedName>
    <definedName name="erwer">#REF!</definedName>
    <definedName name="ESA_idiosyncratic">#REF!</definedName>
    <definedName name="ETLFS_base">#REF!</definedName>
    <definedName name="ETLFS_change">#REF!</definedName>
    <definedName name="ETLFS_growth_base">#REF!</definedName>
    <definedName name="ETLFS_growth_scenario">#REF!</definedName>
    <definedName name="ETLFS_scenario">#REF!</definedName>
    <definedName name="etlfs_table32">#REF!</definedName>
    <definedName name="Ev">#REF!</definedName>
    <definedName name="Excess_fares">#REF!</definedName>
    <definedName name="exch_rate">#REF!</definedName>
    <definedName name="ExtraProfiles" hidden="1">#REF!</definedName>
    <definedName name="ExtraProfiless" hidden="1">#REF!</definedName>
    <definedName name="f" hidden="1">#REF!</definedName>
    <definedName name="FDDD" localSheetId="1" hidden="1">{#N/A,#N/A,FALSE,"TMCOMP96";#N/A,#N/A,FALSE,"MAT96";#N/A,#N/A,FALSE,"FANDA96";#N/A,#N/A,FALSE,"INTRAN96";#N/A,#N/A,FALSE,"NAA9697";#N/A,#N/A,FALSE,"ECWEBB";#N/A,#N/A,FALSE,"MFT96";#N/A,#N/A,FALSE,"CTrecon"}</definedName>
    <definedName name="FDDD" localSheetId="2" hidden="1">{#N/A,#N/A,FALSE,"TMCOMP96";#N/A,#N/A,FALSE,"MAT96";#N/A,#N/A,FALSE,"FANDA96";#N/A,#N/A,FALSE,"INTRAN96";#N/A,#N/A,FALSE,"NAA9697";#N/A,#N/A,FALSE,"ECWEBB";#N/A,#N/A,FALSE,"MFT96";#N/A,#N/A,FALSE,"CTrecon"}</definedName>
    <definedName name="FDDD" hidden="1">{#N/A,#N/A,FALSE,"TMCOMP96";#N/A,#N/A,FALSE,"MAT96";#N/A,#N/A,FALSE,"FANDA96";#N/A,#N/A,FALSE,"INTRAN96";#N/A,#N/A,FALSE,"NAA9697";#N/A,#N/A,FALSE,"ECWEBB";#N/A,#N/A,FALSE,"MFT96";#N/A,#N/A,FALSE,"CTrecon"}</definedName>
    <definedName name="fdgfgfd" localSheetId="1" hidden="1">{#N/A,#N/A,FALSE,"TMCOMP96";#N/A,#N/A,FALSE,"MAT96";#N/A,#N/A,FALSE,"FANDA96";#N/A,#N/A,FALSE,"INTRAN96";#N/A,#N/A,FALSE,"NAA9697";#N/A,#N/A,FALSE,"ECWEBB";#N/A,#N/A,FALSE,"MFT96";#N/A,#N/A,FALSE,"CTrecon"}</definedName>
    <definedName name="fdgfgfd" localSheetId="2"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hidden="1">#REF!</definedName>
    <definedName name="FEB">#REF!</definedName>
    <definedName name="FEB_2012">#REF!</definedName>
    <definedName name="fefe">#REF!</definedName>
    <definedName name="fffffffff" localSheetId="1" hidden="1">{#N/A,#N/A,FALSE,"CGBR95C"}</definedName>
    <definedName name="fffffffff" localSheetId="2" hidden="1">{#N/A,#N/A,FALSE,"CGBR95C"}</definedName>
    <definedName name="fffffffff" hidden="1">{#N/A,#N/A,FALSE,"CGBR95C"}</definedName>
    <definedName name="fg" localSheetId="1" hidden="1">{#N/A,#N/A,FALSE,"TMCOMP96";#N/A,#N/A,FALSE,"MAT96";#N/A,#N/A,FALSE,"FANDA96";#N/A,#N/A,FALSE,"INTRAN96";#N/A,#N/A,FALSE,"NAA9697";#N/A,#N/A,FALSE,"ECWEBB";#N/A,#N/A,FALSE,"MFT96";#N/A,#N/A,FALSE,"CTrecon"}</definedName>
    <definedName name="fg" localSheetId="2"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dd" localSheetId="1" hidden="1">{#N/A,#N/A,FALSE,"TMCOMP96";#N/A,#N/A,FALSE,"MAT96";#N/A,#N/A,FALSE,"FANDA96";#N/A,#N/A,FALSE,"INTRAN96";#N/A,#N/A,FALSE,"NAA9697";#N/A,#N/A,FALSE,"ECWEBB";#N/A,#N/A,FALSE,"MFT96";#N/A,#N/A,FALSE,"CTrecon"}</definedName>
    <definedName name="fgdd" localSheetId="2"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dgd" localSheetId="1" hidden="1">{#N/A,#N/A,FALSE,"TMCOMP96";#N/A,#N/A,FALSE,"MAT96";#N/A,#N/A,FALSE,"FANDA96";#N/A,#N/A,FALSE,"INTRAN96";#N/A,#N/A,FALSE,"NAA9697";#N/A,#N/A,FALSE,"ECWEBB";#N/A,#N/A,FALSE,"MFT96";#N/A,#N/A,FALSE,"CTrecon"}</definedName>
    <definedName name="fgdgd" localSheetId="2" hidden="1">{#N/A,#N/A,FALSE,"TMCOMP96";#N/A,#N/A,FALSE,"MAT96";#N/A,#N/A,FALSE,"FANDA96";#N/A,#N/A,FALSE,"INTRAN96";#N/A,#N/A,FALSE,"NAA9697";#N/A,#N/A,FALSE,"ECWEBB";#N/A,#N/A,FALSE,"MFT96";#N/A,#N/A,FALSE,"CTrecon"}</definedName>
    <definedName name="fgdgd" hidden="1">{#N/A,#N/A,FALSE,"TMCOMP96";#N/A,#N/A,FALSE,"MAT96";#N/A,#N/A,FALSE,"FANDA96";#N/A,#N/A,FALSE,"INTRAN96";#N/A,#N/A,FALSE,"NAA9697";#N/A,#N/A,FALSE,"ECWEBB";#N/A,#N/A,FALSE,"MFT96";#N/A,#N/A,FALSE,"CTrecon"}</definedName>
    <definedName name="fgfd" localSheetId="1"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localSheetId="1" hidden="1">{#N/A,#N/A,FALSE,"TMCOMP96";#N/A,#N/A,FALSE,"MAT96";#N/A,#N/A,FALSE,"FANDA96";#N/A,#N/A,FALSE,"INTRAN96";#N/A,#N/A,FALSE,"NAA9697";#N/A,#N/A,FALSE,"ECWEBB";#N/A,#N/A,FALSE,"MFT96";#N/A,#N/A,FALSE,"CTrecon"}</definedName>
    <definedName name="fgg" localSheetId="2"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#REF!</definedName>
    <definedName name="fghfgh" localSheetId="1" hidden="1">{#N/A,#N/A,FALSE,"TMCOMP96";#N/A,#N/A,FALSE,"MAT96";#N/A,#N/A,FALSE,"FANDA96";#N/A,#N/A,FALSE,"INTRAN96";#N/A,#N/A,FALSE,"NAA9697";#N/A,#N/A,FALSE,"ECWEBB";#N/A,#N/A,FALSE,"MFT96";#N/A,#N/A,FALSE,"CTrecon"}</definedName>
    <definedName name="fghfgh" localSheetId="2" hidden="1">{#N/A,#N/A,FALSE,"TMCOMP96";#N/A,#N/A,FALSE,"MAT96";#N/A,#N/A,FALSE,"FANDA96";#N/A,#N/A,FALSE,"INTRAN96";#N/A,#N/A,FALSE,"NAA9697";#N/A,#N/A,FALSE,"ECWEBB";#N/A,#N/A,FALSE,"MFT96";#N/A,#N/A,FALSE,"CTrecon"}</definedName>
    <definedName name="fghfgh" hidden="1">{#N/A,#N/A,FALSE,"TMCOMP96";#N/A,#N/A,FALSE,"MAT96";#N/A,#N/A,FALSE,"FANDA96";#N/A,#N/A,FALSE,"INTRAN96";#N/A,#N/A,FALSE,"NAA9697";#N/A,#N/A,FALSE,"ECWEBB";#N/A,#N/A,FALSE,"MFT96";#N/A,#N/A,FALSE,"CTrecon"}</definedName>
    <definedName name="fhg" hidden="1">#REF!</definedName>
    <definedName name="First_3C">#REF!</definedName>
    <definedName name="Fiscal_year_period">#REF!</definedName>
    <definedName name="fiscalevent">#REF!</definedName>
    <definedName name="fiscalevent2">#REF!</definedName>
    <definedName name="Fnc_Qtr">#REF!</definedName>
    <definedName name="Fnc_Year">#REF!</definedName>
    <definedName name="Forecast">#REF!</definedName>
    <definedName name="ForecastColumn">#REF!</definedName>
    <definedName name="ForecastRow">#REF!</definedName>
    <definedName name="Foreign_travel">#REF!</definedName>
    <definedName name="formBT">#REF!</definedName>
    <definedName name="Fornote">#REF!</definedName>
    <definedName name="FP">#REF!</definedName>
    <definedName name="fsdfsdfs">#REF!</definedName>
    <definedName name="FUEL_DUTY_gdpm">#REF!</definedName>
    <definedName name="Fuel_Duty_Idiosyncratic_Effects">#REF!</definedName>
    <definedName name="FUEL_DUTY_pbrent">#REF!</definedName>
    <definedName name="FUEL_DUTY_pr">#REF!</definedName>
    <definedName name="fyu" hidden="1">#REF!</definedName>
    <definedName name="g" hidden="1">#REF!</definedName>
    <definedName name="gap_table1">#REF!</definedName>
    <definedName name="GDPM_base">#REF!</definedName>
    <definedName name="GDPM_change">#REF!</definedName>
    <definedName name="GDPM_scenario">#REF!</definedName>
    <definedName name="gdpm_table32">#REF!</definedName>
    <definedName name="General_CDEL">OFFSET(#REF!,0,0,MAX(#REF!)-1,1)</definedName>
    <definedName name="General_RDEL">OFFSET(#REF!,0,0,MAX(#REF!)-1,1)</definedName>
    <definedName name="gf" hidden="1">#REF!</definedName>
    <definedName name="gfd" hidden="1">#REF!</definedName>
    <definedName name="gg" hidden="1">#REF!</definedName>
    <definedName name="gggg">#REF!</definedName>
    <definedName name="gh">#REF!</definedName>
    <definedName name="ghdfdfgdfg" hidden="1">#REF!</definedName>
    <definedName name="ghj" localSheetId="1" hidden="1">{#N/A,#N/A,FALSE,"TMCOMP96";#N/A,#N/A,FALSE,"MAT96";#N/A,#N/A,FALSE,"FANDA96";#N/A,#N/A,FALSE,"INTRAN96";#N/A,#N/A,FALSE,"NAA9697";#N/A,#N/A,FALSE,"ECWEBB";#N/A,#N/A,FALSE,"MFT96";#N/A,#N/A,FALSE,"CTrecon"}</definedName>
    <definedName name="ghj" localSheetId="2"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PS_Fees">#REF!</definedName>
    <definedName name="Grade">#REF!</definedName>
    <definedName name="GRAPH">#REF!</definedName>
    <definedName name="GRAPHS">#REF!</definedName>
    <definedName name="Growth">#REF!</definedName>
    <definedName name="GS">#REF!</definedName>
    <definedName name="H" hidden="1">#REF!</definedName>
    <definedName name="hag">#REF!</definedName>
    <definedName name="Head">#REF!</definedName>
    <definedName name="Header">#REF!</definedName>
    <definedName name="Heads">#REF!</definedName>
    <definedName name="hfrse4" localSheetId="1" hidden="1">{#N/A,#N/A,FALSE,"TMCOMP96";#N/A,#N/A,FALSE,"MAT96";#N/A,#N/A,FALSE,"FANDA96";#N/A,#N/A,FALSE,"INTRAN96";#N/A,#N/A,FALSE,"NAA9697";#N/A,#N/A,FALSE,"ECWEBB";#N/A,#N/A,FALSE,"MFT96";#N/A,#N/A,FALSE,"CTrecon"}</definedName>
    <definedName name="hfrse4" localSheetId="2" hidden="1">{#N/A,#N/A,FALSE,"TMCOMP96";#N/A,#N/A,FALSE,"MAT96";#N/A,#N/A,FALSE,"FANDA96";#N/A,#N/A,FALSE,"INTRAN96";#N/A,#N/A,FALSE,"NAA9697";#N/A,#N/A,FALSE,"ECWEBB";#N/A,#N/A,FALSE,"MFT96";#N/A,#N/A,FALSE,"CTrecon"}</definedName>
    <definedName name="hfrse4" hidden="1">{#N/A,#N/A,FALSE,"TMCOMP96";#N/A,#N/A,FALSE,"MAT96";#N/A,#N/A,FALSE,"FANDA96";#N/A,#N/A,FALSE,"INTRAN96";#N/A,#N/A,FALSE,"NAA9697";#N/A,#N/A,FALSE,"ECWEBB";#N/A,#N/A,FALSE,"MFT96";#N/A,#N/A,FALSE,"CTrecon"}</definedName>
    <definedName name="hguj" localSheetId="1" hidden="1">{#N/A,#N/A,FALSE,"TMCOMP96";#N/A,#N/A,FALSE,"MAT96";#N/A,#N/A,FALSE,"FANDA96";#N/A,#N/A,FALSE,"INTRAN96";#N/A,#N/A,FALSE,"NAA9697";#N/A,#N/A,FALSE,"ECWEBB";#N/A,#N/A,FALSE,"MFT96";#N/A,#N/A,FALSE,"CTrecon"}</definedName>
    <definedName name="hguj" localSheetId="2" hidden="1">{#N/A,#N/A,FALSE,"TMCOMP96";#N/A,#N/A,FALSE,"MAT96";#N/A,#N/A,FALSE,"FANDA96";#N/A,#N/A,FALSE,"INTRAN96";#N/A,#N/A,FALSE,"NAA9697";#N/A,#N/A,FALSE,"ECWEBB";#N/A,#N/A,FALSE,"MFT96";#N/A,#N/A,FALSE,"CTrecon"}</definedName>
    <definedName name="hguj" hidden="1">{#N/A,#N/A,FALSE,"TMCOMP96";#N/A,#N/A,FALSE,"MAT96";#N/A,#N/A,FALSE,"FANDA96";#N/A,#N/A,FALSE,"INTRAN96";#N/A,#N/A,FALSE,"NAA9697";#N/A,#N/A,FALSE,"ECWEBB";#N/A,#N/A,FALSE,"MFT96";#N/A,#N/A,FALSE,"CTrecon"}</definedName>
    <definedName name="hh" hidden="1">#REF!</definedName>
    <definedName name="hhhhhhh" localSheetId="1" hidden="1">{#N/A,#N/A,FALSE,"CGBR95C"}</definedName>
    <definedName name="hhhhhhh" localSheetId="2" hidden="1">{#N/A,#N/A,FALSE,"CGBR95C"}</definedName>
    <definedName name="hhhhhhh" hidden="1">{#N/A,#N/A,FALSE,"CGBR95C"}</definedName>
    <definedName name="HMRC_WELFARE___19_20_cpi">#REF!</definedName>
    <definedName name="HMRC_WELFARE__18_19_cpi">#REF!</definedName>
    <definedName name="HMRC_Welfare_Idiosyncratic_Effects">#REF!</definedName>
    <definedName name="HoD">#REF!</definedName>
    <definedName name="Hor">#REF!</definedName>
    <definedName name="Horizontal">#REF!</definedName>
    <definedName name="HSC_EARN">#REF!</definedName>
    <definedName name="HSC_EMPLOY">#REF!</definedName>
    <definedName name="HSC_Levy">#REF!</definedName>
    <definedName name="HTML_CodePage" hidden="1">1</definedName>
    <definedName name="HTML_Control" localSheetId="1" hidden="1">{"'Claimants'!$B$2:$E$38"}</definedName>
    <definedName name="HTML_Control" localSheetId="2" hidden="1">{"'Claimants'!$B$2:$E$38"}</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hvbmvbm">#REF!</definedName>
    <definedName name="i" hidden="1">#REF!</definedName>
    <definedName name="IDK" hidden="1">#REF!</definedName>
    <definedName name="IF_base">#REF!</definedName>
    <definedName name="IF_change">#REF!</definedName>
    <definedName name="IF_scenario">#REF!</definedName>
    <definedName name="if_table6">#REF!</definedName>
    <definedName name="IHT_aph">#REF!</definedName>
    <definedName name="IHT_eqpr">#REF!</definedName>
    <definedName name="IHT_Idiosyncratic_Effects">#REF!</definedName>
    <definedName name="ilgupPbr">#REF!</definedName>
    <definedName name="imf" hidden="1">#REF!</definedName>
    <definedName name="ImpProb">#REF!</definedName>
    <definedName name="Inflation_cap_base">#REF!</definedName>
    <definedName name="Inflation_cap_scenario">#REF!</definedName>
    <definedName name="initial">#REF!</definedName>
    <definedName name="INSIDEAEF">#REF!</definedName>
    <definedName name="INTEREST_AND_DIVIDENDS_r">#REF!</definedName>
    <definedName name="Interest_Div__Idiosyncratic_Effects">#REF!</definedName>
    <definedName name="intid">#REF!</definedName>
    <definedName name="IPT_eqpr">#REF!</definedName>
    <definedName name="IPT_Idiosyncratic_Effects">#REF!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tar">#REF!</definedName>
    <definedName name="j" hidden="1">#REF!</definedName>
    <definedName name="JAN">#REF!</definedName>
    <definedName name="JAN_2012">#REF!</definedName>
    <definedName name="jhj" localSheetId="1" hidden="1">{#N/A,#N/A,FALSE,"TMCOMP96";#N/A,#N/A,FALSE,"MAT96";#N/A,#N/A,FALSE,"FANDA96";#N/A,#N/A,FALSE,"INTRAN96";#N/A,#N/A,FALSE,"NAA9697";#N/A,#N/A,FALSE,"ECWEBB";#N/A,#N/A,FALSE,"MFT96";#N/A,#N/A,FALSE,"CTrecon"}</definedName>
    <definedName name="jhj" localSheetId="2" hidden="1">{#N/A,#N/A,FALSE,"TMCOMP96";#N/A,#N/A,FALSE,"MAT96";#N/A,#N/A,FALSE,"FANDA96";#N/A,#N/A,FALSE,"INTRAN96";#N/A,#N/A,FALSE,"NAA9697";#N/A,#N/A,FALSE,"ECWEBB";#N/A,#N/A,FALSE,"MFT96";#N/A,#N/A,FALSE,"CTrecon"}</definedName>
    <definedName name="jhj" hidden="1">{#N/A,#N/A,FALSE,"TMCOMP96";#N/A,#N/A,FALSE,"MAT96";#N/A,#N/A,FALSE,"FANDA96";#N/A,#N/A,FALSE,"INTRAN96";#N/A,#N/A,FALSE,"NAA9697";#N/A,#N/A,FALSE,"ECWEBB";#N/A,#N/A,FALSE,"MFT96";#N/A,#N/A,FALSE,"CTrecon"}</definedName>
    <definedName name="jhkgh" localSheetId="1"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1"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jj" localSheetId="1" hidden="1">{#N/A,#N/A,FALSE,"TMCOMP96";#N/A,#N/A,FALSE,"MAT96";#N/A,#N/A,FALSE,"FANDA96";#N/A,#N/A,FALSE,"INTRAN96";#N/A,#N/A,FALSE,"NAA9697";#N/A,#N/A,FALSE,"ECWEBB";#N/A,#N/A,FALSE,"MFT96";#N/A,#N/A,FALSE,"CTrecon"}</definedName>
    <definedName name="jjj" localSheetId="2" hidden="1">{#N/A,#N/A,FALSE,"TMCOMP96";#N/A,#N/A,FALSE,"MAT96";#N/A,#N/A,FALSE,"FANDA96";#N/A,#N/A,FALSE,"INTRAN96";#N/A,#N/A,FALSE,"NAA9697";#N/A,#N/A,FALSE,"ECWEBB";#N/A,#N/A,FALSE,"MFT96";#N/A,#N/A,FALSE,"CTrecon"}</definedName>
    <definedName name="jjj" hidden="1">{#N/A,#N/A,FALSE,"TMCOMP96";#N/A,#N/A,FALSE,"MAT96";#N/A,#N/A,FALSE,"FANDA96";#N/A,#N/A,FALSE,"INTRAN96";#N/A,#N/A,FALSE,"NAA9697";#N/A,#N/A,FALSE,"ECWEBB";#N/A,#N/A,FALSE,"MFT96";#N/A,#N/A,FALSE,"CTrecon"}</definedName>
    <definedName name="jkyuh" localSheetId="1" hidden="1">{#N/A,#N/A,FALSE,"TMCOMP96";#N/A,#N/A,FALSE,"MAT96";#N/A,#N/A,FALSE,"FANDA96";#N/A,#N/A,FALSE,"INTRAN96";#N/A,#N/A,FALSE,"NAA9697";#N/A,#N/A,FALSE,"ECWEBB";#N/A,#N/A,FALSE,"MFT96";#N/A,#N/A,FALSE,"CTrecon"}</definedName>
    <definedName name="jkyuh" localSheetId="2" hidden="1">{#N/A,#N/A,FALSE,"TMCOMP96";#N/A,#N/A,FALSE,"MAT96";#N/A,#N/A,FALSE,"FANDA96";#N/A,#N/A,FALSE,"INTRAN96";#N/A,#N/A,FALSE,"NAA9697";#N/A,#N/A,FALSE,"ECWEBB";#N/A,#N/A,FALSE,"MFT96";#N/A,#N/A,FALSE,"CTrecon"}</definedName>
    <definedName name="jkyuh" hidden="1">{#N/A,#N/A,FALSE,"TMCOMP96";#N/A,#N/A,FALSE,"MAT96";#N/A,#N/A,FALSE,"FANDA96";#N/A,#N/A,FALSE,"INTRAN96";#N/A,#N/A,FALSE,"NAA9697";#N/A,#N/A,FALSE,"ECWEBB";#N/A,#N/A,FALSE,"MFT96";#N/A,#N/A,FALSE,"CTrecon"}</definedName>
    <definedName name="Job_Type">#REF!</definedName>
    <definedName name="JUL_2012">#REF!</definedName>
    <definedName name="JUL_2013">#REF!</definedName>
    <definedName name="JULY">#REF!</definedName>
    <definedName name="JULY2">#REF!</definedName>
    <definedName name="JUN_2012">#REF!</definedName>
    <definedName name="JUN_2013">#REF!</definedName>
    <definedName name="JUNE">#REF!</definedName>
    <definedName name="JUNE2">#REF!</definedName>
    <definedName name="jyuhj" localSheetId="1" hidden="1">{#N/A,#N/A,FALSE,"TMCOMP96";#N/A,#N/A,FALSE,"MAT96";#N/A,#N/A,FALSE,"FANDA96";#N/A,#N/A,FALSE,"INTRAN96";#N/A,#N/A,FALSE,"NAA9697";#N/A,#N/A,FALSE,"ECWEBB";#N/A,#N/A,FALSE,"MFT96";#N/A,#N/A,FALSE,"CTrecon"}</definedName>
    <definedName name="jyuhj" localSheetId="2" hidden="1">{#N/A,#N/A,FALSE,"TMCOMP96";#N/A,#N/A,FALSE,"MAT96";#N/A,#N/A,FALSE,"FANDA96";#N/A,#N/A,FALSE,"INTRAN96";#N/A,#N/A,FALSE,"NAA9697";#N/A,#N/A,FALSE,"ECWEBB";#N/A,#N/A,FALSE,"MFT96";#N/A,#N/A,FALSE,"CTrecon"}</definedName>
    <definedName name="jyuhj" hidden="1">{#N/A,#N/A,FALSE,"TMCOMP96";#N/A,#N/A,FALSE,"MAT96";#N/A,#N/A,FALSE,"FANDA96";#N/A,#N/A,FALSE,"INTRAN96";#N/A,#N/A,FALSE,"NAA9697";#N/A,#N/A,FALSE,"ECWEBB";#N/A,#N/A,FALSE,"MFT96";#N/A,#N/A,FALSE,"CTrecon"}</definedName>
    <definedName name="k" hidden="1">#REF!</definedName>
    <definedName name="Key">#REF!</definedName>
    <definedName name="kkk" hidden="1">#REF!</definedName>
    <definedName name="koko">#REF!</definedName>
    <definedName name="l" hidden="1">#REF!</definedName>
    <definedName name="LA_List">#REF!</definedName>
    <definedName name="Last_3C">#REF!</definedName>
    <definedName name="lease">#REF!</definedName>
    <definedName name="lll" hidden="1">#REF!</definedName>
    <definedName name="LoBDATA">#REF!</definedName>
    <definedName name="Location">#REF!</definedName>
    <definedName name="MAR_2012">#REF!</definedName>
    <definedName name="MARCH">#REF!</definedName>
    <definedName name="MARCH2">#REF!</definedName>
    <definedName name="Matrix">#REF!</definedName>
    <definedName name="MAY">#REF!</definedName>
    <definedName name="MAY_2012">#REF!</definedName>
    <definedName name="MAY_2013">#REF!</definedName>
    <definedName name="MGDPNSA_base">#REF!</definedName>
    <definedName name="MGDPNSA_change">#REF!</definedName>
    <definedName name="MGDPNSA_scenario">#REF!</definedName>
    <definedName name="mgdpnsa_table32">#REF!</definedName>
    <definedName name="MI_base">#REF!</definedName>
    <definedName name="MI_change_lag1">#REF!</definedName>
    <definedName name="MI_scenario">#REF!</definedName>
    <definedName name="mi_table32">#REF!</definedName>
    <definedName name="Migration">#REF!</definedName>
    <definedName name="Mileage">#REF!</definedName>
    <definedName name="mine" localSheetId="1" hidden="1">{#N/A,#N/A,FALSE,"CGBR95C"}</definedName>
    <definedName name="mine" localSheetId="2" hidden="1">{#N/A,#N/A,FALSE,"CGBR95C"}</definedName>
    <definedName name="mine" hidden="1">{#N/A,#N/A,FALSE,"CGBR95C"}</definedName>
    <definedName name="mmm" hidden="1">#REF!</definedName>
    <definedName name="Month">#REF!</definedName>
    <definedName name="Months">#REF!</definedName>
    <definedName name="MonthVL">#REF!</definedName>
    <definedName name="myNamedRange">#REF!</definedName>
    <definedName name="n" localSheetId="1" hidden="1">{#N/A,#N/A,FALSE,"TMCOMP96";#N/A,#N/A,FALSE,"MAT96";#N/A,#N/A,FALSE,"FANDA96";#N/A,#N/A,FALSE,"INTRAN96";#N/A,#N/A,FALSE,"NAA9697";#N/A,#N/A,FALSE,"ECWEBB";#N/A,#N/A,FALSE,"MFT96";#N/A,#N/A,FALSE,"CTrecon"}</definedName>
    <definedName name="n" localSheetId="2" hidden="1">{#N/A,#N/A,FALSE,"TMCOMP96";#N/A,#N/A,FALSE,"MAT96";#N/A,#N/A,FALSE,"FANDA96";#N/A,#N/A,FALSE,"INTRAN96";#N/A,#N/A,FALSE,"NAA9697";#N/A,#N/A,FALSE,"ECWEBB";#N/A,#N/A,FALSE,"MFT96";#N/A,#N/A,FALSE,"CTrecon"}</definedName>
    <definedName name="n" hidden="1">{#N/A,#N/A,FALSE,"TMCOMP96";#N/A,#N/A,FALSE,"MAT96";#N/A,#N/A,FALSE,"FANDA96";#N/A,#N/A,FALSE,"INTRAN96";#N/A,#N/A,FALSE,"NAA9697";#N/A,#N/A,FALSE,"ECWEBB";#N/A,#N/A,FALSE,"MFT96";#N/A,#N/A,FALSE,"CTrecon"}</definedName>
    <definedName name="Name">#REF!</definedName>
    <definedName name="Names">#REF!</definedName>
    <definedName name="NEARNONCASH">#REF!</definedName>
    <definedName name="new" hidden="1">#REF!</definedName>
    <definedName name="New_State_Pension_CPI">#REF!</definedName>
    <definedName name="NICS_cpi">#REF!</definedName>
    <definedName name="NICS_Employee_earn">#REF!</definedName>
    <definedName name="NICS_Employee_employ">#REF!</definedName>
    <definedName name="NICs_Employer_earn">#REF!</definedName>
    <definedName name="NICS_Employer_employ">#REF!</definedName>
    <definedName name="NICS_Idiosyncratic_Effects">#REF!</definedName>
    <definedName name="nlfo">#REF!</definedName>
    <definedName name="nlfout">#REF!</definedName>
    <definedName name="nlfp">#REF!</definedName>
    <definedName name="nlfpcout">#REF!</definedName>
    <definedName name="nnn" hidden="1">#REF!</definedName>
    <definedName name="NNSGTP_base">#REF!</definedName>
    <definedName name="NNSGTP_change">#REF!</definedName>
    <definedName name="NNSGTP_change_lag1">#REF!</definedName>
    <definedName name="NNSGTP_scenario">#REF!</definedName>
    <definedName name="nnsgtp_table32">#REF!</definedName>
    <definedName name="nnsgva_table30">#REF!</definedName>
    <definedName name="NOCONFLICT" localSheetId="1" hidden="1">{#N/A,#N/A,FALSE,"TMCOMP96";#N/A,#N/A,FALSE,"MAT96";#N/A,#N/A,FALSE,"FANDA96";#N/A,#N/A,FALSE,"INTRAN96";#N/A,#N/A,FALSE,"NAA9697";#N/A,#N/A,FALSE,"ECWEBB";#N/A,#N/A,FALSE,"MFT96";#N/A,#N/A,FALSE,"CTrecon"}</definedName>
    <definedName name="NOCONFLICT" localSheetId="2" hidden="1">{#N/A,#N/A,FALSE,"TMCOMP96";#N/A,#N/A,FALSE,"MAT96";#N/A,#N/A,FALSE,"FANDA96";#N/A,#N/A,FALSE,"INTRAN96";#N/A,#N/A,FALSE,"NAA9697";#N/A,#N/A,FALSE,"ECWEBB";#N/A,#N/A,FALSE,"MFT96";#N/A,#N/A,FALSE,"CTrecon"}</definedName>
    <definedName name="NOCONFLICT" hidden="1">{#N/A,#N/A,FALSE,"TMCOMP96";#N/A,#N/A,FALSE,"MAT96";#N/A,#N/A,FALSE,"FANDA96";#N/A,#N/A,FALSE,"INTRAN96";#N/A,#N/A,FALSE,"NAA9697";#N/A,#N/A,FALSE,"ECWEBB";#N/A,#N/A,FALSE,"MFT96";#N/A,#N/A,FALSE,"CTrecon"}</definedName>
    <definedName name="Nom">#REF!</definedName>
    <definedName name="Nominal">#REF!</definedName>
    <definedName name="Nominals">#REF!</definedName>
    <definedName name="Not_being_used">#REF!</definedName>
    <definedName name="NOV">#REF!</definedName>
    <definedName name="NOV_2012">#REF!</definedName>
    <definedName name="Number">#REF!,#REF!,#REF!,#REF!,#REF!,#REF!,#REF!,#REF!,#REF!,#REF!,#REF!,#REF!</definedName>
    <definedName name="OCT">#REF!</definedName>
    <definedName name="OCT_2012">#REF!</definedName>
    <definedName name="OCT_2013">#REF!</definedName>
    <definedName name="Offshore_CT_Idiosyncratic_Effects">#REF!</definedName>
    <definedName name="OFFSHORE_CT_pbrent">#REF!</definedName>
    <definedName name="OFFSHORE_CT_RXD">#REF!</definedName>
    <definedName name="ONS_NAA">#REF!</definedName>
    <definedName name="Onshore_CT_Idiosyncratic_Effects">#REF!</definedName>
    <definedName name="oooo" hidden="1">#REF!</definedName>
    <definedName name="Option2" localSheetId="1" hidden="1">{#N/A,#N/A,FALSE,"TMCOMP96";#N/A,#N/A,FALSE,"MAT96";#N/A,#N/A,FALSE,"FANDA96";#N/A,#N/A,FALSE,"INTRAN96";#N/A,#N/A,FALSE,"NAA9697";#N/A,#N/A,FALSE,"ECWEBB";#N/A,#N/A,FALSE,"MFT96";#N/A,#N/A,FALSE,"CTrecon"}</definedName>
    <definedName name="Option2" localSheetId="2"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Oth_COINS_data">#REF!</definedName>
    <definedName name="Other_CPI">#REF!</definedName>
    <definedName name="Other_Earnings">#REF!</definedName>
    <definedName name="Other_TL">#REF!</definedName>
    <definedName name="oto">#REF!</definedName>
    <definedName name="otout">#REF!</definedName>
    <definedName name="otp">#REF!</definedName>
    <definedName name="OUTSIDEAEF">#REF!</definedName>
    <definedName name="OUTTURN">#REF!</definedName>
    <definedName name="PAT">#REF!</definedName>
    <definedName name="PAYE_cpi">#REF!</definedName>
    <definedName name="PAYE_earn">#REF!</definedName>
    <definedName name="PAYE_employ">#REF!</definedName>
    <definedName name="PAYE_Idiosyncratic_Effects">#REF!</definedName>
    <definedName name="PBRENT_base">#REF!</definedName>
    <definedName name="PBRENT_change">#REF!</definedName>
    <definedName name="PBRENT_scenario">#REF!</definedName>
    <definedName name="pbrent_table32">#REF!</definedName>
    <definedName name="PCCapDEL">#REF!</definedName>
    <definedName name="PD_base">#REF!</definedName>
    <definedName name="PD_change">#REF!</definedName>
    <definedName name="PD_change_lag1">#REF!</definedName>
    <definedName name="PD_scenario">#REF!</definedName>
    <definedName name="pd_table32">#REF!</definedName>
    <definedName name="PEF_ID">#REF!</definedName>
    <definedName name="Pension_CPI">#REF!</definedName>
    <definedName name="Pensions_earn">#REF!</definedName>
    <definedName name="Pensions_idiosyncratic">#REF!</definedName>
    <definedName name="Pensions_TL">#REF!</definedName>
    <definedName name="Period_Name">#REF!</definedName>
    <definedName name="Personal">#REF!</definedName>
    <definedName name="Personal_Independence_Payment_CPI">#REF!</definedName>
    <definedName name="pgapweight">#REF!</definedName>
    <definedName name="PGDP_base">#REF!</definedName>
    <definedName name="PGDP_scenario">#REF!</definedName>
    <definedName name="pgdp_table11">#REF!</definedName>
    <definedName name="Philippa">#REF!</definedName>
    <definedName name="Pop" hidden="1">#REF!</definedName>
    <definedName name="Population" hidden="1">#REF!</definedName>
    <definedName name="potatoe" localSheetId="1" hidden="1">{#N/A,#N/A,FALSE,"Comp. of IMBEs all bens.  T8";#N/A,#N/A,FALSE,"Comp. of IMBE with provision.T4";#N/A,#N/A,FALSE,"Comp. IMBE with Sep PES.  T6"}</definedName>
    <definedName name="potatoe" localSheetId="2" hidden="1">{#N/A,#N/A,FALSE,"Comp. of IMBEs all bens.  T8";#N/A,#N/A,FALSE,"Comp. of IMBE with provision.T4";#N/A,#N/A,FALSE,"Comp. IMBE with Sep PES.  T6"}</definedName>
    <definedName name="potatoe" hidden="1">{#N/A,#N/A,FALSE,"Comp. of IMBEs all bens.  T8";#N/A,#N/A,FALSE,"Comp. of IMBE with provision.T4";#N/A,#N/A,FALSE,"Comp. IMBE with Sep PES.  T6"}</definedName>
    <definedName name="pp" hidden="1">#REF!</definedName>
    <definedName name="PPbyMonth">#REF!</definedName>
    <definedName name="ppp" hidden="1">#REF!</definedName>
    <definedName name="PR_base">#REF!</definedName>
    <definedName name="pr_index_table10">#REF!</definedName>
    <definedName name="PR_scenario">#REF!</definedName>
    <definedName name="pr_table1">#REF!</definedName>
    <definedName name="Prince">#REF!</definedName>
    <definedName name="PRinflation_base">#REF!</definedName>
    <definedName name="PRinflation_change">#REF!</definedName>
    <definedName name="PRinflation_scenario">#REF!</definedName>
    <definedName name="print">#REF!</definedName>
    <definedName name="PRINT20">#REF!</definedName>
    <definedName name="PRINTA">#REF!</definedName>
    <definedName name="PRINTC">#REF!</definedName>
    <definedName name="Prodtest" hidden="1">#REF!</definedName>
    <definedName name="PROFILE">#REF!</definedName>
    <definedName name="Profiles" hidden="1">#REF!</definedName>
    <definedName name="Projections" hidden="1">#REF!</definedName>
    <definedName name="PS_pensions_CPI">#REF!</definedName>
    <definedName name="PS_pensions_earn">#REF!</definedName>
    <definedName name="PSAT_Area">#REF!</definedName>
    <definedName name="PSAT_date">#REF!</definedName>
    <definedName name="PSAT_Name">#REF!</definedName>
    <definedName name="PSF4CY">#REF!</definedName>
    <definedName name="pstar">#REF!</definedName>
    <definedName name="Pub_Inv_chart" hidden="1">#REF!</definedName>
    <definedName name="public_sector_pensions">#REF!</definedName>
    <definedName name="PUBLIC_SECTOR_PENSIONS_cpi">#REF!</definedName>
    <definedName name="q" hidden="1">#REF!</definedName>
    <definedName name="qqq" hidden="1">#REF!</definedName>
    <definedName name="QtrlyData">#REF!</definedName>
    <definedName name="QUARTER">#REF!</definedName>
    <definedName name="Quarters">#REF!</definedName>
    <definedName name="R_base">#REF!</definedName>
    <definedName name="R_change">#REF!</definedName>
    <definedName name="R_scenario">#REF!</definedName>
    <definedName name="r_table1">#REF!</definedName>
    <definedName name="Rail_Travel">#REF!</definedName>
    <definedName name="ratio">#REF!</definedName>
    <definedName name="RDEL">OFFSET(#REF!,0,0,MAX(#REF!),1)</definedName>
    <definedName name="RDEP_base">#REF!</definedName>
    <definedName name="RDEP_change">#REF!</definedName>
    <definedName name="RDEP_scenario">#REF!</definedName>
    <definedName name="rdep_table32">#REF!</definedName>
    <definedName name="Receipts">OFFSET(#REF!,0,0,MAX(#REF!),1)</definedName>
    <definedName name="ReceiptsColumn">#REF!</definedName>
    <definedName name="ReceiptsRow">#REF!</definedName>
    <definedName name="ReductionTargets">#REF!</definedName>
    <definedName name="REP">#REF!</definedName>
    <definedName name="ResAME">#REF!</definedName>
    <definedName name="RESCAP">#REF!</definedName>
    <definedName name="ResDEL">#REF!</definedName>
    <definedName name="Results" hidden="1">#REF!</definedName>
    <definedName name="Revenue">#REF!</definedName>
    <definedName name="RevenueRaising">#REF!</definedName>
    <definedName name="RGDATA">#REF!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atrix">#REF!</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rng_combo">#REF!</definedName>
    <definedName name="rng_cultivated">#REF!</definedName>
    <definedName name="rng_def_cultivated">#REF!</definedName>
    <definedName name="rng_def_entertainment">#REF!</definedName>
    <definedName name="rng_def_hardware">#REF!</definedName>
    <definedName name="rng_def_landimprovements">#REF!</definedName>
    <definedName name="rng_def_min">#REF!</definedName>
    <definedName name="rng_def_otherbuildings">#REF!</definedName>
    <definedName name="rng_def_othermachinery">#REF!</definedName>
    <definedName name="rng_def_otherstructures">#REF!</definedName>
    <definedName name="rng_def_researchdevelopment">#REF!</definedName>
    <definedName name="rng_def_softdataoa">#REF!</definedName>
    <definedName name="rng_def_softdatap">#REF!</definedName>
    <definedName name="rng_def_telecoms">#REF!</definedName>
    <definedName name="rng_def_transport">#REF!</definedName>
    <definedName name="rng_entertainment">#REF!</definedName>
    <definedName name="rng_gfcf_combo">#REF!</definedName>
    <definedName name="rng_gfcf_cultivated">#REF!</definedName>
    <definedName name="rng_gfcf_entertainment">#REF!</definedName>
    <definedName name="rng_gfcf_hardware">#REF!</definedName>
    <definedName name="rng_gfcf_min">#REF!</definedName>
    <definedName name="rng_gfcf_othermachinery">#REF!</definedName>
    <definedName name="rng_gfcf_researchdevelopment">#REF!</definedName>
    <definedName name="rng_gfcf_softdatacombined">#REF!</definedName>
    <definedName name="rng_gfcf_telecoms">#REF!</definedName>
    <definedName name="rng_gfcf_transport">#REF!</definedName>
    <definedName name="rng_hardware">#REF!</definedName>
    <definedName name="rng_min">#REF!</definedName>
    <definedName name="rng_othermachinery">#REF!</definedName>
    <definedName name="rng_researchdevelopment">#REF!</definedName>
    <definedName name="rng_softdataoa">#REF!</definedName>
    <definedName name="rng_softdatap">#REF!</definedName>
    <definedName name="rng_telecoms">#REF!</definedName>
    <definedName name="rng_transport">#REF!</definedName>
    <definedName name="rng_uc_combo">#REF!</definedName>
    <definedName name="rng_uc_cultivated">#REF!</definedName>
    <definedName name="rng_uc_entertainment">#REF!</definedName>
    <definedName name="rng_uc_hardware">#REF!</definedName>
    <definedName name="rng_uc_min">#REF!</definedName>
    <definedName name="rng_uc_othermachinery">#REF!</definedName>
    <definedName name="rng_uc_researchdevelopment">#REF!</definedName>
    <definedName name="rng_uc_softdataoa">#REF!</definedName>
    <definedName name="rng_uc_softdatap">#REF!</definedName>
    <definedName name="rng_uc_telecoms">#REF!</definedName>
    <definedName name="rng_uc_transport">#REF!</definedName>
    <definedName name="rngTable1">#REF!</definedName>
    <definedName name="rngTable2">#REF!</definedName>
    <definedName name="rngTable20">#REF!</definedName>
    <definedName name="rngTable3">#REF!</definedName>
    <definedName name="rngTable4">#REF!</definedName>
    <definedName name="rngTable5">#REF!</definedName>
    <definedName name="rngTable6">#REF!</definedName>
    <definedName name="rngTable7">#REF!</definedName>
    <definedName name="Round">#REF!</definedName>
    <definedName name="rpi_effect">#REF!</definedName>
    <definedName name="RSXdata">#REF!</definedName>
    <definedName name="rter">#REF!</definedName>
    <definedName name="RXD_base">#REF!</definedName>
    <definedName name="RXD_change">#REF!</definedName>
    <definedName name="RXD_scenario">#REF!</definedName>
    <definedName name="s">#REF!</definedName>
    <definedName name="S20_">#REF!</definedName>
    <definedName name="SA_cpi">#REF!</definedName>
    <definedName name="SA_Idiosyncratic_Effects">#REF!</definedName>
    <definedName name="SA_mi">#REF!</definedName>
    <definedName name="SA_NNSGTP">#REF!</definedName>
    <definedName name="SA_rdep">#REF!</definedName>
    <definedName name="SAPBEXdnldView" hidden="1">"461Z8W8GZ2NCOWL40KSCH2RT2"</definedName>
    <definedName name="SAPBEXsysID" hidden="1">"BWP"</definedName>
    <definedName name="Scen">#REF!</definedName>
    <definedName name="Score">#REF!</definedName>
    <definedName name="sdf" localSheetId="1" hidden="1">{#N/A,#N/A,FALSE,"TMCOMP96";#N/A,#N/A,FALSE,"MAT96";#N/A,#N/A,FALSE,"FANDA96";#N/A,#N/A,FALSE,"INTRAN96";#N/A,#N/A,FALSE,"NAA9697";#N/A,#N/A,FALSE,"ECWEBB";#N/A,#N/A,FALSE,"MFT96";#N/A,#N/A,FALSE,"CTrecon"}</definedName>
    <definedName name="sdf" localSheetId="2"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1"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localSheetId="1" hidden="1">{#N/A,#N/A,FALSE,"TMCOMP96";#N/A,#N/A,FALSE,"MAT96";#N/A,#N/A,FALSE,"FANDA96";#N/A,#N/A,FALSE,"INTRAN96";#N/A,#N/A,FALSE,"NAA9697";#N/A,#N/A,FALSE,"ECWEBB";#N/A,#N/A,FALSE,"MFT96";#N/A,#N/A,FALSE,"CTrecon"}</definedName>
    <definedName name="sdfg" localSheetId="2"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hidden="1">#REF!</definedName>
    <definedName name="sdfgdfg" localSheetId="1" hidden="1">{#N/A,#N/A,FALSE,"TMCOMP96";#N/A,#N/A,FALSE,"MAT96";#N/A,#N/A,FALSE,"FANDA96";#N/A,#N/A,FALSE,"INTRAN96";#N/A,#N/A,FALSE,"NAA9697";#N/A,#N/A,FALSE,"ECWEBB";#N/A,#N/A,FALSE,"MFT96";#N/A,#N/A,FALSE,"CTrecon"}</definedName>
    <definedName name="sdfgdfg" localSheetId="2" hidden="1">{#N/A,#N/A,FALSE,"TMCOMP96";#N/A,#N/A,FALSE,"MAT96";#N/A,#N/A,FALSE,"FANDA96";#N/A,#N/A,FALSE,"INTRAN96";#N/A,#N/A,FALSE,"NAA9697";#N/A,#N/A,FALSE,"ECWEBB";#N/A,#N/A,FALSE,"MFT96";#N/A,#N/A,FALSE,"CTrecon"}</definedName>
    <definedName name="sdfgdfg" hidden="1">{#N/A,#N/A,FALSE,"TMCOMP96";#N/A,#N/A,FALSE,"MAT96";#N/A,#N/A,FALSE,"FANDA96";#N/A,#N/A,FALSE,"INTRAN96";#N/A,#N/A,FALSE,"NAA9697";#N/A,#N/A,FALSE,"ECWEBB";#N/A,#N/A,FALSE,"MFT96";#N/A,#N/A,FALSE,"CTrecon"}</definedName>
    <definedName name="sdfgds" localSheetId="1" hidden="1">{#N/A,#N/A,FALSE,"TMCOMP96";#N/A,#N/A,FALSE,"MAT96";#N/A,#N/A,FALSE,"FANDA96";#N/A,#N/A,FALSE,"INTRAN96";#N/A,#N/A,FALSE,"NAA9697";#N/A,#N/A,FALSE,"ECWEBB";#N/A,#N/A,FALSE,"MFT96";#N/A,#N/A,FALSE,"CTrecon"}</definedName>
    <definedName name="sdfgds" localSheetId="2"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hidden="1">#REF!</definedName>
    <definedName name="sdgshdg" localSheetId="1" hidden="1">{#N/A,#N/A,FALSE,"TMCOMP96";#N/A,#N/A,FALSE,"MAT96";#N/A,#N/A,FALSE,"FANDA96";#N/A,#N/A,FALSE,"INTRAN96";#N/A,#N/A,FALSE,"NAA9697";#N/A,#N/A,FALSE,"ECWEBB";#N/A,#N/A,FALSE,"MFT96";#N/A,#N/A,FALSE,"CTrecon"}</definedName>
    <definedName name="sdgshdg" localSheetId="2" hidden="1">{#N/A,#N/A,FALSE,"TMCOMP96";#N/A,#N/A,FALSE,"MAT96";#N/A,#N/A,FALSE,"FANDA96";#N/A,#N/A,FALSE,"INTRAN96";#N/A,#N/A,FALSE,"NAA9697";#N/A,#N/A,FALSE,"ECWEBB";#N/A,#N/A,FALSE,"MFT96";#N/A,#N/A,FALSE,"CTrecon"}</definedName>
    <definedName name="sdgshdg" hidden="1">{#N/A,#N/A,FALSE,"TMCOMP96";#N/A,#N/A,FALSE,"MAT96";#N/A,#N/A,FALSE,"FANDA96";#N/A,#N/A,FALSE,"INTRAN96";#N/A,#N/A,FALSE,"NAA9697";#N/A,#N/A,FALSE,"ECWEBB";#N/A,#N/A,FALSE,"MFT96";#N/A,#N/A,FALSE,"CTrecon"}</definedName>
    <definedName name="SDLT_aph">#REF!</definedName>
    <definedName name="SDLT_Idiosyncratic_Effects">#REF!</definedName>
    <definedName name="SDLT_pd">#REF!</definedName>
    <definedName name="SEP_2012">#REF!</definedName>
    <definedName name="SEP_2013">#REF!</definedName>
    <definedName name="SEPT">#REF!</definedName>
    <definedName name="SEPT2">#REF!</definedName>
    <definedName name="sfad" localSheetId="1" hidden="1">{#N/A,#N/A,FALSE,"TMCOMP96";#N/A,#N/A,FALSE,"MAT96";#N/A,#N/A,FALSE,"FANDA96";#N/A,#N/A,FALSE,"INTRAN96";#N/A,#N/A,FALSE,"NAA9697";#N/A,#N/A,FALSE,"ECWEBB";#N/A,#N/A,FALSE,"MFT96";#N/A,#N/A,FALSE,"CTrecon"}</definedName>
    <definedName name="sfad" localSheetId="2"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G_data">#REF!</definedName>
    <definedName name="ShadedArea">#REF!,#REF!,#REF!,#REF!,#REF!,#REF!,#REF!,#REF!,#REF!,#REF!</definedName>
    <definedName name="Specialism">#REF!</definedName>
    <definedName name="ssssssss" hidden="1">#REF!</definedName>
    <definedName name="sssssssss" hidden="1">#REF!</definedName>
    <definedName name="STAMPS_eqpr">#REF!</definedName>
    <definedName name="State_Pension_CPI">#REF!</definedName>
    <definedName name="Status_3C">#REF!</definedName>
    <definedName name="Statutory_Maternity_Pay_CPI">#REF!</definedName>
    <definedName name="Statutory_Maternity_Pay_earn">#REF!</definedName>
    <definedName name="STUDENT_LOANS__17_18_pr">#REF!</definedName>
    <definedName name="STUDENT_LOANS__18_19_pr">#REF!</definedName>
    <definedName name="STUDENT_LOANS__19_20_pr">#REF!</definedName>
    <definedName name="STUDENT_LOANS__20_21_pr">#REF!</definedName>
    <definedName name="STUDENT_LOANS__21_22_pr">#REF!</definedName>
    <definedName name="STUDENT_LOANS__22_23_pr">#REF!</definedName>
    <definedName name="STUDENT_LOANS__23_24_pr">#REF!</definedName>
    <definedName name="Student_loans_Idiosyncratic_Effects">#REF!</definedName>
    <definedName name="Subsistence">#REF!</definedName>
    <definedName name="Sumif_count">#REF!</definedName>
    <definedName name="Summary2">#REF!</definedName>
    <definedName name="Supplementary_tables">#REF!</definedName>
    <definedName name="Symbol_3C_0">#REF!</definedName>
    <definedName name="Symbol_3C_1">#REF!</definedName>
    <definedName name="Symbol_3C_2">#REF!</definedName>
    <definedName name="Symbol_3C_3">#REF!</definedName>
    <definedName name="Symbol_3C_4">#REF!</definedName>
    <definedName name="T.10" hidden="1">#REF!</definedName>
    <definedName name="T_S_Other">#REF!</definedName>
    <definedName name="T4.9i" localSheetId="1" hidden="1">{#N/A,#N/A,FALSE,"TMCOMP96";#N/A,#N/A,FALSE,"MAT96";#N/A,#N/A,FALSE,"FANDA96";#N/A,#N/A,FALSE,"INTRAN96";#N/A,#N/A,FALSE,"NAA9697";#N/A,#N/A,FALSE,"ECWEBB";#N/A,#N/A,FALSE,"MFT96";#N/A,#N/A,FALSE,"CTrecon"}</definedName>
    <definedName name="T4.9i" localSheetId="2"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1" hidden="1">{#N/A,#N/A,FALSE,"TMCOMP96";#N/A,#N/A,FALSE,"MAT96";#N/A,#N/A,FALSE,"FANDA96";#N/A,#N/A,FALSE,"INTRAN96";#N/A,#N/A,FALSE,"NAA9697";#N/A,#N/A,FALSE,"ECWEBB";#N/A,#N/A,FALSE,"MFT96";#N/A,#N/A,FALSE,"CTrecon"}</definedName>
    <definedName name="T4.9j" localSheetId="2"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B1">#REF!</definedName>
    <definedName name="TABB2">#REF!</definedName>
    <definedName name="Table">#REF!</definedName>
    <definedName name="Table_17_S">#REF!</definedName>
    <definedName name="Table_GDP">#REF!</definedName>
    <definedName name="TABLEA">#REF!</definedName>
    <definedName name="TABLEB1">#REF!</definedName>
    <definedName name="TABLEF1">#REF!</definedName>
    <definedName name="TAX_CREDITS_CC">#REF!</definedName>
    <definedName name="TAX_CREDITS_earn">#REF!</definedName>
    <definedName name="Team_names">#REF!</definedName>
    <definedName name="testname" hidden="1">#REF!</definedName>
    <definedName name="tg">#REF!</definedName>
    <definedName name="TITLES">#REF!</definedName>
    <definedName name="Tobacco_CPI">#REF!</definedName>
    <definedName name="Tobacco_Idiosyncratic_Effects">#REF!</definedName>
    <definedName name="TOBACCO_pr">#REF!</definedName>
    <definedName name="Today" hidden="1">#REF!</definedName>
    <definedName name="TOTAL">#REF!</definedName>
    <definedName name="Totalx">#REF!</definedName>
    <definedName name="TR_Source">#REF!</definedName>
    <definedName name="TR_Source2">#REF!</definedName>
    <definedName name="tr444444444e" localSheetId="1" hidden="1">{#N/A,#N/A,FALSE,"TMCOMP96";#N/A,#N/A,FALSE,"MAT96";#N/A,#N/A,FALSE,"FANDA96";#N/A,#N/A,FALSE,"INTRAN96";#N/A,#N/A,FALSE,"NAA9697";#N/A,#N/A,FALSE,"ECWEBB";#N/A,#N/A,FALSE,"MFT96";#N/A,#N/A,FALSE,"CTrecon"}</definedName>
    <definedName name="tr444444444e" localSheetId="2" hidden="1">{#N/A,#N/A,FALSE,"TMCOMP96";#N/A,#N/A,FALSE,"MAT96";#N/A,#N/A,FALSE,"FANDA96";#N/A,#N/A,FALSE,"INTRAN96";#N/A,#N/A,FALSE,"NAA9697";#N/A,#N/A,FALSE,"ECWEBB";#N/A,#N/A,FALSE,"MFT96";#N/A,#N/A,FALSE,"CTrecon"}</definedName>
    <definedName name="tr444444444e" hidden="1">{#N/A,#N/A,FALSE,"TMCOMP96";#N/A,#N/A,FALSE,"MAT96";#N/A,#N/A,FALSE,"FANDA96";#N/A,#N/A,FALSE,"INTRAN96";#N/A,#N/A,FALSE,"NAA9697";#N/A,#N/A,FALSE,"ECWEBB";#N/A,#N/A,FALSE,"MFT96";#N/A,#N/A,FALSE,"CTrecon"}</definedName>
    <definedName name="tr44f" localSheetId="1" hidden="1">{#N/A,#N/A,FALSE,"TMCOMP96";#N/A,#N/A,FALSE,"MAT96";#N/A,#N/A,FALSE,"FANDA96";#N/A,#N/A,FALSE,"INTRAN96";#N/A,#N/A,FALSE,"NAA9697";#N/A,#N/A,FALSE,"ECWEBB";#N/A,#N/A,FALSE,"MFT96";#N/A,#N/A,FALSE,"CTrecon"}</definedName>
    <definedName name="tr44f" localSheetId="2" hidden="1">{#N/A,#N/A,FALSE,"TMCOMP96";#N/A,#N/A,FALSE,"MAT96";#N/A,#N/A,FALSE,"FANDA96";#N/A,#N/A,FALSE,"INTRAN96";#N/A,#N/A,FALSE,"NAA9697";#N/A,#N/A,FALSE,"ECWEBB";#N/A,#N/A,FALSE,"MFT96";#N/A,#N/A,FALSE,"CTrecon"}</definedName>
    <definedName name="tr44f" hidden="1">{#N/A,#N/A,FALSE,"TMCOMP96";#N/A,#N/A,FALSE,"MAT96";#N/A,#N/A,FALSE,"FANDA96";#N/A,#N/A,FALSE,"INTRAN96";#N/A,#N/A,FALSE,"NAA9697";#N/A,#N/A,FALSE,"ECWEBB";#N/A,#N/A,FALSE,"MFT96";#N/A,#N/A,FALSE,"CTrecon"}</definedName>
    <definedName name="Transactions2">#REF!</definedName>
    <definedName name="Travel_and_Subsisten">#REF!</definedName>
    <definedName name="Travel_Service_Fees">#REF!</definedName>
    <definedName name="Trend">#REF!</definedName>
    <definedName name="trggh" localSheetId="1" hidden="1">{#N/A,#N/A,FALSE,"TMCOMP96";#N/A,#N/A,FALSE,"MAT96";#N/A,#N/A,FALSE,"FANDA96";#N/A,#N/A,FALSE,"INTRAN96";#N/A,#N/A,FALSE,"NAA9697";#N/A,#N/A,FALSE,"ECWEBB";#N/A,#N/A,FALSE,"MFT96";#N/A,#N/A,FALSE,"CTrecon"}</definedName>
    <definedName name="trggh" localSheetId="2"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rigger">#REF!</definedName>
    <definedName name="Triple_lock_base">#REF!</definedName>
    <definedName name="triple_lock_effect">#REF!</definedName>
    <definedName name="Triple_lock_scenario">#REF!</definedName>
    <definedName name="ttt" hidden="1">#REF!</definedName>
    <definedName name="tttttttttttttttttt" localSheetId="1" hidden="1">{#N/A,#N/A,FALSE,"CGBR95C"}</definedName>
    <definedName name="tttttttttttttttttt" localSheetId="2" hidden="1">{#N/A,#N/A,FALSE,"CGBR95C"}</definedName>
    <definedName name="tttttttttttttttttt" hidden="1">{#N/A,#N/A,FALSE,"CGBR95C"}</definedName>
    <definedName name="U_base">#REF!</definedName>
    <definedName name="U_change">#REF!</definedName>
    <definedName name="U_scenario">#REF!</definedName>
    <definedName name="UC_CPI">#REF!</definedName>
    <definedName name="UC_earn">#REF!</definedName>
    <definedName name="UC_idiosyncratic">#REF!</definedName>
    <definedName name="UC_unemployment">#REF!</definedName>
    <definedName name="ujyhv" localSheetId="1" hidden="1">{#N/A,#N/A,FALSE,"TMCOMP96";#N/A,#N/A,FALSE,"MAT96";#N/A,#N/A,FALSE,"FANDA96";#N/A,#N/A,FALSE,"INTRAN96";#N/A,#N/A,FALSE,"NAA9697";#N/A,#N/A,FALSE,"ECWEBB";#N/A,#N/A,FALSE,"MFT96";#N/A,#N/A,FALSE,"CTrecon"}</definedName>
    <definedName name="ujyhv" localSheetId="2" hidden="1">{#N/A,#N/A,FALSE,"TMCOMP96";#N/A,#N/A,FALSE,"MAT96";#N/A,#N/A,FALSE,"FANDA96";#N/A,#N/A,FALSE,"INTRAN96";#N/A,#N/A,FALSE,"NAA9697";#N/A,#N/A,FALSE,"ECWEBB";#N/A,#N/A,FALSE,"MFT96";#N/A,#N/A,FALSE,"CTrecon"}</definedName>
    <definedName name="ujyhv" hidden="1">{#N/A,#N/A,FALSE,"TMCOMP96";#N/A,#N/A,FALSE,"MAT96";#N/A,#N/A,FALSE,"FANDA96";#N/A,#N/A,FALSE,"INTRAN96";#N/A,#N/A,FALSE,"NAA9697";#N/A,#N/A,FALSE,"ECWEBB";#N/A,#N/A,FALSE,"MFT96";#N/A,#N/A,FALSE,"CTrecon"}</definedName>
    <definedName name="UK_travel">#REF!</definedName>
    <definedName name="ulfs_table1">#REF!</definedName>
    <definedName name="Unemploy_Idiosyncratic_Effects">#REF!</definedName>
    <definedName name="Unused" hidden="1">#REF!</definedName>
    <definedName name="Unused4" hidden="1">#REF!</definedName>
    <definedName name="Unused5" hidden="1">#REF!</definedName>
    <definedName name="Unused7" hidden="1">#REF!</definedName>
    <definedName name="Unussed12" localSheetId="1" hidden="1">{#N/A,#N/A,FALSE,"TMCOMP96";#N/A,#N/A,FALSE,"MAT96";#N/A,#N/A,FALSE,"FANDA96";#N/A,#N/A,FALSE,"INTRAN96";#N/A,#N/A,FALSE,"NAA9697";#N/A,#N/A,FALSE,"ECWEBB";#N/A,#N/A,FALSE,"MFT96";#N/A,#N/A,FALSE,"CTrecon"}</definedName>
    <definedName name="Unussed12" localSheetId="2" hidden="1">{#N/A,#N/A,FALSE,"TMCOMP96";#N/A,#N/A,FALSE,"MAT96";#N/A,#N/A,FALSE,"FANDA96";#N/A,#N/A,FALSE,"INTRAN96";#N/A,#N/A,FALSE,"NAA9697";#N/A,#N/A,FALSE,"ECWEBB";#N/A,#N/A,FALSE,"MFT96";#N/A,#N/A,FALSE,"CTrecon"}</definedName>
    <definedName name="Unussed12" hidden="1">{#N/A,#N/A,FALSE,"TMCOMP96";#N/A,#N/A,FALSE,"MAT96";#N/A,#N/A,FALSE,"FANDA96";#N/A,#N/A,FALSE,"INTRAN96";#N/A,#N/A,FALSE,"NAA9697";#N/A,#N/A,FALSE,"ECWEBB";#N/A,#N/A,FALSE,"MFT96";#N/A,#N/A,FALSE,"CTrecon"}</definedName>
    <definedName name="Unusued11" localSheetId="1" hidden="1">{#N/A,#N/A,FALSE,"TMCOMP96";#N/A,#N/A,FALSE,"MAT96";#N/A,#N/A,FALSE,"FANDA96";#N/A,#N/A,FALSE,"INTRAN96";#N/A,#N/A,FALSE,"NAA9697";#N/A,#N/A,FALSE,"ECWEBB";#N/A,#N/A,FALSE,"MFT96";#N/A,#N/A,FALSE,"CTrecon"}</definedName>
    <definedName name="Unusued11" localSheetId="2"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#REF!</definedName>
    <definedName name="Unusued24" hidden="1">#REF!</definedName>
    <definedName name="Unusued3" hidden="1">#REF!</definedName>
    <definedName name="Unusued5" hidden="1">#REF!</definedName>
    <definedName name="Unusued8" localSheetId="1" hidden="1">{#N/A,#N/A,FALSE,"TMCOMP96";#N/A,#N/A,FALSE,"MAT96";#N/A,#N/A,FALSE,"FANDA96";#N/A,#N/A,FALSE,"INTRAN96";#N/A,#N/A,FALSE,"NAA9697";#N/A,#N/A,FALSE,"ECWEBB";#N/A,#N/A,FALSE,"MFT96";#N/A,#N/A,FALSE,"CTrecon"}</definedName>
    <definedName name="Unusued8" localSheetId="2" hidden="1">{#N/A,#N/A,FALSE,"TMCOMP96";#N/A,#N/A,FALSE,"MAT96";#N/A,#N/A,FALSE,"FANDA96";#N/A,#N/A,FALSE,"INTRAN96";#N/A,#N/A,FALSE,"NAA9697";#N/A,#N/A,FALSE,"ECWEBB";#N/A,#N/A,FALSE,"MFT96";#N/A,#N/A,FALSE,"CTrecon"}</definedName>
    <definedName name="Unusued8" hidden="1">{#N/A,#N/A,FALSE,"TMCOMP96";#N/A,#N/A,FALSE,"MAT96";#N/A,#N/A,FALSE,"FANDA96";#N/A,#N/A,FALSE,"INTRAN96";#N/A,#N/A,FALSE,"NAA9697";#N/A,#N/A,FALSE,"ECWEBB";#N/A,#N/A,FALSE,"MFT96";#N/A,#N/A,FALSE,"CTrecon"}</definedName>
    <definedName name="ValidScores">#REF!</definedName>
    <definedName name="Value">#REF!</definedName>
    <definedName name="VAT_cnom">#REF!</definedName>
    <definedName name="VAT_Idiosyncratic_Effects">#REF!</definedName>
    <definedName name="VAT_MGDPNSA">#REF!</definedName>
    <definedName name="Ver">#REF!</definedName>
    <definedName name="Vertical">#REF!</definedName>
    <definedName name="VlookupColC">#REF!</definedName>
    <definedName name="w" hidden="1">#REF!</definedName>
    <definedName name="werer" localSheetId="1" hidden="1">{#N/A,#N/A,FALSE,"TMCOMP96";#N/A,#N/A,FALSE,"MAT96";#N/A,#N/A,FALSE,"FANDA96";#N/A,#N/A,FALSE,"INTRAN96";#N/A,#N/A,FALSE,"NAA9697";#N/A,#N/A,FALSE,"ECWEBB";#N/A,#N/A,FALSE,"MFT96";#N/A,#N/A,FALSE,"CTrecon"}</definedName>
    <definedName name="werer" localSheetId="2" hidden="1">{#N/A,#N/A,FALSE,"TMCOMP96";#N/A,#N/A,FALSE,"MAT96";#N/A,#N/A,FALSE,"FANDA96";#N/A,#N/A,FALSE,"INTRAN96";#N/A,#N/A,FALSE,"NAA9697";#N/A,#N/A,FALSE,"ECWEBB";#N/A,#N/A,FALSE,"MFT96";#N/A,#N/A,FALSE,"CTrecon"}</definedName>
    <definedName name="werer" hidden="1">{#N/A,#N/A,FALSE,"TMCOMP96";#N/A,#N/A,FALSE,"MAT96";#N/A,#N/A,FALSE,"FANDA96";#N/A,#N/A,FALSE,"INTRAN96";#N/A,#N/A,FALSE,"NAA9697";#N/A,#N/A,FALSE,"ECWEBB";#N/A,#N/A,FALSE,"MFT96";#N/A,#N/A,FALSE,"CTrecon"}</definedName>
    <definedName name="werewrw" localSheetId="1" hidden="1">{#N/A,#N/A,FALSE,"TMCOMP96";#N/A,#N/A,FALSE,"MAT96";#N/A,#N/A,FALSE,"FANDA96";#N/A,#N/A,FALSE,"INTRAN96";#N/A,#N/A,FALSE,"NAA9697";#N/A,#N/A,FALSE,"ECWEBB";#N/A,#N/A,FALSE,"MFT96";#N/A,#N/A,FALSE,"CTrecon"}</definedName>
    <definedName name="werewrw" localSheetId="2"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localSheetId="1" hidden="1">{#N/A,#N/A,FALSE,"TMCOMP96";#N/A,#N/A,FALSE,"MAT96";#N/A,#N/A,FALSE,"FANDA96";#N/A,#N/A,FALSE,"INTRAN96";#N/A,#N/A,FALSE,"NAA9697";#N/A,#N/A,FALSE,"ECWEBB";#N/A,#N/A,FALSE,"MFT96";#N/A,#N/A,FALSE,"CTrecon"}</definedName>
    <definedName name="werw" localSheetId="2"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FP__ETLFS_ESLFS_base">#REF!</definedName>
    <definedName name="WFP__ETLFS_ESLFS_change">#REF!</definedName>
    <definedName name="WFP__ETLFS_ESLFS_growth_base">#REF!</definedName>
    <definedName name="WFP__ETLFS_ESLFS_growth_scenario">#REF!</definedName>
    <definedName name="WFP__ETLFS_ESLFS_scenario">#REF!</definedName>
    <definedName name="wfp_etlfs_eslfs_growth_table1">#REF!</definedName>
    <definedName name="WFP_ETLFS_ESLFS_table12">#REF!</definedName>
    <definedName name="Where_from">#REF!</definedName>
    <definedName name="Working_age_benefits_CPI">#REF!</definedName>
    <definedName name="Working_age_benefits_earn">#REF!</definedName>
    <definedName name="Working_age_benefits_employ">#REF!</definedName>
    <definedName name="Working_age_benefits_idiosyncratic">#REF!</definedName>
    <definedName name="wrn.1._.to._.4._.annexes._.A._.B._.and._.C." localSheetId="1" hidden="1">{#N/A,#N/A,FALSE,"T1 Comparison with last month";#N/A,#N/A,FALSE,"T2 Comparison with Provision";#N/A,#N/A,FALSE,"T3 Comparison with PES";#N/A,#N/A,FALSE,"Table 4 Comparison with DR 1998";#N/A,#N/A,FALSE,"Annex A";#N/A,#N/A,FALSE,"Annex B";#N/A,#N/A,FALSE,"Annex C"}</definedName>
    <definedName name="wrn.1._.to._.4._.annexes._.A._.B._.and._.C." localSheetId="2" hidden="1">{#N/A,#N/A,FALSE,"T1 Comparison with last month";#N/A,#N/A,FALSE,"T2 Comparison with Provision";#N/A,#N/A,FALSE,"T3 Comparison with PES";#N/A,#N/A,FALSE,"Table 4 Comparison with DR 1998";#N/A,#N/A,FALSE,"Annex A";#N/A,#N/A,FALSE,"Annex B";#N/A,#N/A,FALSE,"Annex C"}</definedName>
    <definedName name="wrn.1._.to._.4._.annexes._.A._.B._.and._.C." hidden="1">{#N/A,#N/A,FALSE,"T1 Comparison with last month";#N/A,#N/A,FALSE,"T2 Comparison with Provision";#N/A,#N/A,FALSE,"T3 Comparison with PES";#N/A,#N/A,FALSE,"Table 4 Comparison with DR 1998";#N/A,#N/A,FALSE,"Annex A";#N/A,#N/A,FALSE,"Annex B";#N/A,#N/A,FALSE,"Annex C"}</definedName>
    <definedName name="wrn.1._.to._.4._.annexes._.A._.C._.and._.F." localSheetId="1" hidden="1">{#N/A,#N/A,FALSE,"T1 Comparison with last month";#N/A,#N/A,FALSE,"T2 Comparison with Provision";#N/A,#N/A,FALSE,"T3 Comparison with PES";#N/A,#N/A,FALSE,"Table 4 Comparison with DR 1997";#N/A,#N/A,FALSE,"Annex A";#N/A,#N/A,FALSE,"Annex C";#N/A,#N/A,FALSE,"ANXF"}</definedName>
    <definedName name="wrn.1._.to._.4._.annexes._.A._.C._.and._.F." localSheetId="2" hidden="1">{#N/A,#N/A,FALSE,"T1 Comparison with last month";#N/A,#N/A,FALSE,"T2 Comparison with Provision";#N/A,#N/A,FALSE,"T3 Comparison with PES";#N/A,#N/A,FALSE,"Table 4 Comparison with DR 1997";#N/A,#N/A,FALSE,"Annex A";#N/A,#N/A,FALSE,"Annex C";#N/A,#N/A,FALSE,"ANXF"}</definedName>
    <definedName name="wrn.1._.to._.4._.annexes._.A._.C._.and._.F." hidden="1">{#N/A,#N/A,FALSE,"T1 Comparison with last month";#N/A,#N/A,FALSE,"T2 Comparison with Provision";#N/A,#N/A,FALSE,"T3 Comparison with PES";#N/A,#N/A,FALSE,"Table 4 Comparison with DR 1997";#N/A,#N/A,FALSE,"Annex A";#N/A,#N/A,FALSE,"Annex C";#N/A,#N/A,FALSE,"ANXF"}</definedName>
    <definedName name="wrn.Dint96." localSheetId="1" hidden="1">{"Debt interest",#N/A,FALSE,"DINT96"}</definedName>
    <definedName name="wrn.Dint96." localSheetId="2" hidden="1">{"Debt interest",#N/A,FALSE,"DINT96"}</definedName>
    <definedName name="wrn.Dint96." hidden="1">{"Debt interest",#N/A,FALSE,"DINT96"}</definedName>
    <definedName name="wrn.Expenditure._.Report." localSheetId="1" hidden="1">{#N/A,#N/A,FALSE,"June99 (3)BEN";#N/A,#N/A,FALSE,"June99 (3) IOP";#N/A,#N/A,FALSE,"June99 (3) COM";#N/A,#N/A,FALSE,"June 99 (3) SMBEN"}</definedName>
    <definedName name="wrn.Expenditure._.Report." localSheetId="2" hidden="1">{#N/A,#N/A,FALSE,"June99 (3)BEN";#N/A,#N/A,FALSE,"June99 (3) IOP";#N/A,#N/A,FALSE,"June99 (3) COM";#N/A,#N/A,FALSE,"June 99 (3) SMBEN"}</definedName>
    <definedName name="wrn.Expenditure._.Report." hidden="1">{#N/A,#N/A,FALSE,"June99 (3)BEN";#N/A,#N/A,FALSE,"June99 (3) IOP";#N/A,#N/A,FALSE,"June99 (3) COM";#N/A,#N/A,FALSE,"June 99 (3) SMBEN"}</definedName>
    <definedName name="wrn.imbe._.tables." localSheetId="1" hidden="1">{#N/A,#N/A,FALSE,"T1 Comparison with last month";#N/A,#N/A,FALSE,"T2 Comparison with Provision";#N/A,#N/A,FALSE,"T3 Comparison with PES";#N/A,#N/A,FALSE,"Table 4 Comparison with DR";#N/A,#N/A,FALSE,"Annex A";#N/A,#N/A,FALSE,"Annex C";#N/A,#N/A,FALSE,"Annex G";#N/A,#N/A,FALSE,"Annex D";#N/A,#N/A,FALSE,"Annex F"}</definedName>
    <definedName name="wrn.imbe._.tables." localSheetId="2" hidden="1">{#N/A,#N/A,FALSE,"T1 Comparison with last month";#N/A,#N/A,FALSE,"T2 Comparison with Provision";#N/A,#N/A,FALSE,"T3 Comparison with PES";#N/A,#N/A,FALSE,"Table 4 Comparison with DR";#N/A,#N/A,FALSE,"Annex A";#N/A,#N/A,FALSE,"Annex C";#N/A,#N/A,FALSE,"Annex G";#N/A,#N/A,FALSE,"Annex D";#N/A,#N/A,FALSE,"Annex F"}</definedName>
    <definedName name="wrn.imbe._.tables." hidden="1">{#N/A,#N/A,FALSE,"T1 Comparison with last month";#N/A,#N/A,FALSE,"T2 Comparison with Provision";#N/A,#N/A,FALSE,"T3 Comparison with PES";#N/A,#N/A,FALSE,"Table 4 Comparison with DR";#N/A,#N/A,FALSE,"Annex A";#N/A,#N/A,FALSE,"Annex C";#N/A,#N/A,FALSE,"Annex G";#N/A,#N/A,FALSE,"Annex D";#N/A,#N/A,FALSE,"Annex F"}</definedName>
    <definedName name="wrn.IMBE._.TABLES._.and._.annexes." localSheetId="1" hidden="1">{#N/A,#N/A,FALSE,"T1 Comparison with last month";#N/A,#N/A,FALSE,"T2 Comparison with Provision";#N/A,#N/A,FALSE,"T3 Comparison with PES";#N/A,#N/A,FALSE,"Table 4 Comparison with DR 1998";#N/A,#N/A,FALSE,"Annex A";#N/A,#N/A,FALSE,"Annex B";#N/A,#N/A,FALSE,"Annex C";#N/A,#N/A,FALSE,"Annex D"}</definedName>
    <definedName name="wrn.IMBE._.TABLES._.and._.annexes." localSheetId="2" hidden="1">{#N/A,#N/A,FALSE,"T1 Comparison with last month";#N/A,#N/A,FALSE,"T2 Comparison with Provision";#N/A,#N/A,FALSE,"T3 Comparison with PES";#N/A,#N/A,FALSE,"Table 4 Comparison with DR 1998";#N/A,#N/A,FALSE,"Annex A";#N/A,#N/A,FALSE,"Annex B";#N/A,#N/A,FALSE,"Annex C";#N/A,#N/A,FALSE,"Annex D"}</definedName>
    <definedName name="wrn.IMBE._.TABLES._.and._.annexes." hidden="1">{#N/A,#N/A,FALSE,"T1 Comparison with last month";#N/A,#N/A,FALSE,"T2 Comparison with Provision";#N/A,#N/A,FALSE,"T3 Comparison with PES";#N/A,#N/A,FALSE,"Table 4 Comparison with DR 1998";#N/A,#N/A,FALSE,"Annex A";#N/A,#N/A,FALSE,"Annex B";#N/A,#N/A,FALSE,"Annex C";#N/A,#N/A,FALSE,"Annex D"}</definedName>
    <definedName name="wrn.National._.Debt." localSheetId="1" hidden="1">{"Debt interest",#N/A,FALSE,"DINT 2000"}</definedName>
    <definedName name="wrn.National._.Debt." localSheetId="2" hidden="1">{"Debt interest",#N/A,FALSE,"DINT 2000"}</definedName>
    <definedName name="wrn.National._.Debt." hidden="1">{"Debt interest",#N/A,FALSE,"DINT 2000"}</definedName>
    <definedName name="wrn.table1." localSheetId="1" hidden="1">{#N/A,#N/A,FALSE,"CGBR95C"}</definedName>
    <definedName name="wrn.table1." localSheetId="2" hidden="1">{#N/A,#N/A,FALSE,"CGBR95C"}</definedName>
    <definedName name="wrn.table1." hidden="1">{#N/A,#N/A,FALSE,"CGBR95C"}</definedName>
    <definedName name="wrn.table2." localSheetId="1" hidden="1">{#N/A,#N/A,FALSE,"CGBR95C"}</definedName>
    <definedName name="wrn.table2." localSheetId="2" hidden="1">{#N/A,#N/A,FALSE,"CGBR95C"}</definedName>
    <definedName name="wrn.table2." hidden="1">{#N/A,#N/A,FALSE,"CGBR95C"}</definedName>
    <definedName name="wrn.tablea." localSheetId="1" hidden="1">{#N/A,#N/A,FALSE,"CGBR95C"}</definedName>
    <definedName name="wrn.tablea." localSheetId="2" hidden="1">{#N/A,#N/A,FALSE,"CGBR95C"}</definedName>
    <definedName name="wrn.tablea." hidden="1">{#N/A,#N/A,FALSE,"CGBR95C"}</definedName>
    <definedName name="wrn.tableb." localSheetId="1" hidden="1">{#N/A,#N/A,FALSE,"CGBR95C"}</definedName>
    <definedName name="wrn.tableb." localSheetId="2" hidden="1">{#N/A,#N/A,FALSE,"CGBR95C"}</definedName>
    <definedName name="wrn.tableb." hidden="1">{#N/A,#N/A,FALSE,"CGBR95C"}</definedName>
    <definedName name="wrn.tableq." localSheetId="1" hidden="1">{#N/A,#N/A,FALSE,"CGBR95C"}</definedName>
    <definedName name="wrn.tableq." localSheetId="2" hidden="1">{#N/A,#N/A,FALSE,"CGBR95C"}</definedName>
    <definedName name="wrn.tableq." hidden="1">{#N/A,#N/A,FALSE,"CGBR95C"}</definedName>
    <definedName name="wrn.Tables._.1._.to._.4." localSheetId="1" hidden="1">{#N/A,#N/A,FALSE,"T1 Comparison with last month";#N/A,#N/A,FALSE,"T2 Comparison with Provision";#N/A,#N/A,FALSE,"T3 Comparison with PES";#N/A,#N/A,FALSE,"Table 4 Comparison with DR 1998"}</definedName>
    <definedName name="wrn.Tables._.1._.to._.4." localSheetId="2" hidden="1">{#N/A,#N/A,FALSE,"T1 Comparison with last month";#N/A,#N/A,FALSE,"T2 Comparison with Provision";#N/A,#N/A,FALSE,"T3 Comparison with PES";#N/A,#N/A,FALSE,"Table 4 Comparison with DR 1998"}</definedName>
    <definedName name="wrn.Tables._.1._.to._.4." hidden="1">{#N/A,#N/A,FALSE,"T1 Comparison with last month";#N/A,#N/A,FALSE,"T2 Comparison with Provision";#N/A,#N/A,FALSE,"T3 Comparison with PES";#N/A,#N/A,FALSE,"Table 4 Comparison with DR 1998"}</definedName>
    <definedName name="wrn.TMCOMP." localSheetId="1" hidden="1">{#N/A,#N/A,FALSE,"TMCOMP96";#N/A,#N/A,FALSE,"MAT96";#N/A,#N/A,FALSE,"FANDA96";#N/A,#N/A,FALSE,"INTRAN96";#N/A,#N/A,FALSE,"NAA9697";#N/A,#N/A,FALSE,"ECWEBB";#N/A,#N/A,FALSE,"MFT96";#N/A,#N/A,FALSE,"CTrecon"}</definedName>
    <definedName name="wrn.TMCOMP." localSheetId="2"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www" hidden="1">#REF!</definedName>
    <definedName name="xx" hidden="1">#REF!</definedName>
    <definedName name="Year">#REF!</definedName>
    <definedName name="year_table1">#REF!</definedName>
    <definedName name="year_table10">#REF!</definedName>
    <definedName name="year_table11">#REF!</definedName>
    <definedName name="year_table12">#REF!</definedName>
    <definedName name="year_table2">#REF!</definedName>
    <definedName name="year_table30">#REF!</definedName>
    <definedName name="year_table32">#REF!</definedName>
    <definedName name="year_table6">#REF!</definedName>
    <definedName name="Years">#REF!</definedName>
    <definedName name="years06_08">#REF!</definedName>
    <definedName name="years84_91">#REF!</definedName>
    <definedName name="years92_05">#REF!</definedName>
    <definedName name="ygapweight">#REF!</definedName>
    <definedName name="yght" localSheetId="1" hidden="1">{#N/A,#N/A,FALSE,"TMCOMP96";#N/A,#N/A,FALSE,"MAT96";#N/A,#N/A,FALSE,"FANDA96";#N/A,#N/A,FALSE,"INTRAN96";#N/A,#N/A,FALSE,"NAA9697";#N/A,#N/A,FALSE,"ECWEBB";#N/A,#N/A,FALSE,"MFT96";#N/A,#N/A,FALSE,"CTrecon"}</definedName>
    <definedName name="yght" localSheetId="2" hidden="1">{#N/A,#N/A,FALSE,"TMCOMP96";#N/A,#N/A,FALSE,"MAT96";#N/A,#N/A,FALSE,"FANDA96";#N/A,#N/A,FALSE,"INTRAN96";#N/A,#N/A,FALSE,"NAA9697";#N/A,#N/A,FALSE,"ECWEBB";#N/A,#N/A,FALSE,"MFT96";#N/A,#N/A,FALSE,"CTrecon"}</definedName>
    <definedName name="yght" hidden="1">{#N/A,#N/A,FALSE,"TMCOMP96";#N/A,#N/A,FALSE,"MAT96";#N/A,#N/A,FALSE,"FANDA96";#N/A,#N/A,FALSE,"INTRAN96";#N/A,#N/A,FALSE,"NAA9697";#N/A,#N/A,FALSE,"ECWEBB";#N/A,#N/A,FALSE,"MFT96";#N/A,#N/A,FALSE,"CTrecon"}</definedName>
    <definedName name="yhhfvf" localSheetId="1" hidden="1">{#N/A,#N/A,FALSE,"TMCOMP96";#N/A,#N/A,FALSE,"MAT96";#N/A,#N/A,FALSE,"FANDA96";#N/A,#N/A,FALSE,"INTRAN96";#N/A,#N/A,FALSE,"NAA9697";#N/A,#N/A,FALSE,"ECWEBB";#N/A,#N/A,FALSE,"MFT96";#N/A,#N/A,FALSE,"CTrecon"}</definedName>
    <definedName name="yhhfvf" localSheetId="2" hidden="1">{#N/A,#N/A,FALSE,"TMCOMP96";#N/A,#N/A,FALSE,"MAT96";#N/A,#N/A,FALSE,"FANDA96";#N/A,#N/A,FALSE,"INTRAN96";#N/A,#N/A,FALSE,"NAA9697";#N/A,#N/A,FALSE,"ECWEBB";#N/A,#N/A,FALSE,"MFT96";#N/A,#N/A,FALSE,"CTrecon"}</definedName>
    <definedName name="yhhfvf" hidden="1">{#N/A,#N/A,FALSE,"TMCOMP96";#N/A,#N/A,FALSE,"MAT96";#N/A,#N/A,FALSE,"FANDA96";#N/A,#N/A,FALSE,"INTRAN96";#N/A,#N/A,FALSE,"NAA9697";#N/A,#N/A,FALSE,"ECWEBB";#N/A,#N/A,FALSE,"MFT96";#N/A,#N/A,FALSE,"CTrecon"}</definedName>
    <definedName name="yhuyt" localSheetId="1" hidden="1">{#N/A,#N/A,FALSE,"TMCOMP96";#N/A,#N/A,FALSE,"MAT96";#N/A,#N/A,FALSE,"FANDA96";#N/A,#N/A,FALSE,"INTRAN96";#N/A,#N/A,FALSE,"NAA9697";#N/A,#N/A,FALSE,"ECWEBB";#N/A,#N/A,FALSE,"MFT96";#N/A,#N/A,FALSE,"CTrecon"}</definedName>
    <definedName name="yhuyt" localSheetId="2" hidden="1">{#N/A,#N/A,FALSE,"TMCOMP96";#N/A,#N/A,FALSE,"MAT96";#N/A,#N/A,FALSE,"FANDA96";#N/A,#N/A,FALSE,"INTRAN96";#N/A,#N/A,FALSE,"NAA9697";#N/A,#N/A,FALSE,"ECWEBB";#N/A,#N/A,FALSE,"MFT96";#N/A,#N/A,FALSE,"CTrecon"}</definedName>
    <definedName name="yhuyt" hidden="1">{#N/A,#N/A,FALSE,"TMCOMP96";#N/A,#N/A,FALSE,"MAT96";#N/A,#N/A,FALSE,"FANDA96";#N/A,#N/A,FALSE,"INTRAN96";#N/A,#N/A,FALSE,"NAA9697";#N/A,#N/A,FALSE,"ECWEBB";#N/A,#N/A,FALSE,"MFT96";#N/A,#N/A,FALSE,"CTrecon"}</definedName>
    <definedName name="Z_5774AB63_4B8A_11D6_8117_08005A7F5BB1_.wvu.Cols" hidden="1">#REF!</definedName>
    <definedName name="Z_5774AB63_4B8A_11D6_8117_08005A7F5BB1_.wvu.PrintArea" hidden="1">#REF!</definedName>
    <definedName name="zz"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3" l="1"/>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Y95" i="2"/>
  <c r="C17" i="2"/>
  <c r="B17" i="2"/>
  <c r="D16" i="2"/>
  <c r="C16" i="2"/>
  <c r="CE18" i="2"/>
  <c r="BB15" i="2"/>
  <c r="Y15" i="2"/>
  <c r="N15" i="2"/>
  <c r="D15" i="2"/>
  <c r="B15" i="2"/>
  <c r="A35" i="1"/>
  <c r="A34" i="1"/>
  <c r="A33" i="1"/>
  <c r="A32" i="1"/>
  <c r="A31" i="1"/>
  <c r="A30" i="1"/>
  <c r="A29" i="1"/>
  <c r="A28" i="1"/>
  <c r="A27" i="1"/>
  <c r="A26" i="1"/>
  <c r="A25" i="1"/>
  <c r="A24" i="1"/>
  <c r="A23" i="1"/>
  <c r="A22" i="1"/>
  <c r="A21" i="1"/>
  <c r="A20" i="1"/>
  <c r="A19" i="1"/>
  <c r="A18" i="1"/>
  <c r="N17" i="1"/>
  <c r="N18" i="1" s="1"/>
  <c r="N19" i="1" s="1"/>
  <c r="N20" i="1" s="1"/>
  <c r="N21" i="1" s="1"/>
  <c r="N22" i="1" s="1"/>
  <c r="N23" i="1" s="1"/>
  <c r="N24" i="1" s="1"/>
  <c r="N25" i="1" s="1"/>
  <c r="N26" i="1" s="1"/>
  <c r="N27" i="1" s="1"/>
  <c r="N28" i="1" s="1"/>
  <c r="N29" i="1" s="1"/>
  <c r="N30" i="1" s="1"/>
  <c r="N31" i="1" s="1"/>
  <c r="N32" i="1" s="1"/>
  <c r="N33" i="1" s="1"/>
  <c r="N34" i="1" s="1"/>
  <c r="C17" i="1"/>
  <c r="C18" i="1" s="1"/>
  <c r="C19" i="1" s="1"/>
  <c r="C20" i="1" s="1"/>
  <c r="C21" i="1" s="1"/>
  <c r="C22" i="1" s="1"/>
  <c r="C23" i="1" s="1"/>
  <c r="C24" i="1" s="1"/>
  <c r="C25" i="1" s="1"/>
  <c r="C26" i="1" s="1"/>
  <c r="C27" i="1" s="1"/>
  <c r="C28" i="1" s="1"/>
  <c r="C29" i="1" s="1"/>
  <c r="C30" i="1" s="1"/>
  <c r="C31" i="1" s="1"/>
  <c r="C32" i="1" s="1"/>
  <c r="C33" i="1" s="1"/>
  <c r="C34" i="1" s="1"/>
  <c r="A17" i="1"/>
  <c r="A16" i="1"/>
  <c r="A15" i="1"/>
  <c r="A14" i="1"/>
  <c r="BM15" i="2" l="1"/>
  <c r="AS18" i="2"/>
  <c r="CE19" i="2"/>
  <c r="D17" i="2"/>
  <c r="C18" i="2"/>
  <c r="AS19" i="2"/>
  <c r="Y16" i="2"/>
  <c r="BM16" i="2"/>
  <c r="B16" i="2"/>
  <c r="N16" i="2"/>
  <c r="BB16" i="2"/>
  <c r="Y17" i="2" l="1"/>
  <c r="AS20" i="2"/>
  <c r="CE20" i="2"/>
  <c r="N17" i="2"/>
  <c r="C19" i="2"/>
  <c r="D18" i="2"/>
  <c r="B18" i="2"/>
  <c r="N18" i="2"/>
  <c r="BM17" i="2"/>
  <c r="BB17" i="2"/>
  <c r="D19" i="2" l="1"/>
  <c r="B19" i="2"/>
  <c r="C20" i="2"/>
  <c r="AS21" i="2"/>
  <c r="CE21" i="2"/>
  <c r="BM18" i="2"/>
  <c r="BB18" i="2"/>
  <c r="Y18" i="2"/>
  <c r="N19" i="2" l="1"/>
  <c r="Y19" i="2"/>
  <c r="BB19" i="2"/>
  <c r="BM19" i="2"/>
  <c r="AS22" i="2"/>
  <c r="CE22" i="2"/>
  <c r="B20" i="2"/>
  <c r="D20" i="2"/>
  <c r="N20" i="2"/>
  <c r="C21" i="2"/>
  <c r="BM20" i="2" l="1"/>
  <c r="BB20" i="2"/>
  <c r="AS23" i="2"/>
  <c r="CE23" i="2"/>
  <c r="Y20" i="2"/>
  <c r="D21" i="2"/>
  <c r="B21" i="2"/>
  <c r="N21" i="2"/>
  <c r="C22" i="2"/>
  <c r="AS24" i="2" l="1"/>
  <c r="CE24" i="2"/>
  <c r="Y21" i="2"/>
  <c r="B22" i="2"/>
  <c r="D22" i="2"/>
  <c r="N22" i="2"/>
  <c r="C23" i="2"/>
  <c r="BB21" i="2"/>
  <c r="BM21" i="2"/>
  <c r="D23" i="2" l="1"/>
  <c r="B23" i="2"/>
  <c r="N23" i="2"/>
  <c r="C24" i="2"/>
  <c r="BM22" i="2"/>
  <c r="BB22" i="2"/>
  <c r="AS25" i="2"/>
  <c r="CE25" i="2"/>
  <c r="Y22" i="2"/>
  <c r="AS26" i="2" l="1"/>
  <c r="CE26" i="2"/>
  <c r="Y23" i="2"/>
  <c r="BB23" i="2"/>
  <c r="BM23" i="2"/>
  <c r="B24" i="2"/>
  <c r="D24" i="2"/>
  <c r="C25" i="2"/>
  <c r="AS27" i="2" l="1"/>
  <c r="CE27" i="2"/>
  <c r="Y24" i="2"/>
  <c r="BM24" i="2"/>
  <c r="BB24" i="2"/>
  <c r="D25" i="2"/>
  <c r="B25" i="2"/>
  <c r="C26" i="2"/>
  <c r="N25" i="2"/>
  <c r="N24" i="2"/>
  <c r="BB25" i="2" l="1"/>
  <c r="BM25" i="2"/>
  <c r="AS28" i="2"/>
  <c r="CE28" i="2"/>
  <c r="Y25" i="2"/>
  <c r="B26" i="2"/>
  <c r="C27" i="2"/>
  <c r="D26" i="2"/>
  <c r="N26" i="2" l="1"/>
  <c r="AS29" i="2"/>
  <c r="CE29" i="2"/>
  <c r="Y26" i="2"/>
  <c r="BM26" i="2"/>
  <c r="BB26" i="2"/>
  <c r="D27" i="2"/>
  <c r="N27" i="2"/>
  <c r="B27" i="2"/>
  <c r="C28" i="2"/>
  <c r="BB27" i="2" l="1"/>
  <c r="BM27" i="2"/>
  <c r="AS30" i="2"/>
  <c r="CE30" i="2"/>
  <c r="Y27" i="2"/>
  <c r="B28" i="2"/>
  <c r="C29" i="2"/>
  <c r="D28" i="2"/>
  <c r="AS31" i="2" l="1"/>
  <c r="CE31" i="2"/>
  <c r="Y28" i="2"/>
  <c r="D29" i="2"/>
  <c r="B29" i="2"/>
  <c r="C30" i="2"/>
  <c r="BM28" i="2"/>
  <c r="BB28" i="2"/>
  <c r="N28" i="2"/>
  <c r="AS32" i="2" l="1"/>
  <c r="CE32" i="2"/>
  <c r="Y29" i="2"/>
  <c r="N29" i="2"/>
  <c r="D30" i="2"/>
  <c r="B30" i="2"/>
  <c r="C31" i="2"/>
  <c r="BB29" i="2"/>
  <c r="BM29" i="2"/>
  <c r="Y30" i="2" l="1"/>
  <c r="BM30" i="2"/>
  <c r="BB30" i="2"/>
  <c r="N30" i="2"/>
  <c r="C32" i="2"/>
  <c r="D31" i="2"/>
  <c r="N31" i="2"/>
  <c r="B31" i="2"/>
  <c r="CE33" i="2"/>
  <c r="AS33" i="2"/>
  <c r="BM31" i="2" l="1"/>
  <c r="BB31" i="2"/>
  <c r="Y31" i="2"/>
  <c r="AS34" i="2"/>
  <c r="CE34" i="2"/>
  <c r="D32" i="2"/>
  <c r="B32" i="2"/>
  <c r="C33" i="2"/>
  <c r="BM32" i="2" l="1"/>
  <c r="BB32" i="2"/>
  <c r="N32" i="2"/>
  <c r="D33" i="2"/>
  <c r="B33" i="2"/>
  <c r="C34" i="2"/>
  <c r="AS35" i="2"/>
  <c r="CE35" i="2"/>
  <c r="Y32" i="2"/>
  <c r="B34" i="2" l="1"/>
  <c r="N34" i="2"/>
  <c r="C35" i="2"/>
  <c r="D34" i="2"/>
  <c r="CE36" i="2"/>
  <c r="AS36" i="2"/>
  <c r="Y33" i="2"/>
  <c r="N33" i="2"/>
  <c r="BB33" i="2"/>
  <c r="BM33" i="2"/>
  <c r="B35" i="2" l="1"/>
  <c r="C36" i="2"/>
  <c r="D35" i="2"/>
  <c r="N35" i="2"/>
  <c r="AS37" i="2"/>
  <c r="CE37" i="2"/>
  <c r="Y34" i="2"/>
  <c r="BB34" i="2"/>
  <c r="BM34" i="2"/>
  <c r="B36" i="2" l="1"/>
  <c r="D36" i="2"/>
  <c r="C37" i="2"/>
  <c r="N36" i="2"/>
  <c r="Y35" i="2"/>
  <c r="BB35" i="2"/>
  <c r="BM35" i="2"/>
  <c r="AS38" i="2"/>
  <c r="CE38" i="2"/>
  <c r="B37" i="2" l="1"/>
  <c r="C38" i="2"/>
  <c r="N37" i="2"/>
  <c r="D37" i="2"/>
  <c r="BB36" i="2"/>
  <c r="BM36" i="2"/>
  <c r="CE39" i="2"/>
  <c r="AS39" i="2"/>
  <c r="Y36" i="2"/>
  <c r="D38" i="2" l="1"/>
  <c r="B38" i="2"/>
  <c r="N38" i="2"/>
  <c r="C39" i="2"/>
  <c r="Y37" i="2"/>
  <c r="AS40" i="2"/>
  <c r="CE40" i="2"/>
  <c r="BM37" i="2"/>
  <c r="BB37" i="2"/>
  <c r="Y38" i="2" l="1"/>
  <c r="BB38" i="2"/>
  <c r="BM38" i="2"/>
  <c r="B39" i="2"/>
  <c r="N39" i="2"/>
  <c r="D39" i="2"/>
  <c r="C40" i="2"/>
  <c r="AS41" i="2"/>
  <c r="CE41" i="2"/>
  <c r="BM39" i="2" l="1"/>
  <c r="BB39" i="2"/>
  <c r="Y39" i="2"/>
  <c r="D40" i="2"/>
  <c r="B40" i="2"/>
  <c r="C41" i="2"/>
  <c r="AS42" i="2"/>
  <c r="B41" i="2" l="1"/>
  <c r="D41" i="2"/>
  <c r="Y41" i="2"/>
  <c r="C42" i="2"/>
  <c r="AS43" i="2"/>
  <c r="Y40" i="2"/>
  <c r="N40" i="2"/>
  <c r="BB40" i="2"/>
  <c r="BM40" i="2"/>
  <c r="N41" i="2" l="1"/>
  <c r="BM41" i="2"/>
  <c r="BB41" i="2"/>
  <c r="AS44" i="2"/>
  <c r="D42" i="2"/>
  <c r="B42" i="2"/>
  <c r="C43" i="2"/>
  <c r="AS45" i="2" l="1"/>
  <c r="Y42" i="2"/>
  <c r="N42" i="2"/>
  <c r="CE42" i="2"/>
  <c r="B43" i="2"/>
  <c r="Y43" i="2"/>
  <c r="C44" i="2"/>
  <c r="D43" i="2"/>
  <c r="BB42" i="2"/>
  <c r="BM42" i="2"/>
  <c r="N43" i="2" l="1"/>
  <c r="C45" i="2"/>
  <c r="D44" i="2"/>
  <c r="B44" i="2"/>
  <c r="N44" i="2"/>
  <c r="BM43" i="2"/>
  <c r="BB43" i="2"/>
  <c r="AS46" i="2"/>
  <c r="BM44" i="2" l="1"/>
  <c r="BB44" i="2"/>
  <c r="D45" i="2"/>
  <c r="B45" i="2"/>
  <c r="C46" i="2"/>
  <c r="AS47" i="2"/>
  <c r="Y44" i="2"/>
  <c r="CE43" i="2"/>
  <c r="CE44" i="2"/>
  <c r="AS48" i="2" l="1"/>
  <c r="Y45" i="2"/>
  <c r="BM45" i="2"/>
  <c r="BB45" i="2"/>
  <c r="N45" i="2"/>
  <c r="C47" i="2"/>
  <c r="D46" i="2"/>
  <c r="B46" i="2"/>
  <c r="BM46" i="2" l="1"/>
  <c r="BB46" i="2"/>
  <c r="Y46" i="2"/>
  <c r="D47" i="2"/>
  <c r="B47" i="2"/>
  <c r="C48" i="2"/>
  <c r="CE45" i="2"/>
  <c r="N46" i="2"/>
  <c r="AS49" i="2"/>
  <c r="AS50" i="2" l="1"/>
  <c r="Y47" i="2"/>
  <c r="BM47" i="2"/>
  <c r="BB47" i="2"/>
  <c r="N47" i="2"/>
  <c r="C49" i="2"/>
  <c r="Y48" i="2"/>
  <c r="D48" i="2"/>
  <c r="B48" i="2"/>
  <c r="CE47" i="2"/>
  <c r="CE46" i="2"/>
  <c r="AS51" i="2" l="1"/>
  <c r="B49" i="2"/>
  <c r="N49" i="2"/>
  <c r="C50" i="2"/>
  <c r="D49" i="2"/>
  <c r="CE48" i="2"/>
  <c r="N48" i="2"/>
  <c r="BB48" i="2"/>
  <c r="BM48" i="2"/>
  <c r="D50" i="2" l="1"/>
  <c r="C51" i="2"/>
  <c r="B50" i="2"/>
  <c r="AS52" i="2"/>
  <c r="Y49" i="2"/>
  <c r="BM49" i="2"/>
  <c r="BB49" i="2"/>
  <c r="BB50" i="2" l="1"/>
  <c r="BM50" i="2"/>
  <c r="N50" i="2"/>
  <c r="AS53" i="2"/>
  <c r="Y50" i="2"/>
  <c r="B51" i="2"/>
  <c r="C52" i="2"/>
  <c r="N51" i="2"/>
  <c r="D51" i="2"/>
  <c r="CE49" i="2"/>
  <c r="D52" i="2" l="1"/>
  <c r="B52" i="2"/>
  <c r="C53" i="2"/>
  <c r="BM51" i="2"/>
  <c r="BB51" i="2"/>
  <c r="CE51" i="2"/>
  <c r="CE50" i="2"/>
  <c r="Y51" i="2"/>
  <c r="BB52" i="2" l="1"/>
  <c r="BM52" i="2"/>
  <c r="Y52" i="2"/>
  <c r="N52" i="2"/>
  <c r="B53" i="2"/>
  <c r="C54" i="2"/>
  <c r="Y53" i="2"/>
  <c r="N53" i="2"/>
  <c r="D53" i="2"/>
  <c r="BM53" i="2" l="1"/>
  <c r="BB53" i="2"/>
  <c r="CE52" i="2"/>
  <c r="D54" i="2"/>
  <c r="C55" i="2"/>
  <c r="B54" i="2"/>
  <c r="CE53" i="2"/>
  <c r="N54" i="2" l="1"/>
  <c r="BB54" i="2"/>
  <c r="BM54" i="2"/>
  <c r="B55" i="2"/>
  <c r="C56" i="2"/>
  <c r="N55" i="2"/>
  <c r="D55" i="2"/>
  <c r="Y54" i="2"/>
  <c r="Y56" i="2" l="1"/>
  <c r="D56" i="2"/>
  <c r="C57" i="2"/>
  <c r="B56" i="2"/>
  <c r="AS55" i="2"/>
  <c r="BM55" i="2"/>
  <c r="BB55" i="2"/>
  <c r="CE54" i="2"/>
  <c r="AS54" i="2"/>
  <c r="Y55" i="2"/>
  <c r="CE55" i="2" l="1"/>
  <c r="N56" i="2"/>
  <c r="C58" i="2"/>
  <c r="B57" i="2"/>
  <c r="D57" i="2"/>
  <c r="Y57" i="2"/>
  <c r="BB56" i="2"/>
  <c r="BM56" i="2"/>
  <c r="CE56" i="2"/>
  <c r="AS56" i="2" l="1"/>
  <c r="D58" i="2"/>
  <c r="N58" i="2"/>
  <c r="C59" i="2"/>
  <c r="B58" i="2"/>
  <c r="BM57" i="2"/>
  <c r="BB57" i="2"/>
  <c r="N57" i="2"/>
  <c r="C60" i="2" l="1"/>
  <c r="Y59" i="2"/>
  <c r="D59" i="2"/>
  <c r="B59" i="2"/>
  <c r="CE57" i="2"/>
  <c r="BM58" i="2"/>
  <c r="BB58" i="2"/>
  <c r="Y58" i="2"/>
  <c r="AS57" i="2"/>
  <c r="D60" i="2" l="1"/>
  <c r="C61" i="2"/>
  <c r="B60" i="2"/>
  <c r="BM59" i="2"/>
  <c r="BB59" i="2"/>
  <c r="AS58" i="2"/>
  <c r="CE58" i="2"/>
  <c r="N59" i="2"/>
  <c r="CE59" i="2"/>
  <c r="AS59" i="2" l="1"/>
  <c r="Y60" i="2"/>
  <c r="D61" i="2"/>
  <c r="B61" i="2"/>
  <c r="C62" i="2"/>
  <c r="N60" i="2"/>
  <c r="BB60" i="2"/>
  <c r="BM60" i="2"/>
  <c r="AS60" i="2"/>
  <c r="B62" i="2" l="1"/>
  <c r="N62" i="2"/>
  <c r="C63" i="2"/>
  <c r="D62" i="2"/>
  <c r="Y61" i="2"/>
  <c r="CE60" i="2"/>
  <c r="BM61" i="2"/>
  <c r="BB61" i="2"/>
  <c r="N61" i="2"/>
  <c r="CE61" i="2"/>
  <c r="C64" i="2" l="1"/>
  <c r="B63" i="2"/>
  <c r="N63" i="2"/>
  <c r="D63" i="2"/>
  <c r="AS61" i="2"/>
  <c r="Y62" i="2"/>
  <c r="BM62" i="2"/>
  <c r="BB62" i="2"/>
  <c r="CE62" i="2" l="1"/>
  <c r="C65" i="2"/>
  <c r="B64" i="2"/>
  <c r="Y64" i="2"/>
  <c r="D64" i="2"/>
  <c r="Y63" i="2"/>
  <c r="BM63" i="2"/>
  <c r="BB63" i="2"/>
  <c r="AS62" i="2"/>
  <c r="AS63" i="2"/>
  <c r="D65" i="2" l="1"/>
  <c r="C66" i="2"/>
  <c r="B65" i="2"/>
  <c r="Y65" i="2"/>
  <c r="BB64" i="2"/>
  <c r="BM64" i="2"/>
  <c r="N64" i="2"/>
  <c r="CE63" i="2"/>
  <c r="AS64" i="2"/>
  <c r="N65" i="2" l="1"/>
  <c r="B66" i="2"/>
  <c r="C67" i="2"/>
  <c r="D66" i="2"/>
  <c r="N66" i="2"/>
  <c r="BB65" i="2"/>
  <c r="BM65" i="2"/>
  <c r="CE64" i="2"/>
  <c r="AS65" i="2"/>
  <c r="Y66" i="2" l="1"/>
  <c r="CE66" i="2"/>
  <c r="CE65" i="2"/>
  <c r="BB66" i="2"/>
  <c r="BM66" i="2"/>
  <c r="C68" i="2"/>
  <c r="N67" i="2"/>
  <c r="B67" i="2"/>
  <c r="D67" i="2"/>
  <c r="AS66" i="2"/>
  <c r="Y67" i="2" l="1"/>
  <c r="BB67" i="2"/>
  <c r="BM67" i="2"/>
  <c r="B68" i="2"/>
  <c r="D68" i="2"/>
  <c r="C69" i="2"/>
  <c r="BM68" i="2" l="1"/>
  <c r="BB68" i="2"/>
  <c r="D69" i="2"/>
  <c r="B69" i="2"/>
  <c r="C70" i="2"/>
  <c r="AS67" i="2"/>
  <c r="N68" i="2"/>
  <c r="CE67" i="2"/>
  <c r="Y68" i="2"/>
  <c r="AS68" i="2"/>
  <c r="CE68" i="2" l="1"/>
  <c r="BB69" i="2"/>
  <c r="BM69" i="2"/>
  <c r="B70" i="2"/>
  <c r="C71" i="2"/>
  <c r="D70" i="2"/>
  <c r="N69" i="2"/>
  <c r="Y69" i="2"/>
  <c r="AS69" i="2"/>
  <c r="Y70" i="2" l="1"/>
  <c r="Y71" i="2"/>
  <c r="CE69" i="2"/>
  <c r="N70" i="2"/>
  <c r="N71" i="2"/>
  <c r="BM70" i="2"/>
  <c r="BB70" i="2"/>
  <c r="D71" i="2"/>
  <c r="C72" i="2"/>
  <c r="B71" i="2"/>
  <c r="CE70" i="2"/>
  <c r="AS70" i="2"/>
  <c r="D72" i="2" l="1"/>
  <c r="C73" i="2"/>
  <c r="B72" i="2"/>
  <c r="CE71" i="2"/>
  <c r="D73" i="2" l="1"/>
  <c r="C74" i="2"/>
  <c r="B73" i="2"/>
  <c r="AS71" i="2"/>
  <c r="B74" i="2" l="1"/>
  <c r="D74" i="2"/>
  <c r="AG82" i="2"/>
  <c r="AS73" i="2"/>
  <c r="AD82" i="2"/>
  <c r="AK82" i="2"/>
  <c r="CE73" i="2"/>
  <c r="AI82" i="2"/>
  <c r="AJ82" i="2"/>
  <c r="AF82" i="2"/>
  <c r="AH82" i="2"/>
  <c r="AS72" i="2"/>
  <c r="CE72" i="2"/>
  <c r="AF85" i="2" l="1"/>
  <c r="BW90" i="2"/>
  <c r="BG81" i="2"/>
  <c r="AJ88" i="2"/>
  <c r="BK81" i="2"/>
  <c r="AH83" i="2"/>
  <c r="AD89" i="2"/>
  <c r="AE84" i="2"/>
  <c r="BV85" i="2"/>
  <c r="BT93" i="2"/>
  <c r="AH93" i="2"/>
  <c r="BW88" i="2"/>
  <c r="W81" i="2"/>
  <c r="AD90" i="2"/>
  <c r="AX81" i="2"/>
  <c r="V81" i="2"/>
  <c r="H81" i="2"/>
  <c r="AY81" i="2"/>
  <c r="AE82" i="2"/>
  <c r="BD81" i="2"/>
  <c r="AF93" i="2"/>
  <c r="AG87" i="2"/>
  <c r="BW92" i="2"/>
  <c r="AI86" i="2"/>
  <c r="Q92" i="2"/>
  <c r="BR87" i="2"/>
  <c r="AK85" i="2"/>
  <c r="BW95" i="2"/>
  <c r="BV92" i="2"/>
  <c r="R81" i="2"/>
  <c r="AJ91" i="2"/>
  <c r="BR92" i="2"/>
  <c r="AW81" i="2"/>
  <c r="BV95" i="2"/>
  <c r="BU90" i="2"/>
  <c r="U82" i="2"/>
  <c r="BY94" i="2"/>
  <c r="AD87" i="2"/>
  <c r="R85" i="2"/>
  <c r="BH94" i="2"/>
  <c r="BR91" i="2"/>
  <c r="BE83" i="2"/>
  <c r="AJ87" i="2"/>
  <c r="AH89" i="2"/>
  <c r="BZ89" i="2"/>
  <c r="BW91" i="2"/>
  <c r="AI87" i="2"/>
  <c r="AH90" i="2"/>
  <c r="AI95" i="2"/>
  <c r="BT89" i="2"/>
  <c r="AI85" i="2"/>
  <c r="AF88" i="2"/>
  <c r="AJ83" i="2"/>
  <c r="G81" i="2"/>
  <c r="T81" i="2"/>
  <c r="G92" i="2"/>
  <c r="BG88" i="2"/>
  <c r="T83" i="2"/>
  <c r="BV94" i="2"/>
  <c r="AX92" i="2"/>
  <c r="BR89" i="2"/>
  <c r="BD84" i="2"/>
  <c r="AJ95" i="2"/>
  <c r="AD92" i="2"/>
  <c r="V87" i="2"/>
  <c r="F82" i="2"/>
  <c r="BJ93" i="2"/>
  <c r="BF93" i="2"/>
  <c r="AD84" i="2"/>
  <c r="AE85" i="2"/>
  <c r="AU84" i="2"/>
  <c r="AW93" i="2"/>
  <c r="AK84" i="2"/>
  <c r="BU89" i="2"/>
  <c r="BW94" i="2"/>
  <c r="BA85" i="2"/>
  <c r="AI84" i="2"/>
  <c r="AD94" i="2"/>
  <c r="AK92" i="2"/>
  <c r="BU91" i="2"/>
  <c r="BU92" i="2"/>
  <c r="BS95" i="2"/>
  <c r="V85" i="2"/>
  <c r="AH85" i="2"/>
  <c r="BH92" i="2"/>
  <c r="AJ89" i="2"/>
  <c r="AG86" i="2"/>
  <c r="T93" i="2"/>
  <c r="S82" i="2"/>
  <c r="AD93" i="2"/>
  <c r="AD91" i="2"/>
  <c r="AG88" i="2"/>
  <c r="BR88" i="2"/>
  <c r="AE94" i="2"/>
  <c r="AD95" i="2"/>
  <c r="AF95" i="2"/>
  <c r="BI90" i="2"/>
  <c r="BV91" i="2"/>
  <c r="H85" i="2"/>
  <c r="AD83" i="2"/>
  <c r="AF92" i="2"/>
  <c r="BH83" i="2"/>
  <c r="Q88" i="2"/>
  <c r="BS89" i="2"/>
  <c r="BT94" i="2"/>
  <c r="BT90" i="2"/>
  <c r="BL84" i="2"/>
  <c r="AK91" i="2"/>
  <c r="BG89" i="2"/>
  <c r="BT95" i="2"/>
  <c r="AE92" i="2"/>
  <c r="BI94" i="2"/>
  <c r="AK87" i="2"/>
  <c r="BV88" i="2"/>
  <c r="BW89" i="2"/>
  <c r="CD88" i="2"/>
  <c r="AE87" i="2"/>
  <c r="AG91" i="2"/>
  <c r="AV93" i="2"/>
  <c r="AY83" i="2"/>
  <c r="AJ86" i="2"/>
  <c r="BR93" i="2"/>
  <c r="BR90" i="2"/>
  <c r="AG85" i="2"/>
  <c r="AZ93" i="2"/>
  <c r="AI91" i="2"/>
  <c r="AG89" i="2"/>
  <c r="AF83" i="2"/>
  <c r="AJ94" i="2"/>
  <c r="BW86" i="2"/>
  <c r="BT91" i="2"/>
  <c r="AD85" i="2"/>
  <c r="BU95" i="2"/>
  <c r="BS88" i="2"/>
  <c r="U81" i="2"/>
  <c r="BR85" i="2"/>
  <c r="BU86" i="2"/>
  <c r="AG84" i="2"/>
  <c r="BR86" i="2"/>
  <c r="BV93" i="2"/>
  <c r="R92" i="2"/>
  <c r="AX84" i="2"/>
  <c r="AH95" i="2"/>
  <c r="AI90" i="2"/>
  <c r="AF89" i="2"/>
  <c r="BS90" i="2"/>
  <c r="V90" i="2"/>
  <c r="K85" i="2"/>
  <c r="W90" i="2"/>
  <c r="K81" i="2"/>
  <c r="AD86" i="2"/>
  <c r="AJ90" i="2"/>
  <c r="AG83" i="2"/>
  <c r="AK83" i="2"/>
  <c r="AK94" i="2"/>
  <c r="BS93" i="2"/>
  <c r="BT87" i="2"/>
  <c r="AU87" i="2"/>
  <c r="W93" i="2"/>
  <c r="CD94" i="2"/>
  <c r="AH88" i="2"/>
  <c r="AJ92" i="2"/>
  <c r="AJ85" i="2"/>
  <c r="AE89" i="2"/>
  <c r="BS86" i="2"/>
  <c r="BA81" i="2"/>
  <c r="AG94" i="2"/>
  <c r="AI88" i="2"/>
  <c r="AH86" i="2"/>
  <c r="BK88" i="2"/>
  <c r="AG95" i="2"/>
  <c r="AE83" i="2"/>
  <c r="CB93" i="2"/>
  <c r="AJ93" i="2"/>
  <c r="I91" i="2"/>
  <c r="M82" i="2"/>
  <c r="X86" i="2"/>
  <c r="H94" i="2"/>
  <c r="H83" i="2"/>
  <c r="X91" i="2"/>
  <c r="J86" i="2"/>
  <c r="BY92" i="2"/>
  <c r="Q81" i="2"/>
  <c r="AX82" i="2"/>
  <c r="AX91" i="2"/>
  <c r="AY85" i="2"/>
  <c r="AY84" i="2"/>
  <c r="BK84" i="2"/>
  <c r="BG91" i="2"/>
  <c r="L88" i="2"/>
  <c r="J85" i="2"/>
  <c r="I84" i="2"/>
  <c r="AF90" i="2"/>
  <c r="BD86" i="2"/>
  <c r="BS92" i="2"/>
  <c r="AE90" i="2"/>
  <c r="R83" i="2"/>
  <c r="W92" i="2"/>
  <c r="CA90" i="2"/>
  <c r="AK89" i="2"/>
  <c r="AZ94" i="2"/>
  <c r="BY87" i="2"/>
  <c r="BZ91" i="2"/>
  <c r="AV82" i="2"/>
  <c r="S94" i="2"/>
  <c r="CB89" i="2"/>
  <c r="H82" i="2"/>
  <c r="F83" i="2"/>
  <c r="T85" i="2"/>
  <c r="F92" i="2"/>
  <c r="AU90" i="2"/>
  <c r="BD90" i="2"/>
  <c r="Q89" i="2"/>
  <c r="AE95" i="2"/>
  <c r="AG93" i="2"/>
  <c r="S87" i="2"/>
  <c r="BR94" i="2"/>
  <c r="AE93" i="2"/>
  <c r="BK85" i="2"/>
  <c r="BL90" i="2"/>
  <c r="AH92" i="2"/>
  <c r="AX85" i="2"/>
  <c r="AU94" i="2"/>
  <c r="H91" i="2"/>
  <c r="L89" i="2"/>
  <c r="AY89" i="2"/>
  <c r="S91" i="2"/>
  <c r="X85" i="2"/>
  <c r="BW93" i="2"/>
  <c r="J94" i="2"/>
  <c r="AG92" i="2"/>
  <c r="BW87" i="2"/>
  <c r="L82" i="2"/>
  <c r="Q82" i="2"/>
  <c r="AU93" i="2"/>
  <c r="AZ86" i="2"/>
  <c r="F81" i="2"/>
  <c r="M90" i="2"/>
  <c r="W89" i="2"/>
  <c r="I92" i="2"/>
  <c r="BF91" i="2"/>
  <c r="AI93" i="2"/>
  <c r="AI83" i="2"/>
  <c r="AK88" i="2"/>
  <c r="BU85" i="2"/>
  <c r="CB87" i="2"/>
  <c r="J82" i="2"/>
  <c r="BA88" i="2"/>
  <c r="BG93" i="2"/>
  <c r="BY90" i="2"/>
  <c r="AF87" i="2"/>
  <c r="H86" i="2"/>
  <c r="BE90" i="2"/>
  <c r="K84" i="2"/>
  <c r="BG92" i="2"/>
  <c r="BI84" i="2"/>
  <c r="AY91" i="2"/>
  <c r="U88" i="2"/>
  <c r="BJ87" i="2"/>
  <c r="T94" i="2"/>
  <c r="BL81" i="2"/>
  <c r="BS87" i="2"/>
  <c r="AH91" i="2"/>
  <c r="BS91" i="2"/>
  <c r="L86" i="2"/>
  <c r="S84" i="2"/>
  <c r="AX83" i="2"/>
  <c r="BT92" i="2"/>
  <c r="AV83" i="2"/>
  <c r="G93" i="2"/>
  <c r="AX88" i="2"/>
  <c r="AW82" i="2"/>
  <c r="CC94" i="2"/>
  <c r="H90" i="2"/>
  <c r="F88" i="2"/>
  <c r="BI83" i="2"/>
  <c r="BF83" i="2"/>
  <c r="S81" i="2"/>
  <c r="AX93" i="2"/>
  <c r="CD92" i="2"/>
  <c r="AU85" i="2"/>
  <c r="BH81" i="2"/>
  <c r="CA87" i="2"/>
  <c r="Q86" i="2"/>
  <c r="BY93" i="2"/>
  <c r="BL92" i="2"/>
  <c r="BJ85" i="2"/>
  <c r="AV81" i="2"/>
  <c r="T88" i="2"/>
  <c r="V91" i="2"/>
  <c r="BT85" i="2"/>
  <c r="BR95" i="2"/>
  <c r="CD90" i="2"/>
  <c r="CC89" i="2"/>
  <c r="G88" i="2"/>
  <c r="M93" i="2"/>
  <c r="I93" i="2"/>
  <c r="M86" i="2"/>
  <c r="AY92" i="2"/>
  <c r="BG82" i="2"/>
  <c r="BK87" i="2"/>
  <c r="BL87" i="2"/>
  <c r="BV90" i="2"/>
  <c r="W94" i="2"/>
  <c r="AE86" i="2"/>
  <c r="I87" i="2"/>
  <c r="H87" i="2"/>
  <c r="AK86" i="2"/>
  <c r="I88" i="2"/>
  <c r="BU88" i="2"/>
  <c r="BG85" i="2"/>
  <c r="P82" i="2"/>
  <c r="AY82" i="2"/>
  <c r="AH84" i="2"/>
  <c r="BF86" i="2"/>
  <c r="AX89" i="2"/>
  <c r="X87" i="2"/>
  <c r="W87" i="2"/>
  <c r="M94" i="2"/>
  <c r="AF94" i="2"/>
  <c r="AE91" i="2"/>
  <c r="AU92" i="2"/>
  <c r="AX90" i="2"/>
  <c r="L92" i="2"/>
  <c r="AG90" i="2"/>
  <c r="J88" i="2"/>
  <c r="CB92" i="2"/>
  <c r="AY87" i="2"/>
  <c r="J91" i="2"/>
  <c r="V93" i="2"/>
  <c r="CE90" i="2"/>
  <c r="AI92" i="2"/>
  <c r="V86" i="2"/>
  <c r="AZ89" i="2"/>
  <c r="AV85" i="2"/>
  <c r="BA91" i="2"/>
  <c r="AJ84" i="2"/>
  <c r="BD82" i="2"/>
  <c r="BI93" i="2"/>
  <c r="BD85" i="2"/>
  <c r="BE91" i="2"/>
  <c r="U83" i="2"/>
  <c r="BL93" i="2"/>
  <c r="R93" i="2"/>
  <c r="BU93" i="2"/>
  <c r="T84" i="2"/>
  <c r="BD83" i="2"/>
  <c r="BH88" i="2"/>
  <c r="L85" i="2"/>
  <c r="W84" i="2"/>
  <c r="K94" i="2"/>
  <c r="J87" i="2"/>
  <c r="J81" i="2"/>
  <c r="CD89" i="2"/>
  <c r="P93" i="2"/>
  <c r="T89" i="2"/>
  <c r="G82" i="2"/>
  <c r="T86" i="2"/>
  <c r="BD89" i="2"/>
  <c r="BH85" i="2"/>
  <c r="H89" i="2"/>
  <c r="AZ91" i="2"/>
  <c r="I90" i="2"/>
  <c r="BL89" i="2"/>
  <c r="M85" i="2"/>
  <c r="T87" i="2"/>
  <c r="BA82" i="2"/>
  <c r="AW87" i="2"/>
  <c r="V92" i="2"/>
  <c r="AU86" i="2"/>
  <c r="G94" i="2"/>
  <c r="BI86" i="2"/>
  <c r="AZ92" i="2"/>
  <c r="I83" i="2"/>
  <c r="L81" i="2"/>
  <c r="P86" i="2"/>
  <c r="L93" i="2"/>
  <c r="CA93" i="2"/>
  <c r="BH84" i="2"/>
  <c r="BA93" i="2"/>
  <c r="S92" i="2"/>
  <c r="BD87" i="2"/>
  <c r="BZ93" i="2"/>
  <c r="F94" i="2"/>
  <c r="AZ88" i="2"/>
  <c r="CA91" i="2"/>
  <c r="G87" i="2"/>
  <c r="K82" i="2"/>
  <c r="K83" i="2"/>
  <c r="BH89" i="2"/>
  <c r="G90" i="2"/>
  <c r="BL86" i="2"/>
  <c r="L83" i="2"/>
  <c r="BE81" i="2"/>
  <c r="BV89" i="2"/>
  <c r="CA88" i="2"/>
  <c r="U86" i="2"/>
  <c r="BT86" i="2"/>
  <c r="K90" i="2"/>
  <c r="I94" i="2"/>
  <c r="AZ82" i="2"/>
  <c r="M92" i="2"/>
  <c r="I89" i="2"/>
  <c r="BF92" i="2"/>
  <c r="BI91" i="2"/>
  <c r="X94" i="2"/>
  <c r="BF84" i="2"/>
  <c r="BA83" i="2"/>
  <c r="I81" i="2"/>
  <c r="BD92" i="2"/>
  <c r="K87" i="2"/>
  <c r="BF87" i="2"/>
  <c r="AV94" i="2"/>
  <c r="P81" i="2"/>
  <c r="BU94" i="2"/>
  <c r="AU91" i="2"/>
  <c r="U84" i="2"/>
  <c r="M88" i="2"/>
  <c r="BA86" i="2"/>
  <c r="Q91" i="2"/>
  <c r="T91" i="2"/>
  <c r="BJ90" i="2"/>
  <c r="AV90" i="2"/>
  <c r="AV86" i="2"/>
  <c r="V89" i="2"/>
  <c r="J90" i="2"/>
  <c r="U87" i="2"/>
  <c r="BI87" i="2"/>
  <c r="U94" i="2"/>
  <c r="BG86" i="2"/>
  <c r="M89" i="2"/>
  <c r="F93" i="2"/>
  <c r="AZ90" i="2"/>
  <c r="AV91" i="2"/>
  <c r="P91" i="2"/>
  <c r="W88" i="2"/>
  <c r="CE91" i="2"/>
  <c r="R89" i="2"/>
  <c r="BI81" i="2"/>
  <c r="AV88" i="2"/>
  <c r="CC87" i="2"/>
  <c r="M83" i="2"/>
  <c r="L90" i="2"/>
  <c r="BZ94" i="2"/>
  <c r="V83" i="2"/>
  <c r="CC88" i="2"/>
  <c r="CA92" i="2"/>
  <c r="AX86" i="2"/>
  <c r="CE94" i="2"/>
  <c r="BK89" i="2"/>
  <c r="CE89" i="2"/>
  <c r="BG84" i="2"/>
  <c r="AW94" i="2"/>
  <c r="BH93" i="2"/>
  <c r="BL85" i="2"/>
  <c r="L94" i="2"/>
  <c r="AI89" i="2"/>
  <c r="S85" i="2"/>
  <c r="BK92" i="2"/>
  <c r="S90" i="2"/>
  <c r="BE92" i="2"/>
  <c r="Q93" i="2"/>
  <c r="R86" i="2"/>
  <c r="P88" i="2"/>
  <c r="M91" i="2"/>
  <c r="BJ89" i="2"/>
  <c r="BA84" i="2"/>
  <c r="AK90" i="2"/>
  <c r="BF89" i="2"/>
  <c r="BD91" i="2"/>
  <c r="AV89" i="2"/>
  <c r="AY90" i="2"/>
  <c r="AV84" i="2"/>
  <c r="BJ84" i="2"/>
  <c r="BS85" i="2"/>
  <c r="AZ81" i="2"/>
  <c r="I85" i="2"/>
  <c r="BJ81" i="2"/>
  <c r="BW85" i="2"/>
  <c r="BZ88" i="2"/>
  <c r="AW92" i="2"/>
  <c r="AZ85" i="2"/>
  <c r="T90" i="2"/>
  <c r="AZ87" i="2"/>
  <c r="W85" i="2"/>
  <c r="BI92" i="2"/>
  <c r="R94" i="2"/>
  <c r="BS94" i="2"/>
  <c r="BZ87" i="2"/>
  <c r="H84" i="2"/>
  <c r="CE92" i="2"/>
  <c r="F90" i="2"/>
  <c r="AH87" i="2"/>
  <c r="R84" i="2"/>
  <c r="Q85" i="2"/>
  <c r="CB94" i="2"/>
  <c r="AW89" i="2"/>
  <c r="V88" i="2"/>
  <c r="CB88" i="2"/>
  <c r="BY89" i="2"/>
  <c r="BU87" i="2"/>
  <c r="AH94" i="2"/>
  <c r="AW91" i="2"/>
  <c r="BD94" i="2"/>
  <c r="F85" i="2"/>
  <c r="J84" i="2"/>
  <c r="G85" i="2"/>
  <c r="P85" i="2"/>
  <c r="R87" i="2"/>
  <c r="CB90" i="2"/>
  <c r="Q84" i="2"/>
  <c r="R91" i="2"/>
  <c r="AV92" i="2"/>
  <c r="M87" i="2"/>
  <c r="BV86" i="2"/>
  <c r="BV87" i="2"/>
  <c r="K86" i="2"/>
  <c r="BZ92" i="2"/>
  <c r="BJ86" i="2"/>
  <c r="J93" i="2"/>
  <c r="K89" i="2"/>
  <c r="CA94" i="2"/>
  <c r="P89" i="2"/>
  <c r="BJ91" i="2"/>
  <c r="BE84" i="2"/>
  <c r="U89" i="2"/>
  <c r="BT88" i="2"/>
  <c r="CD87" i="2"/>
  <c r="AZ84" i="2"/>
  <c r="S83" i="2"/>
  <c r="BA87" i="2"/>
  <c r="BJ83" i="2"/>
  <c r="X88" i="2"/>
  <c r="K91" i="2"/>
  <c r="BJ88" i="2"/>
  <c r="X84" i="2"/>
  <c r="AW83" i="2"/>
  <c r="AW90" i="2"/>
  <c r="K88" i="2"/>
  <c r="V82" i="2"/>
  <c r="BE93" i="2"/>
  <c r="CE88" i="2"/>
  <c r="AF91" i="2"/>
  <c r="BK93" i="2"/>
  <c r="W83" i="2"/>
  <c r="BE82" i="2"/>
  <c r="U92" i="2"/>
  <c r="BA90" i="2"/>
  <c r="BI89" i="2"/>
  <c r="AY93" i="2"/>
  <c r="CA89" i="2"/>
  <c r="G89" i="2"/>
  <c r="L87" i="2"/>
  <c r="AE88" i="2"/>
  <c r="BG83" i="2"/>
  <c r="AF86" i="2"/>
  <c r="BG90" i="2"/>
  <c r="BL83" i="2"/>
  <c r="J92" i="2"/>
  <c r="AX87" i="2"/>
  <c r="BK82" i="2"/>
  <c r="L84" i="2"/>
  <c r="P90" i="2"/>
  <c r="BZ90" i="2"/>
  <c r="T82" i="2"/>
  <c r="AK95" i="2"/>
  <c r="BL88" i="2"/>
  <c r="S89" i="2"/>
  <c r="AZ83" i="2"/>
  <c r="X83" i="2"/>
  <c r="BE87" i="2"/>
  <c r="V84" i="2"/>
  <c r="BJ92" i="2"/>
  <c r="BL82" i="2"/>
  <c r="Q87" i="2"/>
  <c r="P83" i="2"/>
  <c r="BK91" i="2"/>
  <c r="I82" i="2"/>
  <c r="H93" i="2"/>
  <c r="BE94" i="2"/>
  <c r="J89" i="2"/>
  <c r="BL94" i="2"/>
  <c r="W82" i="2"/>
  <c r="X82" i="2"/>
  <c r="BH87" i="2"/>
  <c r="K92" i="2"/>
  <c r="BK86" i="2"/>
  <c r="X92" i="2"/>
  <c r="F84" i="2"/>
  <c r="S93" i="2"/>
  <c r="V94" i="2"/>
  <c r="P92" i="2"/>
  <c r="AV87" i="2"/>
  <c r="BY91" i="2"/>
  <c r="P87" i="2"/>
  <c r="AY94" i="2"/>
  <c r="AU81" i="2"/>
  <c r="CE93" i="2"/>
  <c r="BI88" i="2"/>
  <c r="AW84" i="2"/>
  <c r="BF88" i="2"/>
  <c r="F89" i="2"/>
  <c r="AY88" i="2"/>
  <c r="M81" i="2"/>
  <c r="BI85" i="2"/>
  <c r="X90" i="2"/>
  <c r="CD91" i="2"/>
  <c r="BK83" i="2"/>
  <c r="R82" i="2"/>
  <c r="BE89" i="2"/>
  <c r="X81" i="2"/>
  <c r="BH90" i="2"/>
  <c r="H88" i="2"/>
  <c r="U85" i="2"/>
  <c r="AU89" i="2"/>
  <c r="M84" i="2"/>
  <c r="J83" i="2"/>
  <c r="BD93" i="2"/>
  <c r="G83" i="2"/>
  <c r="BH82" i="2"/>
  <c r="AU82" i="2"/>
  <c r="AI94" i="2"/>
  <c r="BE85" i="2"/>
  <c r="P94" i="2"/>
  <c r="W86" i="2"/>
  <c r="BJ82" i="2"/>
  <c r="AW85" i="2"/>
  <c r="BD88" i="2"/>
  <c r="AU88" i="2"/>
  <c r="BF85" i="2"/>
  <c r="BH91" i="2"/>
  <c r="CB91" i="2"/>
  <c r="G91" i="2"/>
  <c r="U90" i="2"/>
  <c r="F87" i="2"/>
  <c r="AW88" i="2"/>
  <c r="L91" i="2"/>
  <c r="U93" i="2"/>
  <c r="AX94" i="2"/>
  <c r="H92" i="2"/>
  <c r="G86" i="2"/>
  <c r="Q83" i="2"/>
  <c r="BA94" i="2"/>
  <c r="BG94" i="2"/>
  <c r="I86" i="2"/>
  <c r="R90" i="2"/>
  <c r="BA89" i="2"/>
  <c r="AF84" i="2"/>
  <c r="U91" i="2"/>
  <c r="AU83" i="2"/>
  <c r="BA92" i="2"/>
  <c r="CC92" i="2"/>
  <c r="BE88" i="2"/>
  <c r="CD93" i="2"/>
  <c r="BK90" i="2"/>
  <c r="AD88" i="2"/>
  <c r="Q90" i="2"/>
  <c r="S86" i="2"/>
  <c r="BE86" i="2"/>
  <c r="AK93" i="2"/>
  <c r="AY86" i="2"/>
  <c r="CC93" i="2"/>
  <c r="K93" i="2"/>
  <c r="BJ94" i="2"/>
  <c r="G84" i="2"/>
  <c r="CC90" i="2"/>
  <c r="BF82" i="2"/>
  <c r="BH86" i="2"/>
  <c r="BF94" i="2"/>
  <c r="BI82" i="2"/>
  <c r="W91" i="2"/>
  <c r="P84" i="2"/>
  <c r="F91" i="2"/>
  <c r="S88" i="2"/>
  <c r="X93" i="2"/>
  <c r="R88" i="2"/>
  <c r="BK94" i="2"/>
  <c r="F86" i="2"/>
  <c r="BF81" i="2"/>
  <c r="AW86" i="2"/>
  <c r="BL91" i="2"/>
  <c r="BF90" i="2"/>
  <c r="BY88" i="2"/>
  <c r="BG87" i="2"/>
  <c r="CC91" i="2"/>
  <c r="T92" i="2"/>
  <c r="Q94" i="2"/>
  <c r="X89" i="2"/>
  <c r="Y82" i="2" l="1"/>
  <c r="Y89" i="2"/>
  <c r="Y94" i="2"/>
  <c r="Y84" i="2"/>
  <c r="Y90" i="2"/>
  <c r="Y85" i="2"/>
  <c r="Y81" i="2"/>
  <c r="Y93" i="2"/>
  <c r="Y87" i="2"/>
  <c r="Y83" i="2"/>
  <c r="Y88" i="2"/>
  <c r="Y92" i="2"/>
  <c r="Y86" i="2"/>
  <c r="Y9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tc={00F6E16D-1B52-4260-BB01-53057D8C9E80}</author>
    <author>tc={47A9E902-B17B-45C7-ABF2-5D391880FFCC}</author>
  </authors>
  <commentList>
    <comment ref="K13" authorId="0" shapeId="0" xr:uid="{00F6E16D-1B52-4260-BB01-53057D8C9E80}">
      <text>
        <t>[Threaded comment]
Your version of Excel allows you to read this threaded comment; however, any edits to it will get removed if the file is opened in a newer version of Excel. Learn more: https://go.microsoft.com/fwlink/?linkid=870924
Comment:
    Hardcoded from ONS data due to formatting. Original data here: Crime and justice - Office for National Statistics 
Latest data point is 8.8 million.</t>
      </text>
    </comment>
    <comment ref="L13" authorId="1" shapeId="0" xr:uid="{47A9E902-B17B-45C7-ABF2-5D391880FFCC}">
      <text>
        <t>[Threaded comment]
Your version of Excel allows you to read this threaded comment; however, any edits to it will get removed if the file is opened in a newer version of Excel. Learn more: https://go.microsoft.com/fwlink/?linkid=870924
Comment:
    Hardcoded from ONS data due to formatting. Original data here: Crime and justice - Office for National Statistics 
Latest data point is 6.7 million.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tc={5A0D6FA7-CFE6-4128-8109-1A84FE2E607C}</author>
    <author>tc={A275B9CA-E3ED-4FA3-9B31-753F4A74D7FC}</author>
    <author>tc={D28C1FB8-F919-4119-B880-C87ED18E048E}</author>
    <author>tc={FC95C1D2-3508-4881-AB7E-2EBDE7068696}</author>
    <author>tc={23F2014B-DB1B-46B2-8CB2-35D74E9141F7}</author>
    <author>tc={B560E77B-ED87-4DDF-80C6-DE3A4298CA87}</author>
    <author>tc={B8ED75DA-9D8C-4A32-BDBD-93BAC5C2E370}</author>
    <author>tc={3EAF2E8E-6A3B-41C6-82CF-CD5EFEB6F0A3}</author>
    <author>tc={09CF5390-121E-4710-A88E-C44D9ABA2660}</author>
  </authors>
  <commentList>
    <comment ref="B7" authorId="0" shapeId="0" xr:uid="{5A0D6FA7-CFE6-4128-8109-1A84FE2E607C}">
      <text>
        <t>[Threaded comment]
Your version of Excel allows you to read this threaded comment; however, any edits to it will get removed if the file is opened in a newer version of Excel. Learn more: https://go.microsoft.com/fwlink/?linkid=870924
Comment:
    This is where the 'Prosecutions and Convictions' and 'Sentence Outcomes' data comes from. There are updates each quarter but only the annual (for December) data contains the 'tools' for which you can take the quarterly time series from the pivot tables.</t>
      </text>
    </comment>
    <comment ref="K14" authorId="1" shapeId="0" xr:uid="{A275B9CA-E3ED-4FA3-9B31-753F4A74D7FC}">
      <text>
        <t>[Threaded comment]
Your version of Excel allows you to read this threaded comment; however, any edits to it will get removed if the file is opened in a newer version of Excel. Learn more: https://go.microsoft.com/fwlink/?linkid=870924
Comment:
    This is equal to the sum of the following two adjacent columns ('Committed for sentence at Crown Court' and 'Sentenced at Magistrates Court')</t>
      </text>
    </comment>
    <comment ref="N14" authorId="2" shapeId="0" xr:uid="{D28C1FB8-F919-4119-B880-C87ED18E048E}">
      <text>
        <t>[Threaded comment]
Your version of Excel allows you to read this threaded comment; however, any edits to it will get removed if the file is opened in a newer version of Excel. Learn more: https://go.microsoft.com/fwlink/?linkid=870924
Comment:
    This is a checksum for whether committed for sentence at CC by MC and sentenced at MC equal. If they don't it returns the discrepancy.</t>
      </text>
    </comment>
    <comment ref="Y14" authorId="3" shapeId="0" xr:uid="{FC95C1D2-3508-4881-AB7E-2EBDE7068696}">
      <text>
        <t>[Threaded comment]
Your version of Excel allows you to read this threaded comment; however, any edits to it will get removed if the file is opened in a newer version of Excel. Learn more: https://go.microsoft.com/fwlink/?linkid=870924
Comment:
    This is a checksum for whether the total sentenced at MC equals the sum of the sentences.</t>
      </text>
    </comment>
    <comment ref="I71" authorId="4" shapeId="0" xr:uid="{23F2014B-DB1B-46B2-8CB2-35D74E9141F7}">
      <text>
        <t>[Threaded comment]
Your version of Excel allows you to read this threaded comment; however, any edits to it will get removed if the file is opened in a newer version of Excel. Learn more: https://go.microsoft.com/fwlink/?linkid=870924
Comment:
    Data point removed due to change in data collection methodology.</t>
      </text>
    </comment>
    <comment ref="BA71" authorId="5" shapeId="0" xr:uid="{B560E77B-ED87-4DDF-80C6-DE3A4298CA87}">
      <text>
        <t>[Threaded comment]
Your version of Excel allows you to read this threaded comment; however, any edits to it will get removed if the file is opened in a newer version of Excel. Learn more: https://go.microsoft.com/fwlink/?linkid=870924
Comment:
    Data missing.</t>
      </text>
    </comment>
    <comment ref="BL71" authorId="6" shapeId="0" xr:uid="{B8ED75DA-9D8C-4A32-BDBD-93BAC5C2E370}">
      <text>
        <t>[Threaded comment]
Your version of Excel allows you to read this threaded comment; however, any edits to it will get removed if the file is opened in a newer version of Excel. Learn more: https://go.microsoft.com/fwlink/?linkid=870924
Comment:
    Data missing.</t>
      </text>
    </comment>
    <comment ref="Y80" authorId="7" shapeId="0" xr:uid="{3EAF2E8E-6A3B-41C6-82CF-CD5EFEB6F0A3}">
      <text>
        <t>[Threaded comment]
Your version of Excel allows you to read this threaded comment; however, any edits to it will get removed if the file is opened in a newer version of Excel. Learn more: https://go.microsoft.com/fwlink/?linkid=870924
Comment:
    This is a checksum for whether the total sentenced at MC equals the sum of the sentences.</t>
      </text>
    </comment>
    <comment ref="CG80" authorId="8" shapeId="0" xr:uid="{09CF5390-121E-4710-A88E-C44D9ABA2660}">
      <text>
        <t>[Threaded comment]
Your version of Excel allows you to read this threaded comment; however, any edits to it will get removed if the file is opened in a newer version of Excel. Learn more: https://go.microsoft.com/fwlink/?linkid=870924
Comment:
    Transposed due to formatting of data.</t>
      </text>
    </comment>
  </commentList>
</comments>
</file>

<file path=xl/sharedStrings.xml><?xml version="1.0" encoding="utf-8"?>
<sst xmlns="http://schemas.openxmlformats.org/spreadsheetml/2006/main" count="388" uniqueCount="251">
  <si>
    <t>This tab contains England and Wales police workforce data as well as crime level data. The police workforce data are from 30 September 2024 and describe the size of the workforce as well as its makeup. The dataset covers every year since 2003. The crime data were released in June 2024 and cover levels of crime as well as charging volumes. The dataset goes back as far as 2003. However, not all data categories cover the entire time period.</t>
  </si>
  <si>
    <t>Police Workforce, England and Wales: 30 September 2024</t>
  </si>
  <si>
    <t>Crime Outcomes in England and Wales 2023 to 2024</t>
  </si>
  <si>
    <t>Crime in England and Wales: Year Ending June 2024 - Office for National Statistics</t>
  </si>
  <si>
    <t>Police Workforce Data</t>
  </si>
  <si>
    <t>Crime Data (ONS Source)</t>
  </si>
  <si>
    <t>Crime Outcomes</t>
  </si>
  <si>
    <t>Total police workforce [Note 1] [Note 2] [Note 3]</t>
  </si>
  <si>
    <t>Total</t>
  </si>
  <si>
    <t>Police staff and designated officers [Note 5] [Note 6]</t>
  </si>
  <si>
    <t>Police community support officer</t>
  </si>
  <si>
    <t>Special constable [Note 7]</t>
  </si>
  <si>
    <t>Date</t>
  </si>
  <si>
    <t>Fiscal Year</t>
  </si>
  <si>
    <t xml:space="preserve">Total Police Workforce </t>
  </si>
  <si>
    <t>Total Police Officers</t>
  </si>
  <si>
    <t>Total Police       Staff</t>
  </si>
  <si>
    <t>Total PCSO's (Police Community Support Officers)</t>
  </si>
  <si>
    <t>Special Constables, Headcount</t>
  </si>
  <si>
    <t>Total Crime Survey, Thousands (ONS Survey)</t>
  </si>
  <si>
    <t>Total Crime (Police)</t>
  </si>
  <si>
    <t>Number of Charges/ Summonses (Offence occurred in same period)</t>
  </si>
  <si>
    <t>Number of Charges/ Summonses (Closed investigations)</t>
  </si>
  <si>
    <t>31 March 2003</t>
  </si>
  <si>
    <t>2002-03</t>
  </si>
  <si>
    <t>31 March 2004</t>
  </si>
  <si>
    <t>2003-04</t>
  </si>
  <si>
    <t>31 March 2005</t>
  </si>
  <si>
    <t>2004-05</t>
  </si>
  <si>
    <t>31 March 2006</t>
  </si>
  <si>
    <t>31 March 2007</t>
  </si>
  <si>
    <t>31 March 2008</t>
  </si>
  <si>
    <t>31 March 2009</t>
  </si>
  <si>
    <t>31 March 2010</t>
  </si>
  <si>
    <t>31 March 2011</t>
  </si>
  <si>
    <t>31 March 2012</t>
  </si>
  <si>
    <t>31 March 2013</t>
  </si>
  <si>
    <t>2023-24</t>
  </si>
  <si>
    <t xml:space="preserve">This tab draws on data from two places. Firstly, the Ministry of Justice's 'Criminal Justice System Statistics Quarterly' which provides data on 'Prosectutions and Convictions' and 'Sentence Outcomes'. Secondly, the Ministry of Justice's 'Criminal Court Statistics Quarterly' which provides data on timeliness and effectiveness of trials. The data have been divided by magistrates' court and Crown Court. The categories are the same for both court. The datasets go back as far as 2010. </t>
  </si>
  <si>
    <t xml:space="preserve">Need to think about those who plead guilty versus those that don't? Surely trials for guilty plea are going to be a lot quicker than those that don't </t>
  </si>
  <si>
    <t>Criminal Court Statistics Quarterly: July to September 2024 - GOV.UK</t>
  </si>
  <si>
    <t>Criminal Justice System Statistics Quarterly: December 2023 - GOV.UK</t>
  </si>
  <si>
    <t>Criminal Justice System Statistics Quarterly: March 2024 - GOV.UK</t>
  </si>
  <si>
    <t>Calendar Year Data</t>
  </si>
  <si>
    <t>Magistrates' Courts</t>
  </si>
  <si>
    <t>Crown Court</t>
  </si>
  <si>
    <t>Prosecutions and Convictions</t>
  </si>
  <si>
    <t>Sentence Outcomes</t>
  </si>
  <si>
    <t>Fines</t>
  </si>
  <si>
    <t>Trial Time and Effectiveness</t>
  </si>
  <si>
    <t>Cases, Receipts, Disposals</t>
  </si>
  <si>
    <t>Scroll down for financial year data</t>
  </si>
  <si>
    <t>Proceeded against</t>
  </si>
  <si>
    <t>Proceedings discontinued or discharged</t>
  </si>
  <si>
    <t>Charge withdrawn or dismissed</t>
  </si>
  <si>
    <t>Other disposal without conviction</t>
  </si>
  <si>
    <t>Committed for trial at Crown Court</t>
  </si>
  <si>
    <t>Convicted at magistrates' court</t>
  </si>
  <si>
    <t>Committed for sentence at Crown Court</t>
  </si>
  <si>
    <t>Sentenced at magistrates' court</t>
  </si>
  <si>
    <t>01: Absolute Discharge</t>
  </si>
  <si>
    <t>02: Conditional Discharge</t>
  </si>
  <si>
    <t>03: Fine</t>
  </si>
  <si>
    <t>04: Community Sentence</t>
  </si>
  <si>
    <t>05: Suspended Sentence</t>
  </si>
  <si>
    <t>06: Immediate Custody</t>
  </si>
  <si>
    <t>07: Compensation (primary disposal)</t>
  </si>
  <si>
    <t>08: Otherwise Dealt With</t>
  </si>
  <si>
    <t>09: Disposal not known</t>
  </si>
  <si>
    <t>All criminal cases dealt with in magistrates' courts: Pre-court - Offence to charge or layin of information (Mean)</t>
  </si>
  <si>
    <t>All criminal cases dealt with in magistrates' courts: Pre-court - Offence to charge or layin of information (Median) [note 54]</t>
  </si>
  <si>
    <t>All criminal cases dealt with in magistrates' courts: Pre-court - Charge or laying of information to first listing  (Mean)</t>
  </si>
  <si>
    <t>All criminal cases dealt with in magistrates' courts: Pre-court - Charge or laying of information to first listing  (Median) [note 54]</t>
  </si>
  <si>
    <t>All criminal cases dealt with in magistrates' courts: At court - First listing to completion (Mean)</t>
  </si>
  <si>
    <t>All criminal cases dealt with in magistrates' courts: At court - First listing to completion (Median) [note 54]</t>
  </si>
  <si>
    <t>All criminal cases dealt with in magistrates' courts: All - Offence to completion (Mean)</t>
  </si>
  <si>
    <t>All criminal cases dealt with in magistrates' courts: All - Offence to completion (Median) [note 54]</t>
  </si>
  <si>
    <t>All cases: Receipts, MC</t>
  </si>
  <si>
    <t>All cases: Disposals, MC</t>
  </si>
  <si>
    <t>All cases: Open, MC</t>
  </si>
  <si>
    <t>Total 'for trial': Receipts, MC</t>
  </si>
  <si>
    <t>Total 'for trial': Disposals, MC</t>
  </si>
  <si>
    <t>Total 'for trial': Open, MC</t>
  </si>
  <si>
    <t>Appeared at CC for trial</t>
  </si>
  <si>
    <t>Appeared at CC for sentencing</t>
  </si>
  <si>
    <t>Case discontinued at the Crown Court</t>
  </si>
  <si>
    <t>Acquitted at the Crown Court</t>
  </si>
  <si>
    <t>Convicted at the Crown Court</t>
  </si>
  <si>
    <t>Sentenced at the Crown Court</t>
  </si>
  <si>
    <t>All criminal cases dealt with in the Crown Court: All - Offence to completion (Mean)</t>
  </si>
  <si>
    <t>All criminal cases dealt with in the Crown Court: All - Offence to completion (Median) [note 54]</t>
  </si>
  <si>
    <t>All criminal cases dealt with in the Crown Court: Pre-court (Mean)</t>
  </si>
  <si>
    <t>All criminal cases dealt with in the Crown Court: Pre-court (Median) [note 54]</t>
  </si>
  <si>
    <t>All criminal cases dealt with in the Crown Court: At court (Mean)</t>
  </si>
  <si>
    <t>All criminal cases dealt with in the Crown Court: At court (Median) [note 54]</t>
  </si>
  <si>
    <t>All cases: receipts, CC</t>
  </si>
  <si>
    <t>All cases: disposals, CC</t>
  </si>
  <si>
    <t>All cases: open, CC</t>
  </si>
  <si>
    <t>All trials: receipts, CC</t>
  </si>
  <si>
    <t>All trials: disposals, CC</t>
  </si>
  <si>
    <t>All trials: open, CC</t>
  </si>
  <si>
    <t xml:space="preserve">Average custodial sentence length </t>
  </si>
  <si>
    <t>Financial Year</t>
  </si>
  <si>
    <t>Quarter    &amp; Year</t>
  </si>
  <si>
    <t>Prosecutions at Magistrates' Courts (MC), Principal</t>
  </si>
  <si>
    <t>Proceedings Discontinued or Discharged at Magistrates' Courts (MC)</t>
  </si>
  <si>
    <t>Charge Withdrawn or Dismissed at Magistrates' Courts (MC)</t>
  </si>
  <si>
    <t>Other Disposal Without Conviction at Magistrates' Courts (MC)</t>
  </si>
  <si>
    <t>Committed for Trial at Crown Court at Magistrates' Courts (MC)</t>
  </si>
  <si>
    <t>Convicted at Magistrates' Courts (MC)</t>
  </si>
  <si>
    <t>Committed for Sentence at Crown Court by Magistrates' Courts (MC)</t>
  </si>
  <si>
    <t>Sentenced at Magistrates' Court (MC)</t>
  </si>
  <si>
    <t>Checksum (Convicted at MC = Sent to CC by MC + Sentenced at MC)</t>
  </si>
  <si>
    <t>MC: Absolute Discharge</t>
  </si>
  <si>
    <t>MC: Conditional Discharge</t>
  </si>
  <si>
    <t>MC: Fine</t>
  </si>
  <si>
    <t>MC: Community Sentences</t>
  </si>
  <si>
    <t>MC: Suspended Sentences</t>
  </si>
  <si>
    <t>MC: Custody</t>
  </si>
  <si>
    <t>MC: Compensation</t>
  </si>
  <si>
    <t>MC: Otherwise Dealt with</t>
  </si>
  <si>
    <t>MC: Disposal not Known</t>
  </si>
  <si>
    <t>Checksum (Sentenced at MC = Sum of Sentences at MC)</t>
  </si>
  <si>
    <t>MC: Average Fine, People</t>
  </si>
  <si>
    <t>MC: Average Fine, Companies</t>
  </si>
  <si>
    <t>MC: Pre-court - Offence to Charge (Mean)</t>
  </si>
  <si>
    <t>MC: Pre-court - Offence to Charge (Median)</t>
  </si>
  <si>
    <t>MC: Pre-court - Charge or Laying of Information to First Listing  (Mean)</t>
  </si>
  <si>
    <t>MC: Pre-court - Charge or Laying of Information to First Listing (Median) [Note 54]</t>
  </si>
  <si>
    <t>MC: At Court - First Listing to Completion (Mean)</t>
  </si>
  <si>
    <t>MC: At Court - First Listing to Completion (Median) [Note 54]</t>
  </si>
  <si>
    <t>MC: All - Offence to Completion (Mean)</t>
  </si>
  <si>
    <t>MC: All - Offence to Completion (Median) [Note 54]</t>
  </si>
  <si>
    <t>All Cases: Receipts, MC</t>
  </si>
  <si>
    <t>All Cases: Disposals, MC</t>
  </si>
  <si>
    <t>AllCases: Open, MC</t>
  </si>
  <si>
    <t>Total 'For Trial': Receipts, MC</t>
  </si>
  <si>
    <t>Total 'For Trial': Disposals, MC</t>
  </si>
  <si>
    <t>Total 'For Trial': Open, MC</t>
  </si>
  <si>
    <t>Annual Rolling Receipts</t>
  </si>
  <si>
    <t>Sent for Trial at CC (CC)</t>
  </si>
  <si>
    <t>Sent for Sentence at CC from MC (CC)</t>
  </si>
  <si>
    <t>Case Discontinued at the Crown Court</t>
  </si>
  <si>
    <t>Other Disposal Without Conviction</t>
  </si>
  <si>
    <t>Convictions at the Crown Court (CC)</t>
  </si>
  <si>
    <t>Sentenced at the Crown Court (CC)</t>
  </si>
  <si>
    <t>Checksum</t>
  </si>
  <si>
    <t>CC: Absolute Discharge</t>
  </si>
  <si>
    <t>CC: Conditional Discharge</t>
  </si>
  <si>
    <t>CC: Fine</t>
  </si>
  <si>
    <t>CC: Community Sentence</t>
  </si>
  <si>
    <t>CC: Suspended Sentence</t>
  </si>
  <si>
    <t>CC: Immediate Custody</t>
  </si>
  <si>
    <t>CC: Compensation (Primary Disposal)</t>
  </si>
  <si>
    <t>CC: Otherwise Dealt With</t>
  </si>
  <si>
    <t>CC: Disposal Not Known</t>
  </si>
  <si>
    <t>CC: Average Fine, people</t>
  </si>
  <si>
    <t>CC: Average Fine, companies</t>
  </si>
  <si>
    <t>CC: All - Offence to Completion (Mean)</t>
  </si>
  <si>
    <t>CC: All - Offence to Completion (Median)</t>
  </si>
  <si>
    <t>CC: Pre-court (Mean)</t>
  </si>
  <si>
    <t>CC: Pre-court (Median)</t>
  </si>
  <si>
    <t>CC: At Court (Mean)</t>
  </si>
  <si>
    <t>CC: At Court (Median)</t>
  </si>
  <si>
    <t>All Cases: Receipts, CC</t>
  </si>
  <si>
    <t>All Cases: Disposals, CC</t>
  </si>
  <si>
    <t>All Cases: Open, CC</t>
  </si>
  <si>
    <t>All Trials: Receipts, CC</t>
  </si>
  <si>
    <t>All Trials: Disposals, CC</t>
  </si>
  <si>
    <t>All Trials: Open, CC</t>
  </si>
  <si>
    <t xml:space="preserve">Average Custodial Sentence Length </t>
  </si>
  <si>
    <t>Financial Year Data</t>
  </si>
  <si>
    <t>Crown Courts</t>
  </si>
  <si>
    <t>Prosecutions and Convictions (Financial Year Total)</t>
  </si>
  <si>
    <t>Sentence Outcomes (Financial Year Total)</t>
  </si>
  <si>
    <t>Fines (Financial Year Total)</t>
  </si>
  <si>
    <t>Trial Time and Effectiveness (Mean Values by Financial Year)</t>
  </si>
  <si>
    <t>Cases, Receipts, Disposals (Financial Year Total)</t>
  </si>
  <si>
    <t>Scroll up for calendar year data</t>
  </si>
  <si>
    <t>All cases: receipts</t>
  </si>
  <si>
    <t>All cases: disposals</t>
  </si>
  <si>
    <t>All cases: open</t>
  </si>
  <si>
    <t>All trials: receipts</t>
  </si>
  <si>
    <t>All trials: disposals</t>
  </si>
  <si>
    <t>All trials: open</t>
  </si>
  <si>
    <t>All Cases: Receipts</t>
  </si>
  <si>
    <t>All Cases: Disposals</t>
  </si>
  <si>
    <t>All Cases: Open</t>
  </si>
  <si>
    <t>All Trials: Receipts</t>
  </si>
  <si>
    <t>All Trials: Disposals</t>
  </si>
  <si>
    <t>All Trials: Open</t>
  </si>
  <si>
    <t>2010-2011</t>
  </si>
  <si>
    <t>2011-2012</t>
  </si>
  <si>
    <t>2012-2013</t>
  </si>
  <si>
    <t>2013-2014</t>
  </si>
  <si>
    <t>2014-2015</t>
  </si>
  <si>
    <t>2015-2016</t>
  </si>
  <si>
    <t>2016-2017</t>
  </si>
  <si>
    <t>2017-2018</t>
  </si>
  <si>
    <t>2018-2019</t>
  </si>
  <si>
    <t>2019-2020</t>
  </si>
  <si>
    <t>2020-2021</t>
  </si>
  <si>
    <t>2021-2022</t>
  </si>
  <si>
    <t>2022-2023</t>
  </si>
  <si>
    <t>2023-2024</t>
  </si>
  <si>
    <t>2024-2025</t>
  </si>
  <si>
    <t xml:space="preserve">This tab contains data on the England and Wales prison population up to September 2024. The Data include the total number of the prisoners as well figures for those on remand, those sentenced, and those classified as non criminal prisoners. The data go back as far as 2015. </t>
  </si>
  <si>
    <t>Offender Management Statistics Quarterly: July to September 2024 - GOV.UK</t>
  </si>
  <si>
    <t>Prison Population as of Date</t>
  </si>
  <si>
    <t>Remand</t>
  </si>
  <si>
    <t>Sentenced</t>
  </si>
  <si>
    <t>Non Criminal Prisoners</t>
  </si>
  <si>
    <t>Total Prisoners</t>
  </si>
  <si>
    <t>Calendar Year</t>
  </si>
  <si>
    <t>2015-09</t>
  </si>
  <si>
    <t>2015-12</t>
  </si>
  <si>
    <t>2016-03</t>
  </si>
  <si>
    <t>2016-06</t>
  </si>
  <si>
    <t>2016-09</t>
  </si>
  <si>
    <t>2016-12</t>
  </si>
  <si>
    <t>2017-03</t>
  </si>
  <si>
    <t>2017-06</t>
  </si>
  <si>
    <t>2017-09</t>
  </si>
  <si>
    <t>2017-12</t>
  </si>
  <si>
    <t>2018-03</t>
  </si>
  <si>
    <t>2018-06</t>
  </si>
  <si>
    <t>2018-09</t>
  </si>
  <si>
    <t>2018-12</t>
  </si>
  <si>
    <t>2019-03</t>
  </si>
  <si>
    <t>2019-06</t>
  </si>
  <si>
    <t>2019-09</t>
  </si>
  <si>
    <t>2019-12</t>
  </si>
  <si>
    <t>2020-03</t>
  </si>
  <si>
    <t>2020-06</t>
  </si>
  <si>
    <t>2020-09</t>
  </si>
  <si>
    <t>2020-12</t>
  </si>
  <si>
    <t>2021-03</t>
  </si>
  <si>
    <t>2021-06</t>
  </si>
  <si>
    <t>2021-09</t>
  </si>
  <si>
    <t>2021-12</t>
  </si>
  <si>
    <t>2022-03</t>
  </si>
  <si>
    <t>2022-06</t>
  </si>
  <si>
    <t>2022-09</t>
  </si>
  <si>
    <t>2022-12</t>
  </si>
  <si>
    <t>2023-03</t>
  </si>
  <si>
    <t>2023-06</t>
  </si>
  <si>
    <t>2023-09</t>
  </si>
  <si>
    <t>2023-12</t>
  </si>
  <si>
    <t>2024-03</t>
  </si>
  <si>
    <t>2024-06</t>
  </si>
  <si>
    <t>2024-09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</si>
</sst>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809]dd&quot; &quot;mmmm&quot; &quot;yyyy;@"/>
    <numFmt numFmtId="166" formatCode="0.0"/>
    <numFmt numFmtId="167" formatCode="#,##0.0_ ;\-#,##0.0\ "/>
  </numFmts>
  <fonts count="13">
    <font>
      <sz val="11"/>
      <color theme="1"/>
      <name val="Calibri"/>
      <family val="2"/>
      <scheme val="minor"/>
    </font>
    <font>
      <sz val="11"/>
      <color theme="1"/>
      <name val="Calibri"/>
      <family val="2"/>
      <scheme val="minor"/>
    </font>
    <font>
      <u/>
      <sz val="11"/>
      <color theme="10"/>
      <name val="Calibri"/>
      <family val="2"/>
      <scheme val="minor"/>
    </font>
    <font>
      <u/>
      <sz val="13"/>
      <color theme="10"/>
      <name val="Calibri"/>
      <family val="2"/>
      <scheme val="minor"/>
    </font>
    <font>
      <sz val="13"/>
      <color theme="1"/>
      <name val="Calibri"/>
      <family val="2"/>
      <scheme val="minor"/>
    </font>
    <font>
      <sz val="11"/>
      <color theme="2"/>
      <name val="Calibri"/>
      <family val="2"/>
      <scheme val="minor"/>
    </font>
    <font>
      <sz val="10"/>
      <name val="Arial"/>
      <family val="2"/>
    </font>
    <font>
      <sz val="11"/>
      <color rgb="FF000000"/>
      <name val="Calibri"/>
      <family val="2"/>
      <scheme val="minor"/>
    </font>
    <font>
      <sz val="14"/>
      <color theme="1"/>
      <name val="Calibri"/>
      <family val="2"/>
      <scheme val="minor"/>
    </font>
    <font>
      <b/>
      <sz val="13"/>
      <color theme="1"/>
      <name val="Calibri"/>
      <family val="2"/>
      <scheme val="minor"/>
    </font>
    <font>
      <sz val="9"/>
      <color theme="1"/>
      <name val="Calibri"/>
      <family val="2"/>
      <scheme val="minor"/>
    </font>
    <font>
      <sz val="11"/>
      <color theme="0" tint="-0.14999847407452621"/>
      <name val="Calibri"/>
      <family val="2"/>
      <scheme val="minor"/>
    </font>
    <font>
      <sz val="9"/>
      <color rgb="FFFF0000"/>
      <name val="Calibri"/>
      <family val="2"/>
      <scheme val="minor"/>
    </font>
  </fonts>
  <fills count="12">
    <fill>
      <patternFill patternType="none"/>
    </fill>
    <fill>
      <patternFill patternType="gray125"/>
    </fill>
    <fill>
      <patternFill patternType="solid">
        <fgColor rgb="FFC1E4FF"/>
        <bgColor indexed="64"/>
      </patternFill>
    </fill>
    <fill>
      <patternFill patternType="solid">
        <fgColor rgb="FFE5F4FF"/>
        <bgColor indexed="64"/>
      </patternFill>
    </fill>
    <fill>
      <patternFill patternType="solid">
        <fgColor rgb="FFC5D8FF"/>
        <bgColor indexed="64"/>
      </patternFill>
    </fill>
    <fill>
      <patternFill patternType="solid">
        <fgColor rgb="FFD9E1F2"/>
        <bgColor indexed="64"/>
      </patternFill>
    </fill>
    <fill>
      <patternFill patternType="solid">
        <fgColor rgb="FFFFF2CC"/>
        <bgColor indexed="64"/>
      </patternFill>
    </fill>
    <fill>
      <patternFill patternType="solid">
        <fgColor theme="5" tint="0.59999389629810485"/>
        <bgColor indexed="64"/>
      </patternFill>
    </fill>
    <fill>
      <patternFill patternType="solid">
        <fgColor rgb="FFF8CBAD"/>
        <bgColor indexed="64"/>
      </patternFill>
    </fill>
    <fill>
      <patternFill patternType="solid">
        <fgColor rgb="FFFCE7D8"/>
        <bgColor indexed="64"/>
      </patternFill>
    </fill>
    <fill>
      <patternFill patternType="solid">
        <fgColor rgb="FFFBA3F9"/>
        <bgColor indexed="64"/>
      </patternFill>
    </fill>
    <fill>
      <patternFill patternType="solid">
        <fgColor rgb="FFFDD7FC"/>
        <bgColor indexed="64"/>
      </patternFill>
    </fill>
  </fills>
  <borders count="44">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auto="1"/>
      </left>
      <right style="thin">
        <color auto="1"/>
      </right>
      <top style="thin">
        <color auto="1"/>
      </top>
      <bottom/>
      <diagonal/>
    </border>
    <border>
      <left style="thin">
        <color indexed="64"/>
      </left>
      <right style="thin">
        <color indexed="64"/>
      </right>
      <top style="thin">
        <color indexed="64"/>
      </top>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style="medium">
        <color rgb="FFFB9BF9"/>
      </left>
      <right/>
      <top style="medium">
        <color rgb="FFFB9BF9"/>
      </top>
      <bottom style="medium">
        <color rgb="FFFB9BF9"/>
      </bottom>
      <diagonal/>
    </border>
    <border>
      <left/>
      <right/>
      <top style="medium">
        <color rgb="FFFB9BF9"/>
      </top>
      <bottom style="medium">
        <color rgb="FFFB9BF9"/>
      </bottom>
      <diagonal/>
    </border>
    <border>
      <left/>
      <right style="medium">
        <color rgb="FFFB9BF9"/>
      </right>
      <top style="medium">
        <color rgb="FFFB9BF9"/>
      </top>
      <bottom style="medium">
        <color rgb="FFFB9BF9"/>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6" fillId="0" borderId="0"/>
  </cellStyleXfs>
  <cellXfs count="174">
    <xf numFmtId="0" fontId="0" fillId="0" borderId="0" xfId="0"/>
    <xf numFmtId="0" fontId="0" fillId="0" borderId="0" xfId="0" applyAlignment="1">
      <alignment horizontal="left" vertical="center" wrapText="1" indent="1"/>
    </xf>
    <xf numFmtId="0" fontId="2" fillId="0" borderId="0" xfId="2"/>
    <xf numFmtId="0" fontId="0" fillId="0" borderId="0" xfId="0" applyAlignment="1">
      <alignment vertical="center"/>
    </xf>
    <xf numFmtId="0" fontId="5" fillId="0" borderId="0" xfId="0" applyFont="1" applyAlignment="1">
      <alignment vertical="center"/>
    </xf>
    <xf numFmtId="0" fontId="0" fillId="3"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0" xfId="0"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3" borderId="10" xfId="0" applyFill="1" applyBorder="1" applyAlignment="1">
      <alignment horizontal="center" vertical="center" wrapText="1"/>
    </xf>
    <xf numFmtId="0" fontId="5" fillId="0" borderId="0" xfId="0" applyFont="1"/>
    <xf numFmtId="0" fontId="7" fillId="0" borderId="13" xfId="3" applyFont="1" applyBorder="1" applyAlignment="1">
      <alignment horizontal="center"/>
    </xf>
    <xf numFmtId="0" fontId="0" fillId="0" borderId="14" xfId="0" applyBorder="1" applyAlignment="1">
      <alignment horizontal="center" vertical="center" wrapText="1"/>
    </xf>
    <xf numFmtId="164" fontId="0" fillId="0" borderId="11" xfId="1" applyNumberFormat="1" applyFont="1" applyBorder="1" applyAlignment="1">
      <alignment horizontal="left" vertical="center" wrapText="1" indent="3"/>
    </xf>
    <xf numFmtId="164" fontId="0" fillId="0" borderId="15" xfId="1" applyNumberFormat="1" applyFont="1" applyBorder="1" applyAlignment="1">
      <alignment horizontal="left" vertical="center" wrapText="1" indent="3"/>
    </xf>
    <xf numFmtId="164" fontId="0" fillId="0" borderId="12" xfId="1" applyNumberFormat="1" applyFont="1" applyBorder="1" applyAlignment="1">
      <alignment horizontal="left" vertical="center" wrapText="1" indent="3"/>
    </xf>
    <xf numFmtId="164" fontId="0" fillId="0" borderId="13" xfId="1" applyNumberFormat="1" applyFont="1" applyBorder="1" applyAlignment="1">
      <alignment horizontal="center" vertical="center" wrapText="1"/>
    </xf>
    <xf numFmtId="164" fontId="0" fillId="0" borderId="14" xfId="1" applyNumberFormat="1" applyFont="1" applyBorder="1" applyAlignment="1">
      <alignment horizontal="left" vertical="center" wrapText="1"/>
    </xf>
    <xf numFmtId="0" fontId="0" fillId="0" borderId="17" xfId="0" applyBorder="1" applyAlignment="1">
      <alignment horizontal="center" vertical="center" wrapText="1"/>
    </xf>
    <xf numFmtId="0" fontId="0" fillId="0" borderId="13" xfId="0" applyBorder="1" applyAlignment="1">
      <alignment horizontal="right" vertical="center" wrapText="1" indent="1"/>
    </xf>
    <xf numFmtId="0" fontId="0" fillId="0" borderId="14" xfId="0" applyBorder="1" applyAlignment="1">
      <alignment horizontal="right" vertical="center" wrapText="1" indent="1"/>
    </xf>
    <xf numFmtId="0" fontId="7" fillId="0" borderId="18" xfId="3" applyFont="1" applyBorder="1" applyAlignment="1">
      <alignment horizontal="center"/>
    </xf>
    <xf numFmtId="0" fontId="0" fillId="0" borderId="19" xfId="0" applyBorder="1" applyAlignment="1">
      <alignment horizontal="center"/>
    </xf>
    <xf numFmtId="164" fontId="0" fillId="0" borderId="18" xfId="1" applyNumberFormat="1" applyFont="1" applyBorder="1" applyAlignment="1">
      <alignment horizontal="left" indent="3"/>
    </xf>
    <xf numFmtId="164" fontId="0" fillId="0" borderId="20" xfId="1" applyNumberFormat="1" applyFont="1" applyBorder="1" applyAlignment="1">
      <alignment horizontal="left" indent="3"/>
    </xf>
    <xf numFmtId="164" fontId="0" fillId="0" borderId="19" xfId="1" applyNumberFormat="1" applyFont="1" applyBorder="1" applyAlignment="1">
      <alignment horizontal="left" indent="3"/>
    </xf>
    <xf numFmtId="164" fontId="0" fillId="0" borderId="18" xfId="1" applyNumberFormat="1" applyFont="1" applyBorder="1"/>
    <xf numFmtId="164" fontId="0" fillId="0" borderId="19" xfId="1" applyNumberFormat="1" applyFont="1" applyBorder="1" applyAlignment="1">
      <alignment horizontal="left"/>
    </xf>
    <xf numFmtId="164" fontId="0" fillId="0" borderId="19" xfId="1" applyNumberFormat="1" applyFont="1" applyBorder="1"/>
    <xf numFmtId="164" fontId="0" fillId="0" borderId="0" xfId="1" applyNumberFormat="1" applyFont="1" applyFill="1" applyBorder="1"/>
    <xf numFmtId="0" fontId="0" fillId="0" borderId="21" xfId="0" applyBorder="1" applyAlignment="1">
      <alignment horizontal="center"/>
    </xf>
    <xf numFmtId="0" fontId="0" fillId="0" borderId="18" xfId="0" applyBorder="1" applyAlignment="1">
      <alignment horizontal="right" indent="1"/>
    </xf>
    <xf numFmtId="0" fontId="0" fillId="0" borderId="19" xfId="0" applyBorder="1" applyAlignment="1">
      <alignment horizontal="right" indent="1"/>
    </xf>
    <xf numFmtId="3" fontId="0" fillId="0" borderId="18" xfId="0" applyNumberFormat="1" applyBorder="1" applyAlignment="1">
      <alignment horizontal="right" vertical="center" indent="1"/>
    </xf>
    <xf numFmtId="3" fontId="0" fillId="0" borderId="19" xfId="0" applyNumberFormat="1" applyBorder="1" applyAlignment="1">
      <alignment horizontal="right" vertical="center" indent="1"/>
    </xf>
    <xf numFmtId="165" fontId="7" fillId="0" borderId="18" xfId="3" applyNumberFormat="1" applyFont="1" applyBorder="1" applyAlignment="1">
      <alignment horizontal="center"/>
    </xf>
    <xf numFmtId="3" fontId="0" fillId="0" borderId="18" xfId="1" applyNumberFormat="1" applyFont="1" applyBorder="1" applyAlignment="1">
      <alignment horizontal="right" vertical="center" indent="1"/>
    </xf>
    <xf numFmtId="164" fontId="0" fillId="0" borderId="18" xfId="1" applyNumberFormat="1" applyFont="1" applyBorder="1" applyAlignment="1">
      <alignment horizontal="right"/>
    </xf>
    <xf numFmtId="165" fontId="7" fillId="0" borderId="22" xfId="3" applyNumberFormat="1" applyFont="1" applyBorder="1" applyAlignment="1">
      <alignment horizontal="center"/>
    </xf>
    <xf numFmtId="0" fontId="0" fillId="0" borderId="23" xfId="0" applyBorder="1" applyAlignment="1">
      <alignment horizontal="center"/>
    </xf>
    <xf numFmtId="164" fontId="0" fillId="0" borderId="22" xfId="1" applyNumberFormat="1" applyFont="1" applyBorder="1" applyAlignment="1">
      <alignment horizontal="left" indent="3"/>
    </xf>
    <xf numFmtId="164" fontId="0" fillId="0" borderId="24" xfId="1" applyNumberFormat="1" applyFont="1" applyBorder="1" applyAlignment="1">
      <alignment horizontal="left" indent="3"/>
    </xf>
    <xf numFmtId="164" fontId="0" fillId="0" borderId="23" xfId="1" applyNumberFormat="1" applyFont="1" applyBorder="1" applyAlignment="1">
      <alignment horizontal="left" indent="3"/>
    </xf>
    <xf numFmtId="164" fontId="0" fillId="0" borderId="22" xfId="1" applyNumberFormat="1" applyFont="1" applyBorder="1"/>
    <xf numFmtId="164" fontId="0" fillId="0" borderId="23" xfId="1" applyNumberFormat="1" applyFont="1" applyBorder="1"/>
    <xf numFmtId="0" fontId="0" fillId="0" borderId="25" xfId="0" applyBorder="1" applyAlignment="1">
      <alignment horizontal="center"/>
    </xf>
    <xf numFmtId="3" fontId="0" fillId="0" borderId="22" xfId="1" applyNumberFormat="1" applyFont="1" applyBorder="1" applyAlignment="1">
      <alignment horizontal="right" indent="1"/>
    </xf>
    <xf numFmtId="3" fontId="0" fillId="0" borderId="23" xfId="0" applyNumberFormat="1" applyBorder="1" applyAlignment="1">
      <alignment horizontal="right" indent="1"/>
    </xf>
    <xf numFmtId="0" fontId="2" fillId="0" borderId="0" xfId="2" applyAlignment="1">
      <alignment vertical="center"/>
    </xf>
    <xf numFmtId="0" fontId="4" fillId="0" borderId="0" xfId="0" applyFont="1" applyAlignment="1">
      <alignment vertical="center"/>
    </xf>
    <xf numFmtId="0" fontId="9" fillId="5" borderId="0" xfId="0" applyFont="1" applyFill="1" applyAlignment="1">
      <alignment horizontal="center" vertical="center"/>
    </xf>
    <xf numFmtId="0" fontId="9" fillId="0" borderId="0" xfId="0" applyFont="1" applyAlignment="1">
      <alignment vertical="center"/>
    </xf>
    <xf numFmtId="0" fontId="4" fillId="0" borderId="0" xfId="0" applyFont="1" applyAlignment="1">
      <alignment horizontal="center" vertical="center" wrapText="1"/>
    </xf>
    <xf numFmtId="0" fontId="11" fillId="0" borderId="0" xfId="0" applyFont="1" applyAlignment="1">
      <alignment vertical="center"/>
    </xf>
    <xf numFmtId="0" fontId="0" fillId="9" borderId="10" xfId="0" applyFill="1" applyBorder="1" applyAlignment="1">
      <alignment horizontal="center" vertical="center" wrapText="1"/>
    </xf>
    <xf numFmtId="0" fontId="0" fillId="9" borderId="27" xfId="0" applyFill="1" applyBorder="1" applyAlignment="1">
      <alignment horizontal="center" vertical="center" wrapText="1"/>
    </xf>
    <xf numFmtId="0" fontId="0" fillId="9" borderId="28" xfId="0" applyFill="1" applyBorder="1" applyAlignment="1">
      <alignment horizontal="center" vertical="center" wrapText="1"/>
    </xf>
    <xf numFmtId="0" fontId="0" fillId="9" borderId="29" xfId="0" applyFill="1" applyBorder="1" applyAlignment="1">
      <alignment horizontal="center" vertical="center" wrapText="1"/>
    </xf>
    <xf numFmtId="0" fontId="0" fillId="0" borderId="13" xfId="0" applyBorder="1" applyAlignment="1">
      <alignment horizontal="center" vertical="center"/>
    </xf>
    <xf numFmtId="14" fontId="0" fillId="0" borderId="16" xfId="0" applyNumberFormat="1" applyBorder="1" applyAlignment="1">
      <alignment horizontal="center" vertical="center"/>
    </xf>
    <xf numFmtId="0" fontId="0" fillId="0" borderId="14" xfId="0" applyBorder="1" applyAlignment="1">
      <alignment horizontal="center" vertical="center"/>
    </xf>
    <xf numFmtId="164" fontId="0" fillId="0" borderId="13" xfId="1" applyNumberFormat="1" applyFont="1" applyBorder="1" applyAlignment="1">
      <alignment horizontal="right"/>
    </xf>
    <xf numFmtId="164" fontId="0" fillId="0" borderId="16" xfId="1" applyNumberFormat="1" applyFont="1" applyBorder="1" applyAlignment="1">
      <alignment horizontal="right"/>
    </xf>
    <xf numFmtId="164" fontId="0" fillId="0" borderId="14" xfId="1" applyNumberFormat="1" applyFont="1" applyBorder="1" applyAlignment="1">
      <alignment horizontal="right"/>
    </xf>
    <xf numFmtId="164" fontId="0" fillId="0" borderId="0" xfId="1" applyNumberFormat="1" applyFont="1" applyBorder="1" applyAlignment="1">
      <alignment horizontal="right"/>
    </xf>
    <xf numFmtId="0" fontId="0" fillId="0" borderId="0" xfId="0" applyAlignment="1">
      <alignment horizontal="right"/>
    </xf>
    <xf numFmtId="166" fontId="0" fillId="0" borderId="13" xfId="1" applyNumberFormat="1" applyFont="1" applyBorder="1" applyAlignment="1">
      <alignment horizontal="right" vertical="center" indent="1"/>
    </xf>
    <xf numFmtId="166" fontId="0" fillId="0" borderId="16" xfId="1" applyNumberFormat="1" applyFont="1" applyBorder="1" applyAlignment="1">
      <alignment horizontal="right" vertical="center" indent="1"/>
    </xf>
    <xf numFmtId="166" fontId="0" fillId="0" borderId="14" xfId="1" applyNumberFormat="1" applyFont="1" applyBorder="1" applyAlignment="1">
      <alignment horizontal="right" vertical="center" indent="1"/>
    </xf>
    <xf numFmtId="166" fontId="0" fillId="0" borderId="0" xfId="1" applyNumberFormat="1" applyFont="1" applyBorder="1" applyAlignment="1">
      <alignment horizontal="right" vertical="center"/>
    </xf>
    <xf numFmtId="164" fontId="0" fillId="0" borderId="30" xfId="1" applyNumberFormat="1" applyFont="1" applyBorder="1" applyAlignment="1">
      <alignment horizontal="right"/>
    </xf>
    <xf numFmtId="164" fontId="0" fillId="0" borderId="31" xfId="1" applyNumberFormat="1" applyFont="1" applyBorder="1" applyAlignment="1">
      <alignment horizontal="right"/>
    </xf>
    <xf numFmtId="164" fontId="0" fillId="0" borderId="32" xfId="0" applyNumberFormat="1" applyBorder="1" applyAlignment="1">
      <alignment horizontal="right"/>
    </xf>
    <xf numFmtId="164" fontId="0" fillId="0" borderId="20" xfId="1" applyNumberFormat="1" applyFont="1" applyBorder="1" applyAlignment="1">
      <alignment horizontal="right"/>
    </xf>
    <xf numFmtId="164" fontId="0" fillId="0" borderId="19" xfId="1" applyNumberFormat="1" applyFont="1" applyBorder="1" applyAlignment="1">
      <alignment horizontal="right"/>
    </xf>
    <xf numFmtId="167" fontId="0" fillId="0" borderId="13" xfId="1" applyNumberFormat="1" applyFont="1" applyBorder="1" applyAlignment="1">
      <alignment horizontal="right"/>
    </xf>
    <xf numFmtId="167" fontId="0" fillId="0" borderId="16" xfId="1" applyNumberFormat="1" applyFont="1" applyBorder="1" applyAlignment="1">
      <alignment horizontal="right"/>
    </xf>
    <xf numFmtId="167" fontId="0" fillId="0" borderId="14" xfId="1" applyNumberFormat="1" applyFont="1" applyBorder="1" applyAlignment="1">
      <alignment horizontal="right"/>
    </xf>
    <xf numFmtId="0" fontId="0" fillId="0" borderId="17" xfId="0" applyBorder="1"/>
    <xf numFmtId="0" fontId="0" fillId="0" borderId="18" xfId="0" applyBorder="1" applyAlignment="1">
      <alignment horizontal="center" vertical="center"/>
    </xf>
    <xf numFmtId="14" fontId="0" fillId="0" borderId="20" xfId="0" applyNumberFormat="1" applyBorder="1" applyAlignment="1">
      <alignment horizontal="center" vertical="center"/>
    </xf>
    <xf numFmtId="0" fontId="0" fillId="0" borderId="19" xfId="0" applyBorder="1" applyAlignment="1">
      <alignment horizontal="center" vertical="center"/>
    </xf>
    <xf numFmtId="166" fontId="0" fillId="0" borderId="18" xfId="1" applyNumberFormat="1" applyFont="1" applyBorder="1" applyAlignment="1">
      <alignment horizontal="right" vertical="center" indent="1"/>
    </xf>
    <xf numFmtId="166" fontId="0" fillId="0" borderId="20" xfId="1" applyNumberFormat="1" applyFont="1" applyBorder="1" applyAlignment="1">
      <alignment horizontal="right" vertical="center" indent="1"/>
    </xf>
    <xf numFmtId="166" fontId="0" fillId="0" borderId="19" xfId="1" applyNumberFormat="1" applyFont="1" applyBorder="1" applyAlignment="1">
      <alignment horizontal="right" vertical="center" indent="1"/>
    </xf>
    <xf numFmtId="164" fontId="0" fillId="0" borderId="19" xfId="0" applyNumberFormat="1" applyBorder="1" applyAlignment="1">
      <alignment horizontal="right"/>
    </xf>
    <xf numFmtId="167" fontId="0" fillId="0" borderId="18" xfId="1" applyNumberFormat="1" applyFont="1" applyBorder="1" applyAlignment="1">
      <alignment horizontal="right"/>
    </xf>
    <xf numFmtId="167" fontId="0" fillId="0" borderId="20" xfId="1" applyNumberFormat="1" applyFont="1" applyBorder="1" applyAlignment="1">
      <alignment horizontal="right"/>
    </xf>
    <xf numFmtId="167" fontId="0" fillId="0" borderId="19" xfId="1" applyNumberFormat="1" applyFont="1" applyBorder="1" applyAlignment="1">
      <alignment horizontal="right"/>
    </xf>
    <xf numFmtId="0" fontId="0" fillId="0" borderId="21" xfId="0" applyBorder="1"/>
    <xf numFmtId="164" fontId="0" fillId="0" borderId="19" xfId="1" applyNumberFormat="1" applyFont="1" applyBorder="1" applyAlignment="1">
      <alignment horizontal="right" vertical="center"/>
    </xf>
    <xf numFmtId="164" fontId="0" fillId="0" borderId="33" xfId="1" applyNumberFormat="1" applyFont="1" applyBorder="1" applyAlignment="1">
      <alignment horizontal="right"/>
    </xf>
    <xf numFmtId="0" fontId="0" fillId="0" borderId="34" xfId="0" applyBorder="1" applyAlignment="1">
      <alignment horizontal="right"/>
    </xf>
    <xf numFmtId="164" fontId="12" fillId="0" borderId="20" xfId="1" applyNumberFormat="1" applyFont="1" applyBorder="1" applyAlignment="1">
      <alignment horizontal="right"/>
    </xf>
    <xf numFmtId="0" fontId="0" fillId="0" borderId="22" xfId="0" applyBorder="1" applyAlignment="1">
      <alignment horizontal="center" vertical="center"/>
    </xf>
    <xf numFmtId="14" fontId="0" fillId="0" borderId="24" xfId="0" applyNumberFormat="1" applyBorder="1" applyAlignment="1">
      <alignment horizontal="center" vertical="center"/>
    </xf>
    <xf numFmtId="0" fontId="0" fillId="0" borderId="23" xfId="0" applyBorder="1" applyAlignment="1">
      <alignment horizontal="center" vertical="center"/>
    </xf>
    <xf numFmtId="164" fontId="0" fillId="0" borderId="22" xfId="1" applyNumberFormat="1" applyFont="1" applyBorder="1" applyAlignment="1">
      <alignment horizontal="right"/>
    </xf>
    <xf numFmtId="164" fontId="0" fillId="0" borderId="24" xfId="1" applyNumberFormat="1" applyFont="1" applyBorder="1" applyAlignment="1">
      <alignment horizontal="right"/>
    </xf>
    <xf numFmtId="164" fontId="0" fillId="0" borderId="23" xfId="1" applyNumberFormat="1" applyFont="1" applyBorder="1" applyAlignment="1">
      <alignment horizontal="right"/>
    </xf>
    <xf numFmtId="164" fontId="0" fillId="0" borderId="22" xfId="1" applyNumberFormat="1" applyFont="1" applyBorder="1" applyAlignment="1">
      <alignment horizontal="right" indent="1"/>
    </xf>
    <xf numFmtId="164" fontId="0" fillId="0" borderId="24" xfId="1" applyNumberFormat="1" applyFont="1" applyBorder="1" applyAlignment="1">
      <alignment horizontal="right" indent="1"/>
    </xf>
    <xf numFmtId="164" fontId="0" fillId="0" borderId="23" xfId="1" applyNumberFormat="1" applyFont="1" applyBorder="1" applyAlignment="1">
      <alignment horizontal="right" indent="1"/>
    </xf>
    <xf numFmtId="0" fontId="0" fillId="0" borderId="23" xfId="0" applyBorder="1" applyAlignment="1">
      <alignment horizontal="right"/>
    </xf>
    <xf numFmtId="167" fontId="0" fillId="0" borderId="22" xfId="1" applyNumberFormat="1" applyFont="1" applyBorder="1" applyAlignment="1">
      <alignment horizontal="right"/>
    </xf>
    <xf numFmtId="167" fontId="0" fillId="0" borderId="24" xfId="1" applyNumberFormat="1" applyFont="1" applyBorder="1" applyAlignment="1">
      <alignment horizontal="right"/>
    </xf>
    <xf numFmtId="167" fontId="0" fillId="0" borderId="23" xfId="1" applyNumberFormat="1" applyFont="1" applyBorder="1" applyAlignment="1">
      <alignment horizontal="right"/>
    </xf>
    <xf numFmtId="0" fontId="0" fillId="0" borderId="25" xfId="0" applyBorder="1"/>
    <xf numFmtId="167" fontId="0" fillId="0" borderId="0" xfId="0" applyNumberFormat="1"/>
    <xf numFmtId="167" fontId="0" fillId="0" borderId="0" xfId="1" applyNumberFormat="1" applyFont="1" applyAlignment="1">
      <alignment horizontal="right"/>
    </xf>
    <xf numFmtId="0" fontId="0" fillId="9" borderId="9" xfId="0" applyFill="1" applyBorder="1" applyAlignment="1">
      <alignment horizontal="center" vertical="center" wrapText="1"/>
    </xf>
    <xf numFmtId="167" fontId="0" fillId="0" borderId="0" xfId="1" applyNumberFormat="1" applyFont="1" applyBorder="1" applyAlignment="1">
      <alignment horizontal="right"/>
    </xf>
    <xf numFmtId="0" fontId="0" fillId="0" borderId="16" xfId="0" applyBorder="1" applyAlignment="1">
      <alignment horizontal="center" vertical="center" wrapText="1"/>
    </xf>
    <xf numFmtId="164" fontId="0" fillId="0" borderId="32" xfId="1" applyNumberFormat="1" applyFont="1" applyBorder="1" applyAlignment="1">
      <alignment horizontal="right"/>
    </xf>
    <xf numFmtId="164" fontId="0" fillId="0" borderId="35" xfId="1" applyNumberFormat="1" applyFont="1" applyBorder="1" applyAlignment="1">
      <alignment horizontal="right"/>
    </xf>
    <xf numFmtId="0" fontId="0" fillId="0" borderId="30" xfId="0" applyBorder="1"/>
    <xf numFmtId="0" fontId="0" fillId="0" borderId="32" xfId="0" applyBorder="1"/>
    <xf numFmtId="0" fontId="0" fillId="0" borderId="17" xfId="0" applyBorder="1" applyAlignment="1">
      <alignment horizontal="right" indent="1"/>
    </xf>
    <xf numFmtId="0" fontId="0" fillId="0" borderId="20" xfId="0" applyBorder="1" applyAlignment="1">
      <alignment horizontal="center" vertical="center" wrapText="1"/>
    </xf>
    <xf numFmtId="0" fontId="0" fillId="0" borderId="19" xfId="0" applyBorder="1" applyAlignment="1">
      <alignment horizontal="center" vertical="center" wrapText="1"/>
    </xf>
    <xf numFmtId="164" fontId="0" fillId="0" borderId="36" xfId="1" applyNumberFormat="1" applyFont="1" applyBorder="1" applyAlignment="1">
      <alignment horizontal="right"/>
    </xf>
    <xf numFmtId="0" fontId="0" fillId="0" borderId="18" xfId="0" applyBorder="1"/>
    <xf numFmtId="0" fontId="0" fillId="0" borderId="19" xfId="0" applyBorder="1"/>
    <xf numFmtId="0" fontId="0" fillId="0" borderId="21" xfId="0" applyBorder="1" applyAlignment="1">
      <alignment horizontal="right" indent="1"/>
    </xf>
    <xf numFmtId="164" fontId="0" fillId="0" borderId="36" xfId="1" applyNumberFormat="1" applyFont="1" applyBorder="1" applyAlignment="1">
      <alignment horizontal="center"/>
    </xf>
    <xf numFmtId="164" fontId="0" fillId="0" borderId="37" xfId="1" applyNumberFormat="1" applyFont="1" applyBorder="1" applyAlignment="1">
      <alignment horizontal="right"/>
    </xf>
    <xf numFmtId="164" fontId="0" fillId="0" borderId="38" xfId="1" applyNumberFormat="1" applyFont="1" applyBorder="1" applyAlignment="1">
      <alignment horizontal="right"/>
    </xf>
    <xf numFmtId="164" fontId="0" fillId="0" borderId="39" xfId="1" applyNumberFormat="1" applyFont="1" applyBorder="1" applyAlignment="1">
      <alignment horizontal="right"/>
    </xf>
    <xf numFmtId="0" fontId="0" fillId="0" borderId="37" xfId="0" applyBorder="1"/>
    <xf numFmtId="0" fontId="0" fillId="0" borderId="39" xfId="0" applyBorder="1"/>
    <xf numFmtId="167" fontId="0" fillId="0" borderId="37" xfId="1" applyNumberFormat="1" applyFont="1" applyBorder="1" applyAlignment="1">
      <alignment horizontal="right"/>
    </xf>
    <xf numFmtId="167" fontId="0" fillId="0" borderId="38" xfId="1" applyNumberFormat="1" applyFont="1" applyBorder="1" applyAlignment="1">
      <alignment horizontal="right"/>
    </xf>
    <xf numFmtId="167" fontId="0" fillId="0" borderId="39" xfId="1" applyNumberFormat="1" applyFont="1" applyBorder="1" applyAlignment="1">
      <alignment horizontal="right"/>
    </xf>
    <xf numFmtId="0" fontId="0" fillId="0" borderId="24" xfId="0" applyBorder="1" applyAlignment="1">
      <alignment horizontal="center" vertical="center" wrapText="1"/>
    </xf>
    <xf numFmtId="0" fontId="0" fillId="0" borderId="23" xfId="0" applyBorder="1" applyAlignment="1">
      <alignment horizontal="center" vertical="center" wrapText="1"/>
    </xf>
    <xf numFmtId="164" fontId="0" fillId="0" borderId="40" xfId="1" applyNumberFormat="1" applyFont="1" applyBorder="1" applyAlignment="1">
      <alignment horizontal="right"/>
    </xf>
    <xf numFmtId="0" fontId="0" fillId="0" borderId="22" xfId="0" applyBorder="1"/>
    <xf numFmtId="0" fontId="0" fillId="0" borderId="23" xfId="0" applyBorder="1"/>
    <xf numFmtId="0" fontId="0" fillId="0" borderId="25" xfId="0" applyBorder="1" applyAlignment="1">
      <alignment horizontal="right" indent="1"/>
    </xf>
    <xf numFmtId="0" fontId="0" fillId="0" borderId="0" xfId="0" applyAlignment="1">
      <alignment horizontal="center" vertical="center"/>
    </xf>
    <xf numFmtId="0" fontId="2" fillId="0" borderId="0" xfId="2" applyAlignment="1">
      <alignment horizontal="left" vertical="center"/>
    </xf>
    <xf numFmtId="0" fontId="11" fillId="0" borderId="0" xfId="0" applyFont="1" applyAlignment="1">
      <alignment horizontal="left" vertical="center"/>
    </xf>
    <xf numFmtId="0" fontId="0" fillId="0" borderId="0" xfId="0" applyAlignment="1">
      <alignment wrapText="1"/>
    </xf>
    <xf numFmtId="0" fontId="2" fillId="11" borderId="10" xfId="2" applyFill="1" applyBorder="1" applyAlignment="1">
      <alignment horizontal="center" vertical="center" wrapText="1"/>
    </xf>
    <xf numFmtId="164" fontId="0" fillId="0" borderId="30" xfId="1" applyNumberFormat="1" applyFont="1" applyBorder="1"/>
    <xf numFmtId="164" fontId="0" fillId="0" borderId="31" xfId="1" applyNumberFormat="1" applyFont="1" applyBorder="1"/>
    <xf numFmtId="164" fontId="0" fillId="0" borderId="32" xfId="0" applyNumberFormat="1" applyBorder="1"/>
    <xf numFmtId="164" fontId="0" fillId="0" borderId="20" xfId="1" applyNumberFormat="1" applyFont="1" applyBorder="1"/>
    <xf numFmtId="164" fontId="0" fillId="0" borderId="19" xfId="0" applyNumberFormat="1" applyBorder="1"/>
    <xf numFmtId="164" fontId="0" fillId="0" borderId="24" xfId="1" applyNumberFormat="1" applyFont="1" applyBorder="1"/>
    <xf numFmtId="164" fontId="0" fillId="0" borderId="23" xfId="0" applyNumberFormat="1" applyBorder="1"/>
    <xf numFmtId="0" fontId="0" fillId="0" borderId="1" xfId="0"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0" fillId="0" borderId="0" xfId="0"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3" fillId="2" borderId="0" xfId="2" applyFont="1" applyFill="1" applyAlignment="1">
      <alignment horizontal="center" vertical="center"/>
    </xf>
    <xf numFmtId="0" fontId="0" fillId="0" borderId="3" xfId="0" applyBorder="1" applyAlignment="1">
      <alignment horizontal="left" vertical="center" wrapText="1" indent="1"/>
    </xf>
    <xf numFmtId="0" fontId="0" fillId="0" borderId="5" xfId="0" applyBorder="1" applyAlignment="1">
      <alignment horizontal="left" vertical="center" wrapText="1" indent="1"/>
    </xf>
    <xf numFmtId="0" fontId="0" fillId="0" borderId="8" xfId="0" applyBorder="1" applyAlignment="1">
      <alignment horizontal="left" vertical="center" wrapText="1" indent="1"/>
    </xf>
    <xf numFmtId="0" fontId="8" fillId="3" borderId="0" xfId="0" applyFont="1" applyFill="1" applyAlignment="1">
      <alignment horizontal="center" vertical="center"/>
    </xf>
    <xf numFmtId="0" fontId="9" fillId="5" borderId="0" xfId="0" applyFont="1" applyFill="1" applyAlignment="1">
      <alignment horizontal="center" vertical="center"/>
    </xf>
    <xf numFmtId="0" fontId="9" fillId="6" borderId="0" xfId="0" applyFont="1" applyFill="1" applyAlignment="1">
      <alignment horizontal="center" vertical="center"/>
    </xf>
    <xf numFmtId="0" fontId="3" fillId="7" borderId="0" xfId="2" applyFont="1" applyFill="1" applyAlignment="1">
      <alignment horizontal="center" vertical="center"/>
    </xf>
    <xf numFmtId="0" fontId="3" fillId="8" borderId="0" xfId="2" applyFont="1" applyFill="1" applyAlignment="1">
      <alignment horizontal="center" vertical="center"/>
    </xf>
    <xf numFmtId="0" fontId="10" fillId="0" borderId="26" xfId="0" applyFont="1" applyBorder="1" applyAlignment="1">
      <alignment horizontal="center" vertical="center"/>
    </xf>
    <xf numFmtId="0" fontId="4" fillId="8" borderId="0" xfId="0" applyFont="1" applyFill="1" applyAlignment="1">
      <alignment horizontal="center" vertical="center"/>
    </xf>
    <xf numFmtId="0" fontId="10" fillId="0" borderId="0" xfId="0" applyFont="1" applyAlignment="1">
      <alignment horizontal="center" vertical="center" wrapText="1"/>
    </xf>
    <xf numFmtId="0" fontId="4" fillId="7" borderId="0" xfId="0" applyFont="1" applyFill="1" applyAlignment="1">
      <alignment horizontal="center" vertical="center"/>
    </xf>
    <xf numFmtId="0" fontId="3" fillId="10" borderId="41" xfId="2" applyFont="1" applyFill="1" applyBorder="1" applyAlignment="1">
      <alignment horizontal="center" vertical="center"/>
    </xf>
    <xf numFmtId="0" fontId="3" fillId="10" borderId="42" xfId="2" applyFont="1" applyFill="1" applyBorder="1" applyAlignment="1">
      <alignment horizontal="center" vertical="center"/>
    </xf>
    <xf numFmtId="0" fontId="3" fillId="10" borderId="43" xfId="2" applyFont="1" applyFill="1" applyBorder="1" applyAlignment="1">
      <alignment horizontal="center" vertical="center"/>
    </xf>
  </cellXfs>
  <cellStyles count="4">
    <cellStyle name="Comma" xfId="1" builtinId="3"/>
    <cellStyle name="Hyperlink" xfId="2" builtinId="8"/>
    <cellStyle name="Normal" xfId="0" builtinId="0"/>
    <cellStyle name="Normal 2" xfId="3" xr:uid="{AA979BA0-6236-4848-82A6-8E7F36F6D7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Prison</a:t>
            </a:r>
            <a:r>
              <a:rPr lang="en-GB" baseline="0">
                <a:solidFill>
                  <a:schemeClr val="tx1"/>
                </a:solidFill>
              </a:rPr>
              <a:t> </a:t>
            </a:r>
            <a:r>
              <a:rPr lang="en-GB">
                <a:solidFill>
                  <a:schemeClr val="tx1"/>
                </a:solidFill>
              </a:rPr>
              <a:t>Population Data</a:t>
            </a:r>
          </a:p>
        </c:rich>
      </c:tx>
      <c:layout>
        <c:manualLayout>
          <c:xMode val="edge"/>
          <c:yMode val="edge"/>
          <c:x val="0.38503477535275038"/>
          <c:y val="3.6751552565641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147689306688248"/>
          <c:y val="0.16351107927694838"/>
          <c:w val="0.75304530079478704"/>
          <c:h val="0.6856459656180639"/>
        </c:manualLayout>
      </c:layout>
      <c:lineChart>
        <c:grouping val="standard"/>
        <c:varyColors val="0"/>
        <c:ser>
          <c:idx val="1"/>
          <c:order val="0"/>
          <c:tx>
            <c:v> Sentenced</c:v>
          </c:tx>
          <c:spPr>
            <a:ln w="22225" cap="rnd">
              <a:solidFill>
                <a:srgbClr val="FF3FCD"/>
              </a:solidFill>
              <a:round/>
            </a:ln>
            <a:effectLst/>
          </c:spPr>
          <c:marker>
            <c:symbol val="none"/>
          </c:marker>
          <c:cat>
            <c:numRef>
              <c:extLst>
                <c:ext xmlns:c15="http://schemas.microsoft.com/office/drawing/2012/chart" uri="{02D57815-91ED-43cb-92C2-25804820EDAC}">
                  <c15:fullRef>
                    <c15:sqref>Prisons!$B$12:$B$48</c15:sqref>
                  </c15:fullRef>
                </c:ext>
              </c:extLst>
              <c:f>(Prisons!$B$12,Prisons!$B$15,Prisons!$B$18,Prisons!$B$22,Prisons!$B$26,Prisons!$B$30,Prisons!$B$34,Prisons!$B$38,Prisons!$B$42,Prisons!$B$46)</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extLst>
                <c:ext xmlns:c15="http://schemas.microsoft.com/office/drawing/2012/chart" uri="{02D57815-91ED-43cb-92C2-25804820EDAC}">
                  <c15:fullRef>
                    <c15:sqref>Prisons!$F$12:$F$48</c15:sqref>
                  </c15:fullRef>
                </c:ext>
              </c:extLst>
              <c:f>(Prisons!$F$12,Prisons!$F$15,Prisons!$F$18,Prisons!$F$22,Prisons!$F$26,Prisons!$F$30,Prisons!$F$34,Prisons!$F$38,Prisons!$F$42,Prisons!$F$46)</c:f>
              <c:numCache>
                <c:formatCode>_-* #,##0_-;\-* #,##0_-;_-* "-"??_-;_-@_-</c:formatCode>
                <c:ptCount val="10"/>
                <c:pt idx="0">
                  <c:v>72795</c:v>
                </c:pt>
                <c:pt idx="1">
                  <c:v>74316</c:v>
                </c:pt>
                <c:pt idx="2">
                  <c:v>74623</c:v>
                </c:pt>
                <c:pt idx="3">
                  <c:v>73035</c:v>
                </c:pt>
                <c:pt idx="4">
                  <c:v>72860</c:v>
                </c:pt>
                <c:pt idx="5">
                  <c:v>72187</c:v>
                </c:pt>
                <c:pt idx="6">
                  <c:v>64783</c:v>
                </c:pt>
                <c:pt idx="7">
                  <c:v>66167</c:v>
                </c:pt>
                <c:pt idx="8">
                  <c:v>69119</c:v>
                </c:pt>
                <c:pt idx="9">
                  <c:v>70999</c:v>
                </c:pt>
              </c:numCache>
            </c:numRef>
          </c:val>
          <c:smooth val="0"/>
          <c:extLst>
            <c:ext xmlns:c16="http://schemas.microsoft.com/office/drawing/2014/chart" uri="{C3380CC4-5D6E-409C-BE32-E72D297353CC}">
              <c16:uniqueId val="{00000000-308D-4D0D-A914-D36A954CA869}"/>
            </c:ext>
          </c:extLst>
        </c:ser>
        <c:ser>
          <c:idx val="0"/>
          <c:order val="1"/>
          <c:tx>
            <c:v> Remand</c:v>
          </c:tx>
          <c:spPr>
            <a:ln w="22225" cap="rnd">
              <a:solidFill>
                <a:srgbClr val="FCC0DD"/>
              </a:solidFill>
              <a:round/>
            </a:ln>
            <a:effectLst/>
          </c:spPr>
          <c:marker>
            <c:symbol val="none"/>
          </c:marker>
          <c:cat>
            <c:numRef>
              <c:extLst>
                <c:ext xmlns:c15="http://schemas.microsoft.com/office/drawing/2012/chart" uri="{02D57815-91ED-43cb-92C2-25804820EDAC}">
                  <c15:fullRef>
                    <c15:sqref>Prisons!$B$12:$B$48</c15:sqref>
                  </c15:fullRef>
                </c:ext>
              </c:extLst>
              <c:f>(Prisons!$B$12,Prisons!$B$15,Prisons!$B$18,Prisons!$B$22,Prisons!$B$26,Prisons!$B$30,Prisons!$B$34,Prisons!$B$38,Prisons!$B$42,Prisons!$B$46)</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extLst>
                <c:ext xmlns:c15="http://schemas.microsoft.com/office/drawing/2012/chart" uri="{02D57815-91ED-43cb-92C2-25804820EDAC}">
                  <c15:fullRef>
                    <c15:sqref>Prisons!$E$12:$E$48</c15:sqref>
                  </c15:fullRef>
                </c:ext>
              </c:extLst>
              <c:f>(Prisons!$E$12,Prisons!$E$15,Prisons!$E$18,Prisons!$E$22,Prisons!$E$26,Prisons!$E$30,Prisons!$E$34,Prisons!$E$38,Prisons!$E$42,Prisons!$E$46)</c:f>
              <c:numCache>
                <c:formatCode>_-* #,##0_-;\-* #,##0_-;_-* "-"??_-;_-@_-</c:formatCode>
                <c:ptCount val="10"/>
                <c:pt idx="0">
                  <c:v>11390</c:v>
                </c:pt>
                <c:pt idx="1">
                  <c:v>9288</c:v>
                </c:pt>
                <c:pt idx="2">
                  <c:v>9419</c:v>
                </c:pt>
                <c:pt idx="3">
                  <c:v>9263</c:v>
                </c:pt>
                <c:pt idx="4">
                  <c:v>8957</c:v>
                </c:pt>
                <c:pt idx="5">
                  <c:v>10043</c:v>
                </c:pt>
                <c:pt idx="6">
                  <c:v>12262</c:v>
                </c:pt>
                <c:pt idx="7">
                  <c:v>12747</c:v>
                </c:pt>
                <c:pt idx="8">
                  <c:v>14591</c:v>
                </c:pt>
                <c:pt idx="9">
                  <c:v>16458</c:v>
                </c:pt>
              </c:numCache>
            </c:numRef>
          </c:val>
          <c:smooth val="0"/>
          <c:extLst>
            <c:ext xmlns:c16="http://schemas.microsoft.com/office/drawing/2014/chart" uri="{C3380CC4-5D6E-409C-BE32-E72D297353CC}">
              <c16:uniqueId val="{00000001-308D-4D0D-A914-D36A954CA869}"/>
            </c:ext>
          </c:extLst>
        </c:ser>
        <c:ser>
          <c:idx val="2"/>
          <c:order val="2"/>
          <c:tx>
            <c:v> Non Criminal Prisoners</c:v>
          </c:tx>
          <c:spPr>
            <a:ln w="22225" cap="rnd">
              <a:solidFill>
                <a:srgbClr val="D797F1"/>
              </a:solidFill>
              <a:round/>
            </a:ln>
            <a:effectLst/>
          </c:spPr>
          <c:marker>
            <c:symbol val="none"/>
          </c:marker>
          <c:cat>
            <c:numRef>
              <c:extLst>
                <c:ext xmlns:c15="http://schemas.microsoft.com/office/drawing/2012/chart" uri="{02D57815-91ED-43cb-92C2-25804820EDAC}">
                  <c15:fullRef>
                    <c15:sqref>Prisons!$B$12:$B$48</c15:sqref>
                  </c15:fullRef>
                </c:ext>
              </c:extLst>
              <c:f>(Prisons!$B$12,Prisons!$B$15,Prisons!$B$18,Prisons!$B$22,Prisons!$B$26,Prisons!$B$30,Prisons!$B$34,Prisons!$B$38,Prisons!$B$42,Prisons!$B$46)</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extLst>
                <c:ext xmlns:c15="http://schemas.microsoft.com/office/drawing/2012/chart" uri="{02D57815-91ED-43cb-92C2-25804820EDAC}">
                  <c15:fullRef>
                    <c15:sqref>Prisons!$G$12:$G$48</c15:sqref>
                  </c15:fullRef>
                </c:ext>
              </c:extLst>
              <c:f>(Prisons!$G$12,Prisons!$G$15,Prisons!$G$18,Prisons!$G$22,Prisons!$G$26,Prisons!$G$30,Prisons!$G$34,Prisons!$G$38,Prisons!$G$42,Prisons!$G$46)</c:f>
              <c:numCache>
                <c:formatCode>_-* #,##0_-;\-* #,##0_-;_-* "-"??_-;_-@_-</c:formatCode>
                <c:ptCount val="10"/>
                <c:pt idx="0">
                  <c:v>1701</c:v>
                </c:pt>
                <c:pt idx="1">
                  <c:v>1530</c:v>
                </c:pt>
                <c:pt idx="2">
                  <c:v>1471</c:v>
                </c:pt>
                <c:pt idx="3">
                  <c:v>965</c:v>
                </c:pt>
                <c:pt idx="4">
                  <c:v>817</c:v>
                </c:pt>
                <c:pt idx="5">
                  <c:v>760</c:v>
                </c:pt>
                <c:pt idx="6">
                  <c:v>1013</c:v>
                </c:pt>
                <c:pt idx="7">
                  <c:v>859</c:v>
                </c:pt>
                <c:pt idx="8">
                  <c:v>662</c:v>
                </c:pt>
                <c:pt idx="9">
                  <c:v>412</c:v>
                </c:pt>
              </c:numCache>
            </c:numRef>
          </c:val>
          <c:smooth val="0"/>
          <c:extLst>
            <c:ext xmlns:c16="http://schemas.microsoft.com/office/drawing/2014/chart" uri="{C3380CC4-5D6E-409C-BE32-E72D297353CC}">
              <c16:uniqueId val="{00000002-308D-4D0D-A914-D36A954CA869}"/>
            </c:ext>
          </c:extLst>
        </c:ser>
        <c:dLbls>
          <c:showLegendKey val="0"/>
          <c:showVal val="0"/>
          <c:showCatName val="0"/>
          <c:showSerName val="0"/>
          <c:showPercent val="0"/>
          <c:showBubbleSize val="0"/>
        </c:dLbls>
        <c:smooth val="0"/>
        <c:axId val="607241032"/>
        <c:axId val="607240672"/>
      </c:lineChart>
      <c:catAx>
        <c:axId val="60724103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Year</a:t>
                </a:r>
              </a:p>
            </c:rich>
          </c:tx>
          <c:layout>
            <c:manualLayout>
              <c:xMode val="edge"/>
              <c:yMode val="edge"/>
              <c:x val="0.61801216372812751"/>
              <c:y val="0.923815438840695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40672"/>
        <c:crosses val="autoZero"/>
        <c:auto val="1"/>
        <c:lblAlgn val="ctr"/>
        <c:lblOffset val="100"/>
        <c:noMultiLvlLbl val="0"/>
      </c:catAx>
      <c:valAx>
        <c:axId val="60724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41032"/>
        <c:crosses val="autoZero"/>
        <c:crossBetween val="between"/>
      </c:valAx>
      <c:spPr>
        <a:noFill/>
        <a:ln>
          <a:noFill/>
        </a:ln>
        <a:effectLst/>
      </c:spPr>
    </c:plotArea>
    <c:legend>
      <c:legendPos val="b"/>
      <c:layout>
        <c:manualLayout>
          <c:xMode val="edge"/>
          <c:yMode val="edge"/>
          <c:x val="1.7883394441404514E-2"/>
          <c:y val="0.32136223167884115"/>
          <c:w val="0.12508423520982623"/>
          <c:h val="0.2905574775691391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Prison Population</a:t>
            </a:r>
          </a:p>
        </c:rich>
      </c:tx>
      <c:layout>
        <c:manualLayout>
          <c:xMode val="edge"/>
          <c:yMode val="edge"/>
          <c:x val="0.40544881889763779"/>
          <c:y val="4.0293028671503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3655793025871"/>
          <c:y val="0.1651647875271012"/>
          <c:w val="0.83106657122405159"/>
          <c:h val="0.67218578287739517"/>
        </c:manualLayout>
      </c:layout>
      <c:lineChart>
        <c:grouping val="standard"/>
        <c:varyColors val="0"/>
        <c:ser>
          <c:idx val="0"/>
          <c:order val="0"/>
          <c:spPr>
            <a:ln w="22225" cap="rnd">
              <a:solidFill>
                <a:srgbClr val="FB9BF9"/>
              </a:solidFill>
              <a:round/>
            </a:ln>
            <a:effectLst/>
          </c:spPr>
          <c:marker>
            <c:symbol val="none"/>
          </c:marker>
          <c:cat>
            <c:numRef>
              <c:extLst>
                <c:ext xmlns:c15="http://schemas.microsoft.com/office/drawing/2012/chart" uri="{02D57815-91ED-43cb-92C2-25804820EDAC}">
                  <c15:fullRef>
                    <c15:sqref>Prisons!$B$12:$B$48</c15:sqref>
                  </c15:fullRef>
                </c:ext>
              </c:extLst>
              <c:f>(Prisons!$B$12,Prisons!$B$14,Prisons!$B$18,Prisons!$B$22,Prisons!$B$26,Prisons!$B$30,Prisons!$B$34,Prisons!$B$38,Prisons!$B$42,Prisons!$B$45:$B$46)</c:f>
              <c:numCache>
                <c:formatCode>General</c:formatCode>
                <c:ptCount val="11"/>
                <c:pt idx="0">
                  <c:v>2015</c:v>
                </c:pt>
                <c:pt idx="1">
                  <c:v>2016</c:v>
                </c:pt>
                <c:pt idx="2">
                  <c:v>2017</c:v>
                </c:pt>
                <c:pt idx="3">
                  <c:v>2018</c:v>
                </c:pt>
                <c:pt idx="4">
                  <c:v>2019</c:v>
                </c:pt>
                <c:pt idx="5">
                  <c:v>2020</c:v>
                </c:pt>
                <c:pt idx="6">
                  <c:v>2021</c:v>
                </c:pt>
                <c:pt idx="7">
                  <c:v>2022</c:v>
                </c:pt>
                <c:pt idx="8">
                  <c:v>2023</c:v>
                </c:pt>
                <c:pt idx="9">
                  <c:v>2023</c:v>
                </c:pt>
                <c:pt idx="10">
                  <c:v>2024</c:v>
                </c:pt>
              </c:numCache>
            </c:numRef>
          </c:cat>
          <c:val>
            <c:numRef>
              <c:extLst>
                <c:ext xmlns:c15="http://schemas.microsoft.com/office/drawing/2012/chart" uri="{02D57815-91ED-43cb-92C2-25804820EDAC}">
                  <c15:fullRef>
                    <c15:sqref>Prisons!$H$12:$H$48</c15:sqref>
                  </c15:fullRef>
                </c:ext>
              </c:extLst>
              <c:f>(Prisons!$H$12,Prisons!$H$14,Prisons!$H$18,Prisons!$H$22,Prisons!$H$26,Prisons!$H$30,Prisons!$H$34,Prisons!$H$38,Prisons!$H$42,Prisons!$H$45:$H$46)</c:f>
              <c:numCache>
                <c:formatCode>_-* #,##0_-;\-* #,##0_-;_-* "-"??_-;_-@_-</c:formatCode>
                <c:ptCount val="11"/>
                <c:pt idx="0">
                  <c:v>85886</c:v>
                </c:pt>
                <c:pt idx="1">
                  <c:v>85441</c:v>
                </c:pt>
                <c:pt idx="2">
                  <c:v>85513</c:v>
                </c:pt>
                <c:pt idx="3">
                  <c:v>83263</c:v>
                </c:pt>
                <c:pt idx="4">
                  <c:v>82634</c:v>
                </c:pt>
                <c:pt idx="5">
                  <c:v>82990</c:v>
                </c:pt>
                <c:pt idx="6">
                  <c:v>78058</c:v>
                </c:pt>
                <c:pt idx="7">
                  <c:v>79773</c:v>
                </c:pt>
                <c:pt idx="8">
                  <c:v>84372</c:v>
                </c:pt>
                <c:pt idx="9">
                  <c:v>87489</c:v>
                </c:pt>
                <c:pt idx="10">
                  <c:v>87869</c:v>
                </c:pt>
              </c:numCache>
            </c:numRef>
          </c:val>
          <c:smooth val="0"/>
          <c:extLst>
            <c:ext xmlns:c16="http://schemas.microsoft.com/office/drawing/2014/chart" uri="{C3380CC4-5D6E-409C-BE32-E72D297353CC}">
              <c16:uniqueId val="{00000000-354E-44B8-A142-562F2F079028}"/>
            </c:ext>
          </c:extLst>
        </c:ser>
        <c:dLbls>
          <c:showLegendKey val="0"/>
          <c:showVal val="0"/>
          <c:showCatName val="0"/>
          <c:showSerName val="0"/>
          <c:showPercent val="0"/>
          <c:showBubbleSize val="0"/>
        </c:dLbls>
        <c:smooth val="0"/>
        <c:axId val="1135715840"/>
        <c:axId val="1135715120"/>
      </c:lineChart>
      <c:catAx>
        <c:axId val="113571584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Year</a:t>
                </a:r>
              </a:p>
            </c:rich>
          </c:tx>
          <c:layout>
            <c:manualLayout>
              <c:xMode val="edge"/>
              <c:yMode val="edge"/>
              <c:x val="0.53699201572458133"/>
              <c:y val="0.9076738750904573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headEnd type="ova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15120"/>
        <c:crosses val="autoZero"/>
        <c:auto val="1"/>
        <c:lblAlgn val="ctr"/>
        <c:lblOffset val="100"/>
        <c:noMultiLvlLbl val="0"/>
      </c:catAx>
      <c:valAx>
        <c:axId val="113571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Number of Prisoners</a:t>
                </a:r>
              </a:p>
            </c:rich>
          </c:tx>
          <c:layout>
            <c:manualLayout>
              <c:xMode val="edge"/>
              <c:yMode val="edge"/>
              <c:x val="3.0689300201111224E-2"/>
              <c:y val="0.34372087804768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10781</xdr:colOff>
      <xdr:row>97</xdr:row>
      <xdr:rowOff>9671</xdr:rowOff>
    </xdr:from>
    <xdr:to>
      <xdr:col>8</xdr:col>
      <xdr:colOff>905140</xdr:colOff>
      <xdr:row>127</xdr:row>
      <xdr:rowOff>127742</xdr:rowOff>
    </xdr:to>
    <xdr:pic>
      <xdr:nvPicPr>
        <xdr:cNvPr id="2" name="Picture 1">
          <a:extLst>
            <a:ext uri="{FF2B5EF4-FFF2-40B4-BE49-F238E27FC236}">
              <a16:creationId xmlns:a16="http://schemas.microsoft.com/office/drawing/2014/main" id="{B66014D8-358C-487B-97B4-3019DB583AB4}"/>
            </a:ext>
          </a:extLst>
        </xdr:cNvPr>
        <xdr:cNvPicPr>
          <a:picLocks noChangeAspect="1"/>
        </xdr:cNvPicPr>
      </xdr:nvPicPr>
      <xdr:blipFill>
        <a:blip xmlns:r="http://schemas.openxmlformats.org/officeDocument/2006/relationships" r:embed="rId1"/>
        <a:stretch>
          <a:fillRect/>
        </a:stretch>
      </xdr:blipFill>
      <xdr:spPr>
        <a:xfrm>
          <a:off x="607681" y="19980421"/>
          <a:ext cx="6660159" cy="5642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9523</xdr:colOff>
      <xdr:row>29</xdr:row>
      <xdr:rowOff>4761</xdr:rowOff>
    </xdr:from>
    <xdr:to>
      <xdr:col>22</xdr:col>
      <xdr:colOff>1</xdr:colOff>
      <xdr:row>50</xdr:row>
      <xdr:rowOff>7937</xdr:rowOff>
    </xdr:to>
    <xdr:graphicFrame macro="">
      <xdr:nvGraphicFramePr>
        <xdr:cNvPr id="2" name="Chart 1">
          <a:extLst>
            <a:ext uri="{FF2B5EF4-FFF2-40B4-BE49-F238E27FC236}">
              <a16:creationId xmlns:a16="http://schemas.microsoft.com/office/drawing/2014/main" id="{01010BCC-E08F-4213-9557-30D32E2A1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9523</xdr:rowOff>
    </xdr:from>
    <xdr:to>
      <xdr:col>22</xdr:col>
      <xdr:colOff>0</xdr:colOff>
      <xdr:row>27</xdr:row>
      <xdr:rowOff>174624</xdr:rowOff>
    </xdr:to>
    <xdr:graphicFrame macro="">
      <xdr:nvGraphicFramePr>
        <xdr:cNvPr id="3" name="Chart 2">
          <a:extLst>
            <a:ext uri="{FF2B5EF4-FFF2-40B4-BE49-F238E27FC236}">
              <a16:creationId xmlns:a16="http://schemas.microsoft.com/office/drawing/2014/main" id="{7F394716-5F69-46F4-A9C4-9843732A5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odgers, Alex - HMT" id="{4C864B74-7569-484B-BA1C-A464B14FF7C4}" userId="S::Alex.Rodgers@hmtreasury.gov.uk::8318a26e-dbe8-43ca-bfd2-61d7084f6fc0" providerId="AD"/>
  <person displayName="Misson, Cameron - HMT" id="{2766E3BA-A758-484F-877B-2CC4DAB9C18B}" userId="S::Cameron.Misson@hmtreasury.gov.uk::8fc76319-0212-45af-961b-80018c408aa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3" dT="2025-01-17T12:29:41.71" personId="{2766E3BA-A758-484F-877B-2CC4DAB9C18B}" id="{00F6E16D-1B52-4260-BB01-53057D8C9E80}">
    <text>Hardcoded from ONS data due to formatting. Original data here: Crime and justice - Office for National Statistics 
Latest data point is 8.8 million.</text>
    <extLst>
      <x:ext xmlns:xltc2="http://schemas.microsoft.com/office/spreadsheetml/2020/threadedcomments2" uri="{F7C98A9C-CBB3-438F-8F68-D28B6AF4A901}">
        <xltc2:checksum>3984578450</xltc2:checksum>
        <xltc2:hyperlink startIndex="63" length="50" url="https://www.ons.gov.uk/peoplepopulationandcommunity/crimeandjustice"/>
      </x:ext>
    </extLst>
  </threadedComment>
  <threadedComment ref="L13" dT="2025-01-17T12:58:33.96" personId="{2766E3BA-A758-484F-877B-2CC4DAB9C18B}" id="{47A9E902-B17B-45C7-ABF2-5D391880FFCC}">
    <text>Hardcoded from ONS data due to formatting. Original data here: Crime and justice - Office for National Statistics 
Latest data point is 6.7 million.</text>
    <extLst>
      <x:ext xmlns:xltc2="http://schemas.microsoft.com/office/spreadsheetml/2020/threadedcomments2" uri="{F7C98A9C-CBB3-438F-8F68-D28B6AF4A901}">
        <xltc2:checksum>90441191</xltc2:checksum>
        <xltc2:hyperlink startIndex="63" length="50" url="https://www.ons.gov.uk/peoplepopulationandcommunity/crimeandjustice"/>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7" dT="2025-01-09T10:00:25.10" personId="{2766E3BA-A758-484F-877B-2CC4DAB9C18B}" id="{5A0D6FA7-CFE6-4128-8109-1A84FE2E607C}">
    <text>This is where the 'Prosecutions and Convictions' and 'Sentence Outcomes' data comes from. There are updates each quarter but only the annual (for December) data contains the 'tools' for which you can take the quarterly time series from the pivot tables.</text>
  </threadedComment>
  <threadedComment ref="K14" dT="2025-01-07T17:55:54.41" personId="{2766E3BA-A758-484F-877B-2CC4DAB9C18B}" id="{A275B9CA-E3ED-4FA3-9B31-753F4A74D7FC}">
    <text>This is equal to the sum of the following two adjacent columns ('Committed for sentence at Crown Court' and 'Sentenced at Magistrates Court')</text>
  </threadedComment>
  <threadedComment ref="N14" dT="2025-01-09T09:25:41.28" personId="{2766E3BA-A758-484F-877B-2CC4DAB9C18B}" id="{D28C1FB8-F919-4119-B880-C87ED18E048E}">
    <text>This is a checksum for whether committed for sentence at CC by MC and sentenced at MC equal. If they don't it returns the discrepancy.</text>
  </threadedComment>
  <threadedComment ref="Y14" dT="2025-01-09T09:37:35.01" personId="{2766E3BA-A758-484F-877B-2CC4DAB9C18B}" id="{FC95C1D2-3508-4881-AB7E-2EBDE7068696}">
    <text>This is a checksum for whether the total sentenced at MC equals the sum of the sentences.</text>
  </threadedComment>
  <threadedComment ref="I71" dT="2025-01-28T11:47:04.88" personId="{4C864B74-7569-484B-BA1C-A464B14FF7C4}" id="{23F2014B-DB1B-46B2-8CB2-35D74E9141F7}">
    <text>Data point removed due to change in data collection methodology.</text>
  </threadedComment>
  <threadedComment ref="BA71" dT="2025-01-29T14:44:32.20" personId="{2766E3BA-A758-484F-877B-2CC4DAB9C18B}" id="{B560E77B-ED87-4DDF-80C6-DE3A4298CA87}">
    <text>Data missing.</text>
  </threadedComment>
  <threadedComment ref="BL71" dT="2025-01-29T14:44:51.88" personId="{2766E3BA-A758-484F-877B-2CC4DAB9C18B}" id="{B8ED75DA-9D8C-4A32-BDBD-93BAC5C2E370}">
    <text>Data missing.</text>
  </threadedComment>
  <threadedComment ref="Y80" dT="2025-01-09T09:37:35.01" personId="{2766E3BA-A758-484F-877B-2CC4DAB9C18B}" id="{3EAF2E8E-6A3B-41C6-82CF-CD5EFEB6F0A3}">
    <text>This is a checksum for whether the total sentenced at MC equals the sum of the sentences.</text>
  </threadedComment>
  <threadedComment ref="CG80" dT="2025-01-30T10:11:51.30" personId="{2766E3BA-A758-484F-877B-2CC4DAB9C18B}" id="{09CF5390-121E-4710-A88E-C44D9ABA2660}">
    <text>Transposed due to formatting of data.</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gov.uk/government/statistics/police-workforce-england-and-wales-30-september-2024"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statistics/police-workforce-england-and-wales-30-september-2024" TargetMode="External"/><Relationship Id="rId1" Type="http://schemas.openxmlformats.org/officeDocument/2006/relationships/hyperlink" Target="https://www.ons.gov.uk/peoplepopulationandcommunity/crimeandjustice/bulletins/crimeinenglandandwales/yearendingjune2024" TargetMode="External"/><Relationship Id="rId6" Type="http://schemas.openxmlformats.org/officeDocument/2006/relationships/hyperlink" Target="https://www.gov.uk/government/statistics/crime-outcomes-in-england-and-wales-2023-to-2024" TargetMode="External"/><Relationship Id="rId5" Type="http://schemas.openxmlformats.org/officeDocument/2006/relationships/hyperlink" Target="https://www.gov.uk/government/collections/crime-outcomes-in-england-and-wales-statistics" TargetMode="External"/><Relationship Id="rId10" Type="http://schemas.microsoft.com/office/2017/10/relationships/threadedComment" Target="../threadedComments/threadedComment1.xml"/><Relationship Id="rId4" Type="http://schemas.openxmlformats.org/officeDocument/2006/relationships/hyperlink" Target="https://www.ons.gov.uk/peoplepopulationandcommunity/crimeandjustice/bulletins/crimeinenglandandwales/yearendingjune2024/relateddata?page=1"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statistics/criminal-court-statistics-quarterly-july-to-september-2024" TargetMode="External"/><Relationship Id="rId13" Type="http://schemas.openxmlformats.org/officeDocument/2006/relationships/hyperlink" Target="https://www.gov.uk/government/statistics/criminal-justice-system-statistics-quarterly-march-2024" TargetMode="External"/><Relationship Id="rId18" Type="http://schemas.microsoft.com/office/2017/10/relationships/threadedComment" Target="../threadedComments/threadedComment2.xml"/><Relationship Id="rId3" Type="http://schemas.openxmlformats.org/officeDocument/2006/relationships/hyperlink" Target="https://www.gov.uk/government/statistics/criminal-justice-system-statistics-quarterly-march-2024" TargetMode="External"/><Relationship Id="rId7" Type="http://schemas.openxmlformats.org/officeDocument/2006/relationships/hyperlink" Target="https://www.gov.uk/government/statistics/criminal-court-statistics-quarterly-july-to-september-2024" TargetMode="External"/><Relationship Id="rId12" Type="http://schemas.openxmlformats.org/officeDocument/2006/relationships/hyperlink" Target="https://www.gov.uk/government/statistics/criminal-justice-system-statistics-quarterly-march-2024" TargetMode="External"/><Relationship Id="rId17" Type="http://schemas.openxmlformats.org/officeDocument/2006/relationships/comments" Target="../comments2.xml"/><Relationship Id="rId2" Type="http://schemas.openxmlformats.org/officeDocument/2006/relationships/hyperlink" Target="https://www.gov.uk/government/statistics/criminal-justice-system-statistics-quarterly-december-2023" TargetMode="External"/><Relationship Id="rId16" Type="http://schemas.openxmlformats.org/officeDocument/2006/relationships/vmlDrawing" Target="../drawings/vmlDrawing2.vml"/><Relationship Id="rId1" Type="http://schemas.openxmlformats.org/officeDocument/2006/relationships/hyperlink" Target="https://www.gov.uk/government/statistics/criminal-court-statistics-quarterly-july-to-september-2024" TargetMode="External"/><Relationship Id="rId6" Type="http://schemas.openxmlformats.org/officeDocument/2006/relationships/hyperlink" Target="https://www.gov.uk/government/statistics/criminal-court-statistics-quarterly-july-to-september-2024" TargetMode="External"/><Relationship Id="rId11" Type="http://schemas.openxmlformats.org/officeDocument/2006/relationships/hyperlink" Target="https://www.gov.uk/government/statistics/criminal-justice-system-statistics-quarterly-march-2024" TargetMode="External"/><Relationship Id="rId5" Type="http://schemas.openxmlformats.org/officeDocument/2006/relationships/hyperlink" Target="https://www.gov.uk/government/statistics/criminal-court-statistics-quarterly-july-to-september-2024" TargetMode="External"/><Relationship Id="rId15" Type="http://schemas.openxmlformats.org/officeDocument/2006/relationships/drawing" Target="../drawings/drawing1.xml"/><Relationship Id="rId10" Type="http://schemas.openxmlformats.org/officeDocument/2006/relationships/hyperlink" Target="https://www.gov.uk/government/statistics/criminal-justice-system-statistics-quarterly-march-2024" TargetMode="External"/><Relationship Id="rId4" Type="http://schemas.openxmlformats.org/officeDocument/2006/relationships/hyperlink" Target="https://www.gov.uk/government/statistics/criminal-court-statistics-quarterly-july-to-september-2024" TargetMode="External"/><Relationship Id="rId9" Type="http://schemas.openxmlformats.org/officeDocument/2006/relationships/hyperlink" Target="https://www.gov.uk/government/statistics/criminal-court-statistics-quarterly-july-to-september-2024"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assets.publishing.service.gov.uk/media/6799631cd4f0d327e77071ae/prison-population-31-Dec-2024.ods" TargetMode="External"/><Relationship Id="rId7" Type="http://schemas.openxmlformats.org/officeDocument/2006/relationships/printerSettings" Target="../printerSettings/printerSettings3.bin"/><Relationship Id="rId2" Type="http://schemas.openxmlformats.org/officeDocument/2006/relationships/hyperlink" Target="https://www.gov.uk/government/statistics/offender-management-statistics-quarterly-july-to-september-2024" TargetMode="External"/><Relationship Id="rId1" Type="http://schemas.openxmlformats.org/officeDocument/2006/relationships/hyperlink" Target="https://www.gov.uk/government/collections/offender-management-statistics-quarterly" TargetMode="External"/><Relationship Id="rId6" Type="http://schemas.openxmlformats.org/officeDocument/2006/relationships/hyperlink" Target="https://assets.publishing.service.gov.uk/media/6799631cd4f0d327e77071ae/prison-population-31-Dec-2024.ods" TargetMode="External"/><Relationship Id="rId5" Type="http://schemas.openxmlformats.org/officeDocument/2006/relationships/hyperlink" Target="https://assets.publishing.service.gov.uk/media/6799631cd4f0d327e77071ae/prison-population-31-Dec-2024.ods" TargetMode="External"/><Relationship Id="rId4" Type="http://schemas.openxmlformats.org/officeDocument/2006/relationships/hyperlink" Target="https://assets.publishing.service.gov.uk/media/6799631cd4f0d327e77071ae/prison-population-31-Dec-2024.od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D79A9-CFB1-4F3C-BFF1-B20CB049B323}">
  <sheetPr>
    <tabColor rgb="FFD7F0FD"/>
  </sheetPr>
  <dimension ref="A1:Q35"/>
  <sheetViews>
    <sheetView tabSelected="1" zoomScale="80" zoomScaleNormal="80" workbookViewId="0">
      <selection activeCell="G19" sqref="G19"/>
    </sheetView>
  </sheetViews>
  <sheetFormatPr defaultRowHeight="14.45"/>
  <cols>
    <col min="1" max="1" width="8.5703125" customWidth="1"/>
    <col min="2" max="2" width="15.5703125" customWidth="1"/>
    <col min="3" max="3" width="9" customWidth="1"/>
    <col min="4" max="4" width="2.5703125" customWidth="1"/>
    <col min="5" max="9" width="15.5703125" customWidth="1"/>
    <col min="10" max="10" width="4.5703125" customWidth="1"/>
    <col min="11" max="12" width="15.5703125" customWidth="1"/>
    <col min="13" max="13" width="4.5703125" customWidth="1"/>
    <col min="14" max="14" width="15.5703125" customWidth="1"/>
    <col min="15" max="15" width="2.5703125" customWidth="1"/>
    <col min="16" max="17" width="20.5703125" customWidth="1"/>
  </cols>
  <sheetData>
    <row r="1" spans="1:17" ht="15" thickBot="1"/>
    <row r="2" spans="1:17">
      <c r="B2" s="152" t="s">
        <v>0</v>
      </c>
      <c r="C2" s="153"/>
      <c r="D2" s="153"/>
      <c r="E2" s="153"/>
      <c r="F2" s="153"/>
      <c r="G2" s="153"/>
      <c r="H2" s="153"/>
      <c r="I2" s="153"/>
      <c r="J2" s="153"/>
      <c r="K2" s="153"/>
      <c r="L2" s="153"/>
      <c r="M2" s="153"/>
      <c r="N2" s="1"/>
      <c r="O2" s="1"/>
    </row>
    <row r="3" spans="1:17">
      <c r="B3" s="154"/>
      <c r="C3" s="155"/>
      <c r="D3" s="155"/>
      <c r="E3" s="155"/>
      <c r="F3" s="155"/>
      <c r="G3" s="155"/>
      <c r="H3" s="155"/>
      <c r="I3" s="155"/>
      <c r="J3" s="155"/>
      <c r="K3" s="155"/>
      <c r="L3" s="155"/>
      <c r="M3" s="155"/>
      <c r="N3" s="1"/>
      <c r="O3" s="1"/>
    </row>
    <row r="4" spans="1:17" ht="15" thickBot="1">
      <c r="B4" s="156"/>
      <c r="C4" s="157"/>
      <c r="D4" s="157"/>
      <c r="E4" s="157"/>
      <c r="F4" s="157"/>
      <c r="G4" s="157"/>
      <c r="H4" s="157"/>
      <c r="I4" s="157"/>
      <c r="J4" s="157"/>
      <c r="K4" s="157"/>
      <c r="L4" s="157"/>
      <c r="M4" s="157"/>
      <c r="N4" s="1"/>
      <c r="O4" s="1"/>
    </row>
    <row r="6" spans="1:17">
      <c r="B6" s="2" t="s">
        <v>1</v>
      </c>
    </row>
    <row r="7" spans="1:17">
      <c r="B7" s="2" t="s">
        <v>2</v>
      </c>
    </row>
    <row r="8" spans="1:17">
      <c r="B8" s="2" t="s">
        <v>3</v>
      </c>
    </row>
    <row r="9" spans="1:17">
      <c r="B9" s="2"/>
    </row>
    <row r="10" spans="1:17">
      <c r="B10" s="2"/>
    </row>
    <row r="11" spans="1:17" ht="17.100000000000001">
      <c r="C11" s="2"/>
      <c r="E11" s="158" t="s">
        <v>4</v>
      </c>
      <c r="F11" s="158"/>
      <c r="G11" s="158"/>
      <c r="H11" s="158"/>
      <c r="I11" s="158"/>
      <c r="J11" s="3"/>
      <c r="K11" s="158" t="s">
        <v>5</v>
      </c>
      <c r="L11" s="158"/>
      <c r="M11" s="3"/>
      <c r="N11" s="3"/>
      <c r="O11" s="3"/>
      <c r="P11" s="158" t="s">
        <v>6</v>
      </c>
      <c r="Q11" s="158"/>
    </row>
    <row r="12" spans="1:17" s="3" customFormat="1" ht="15" thickBot="1">
      <c r="E12" s="4" t="s">
        <v>7</v>
      </c>
      <c r="F12" s="4" t="s">
        <v>8</v>
      </c>
      <c r="G12" s="4" t="s">
        <v>9</v>
      </c>
      <c r="H12" s="4" t="s">
        <v>10</v>
      </c>
      <c r="I12" s="4" t="s">
        <v>11</v>
      </c>
      <c r="J12" s="4"/>
      <c r="K12" s="4"/>
      <c r="L12" s="4"/>
      <c r="M12"/>
    </row>
    <row r="13" spans="1:17" ht="58.5" customHeight="1" thickBot="1">
      <c r="B13" s="5" t="s">
        <v>12</v>
      </c>
      <c r="C13" s="5" t="s">
        <v>13</v>
      </c>
      <c r="E13" s="6" t="s">
        <v>14</v>
      </c>
      <c r="F13" s="6" t="s">
        <v>15</v>
      </c>
      <c r="G13" s="6" t="s">
        <v>16</v>
      </c>
      <c r="H13" s="6" t="s">
        <v>17</v>
      </c>
      <c r="I13" s="6" t="s">
        <v>18</v>
      </c>
      <c r="J13" s="7"/>
      <c r="K13" s="8" t="s">
        <v>19</v>
      </c>
      <c r="L13" s="9" t="s">
        <v>20</v>
      </c>
      <c r="N13" s="10" t="s">
        <v>13</v>
      </c>
      <c r="O13" s="7"/>
      <c r="P13" s="6" t="s">
        <v>21</v>
      </c>
      <c r="Q13" s="6" t="s">
        <v>22</v>
      </c>
    </row>
    <row r="14" spans="1:17">
      <c r="A14" s="11" t="str">
        <f>IF(MONTH(B14)&gt;=4, YEAR(B14)&amp;"-"&amp;YEAR(B14)+1, YEAR(B14)-1&amp;"-"&amp;YEAR(B14))</f>
        <v>2002-2003</v>
      </c>
      <c r="B14" s="12" t="s">
        <v>23</v>
      </c>
      <c r="C14" s="13" t="s">
        <v>24</v>
      </c>
      <c r="E14" s="14">
        <v>198374.71999999997</v>
      </c>
      <c r="F14" s="15">
        <v>132509.35999999999</v>
      </c>
      <c r="G14" s="15">
        <v>62581.34</v>
      </c>
      <c r="H14" s="15">
        <v>1175.77</v>
      </c>
      <c r="I14" s="16">
        <v>11037</v>
      </c>
      <c r="J14" s="7"/>
      <c r="K14" s="17"/>
      <c r="L14" s="18">
        <v>5974960</v>
      </c>
      <c r="N14" s="19" t="s">
        <v>24</v>
      </c>
      <c r="O14" s="7"/>
      <c r="P14" s="20"/>
      <c r="Q14" s="21"/>
    </row>
    <row r="15" spans="1:17" ht="16.5" customHeight="1">
      <c r="A15" s="11" t="str">
        <f t="shared" ref="A15:A35" si="0">IF(MONTH(B15)&gt;=4, YEAR(B15)&amp;"-"&amp;YEAR(B15)+1, YEAR(B15)-1&amp;"-"&amp;YEAR(B15))</f>
        <v>2003-2004</v>
      </c>
      <c r="B15" s="22" t="s">
        <v>25</v>
      </c>
      <c r="C15" s="23" t="s">
        <v>26</v>
      </c>
      <c r="E15" s="24">
        <v>211666.93</v>
      </c>
      <c r="F15" s="25">
        <v>138468.37</v>
      </c>
      <c r="G15" s="25">
        <v>68093.16</v>
      </c>
      <c r="H15" s="25">
        <v>3417.72</v>
      </c>
      <c r="I15" s="26">
        <v>10988</v>
      </c>
      <c r="K15" s="27"/>
      <c r="L15" s="28">
        <v>6013759</v>
      </c>
      <c r="N15" s="31" t="s">
        <v>26</v>
      </c>
      <c r="O15" s="30"/>
      <c r="P15" s="32"/>
      <c r="Q15" s="33"/>
    </row>
    <row r="16" spans="1:17">
      <c r="A16" s="11" t="str">
        <f t="shared" si="0"/>
        <v>2004-2005</v>
      </c>
      <c r="B16" s="22" t="s">
        <v>27</v>
      </c>
      <c r="C16" s="23" t="s">
        <v>28</v>
      </c>
      <c r="E16" s="24">
        <v>220894.87000000002</v>
      </c>
      <c r="F16" s="25">
        <v>141059.41</v>
      </c>
      <c r="G16" s="25">
        <v>72340.67</v>
      </c>
      <c r="H16" s="25">
        <v>6214.09</v>
      </c>
      <c r="I16" s="26">
        <v>11918</v>
      </c>
      <c r="K16" s="27"/>
      <c r="L16" s="28">
        <v>5637511</v>
      </c>
      <c r="N16" s="31" t="s">
        <v>28</v>
      </c>
      <c r="O16" s="30"/>
      <c r="P16" s="32"/>
      <c r="Q16" s="33"/>
    </row>
    <row r="17" spans="1:17">
      <c r="A17" s="11" t="str">
        <f t="shared" si="0"/>
        <v>2005-2006</v>
      </c>
      <c r="B17" s="22" t="s">
        <v>29</v>
      </c>
      <c r="C17" s="23" t="str">
        <f>TEXT(LEFT(C16,4)+1,"0000") &amp; "-" &amp; TEXT(RIGHT(C16,2)+1,"00")</f>
        <v>2005-06</v>
      </c>
      <c r="E17" s="24">
        <v>224458.04</v>
      </c>
      <c r="F17" s="25">
        <v>141522.95000000001</v>
      </c>
      <c r="G17" s="25">
        <v>75113.439999999988</v>
      </c>
      <c r="H17" s="25">
        <v>6769.11</v>
      </c>
      <c r="I17" s="26">
        <v>13179</v>
      </c>
      <c r="K17" s="27"/>
      <c r="L17" s="28">
        <v>5555172</v>
      </c>
      <c r="N17" s="31" t="str">
        <f>TEXT(LEFT(N16,4)+1,"0000") &amp; "-" &amp; TEXT(RIGHT(N16,2)+1,"00")</f>
        <v>2005-06</v>
      </c>
      <c r="O17" s="30"/>
      <c r="P17" s="32"/>
      <c r="Q17" s="33"/>
    </row>
    <row r="18" spans="1:17">
      <c r="A18" s="11" t="str">
        <f t="shared" si="0"/>
        <v>2006-2007</v>
      </c>
      <c r="B18" s="22" t="s">
        <v>30</v>
      </c>
      <c r="C18" s="23" t="str">
        <f t="shared" ref="C18:C34" si="1">TEXT(LEFT(C17,4)+1,"0000") &amp; "-" &amp; TEXT(RIGHT(C17,2)+1,"00")</f>
        <v>2006-07</v>
      </c>
      <c r="E18" s="24">
        <v>233007.87999999992</v>
      </c>
      <c r="F18" s="25">
        <v>141892.95999999993</v>
      </c>
      <c r="G18" s="25">
        <v>76856.789999999994</v>
      </c>
      <c r="H18" s="25">
        <v>13529.169999999998</v>
      </c>
      <c r="I18" s="26">
        <v>14021</v>
      </c>
      <c r="K18" s="27"/>
      <c r="L18" s="29">
        <v>5427558</v>
      </c>
      <c r="N18" s="31" t="str">
        <f t="shared" ref="N18:N34" si="2">TEXT(LEFT(N17,4)+1,"0000") &amp; "-" &amp; TEXT(RIGHT(N17,2)+1,"00")</f>
        <v>2006-07</v>
      </c>
      <c r="O18" s="30"/>
      <c r="P18" s="32"/>
      <c r="Q18" s="33"/>
    </row>
    <row r="19" spans="1:17">
      <c r="A19" s="11" t="str">
        <f t="shared" si="0"/>
        <v>2007-2008</v>
      </c>
      <c r="B19" s="22" t="s">
        <v>31</v>
      </c>
      <c r="C19" s="23" t="str">
        <f t="shared" si="1"/>
        <v>2007-08</v>
      </c>
      <c r="E19" s="24">
        <v>236524.13999999996</v>
      </c>
      <c r="F19" s="25">
        <v>141156.90999999997</v>
      </c>
      <c r="G19" s="25">
        <v>78970.490000000005</v>
      </c>
      <c r="H19" s="25">
        <v>15806.519999999999</v>
      </c>
      <c r="I19" s="26">
        <v>14544</v>
      </c>
      <c r="K19" s="27"/>
      <c r="L19" s="29">
        <v>4952277</v>
      </c>
      <c r="N19" s="31" t="str">
        <f t="shared" si="2"/>
        <v>2007-08</v>
      </c>
      <c r="O19" s="30"/>
      <c r="P19" s="32"/>
      <c r="Q19" s="33"/>
    </row>
    <row r="20" spans="1:17">
      <c r="A20" s="11" t="str">
        <f t="shared" si="0"/>
        <v>2008-2009</v>
      </c>
      <c r="B20" s="22" t="s">
        <v>32</v>
      </c>
      <c r="C20" s="23" t="str">
        <f t="shared" si="1"/>
        <v>2008-09</v>
      </c>
      <c r="E20" s="24">
        <v>243152.59999999998</v>
      </c>
      <c r="F20" s="25">
        <v>143768.87</v>
      </c>
      <c r="G20" s="25">
        <v>82409.419999999969</v>
      </c>
      <c r="H20" s="25">
        <v>16507.129999999994</v>
      </c>
      <c r="I20" s="26">
        <v>14251</v>
      </c>
      <c r="K20" s="27"/>
      <c r="L20" s="29">
        <v>4702697</v>
      </c>
      <c r="N20" s="31" t="str">
        <f t="shared" si="2"/>
        <v>2008-09</v>
      </c>
      <c r="O20" s="30"/>
      <c r="P20" s="32"/>
      <c r="Q20" s="33"/>
    </row>
    <row r="21" spans="1:17">
      <c r="A21" s="11" t="str">
        <f t="shared" si="0"/>
        <v>2009-2010</v>
      </c>
      <c r="B21" s="22" t="s">
        <v>33</v>
      </c>
      <c r="C21" s="23" t="str">
        <f t="shared" si="1"/>
        <v>2009-10</v>
      </c>
      <c r="E21" s="24">
        <v>244497.06999999998</v>
      </c>
      <c r="F21" s="25">
        <v>143734.43999999997</v>
      </c>
      <c r="G21" s="25">
        <v>83436.13</v>
      </c>
      <c r="H21" s="25">
        <v>16917.520000000004</v>
      </c>
      <c r="I21" s="26">
        <v>15505</v>
      </c>
      <c r="K21" s="27"/>
      <c r="L21" s="29">
        <v>4338295</v>
      </c>
      <c r="N21" s="31" t="str">
        <f t="shared" si="2"/>
        <v>2009-10</v>
      </c>
      <c r="O21" s="30"/>
      <c r="P21" s="32"/>
      <c r="Q21" s="33"/>
    </row>
    <row r="22" spans="1:17">
      <c r="A22" s="11" t="str">
        <f t="shared" si="0"/>
        <v>2010-2011</v>
      </c>
      <c r="B22" s="22" t="s">
        <v>34</v>
      </c>
      <c r="C22" s="23" t="str">
        <f t="shared" si="1"/>
        <v>2010-11</v>
      </c>
      <c r="E22" s="24">
        <v>233255.2</v>
      </c>
      <c r="F22" s="25">
        <v>139109.60999999999</v>
      </c>
      <c r="G22" s="25">
        <v>78073.750000000015</v>
      </c>
      <c r="H22" s="25">
        <v>15819.830000000002</v>
      </c>
      <c r="I22" s="26">
        <v>18421</v>
      </c>
      <c r="K22" s="27"/>
      <c r="L22" s="29">
        <v>4150916</v>
      </c>
      <c r="N22" s="31" t="str">
        <f t="shared" si="2"/>
        <v>2010-11</v>
      </c>
      <c r="O22" s="30"/>
      <c r="P22" s="34">
        <v>675090</v>
      </c>
      <c r="Q22" s="35"/>
    </row>
    <row r="23" spans="1:17">
      <c r="A23" s="11" t="str">
        <f t="shared" si="0"/>
        <v>2011-2012</v>
      </c>
      <c r="B23" s="22" t="s">
        <v>35</v>
      </c>
      <c r="C23" s="23" t="str">
        <f t="shared" si="1"/>
        <v>2011-12</v>
      </c>
      <c r="E23" s="24">
        <v>220121.28000000003</v>
      </c>
      <c r="F23" s="25">
        <v>134100.01999999999</v>
      </c>
      <c r="G23" s="25">
        <v>71592.36</v>
      </c>
      <c r="H23" s="25">
        <v>14392.900000000009</v>
      </c>
      <c r="I23" s="26">
        <v>20343</v>
      </c>
      <c r="K23" s="27"/>
      <c r="L23" s="29">
        <v>4379984</v>
      </c>
      <c r="N23" s="31" t="str">
        <f t="shared" si="2"/>
        <v>2011-12</v>
      </c>
      <c r="O23" s="30"/>
      <c r="P23" s="34">
        <v>648482</v>
      </c>
      <c r="Q23" s="35"/>
    </row>
    <row r="24" spans="1:17">
      <c r="A24" s="11" t="str">
        <f t="shared" si="0"/>
        <v>2012-2013</v>
      </c>
      <c r="B24" s="22" t="s">
        <v>36</v>
      </c>
      <c r="C24" s="23" t="str">
        <f t="shared" si="1"/>
        <v>2012-13</v>
      </c>
      <c r="E24" s="24">
        <v>213631.5</v>
      </c>
      <c r="F24" s="25">
        <v>129583.79</v>
      </c>
      <c r="G24" s="25">
        <v>69822.16</v>
      </c>
      <c r="H24" s="25">
        <v>14204.509999999991</v>
      </c>
      <c r="I24" s="26">
        <v>19011</v>
      </c>
      <c r="K24" s="27"/>
      <c r="L24" s="29">
        <v>4063571</v>
      </c>
      <c r="N24" s="31" t="str">
        <f t="shared" si="2"/>
        <v>2012-13</v>
      </c>
      <c r="O24" s="30"/>
      <c r="P24" s="34">
        <v>581129</v>
      </c>
      <c r="Q24" s="35"/>
    </row>
    <row r="25" spans="1:17">
      <c r="A25" s="11" t="str">
        <f t="shared" si="0"/>
        <v>2013-2014</v>
      </c>
      <c r="B25" s="36">
        <v>41729</v>
      </c>
      <c r="C25" s="23" t="str">
        <f t="shared" si="1"/>
        <v>2013-14</v>
      </c>
      <c r="E25" s="24">
        <v>209361.88</v>
      </c>
      <c r="F25" s="25">
        <v>127909.29999999999</v>
      </c>
      <c r="G25" s="25">
        <v>68370.259999999995</v>
      </c>
      <c r="H25" s="25">
        <v>13065.890000000005</v>
      </c>
      <c r="I25" s="26">
        <v>17764</v>
      </c>
      <c r="K25" s="27"/>
      <c r="L25" s="29">
        <v>4028463</v>
      </c>
      <c r="N25" s="31" t="str">
        <f t="shared" si="2"/>
        <v>2013-14</v>
      </c>
      <c r="O25" s="30"/>
      <c r="P25" s="34">
        <v>603989</v>
      </c>
      <c r="Q25" s="35"/>
    </row>
    <row r="26" spans="1:17">
      <c r="A26" s="11" t="str">
        <f t="shared" si="0"/>
        <v>2014-2015</v>
      </c>
      <c r="B26" s="36">
        <v>42094</v>
      </c>
      <c r="C26" s="23" t="str">
        <f t="shared" si="1"/>
        <v>2014-15</v>
      </c>
      <c r="E26" s="24">
        <v>207728.33000000002</v>
      </c>
      <c r="F26" s="25">
        <v>127192.46000000004</v>
      </c>
      <c r="G26" s="25">
        <v>68147.48</v>
      </c>
      <c r="H26" s="25">
        <v>12370.39</v>
      </c>
      <c r="I26" s="26">
        <v>16074</v>
      </c>
      <c r="K26" s="27"/>
      <c r="L26" s="29">
        <v>4167619</v>
      </c>
      <c r="N26" s="31" t="str">
        <f t="shared" si="2"/>
        <v>2014-15</v>
      </c>
      <c r="O26" s="30"/>
      <c r="P26" s="37">
        <v>596179</v>
      </c>
      <c r="Q26" s="35"/>
    </row>
    <row r="27" spans="1:17">
      <c r="A27" s="11" t="str">
        <f t="shared" si="0"/>
        <v>2015-2016</v>
      </c>
      <c r="B27" s="36">
        <v>42460</v>
      </c>
      <c r="C27" s="23" t="str">
        <f t="shared" si="1"/>
        <v>2015-16</v>
      </c>
      <c r="E27" s="24">
        <v>200921.70000000007</v>
      </c>
      <c r="F27" s="25">
        <v>124066.25000000006</v>
      </c>
      <c r="G27" s="25">
        <v>65797.259999999995</v>
      </c>
      <c r="H27" s="25">
        <v>11043.189999999997</v>
      </c>
      <c r="I27" s="26">
        <v>15996</v>
      </c>
      <c r="K27" s="27"/>
      <c r="L27" s="29">
        <v>4504463</v>
      </c>
      <c r="N27" s="31" t="str">
        <f t="shared" si="2"/>
        <v>2015-16</v>
      </c>
      <c r="O27" s="30"/>
      <c r="P27" s="37">
        <v>561836</v>
      </c>
      <c r="Q27" s="35"/>
    </row>
    <row r="28" spans="1:17">
      <c r="A28" s="11" t="str">
        <f t="shared" si="0"/>
        <v>2016-2017</v>
      </c>
      <c r="B28" s="36">
        <v>42825</v>
      </c>
      <c r="C28" s="23" t="str">
        <f t="shared" si="1"/>
        <v>2016-17</v>
      </c>
      <c r="E28" s="24">
        <v>198685.89923243763</v>
      </c>
      <c r="F28" s="25">
        <v>123141.99450000003</v>
      </c>
      <c r="G28" s="25">
        <v>65319.428262167814</v>
      </c>
      <c r="H28" s="25">
        <v>10213.476470269785</v>
      </c>
      <c r="I28" s="26">
        <v>13502</v>
      </c>
      <c r="K28" s="27">
        <v>11216</v>
      </c>
      <c r="L28" s="29">
        <v>4952841</v>
      </c>
      <c r="N28" s="31" t="str">
        <f t="shared" si="2"/>
        <v>2016-17</v>
      </c>
      <c r="O28" s="30"/>
      <c r="P28" s="37">
        <v>527076</v>
      </c>
      <c r="Q28" s="35"/>
    </row>
    <row r="29" spans="1:17">
      <c r="A29" s="11" t="str">
        <f t="shared" si="0"/>
        <v>2017-2018</v>
      </c>
      <c r="B29" s="36">
        <v>43190</v>
      </c>
      <c r="C29" s="23" t="str">
        <f t="shared" si="1"/>
        <v>2017-18</v>
      </c>
      <c r="E29" s="24">
        <v>199753.26565053099</v>
      </c>
      <c r="F29" s="25">
        <v>122404.80097499999</v>
      </c>
      <c r="G29" s="25">
        <v>67200.495686332986</v>
      </c>
      <c r="H29" s="25">
        <v>10138.968989198</v>
      </c>
      <c r="I29" s="26">
        <v>11690</v>
      </c>
      <c r="K29" s="27">
        <v>10729</v>
      </c>
      <c r="L29" s="29">
        <v>5506557</v>
      </c>
      <c r="N29" s="31" t="str">
        <f t="shared" si="2"/>
        <v>2017-18</v>
      </c>
      <c r="O29" s="30"/>
      <c r="P29" s="37">
        <v>483932</v>
      </c>
      <c r="Q29" s="35">
        <v>442717</v>
      </c>
    </row>
    <row r="30" spans="1:17">
      <c r="A30" s="11" t="str">
        <f t="shared" si="0"/>
        <v>2018-2019</v>
      </c>
      <c r="B30" s="36">
        <v>43555</v>
      </c>
      <c r="C30" s="23" t="str">
        <f t="shared" si="1"/>
        <v>2018-19</v>
      </c>
      <c r="E30" s="24">
        <v>202038.73992047287</v>
      </c>
      <c r="F30" s="25">
        <v>123188.85695</v>
      </c>
      <c r="G30" s="25">
        <v>69301.781081274909</v>
      </c>
      <c r="H30" s="25">
        <v>9547.1018891979893</v>
      </c>
      <c r="I30" s="26">
        <v>10642</v>
      </c>
      <c r="K30" s="27">
        <v>11207</v>
      </c>
      <c r="L30" s="29">
        <v>5961358</v>
      </c>
      <c r="N30" s="31" t="str">
        <f t="shared" si="2"/>
        <v>2018-19</v>
      </c>
      <c r="O30" s="30"/>
      <c r="P30" s="37">
        <v>403221</v>
      </c>
      <c r="Q30" s="35">
        <v>457760</v>
      </c>
    </row>
    <row r="31" spans="1:17">
      <c r="A31" s="11" t="str">
        <f t="shared" si="0"/>
        <v>2019-2020</v>
      </c>
      <c r="B31" s="36">
        <v>43921</v>
      </c>
      <c r="C31" s="23" t="str">
        <f t="shared" si="1"/>
        <v>2019-20</v>
      </c>
      <c r="E31" s="24">
        <v>210688.59622391858</v>
      </c>
      <c r="F31" s="25">
        <v>129110.02466978366</v>
      </c>
      <c r="G31" s="25">
        <v>72330.510769355649</v>
      </c>
      <c r="H31" s="25">
        <v>9248.0607847792962</v>
      </c>
      <c r="I31" s="26">
        <v>9571</v>
      </c>
      <c r="K31" s="27">
        <v>10213</v>
      </c>
      <c r="L31" s="29">
        <v>6079733</v>
      </c>
      <c r="N31" s="31" t="str">
        <f t="shared" si="2"/>
        <v>2019-20</v>
      </c>
      <c r="O31" s="30"/>
      <c r="P31" s="37">
        <v>350863</v>
      </c>
      <c r="Q31" s="35">
        <v>415003</v>
      </c>
    </row>
    <row r="32" spans="1:17">
      <c r="A32" s="11" t="str">
        <f t="shared" si="0"/>
        <v>2020-2021</v>
      </c>
      <c r="B32" s="36">
        <v>44286</v>
      </c>
      <c r="C32" s="23" t="str">
        <f t="shared" si="1"/>
        <v>2020-21</v>
      </c>
      <c r="E32" s="24">
        <v>220519.4779788657</v>
      </c>
      <c r="F32" s="25">
        <v>135301.41372500005</v>
      </c>
      <c r="G32" s="25">
        <v>75933.888454534608</v>
      </c>
      <c r="H32" s="25">
        <v>9284.1757993310366</v>
      </c>
      <c r="I32" s="26">
        <v>9174</v>
      </c>
      <c r="K32" s="38"/>
      <c r="L32" s="29">
        <v>5433564</v>
      </c>
      <c r="N32" s="31" t="str">
        <f t="shared" si="2"/>
        <v>2020-21</v>
      </c>
      <c r="O32" s="30"/>
      <c r="P32" s="37">
        <v>315158</v>
      </c>
      <c r="Q32" s="35">
        <v>401141</v>
      </c>
    </row>
    <row r="33" spans="1:17">
      <c r="A33" s="11" t="str">
        <f t="shared" si="0"/>
        <v>2021-2022</v>
      </c>
      <c r="B33" s="36">
        <v>44651</v>
      </c>
      <c r="C33" s="23" t="str">
        <f t="shared" si="1"/>
        <v>2021-22</v>
      </c>
      <c r="E33" s="24">
        <v>225228.6139885234</v>
      </c>
      <c r="F33" s="25">
        <v>140228.325965</v>
      </c>
      <c r="G33" s="25">
        <v>76250.247216192278</v>
      </c>
      <c r="H33" s="25">
        <v>8750.0408073311191</v>
      </c>
      <c r="I33" s="26">
        <v>8545</v>
      </c>
      <c r="K33" s="38"/>
      <c r="L33" s="29">
        <v>6341734</v>
      </c>
      <c r="N33" s="31" t="str">
        <f t="shared" si="2"/>
        <v>2021-22</v>
      </c>
      <c r="O33" s="30"/>
      <c r="P33" s="37">
        <v>296189</v>
      </c>
      <c r="Q33" s="35">
        <v>364799</v>
      </c>
    </row>
    <row r="34" spans="1:17">
      <c r="A34" s="11" t="str">
        <f t="shared" si="0"/>
        <v>2022-2023</v>
      </c>
      <c r="B34" s="36">
        <v>45016</v>
      </c>
      <c r="C34" s="23" t="str">
        <f t="shared" si="1"/>
        <v>2022-23</v>
      </c>
      <c r="E34" s="24">
        <v>233835.91416742536</v>
      </c>
      <c r="F34" s="25">
        <v>147433.67384972598</v>
      </c>
      <c r="G34" s="25">
        <v>78595.967791247924</v>
      </c>
      <c r="H34" s="25">
        <v>7806.2725264514429</v>
      </c>
      <c r="I34" s="26">
        <v>6841</v>
      </c>
      <c r="K34" s="27">
        <v>8656</v>
      </c>
      <c r="L34" s="29">
        <v>6736894</v>
      </c>
      <c r="N34" s="31" t="str">
        <f t="shared" si="2"/>
        <v>2022-23</v>
      </c>
      <c r="O34" s="30"/>
      <c r="P34" s="37">
        <v>312167</v>
      </c>
      <c r="Q34" s="35">
        <v>393814</v>
      </c>
    </row>
    <row r="35" spans="1:17" ht="15" thickBot="1">
      <c r="A35" s="11" t="str">
        <f t="shared" si="0"/>
        <v>2023-2024</v>
      </c>
      <c r="B35" s="39">
        <v>45382</v>
      </c>
      <c r="C35" s="40" t="s">
        <v>37</v>
      </c>
      <c r="E35" s="41">
        <v>236587.98990302027</v>
      </c>
      <c r="F35" s="42">
        <v>147746.10524749992</v>
      </c>
      <c r="G35" s="42">
        <v>81303.111390701612</v>
      </c>
      <c r="H35" s="42">
        <v>7538.7732648187448</v>
      </c>
      <c r="I35" s="43">
        <v>6118</v>
      </c>
      <c r="K35" s="44">
        <v>8787</v>
      </c>
      <c r="L35" s="45">
        <v>6655105</v>
      </c>
      <c r="N35" s="46" t="s">
        <v>37</v>
      </c>
      <c r="O35" s="30"/>
      <c r="P35" s="47">
        <v>341010</v>
      </c>
      <c r="Q35" s="48">
        <v>418142</v>
      </c>
    </row>
  </sheetData>
  <mergeCells count="4">
    <mergeCell ref="B2:M4"/>
    <mergeCell ref="E11:I11"/>
    <mergeCell ref="K11:L11"/>
    <mergeCell ref="P11:Q11"/>
  </mergeCells>
  <hyperlinks>
    <hyperlink ref="B8" r:id="rId1" display="Crime in England and Wales: Appendix tables - Office for National Statistics" xr:uid="{032B4218-EAF6-42D1-B856-7C1C95391788}"/>
    <hyperlink ref="B6" r:id="rId2" xr:uid="{BB775637-6F57-4928-9D3E-DEA4E0A3569B}"/>
    <hyperlink ref="E11:I11" r:id="rId3" display="Police workforce data" xr:uid="{AF8042D7-C827-4803-9812-1DA5ED364921}"/>
    <hyperlink ref="K11:L11" r:id="rId4" display="Crime Data (ONS Source)" xr:uid="{29DBA9B6-A40E-47D8-95E7-B4219389C0A7}"/>
    <hyperlink ref="P11:Q11" r:id="rId5" display="Crime Outcomes" xr:uid="{6D78F225-8E16-468E-9030-75F62EE02769}"/>
    <hyperlink ref="B7" r:id="rId6" xr:uid="{EA0E1877-62FA-43FC-A3E7-E2EEE2C3F165}"/>
  </hyperlinks>
  <pageMargins left="0.7" right="0.7" top="0.75" bottom="0.75"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BD8F-01B6-4AA5-8D41-4FF15FC16CD6}">
  <sheetPr>
    <tabColor rgb="FFD7F0FD"/>
  </sheetPr>
  <dimension ref="B1:CG139"/>
  <sheetViews>
    <sheetView topLeftCell="A7" zoomScale="80" zoomScaleNormal="80" workbookViewId="0">
      <selection activeCell="N14" sqref="N14"/>
    </sheetView>
  </sheetViews>
  <sheetFormatPr defaultRowHeight="14.45"/>
  <cols>
    <col min="1" max="1" width="8.5703125" customWidth="1"/>
    <col min="2" max="2" width="12.140625" customWidth="1"/>
    <col min="3" max="3" width="11.85546875" customWidth="1"/>
    <col min="4" max="4" width="9.28515625" customWidth="1"/>
    <col min="5" max="5" width="2.5703125" customWidth="1"/>
    <col min="6" max="13" width="15.5703125" customWidth="1"/>
    <col min="14" max="14" width="12.42578125" customWidth="1"/>
    <col min="15" max="15" width="4.5703125" customWidth="1"/>
    <col min="16" max="24" width="15.5703125" customWidth="1"/>
    <col min="25" max="25" width="12.42578125" customWidth="1"/>
    <col min="26" max="26" width="4.5703125" customWidth="1"/>
    <col min="27" max="28" width="16.5703125" customWidth="1"/>
    <col min="29" max="29" width="4.5703125" customWidth="1"/>
    <col min="30" max="37" width="15.5703125" customWidth="1"/>
    <col min="38" max="38" width="4.5703125" customWidth="1"/>
    <col min="39" max="45" width="15.5703125" customWidth="1"/>
    <col min="46" max="46" width="4.5703125" customWidth="1"/>
    <col min="47" max="53" width="15.5703125" customWidth="1"/>
    <col min="54" max="54" width="10.5703125" customWidth="1"/>
    <col min="55" max="55" width="4.5703125" customWidth="1"/>
    <col min="56" max="64" width="15.5703125" customWidth="1"/>
    <col min="65" max="65" width="10.28515625" customWidth="1"/>
    <col min="66" max="66" width="4.5703125" customWidth="1"/>
    <col min="67" max="68" width="15.5703125" customWidth="1"/>
    <col min="69" max="69" width="4.5703125" customWidth="1"/>
    <col min="70" max="75" width="15.5703125" customWidth="1"/>
    <col min="76" max="76" width="4.5703125" customWidth="1"/>
    <col min="77" max="83" width="15.5703125" customWidth="1"/>
    <col min="84" max="84" width="4.5703125" customWidth="1"/>
    <col min="85" max="107" width="15.5703125" customWidth="1"/>
  </cols>
  <sheetData>
    <row r="1" spans="2:85" ht="15" thickBot="1"/>
    <row r="2" spans="2:85" ht="18" customHeight="1">
      <c r="B2" s="152" t="s">
        <v>38</v>
      </c>
      <c r="C2" s="153"/>
      <c r="D2" s="153"/>
      <c r="E2" s="153"/>
      <c r="F2" s="153"/>
      <c r="G2" s="153"/>
      <c r="H2" s="153"/>
      <c r="I2" s="153"/>
      <c r="J2" s="153"/>
      <c r="K2" s="153"/>
      <c r="L2" s="153"/>
      <c r="M2" s="153"/>
      <c r="N2" s="153"/>
      <c r="O2" s="159"/>
      <c r="U2" t="s">
        <v>39</v>
      </c>
    </row>
    <row r="3" spans="2:85" ht="18" customHeight="1">
      <c r="B3" s="154"/>
      <c r="C3" s="155"/>
      <c r="D3" s="155"/>
      <c r="E3" s="155"/>
      <c r="F3" s="155"/>
      <c r="G3" s="155"/>
      <c r="H3" s="155"/>
      <c r="I3" s="155"/>
      <c r="J3" s="155"/>
      <c r="K3" s="155"/>
      <c r="L3" s="155"/>
      <c r="M3" s="155"/>
      <c r="N3" s="155"/>
      <c r="O3" s="160"/>
    </row>
    <row r="4" spans="2:85" ht="18" customHeight="1" thickBot="1">
      <c r="B4" s="156"/>
      <c r="C4" s="157"/>
      <c r="D4" s="157"/>
      <c r="E4" s="157"/>
      <c r="F4" s="157"/>
      <c r="G4" s="157"/>
      <c r="H4" s="157"/>
      <c r="I4" s="157"/>
      <c r="J4" s="157"/>
      <c r="K4" s="157"/>
      <c r="L4" s="157"/>
      <c r="M4" s="157"/>
      <c r="N4" s="157"/>
      <c r="O4" s="161"/>
    </row>
    <row r="5" spans="2:85">
      <c r="AF5" s="3"/>
    </row>
    <row r="6" spans="2:85" s="3" customFormat="1" ht="18" customHeight="1">
      <c r="B6" s="49" t="s">
        <v>40</v>
      </c>
    </row>
    <row r="7" spans="2:85" s="3" customFormat="1" ht="18" customHeight="1">
      <c r="B7" s="49" t="s">
        <v>41</v>
      </c>
    </row>
    <row r="8" spans="2:85" s="3" customFormat="1" ht="18" customHeight="1">
      <c r="B8" s="49" t="s">
        <v>42</v>
      </c>
    </row>
    <row r="9" spans="2:85" s="3" customFormat="1" ht="18" customHeight="1">
      <c r="C9" s="2"/>
      <c r="D9"/>
      <c r="E9"/>
      <c r="F9"/>
      <c r="G9"/>
      <c r="H9"/>
    </row>
    <row r="10" spans="2:85">
      <c r="C10" s="2"/>
    </row>
    <row r="11" spans="2:85" s="50" customFormat="1" ht="18" customHeight="1">
      <c r="B11" s="162" t="s">
        <v>43</v>
      </c>
      <c r="C11" s="162"/>
      <c r="D11" s="162"/>
      <c r="F11" s="163" t="s">
        <v>44</v>
      </c>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51"/>
      <c r="AM11" s="51"/>
      <c r="AN11" s="51"/>
      <c r="AO11" s="51"/>
      <c r="AP11" s="51"/>
      <c r="AQ11" s="51"/>
      <c r="AR11" s="51"/>
      <c r="AS11" s="51"/>
      <c r="AT11" s="52"/>
      <c r="AU11" s="164" t="s">
        <v>45</v>
      </c>
      <c r="AV11" s="164"/>
      <c r="AW11" s="164"/>
      <c r="AX11" s="164"/>
      <c r="AY11" s="164"/>
      <c r="AZ11" s="164"/>
      <c r="BA11" s="164"/>
      <c r="BB11" s="164"/>
      <c r="BC11" s="164"/>
      <c r="BD11" s="164"/>
      <c r="BE11" s="164"/>
      <c r="BF11" s="164"/>
      <c r="BG11" s="164"/>
      <c r="BH11" s="164"/>
      <c r="BI11" s="164"/>
      <c r="BJ11" s="164"/>
      <c r="BK11" s="164"/>
      <c r="BL11" s="164"/>
      <c r="BM11" s="164"/>
      <c r="BN11" s="164"/>
      <c r="BO11" s="164"/>
      <c r="BP11" s="164"/>
      <c r="BQ11" s="164"/>
      <c r="BR11" s="164"/>
      <c r="BS11" s="164"/>
      <c r="BT11" s="164"/>
      <c r="BU11" s="164"/>
      <c r="BV11" s="164"/>
      <c r="BW11" s="164"/>
      <c r="BX11" s="164"/>
      <c r="BY11" s="164"/>
      <c r="BZ11" s="164"/>
      <c r="CA11" s="164"/>
      <c r="CB11" s="164"/>
      <c r="CC11" s="164"/>
      <c r="CD11" s="164"/>
      <c r="CE11" s="164"/>
    </row>
    <row r="12" spans="2:85" s="50" customFormat="1" ht="18" customHeight="1">
      <c r="B12" s="162"/>
      <c r="C12" s="162"/>
      <c r="D12" s="162"/>
      <c r="F12" s="165" t="s">
        <v>46</v>
      </c>
      <c r="G12" s="165"/>
      <c r="H12" s="165"/>
      <c r="I12" s="165"/>
      <c r="J12" s="165"/>
      <c r="K12" s="165"/>
      <c r="L12" s="165"/>
      <c r="M12" s="165"/>
      <c r="N12" s="165"/>
      <c r="P12" s="166" t="s">
        <v>47</v>
      </c>
      <c r="Q12" s="166"/>
      <c r="R12" s="166"/>
      <c r="S12" s="166"/>
      <c r="T12" s="166"/>
      <c r="U12" s="166"/>
      <c r="V12" s="166"/>
      <c r="W12" s="166"/>
      <c r="X12" s="166"/>
      <c r="Y12" s="166"/>
      <c r="AA12" s="166" t="s">
        <v>48</v>
      </c>
      <c r="AB12" s="166"/>
      <c r="AD12" s="165" t="s">
        <v>49</v>
      </c>
      <c r="AE12" s="165"/>
      <c r="AF12" s="165"/>
      <c r="AG12" s="165"/>
      <c r="AH12" s="165"/>
      <c r="AI12" s="165"/>
      <c r="AJ12" s="165"/>
      <c r="AK12" s="165"/>
      <c r="AL12" s="53"/>
      <c r="AM12" s="166" t="s">
        <v>50</v>
      </c>
      <c r="AN12" s="166"/>
      <c r="AO12" s="166"/>
      <c r="AP12" s="166"/>
      <c r="AQ12" s="166"/>
      <c r="AR12" s="166"/>
      <c r="AS12" s="166"/>
      <c r="AU12" s="165" t="s">
        <v>46</v>
      </c>
      <c r="AV12" s="165"/>
      <c r="AW12" s="165"/>
      <c r="AX12" s="165"/>
      <c r="AY12" s="165"/>
      <c r="AZ12" s="165"/>
      <c r="BA12" s="165"/>
      <c r="BB12" s="165"/>
      <c r="BD12" s="165" t="s">
        <v>47</v>
      </c>
      <c r="BE12" s="165"/>
      <c r="BF12" s="165"/>
      <c r="BG12" s="165"/>
      <c r="BH12" s="165"/>
      <c r="BI12" s="165"/>
      <c r="BJ12" s="165"/>
      <c r="BK12" s="165"/>
      <c r="BL12" s="165"/>
      <c r="BM12" s="165"/>
      <c r="BO12" s="165" t="s">
        <v>48</v>
      </c>
      <c r="BP12" s="165"/>
      <c r="BR12" s="166" t="s">
        <v>49</v>
      </c>
      <c r="BS12" s="166"/>
      <c r="BT12" s="166"/>
      <c r="BU12" s="166"/>
      <c r="BV12" s="166"/>
      <c r="BW12" s="166"/>
      <c r="BY12" s="166" t="s">
        <v>50</v>
      </c>
      <c r="BZ12" s="166"/>
      <c r="CA12" s="166"/>
      <c r="CB12" s="166"/>
      <c r="CC12" s="166"/>
      <c r="CD12" s="166"/>
      <c r="CE12" s="166"/>
    </row>
    <row r="13" spans="2:85" s="3" customFormat="1" ht="15" thickBot="1">
      <c r="B13" s="167" t="s">
        <v>51</v>
      </c>
      <c r="C13" s="167"/>
      <c r="D13" s="167"/>
      <c r="F13" s="54" t="s">
        <v>52</v>
      </c>
      <c r="G13" s="4" t="s">
        <v>53</v>
      </c>
      <c r="H13" s="4" t="s">
        <v>54</v>
      </c>
      <c r="I13" s="4" t="s">
        <v>55</v>
      </c>
      <c r="J13" s="4" t="s">
        <v>56</v>
      </c>
      <c r="K13" s="4" t="s">
        <v>57</v>
      </c>
      <c r="L13" s="4" t="s">
        <v>58</v>
      </c>
      <c r="M13" s="4" t="s">
        <v>59</v>
      </c>
      <c r="N13" s="4"/>
      <c r="O13" s="4"/>
      <c r="P13" s="4" t="s">
        <v>60</v>
      </c>
      <c r="Q13" s="4" t="s">
        <v>61</v>
      </c>
      <c r="R13" s="4" t="s">
        <v>62</v>
      </c>
      <c r="S13" s="4" t="s">
        <v>63</v>
      </c>
      <c r="T13" s="4" t="s">
        <v>64</v>
      </c>
      <c r="U13" s="4" t="s">
        <v>65</v>
      </c>
      <c r="V13" s="4" t="s">
        <v>66</v>
      </c>
      <c r="W13" s="4" t="s">
        <v>67</v>
      </c>
      <c r="X13" s="4" t="s">
        <v>68</v>
      </c>
      <c r="Y13" s="4"/>
      <c r="AD13" s="4" t="s">
        <v>69</v>
      </c>
      <c r="AE13" s="4" t="s">
        <v>70</v>
      </c>
      <c r="AF13" s="4" t="s">
        <v>71</v>
      </c>
      <c r="AG13" s="4" t="s">
        <v>72</v>
      </c>
      <c r="AH13" s="4" t="s">
        <v>73</v>
      </c>
      <c r="AI13" s="4" t="s">
        <v>74</v>
      </c>
      <c r="AJ13" s="4" t="s">
        <v>75</v>
      </c>
      <c r="AK13" s="4" t="s">
        <v>76</v>
      </c>
      <c r="AL13" s="7"/>
      <c r="AM13" s="4" t="s">
        <v>77</v>
      </c>
      <c r="AN13" s="4" t="s">
        <v>78</v>
      </c>
      <c r="AO13" s="4" t="s">
        <v>79</v>
      </c>
      <c r="AP13" s="4" t="s">
        <v>80</v>
      </c>
      <c r="AQ13" s="4" t="s">
        <v>81</v>
      </c>
      <c r="AR13" s="4" t="s">
        <v>82</v>
      </c>
      <c r="AS13" s="4"/>
      <c r="AU13" s="4" t="s">
        <v>83</v>
      </c>
      <c r="AV13" s="4" t="s">
        <v>84</v>
      </c>
      <c r="AW13" s="4" t="s">
        <v>85</v>
      </c>
      <c r="AX13" s="4" t="s">
        <v>86</v>
      </c>
      <c r="AY13" s="4" t="s">
        <v>55</v>
      </c>
      <c r="AZ13" s="4" t="s">
        <v>87</v>
      </c>
      <c r="BA13" s="4" t="s">
        <v>88</v>
      </c>
      <c r="BB13" s="4"/>
      <c r="BD13" s="4" t="s">
        <v>60</v>
      </c>
      <c r="BE13" s="4" t="s">
        <v>61</v>
      </c>
      <c r="BF13" s="4" t="s">
        <v>62</v>
      </c>
      <c r="BG13" s="4" t="s">
        <v>63</v>
      </c>
      <c r="BH13" s="4" t="s">
        <v>64</v>
      </c>
      <c r="BI13" s="4" t="s">
        <v>65</v>
      </c>
      <c r="BJ13" s="4" t="s">
        <v>66</v>
      </c>
      <c r="BK13" s="4" t="s">
        <v>67</v>
      </c>
      <c r="BL13" s="4" t="s">
        <v>68</v>
      </c>
      <c r="BM13" s="4"/>
      <c r="BR13" s="4" t="s">
        <v>89</v>
      </c>
      <c r="BS13" s="4" t="s">
        <v>90</v>
      </c>
      <c r="BT13" s="4" t="s">
        <v>91</v>
      </c>
      <c r="BU13" s="4" t="s">
        <v>92</v>
      </c>
      <c r="BV13" s="4" t="s">
        <v>93</v>
      </c>
      <c r="BW13" s="4" t="s">
        <v>94</v>
      </c>
      <c r="BY13" s="4" t="s">
        <v>95</v>
      </c>
      <c r="BZ13" s="4" t="s">
        <v>96</v>
      </c>
      <c r="CA13" s="4" t="s">
        <v>97</v>
      </c>
      <c r="CB13" s="4" t="s">
        <v>98</v>
      </c>
      <c r="CC13" s="4" t="s">
        <v>99</v>
      </c>
      <c r="CD13" s="4" t="s">
        <v>100</v>
      </c>
      <c r="CG13" s="4" t="s">
        <v>101</v>
      </c>
    </row>
    <row r="14" spans="2:85" ht="87.6" thickBot="1">
      <c r="B14" s="5" t="s">
        <v>102</v>
      </c>
      <c r="C14" s="5" t="s">
        <v>12</v>
      </c>
      <c r="D14" s="5" t="s">
        <v>103</v>
      </c>
      <c r="F14" s="55" t="s">
        <v>104</v>
      </c>
      <c r="G14" s="55" t="s">
        <v>105</v>
      </c>
      <c r="H14" s="55" t="s">
        <v>106</v>
      </c>
      <c r="I14" s="55" t="s">
        <v>107</v>
      </c>
      <c r="J14" s="55" t="s">
        <v>108</v>
      </c>
      <c r="K14" s="55" t="s">
        <v>109</v>
      </c>
      <c r="L14" s="55" t="s">
        <v>110</v>
      </c>
      <c r="M14" s="55" t="s">
        <v>111</v>
      </c>
      <c r="N14" s="55" t="s">
        <v>112</v>
      </c>
      <c r="O14" s="7"/>
      <c r="P14" s="55" t="s">
        <v>113</v>
      </c>
      <c r="Q14" s="55" t="s">
        <v>114</v>
      </c>
      <c r="R14" s="55" t="s">
        <v>115</v>
      </c>
      <c r="S14" s="55" t="s">
        <v>116</v>
      </c>
      <c r="T14" s="55" t="s">
        <v>117</v>
      </c>
      <c r="U14" s="55" t="s">
        <v>118</v>
      </c>
      <c r="V14" s="55" t="s">
        <v>119</v>
      </c>
      <c r="W14" s="55" t="s">
        <v>120</v>
      </c>
      <c r="X14" s="55" t="s">
        <v>121</v>
      </c>
      <c r="Y14" s="55" t="s">
        <v>122</v>
      </c>
      <c r="Z14" s="7"/>
      <c r="AA14" s="55" t="s">
        <v>123</v>
      </c>
      <c r="AB14" s="55" t="s">
        <v>124</v>
      </c>
      <c r="AD14" s="55" t="s">
        <v>125</v>
      </c>
      <c r="AE14" s="55" t="s">
        <v>126</v>
      </c>
      <c r="AF14" s="55" t="s">
        <v>127</v>
      </c>
      <c r="AG14" s="55" t="s">
        <v>128</v>
      </c>
      <c r="AH14" s="55" t="s">
        <v>129</v>
      </c>
      <c r="AI14" s="55" t="s">
        <v>130</v>
      </c>
      <c r="AJ14" s="55" t="s">
        <v>131</v>
      </c>
      <c r="AK14" s="55" t="s">
        <v>132</v>
      </c>
      <c r="AL14" s="7"/>
      <c r="AM14" s="55" t="s">
        <v>133</v>
      </c>
      <c r="AN14" s="55" t="s">
        <v>134</v>
      </c>
      <c r="AO14" s="55" t="s">
        <v>135</v>
      </c>
      <c r="AP14" s="55" t="s">
        <v>136</v>
      </c>
      <c r="AQ14" s="55" t="s">
        <v>137</v>
      </c>
      <c r="AR14" s="55" t="s">
        <v>138</v>
      </c>
      <c r="AS14" s="56" t="s">
        <v>139</v>
      </c>
      <c r="AU14" s="55" t="s">
        <v>140</v>
      </c>
      <c r="AV14" s="55" t="s">
        <v>141</v>
      </c>
      <c r="AW14" s="55" t="s">
        <v>142</v>
      </c>
      <c r="AX14" s="55" t="s">
        <v>86</v>
      </c>
      <c r="AY14" s="55" t="s">
        <v>143</v>
      </c>
      <c r="AZ14" s="55" t="s">
        <v>144</v>
      </c>
      <c r="BA14" s="55" t="s">
        <v>145</v>
      </c>
      <c r="BB14" s="55" t="s">
        <v>146</v>
      </c>
      <c r="BC14" s="7"/>
      <c r="BD14" s="55" t="s">
        <v>147</v>
      </c>
      <c r="BE14" s="55" t="s">
        <v>148</v>
      </c>
      <c r="BF14" s="55" t="s">
        <v>149</v>
      </c>
      <c r="BG14" s="55" t="s">
        <v>150</v>
      </c>
      <c r="BH14" s="55" t="s">
        <v>151</v>
      </c>
      <c r="BI14" s="55" t="s">
        <v>152</v>
      </c>
      <c r="BJ14" s="55" t="s">
        <v>153</v>
      </c>
      <c r="BK14" s="55" t="s">
        <v>154</v>
      </c>
      <c r="BL14" s="55" t="s">
        <v>155</v>
      </c>
      <c r="BM14" s="55" t="s">
        <v>146</v>
      </c>
      <c r="BN14" s="7"/>
      <c r="BO14" s="55" t="s">
        <v>156</v>
      </c>
      <c r="BP14" s="55" t="s">
        <v>157</v>
      </c>
      <c r="BR14" s="55" t="s">
        <v>158</v>
      </c>
      <c r="BS14" s="55" t="s">
        <v>159</v>
      </c>
      <c r="BT14" s="55" t="s">
        <v>160</v>
      </c>
      <c r="BU14" s="55" t="s">
        <v>161</v>
      </c>
      <c r="BV14" s="55" t="s">
        <v>162</v>
      </c>
      <c r="BW14" s="55" t="s">
        <v>163</v>
      </c>
      <c r="BY14" s="57" t="s">
        <v>164</v>
      </c>
      <c r="BZ14" s="58" t="s">
        <v>165</v>
      </c>
      <c r="CA14" s="58" t="s">
        <v>166</v>
      </c>
      <c r="CB14" s="58" t="s">
        <v>167</v>
      </c>
      <c r="CC14" s="58" t="s">
        <v>168</v>
      </c>
      <c r="CD14" s="58" t="s">
        <v>169</v>
      </c>
      <c r="CE14" s="56" t="s">
        <v>139</v>
      </c>
      <c r="CG14" s="55" t="s">
        <v>170</v>
      </c>
    </row>
    <row r="15" spans="2:85">
      <c r="B15" s="59" t="str">
        <f t="shared" ref="B15:B74" si="0">IF(MONTH(C15)&gt;=4, YEAR(C15)&amp;"-"&amp;YEAR(C15)+1, YEAR(C15)-1&amp;"-"&amp;YEAR(C15))</f>
        <v>2009-2010</v>
      </c>
      <c r="C15" s="60">
        <v>40179</v>
      </c>
      <c r="D15" s="61" t="str">
        <f>"Q" &amp; ROUNDUP(MONTH(C15)/3, 0) &amp; " " &amp; YEAR(C15)</f>
        <v>Q1 2010</v>
      </c>
      <c r="F15" s="62">
        <v>424435</v>
      </c>
      <c r="G15" s="63">
        <v>10833</v>
      </c>
      <c r="H15" s="63">
        <v>57072</v>
      </c>
      <c r="I15" s="63">
        <v>11</v>
      </c>
      <c r="J15" s="63">
        <v>27326</v>
      </c>
      <c r="K15" s="63">
        <v>329198</v>
      </c>
      <c r="L15" s="63">
        <v>4751</v>
      </c>
      <c r="M15" s="63">
        <v>324447</v>
      </c>
      <c r="N15" s="64" t="str">
        <f>IF(L15+M15=K15,"EQUAL",K15-L15-M15)</f>
        <v>EQUAL</v>
      </c>
      <c r="O15" s="65"/>
      <c r="P15" s="62">
        <v>2369</v>
      </c>
      <c r="Q15" s="63">
        <v>21797</v>
      </c>
      <c r="R15" s="63">
        <v>231778</v>
      </c>
      <c r="S15" s="63">
        <v>42308</v>
      </c>
      <c r="T15" s="63">
        <v>6550</v>
      </c>
      <c r="U15" s="63">
        <v>12518</v>
      </c>
      <c r="V15" s="63">
        <v>1904</v>
      </c>
      <c r="W15" s="63">
        <v>5179</v>
      </c>
      <c r="X15" s="63">
        <v>44</v>
      </c>
      <c r="Y15" s="64" t="str">
        <f>IF(SUM(P15:X15)=M15,"EQUAL",SUM(P15:X15)-M15)</f>
        <v>EQUAL</v>
      </c>
      <c r="Z15" s="65"/>
      <c r="AA15" s="62"/>
      <c r="AB15" s="64"/>
      <c r="AC15" s="66"/>
      <c r="AD15" s="67" t="e">
        <v>#N/A</v>
      </c>
      <c r="AE15" s="68" t="e">
        <v>#N/A</v>
      </c>
      <c r="AF15" s="68" t="e">
        <v>#N/A</v>
      </c>
      <c r="AG15" s="68" t="e">
        <v>#N/A</v>
      </c>
      <c r="AH15" s="68" t="e">
        <v>#N/A</v>
      </c>
      <c r="AI15" s="68" t="e">
        <v>#N/A</v>
      </c>
      <c r="AJ15" s="68" t="e">
        <v>#N/A</v>
      </c>
      <c r="AK15" s="69" t="e">
        <v>#N/A</v>
      </c>
      <c r="AL15" s="70"/>
      <c r="AM15" s="71" t="e">
        <v>#N/A</v>
      </c>
      <c r="AN15" s="72" t="e">
        <v>#N/A</v>
      </c>
      <c r="AO15" s="72" t="e">
        <v>#N/A</v>
      </c>
      <c r="AP15" s="72" t="e">
        <v>#N/A</v>
      </c>
      <c r="AQ15" s="72" t="e">
        <v>#N/A</v>
      </c>
      <c r="AR15" s="72" t="e">
        <v>#N/A</v>
      </c>
      <c r="AS15" s="73"/>
      <c r="AT15" s="66"/>
      <c r="AU15" s="38">
        <v>26578</v>
      </c>
      <c r="AV15" s="74">
        <v>3807</v>
      </c>
      <c r="AW15" s="74">
        <v>276</v>
      </c>
      <c r="AX15" s="74">
        <v>5128</v>
      </c>
      <c r="AY15" s="74">
        <v>47</v>
      </c>
      <c r="AZ15" s="74">
        <v>21126</v>
      </c>
      <c r="BA15" s="74">
        <v>24933</v>
      </c>
      <c r="BB15" s="75" t="str">
        <f>IF(BA15=AZ15+AV15,"EQUAL",BA15-AZ15-AV15)</f>
        <v>EQUAL</v>
      </c>
      <c r="BC15" s="65"/>
      <c r="BD15" s="62">
        <v>17</v>
      </c>
      <c r="BE15" s="63">
        <v>759</v>
      </c>
      <c r="BF15" s="63">
        <v>601</v>
      </c>
      <c r="BG15" s="63">
        <v>4545</v>
      </c>
      <c r="BH15" s="63">
        <v>5405</v>
      </c>
      <c r="BI15" s="63">
        <v>13038</v>
      </c>
      <c r="BJ15" s="63">
        <v>70</v>
      </c>
      <c r="BK15" s="63">
        <v>498</v>
      </c>
      <c r="BL15" s="63">
        <v>0</v>
      </c>
      <c r="BM15" s="64" t="str">
        <f>IF(SUM(BD15:BL15)=BA15,"EQUAL",BA15-SUM(BD15:BL15))</f>
        <v>EQUAL</v>
      </c>
      <c r="BN15" s="65"/>
      <c r="BO15" s="62"/>
      <c r="BP15" s="64"/>
      <c r="BQ15" s="66"/>
      <c r="BR15" s="76" t="e">
        <v>#N/A</v>
      </c>
      <c r="BS15" s="77" t="e">
        <v>#N/A</v>
      </c>
      <c r="BT15" s="77" t="e">
        <v>#N/A</v>
      </c>
      <c r="BU15" s="77" t="e">
        <v>#N/A</v>
      </c>
      <c r="BV15" s="77" t="e">
        <v>#N/A</v>
      </c>
      <c r="BW15" s="78" t="e">
        <v>#N/A</v>
      </c>
      <c r="BX15" s="66"/>
      <c r="BY15" s="62" t="e">
        <v>#N/A</v>
      </c>
      <c r="BZ15" s="63" t="e">
        <v>#N/A</v>
      </c>
      <c r="CA15" s="63" t="e">
        <v>#N/A</v>
      </c>
      <c r="CB15" s="63" t="e">
        <v>#N/A</v>
      </c>
      <c r="CC15" s="63" t="e">
        <v>#N/A</v>
      </c>
      <c r="CD15" s="63" t="e">
        <v>#N/A</v>
      </c>
      <c r="CE15" s="64"/>
      <c r="CG15" s="79"/>
    </row>
    <row r="16" spans="2:85">
      <c r="B16" s="80" t="str">
        <f t="shared" si="0"/>
        <v>2010-2011</v>
      </c>
      <c r="C16" s="81">
        <f>EDATE(C15, 3)</f>
        <v>40269</v>
      </c>
      <c r="D16" s="82" t="str">
        <f>"Q" &amp; ROUNDUP(MONTH(C16)/3, 0) &amp; " " &amp; YEAR(C16)</f>
        <v>Q2 2010</v>
      </c>
      <c r="F16" s="38">
        <v>412276</v>
      </c>
      <c r="G16" s="74">
        <v>10664</v>
      </c>
      <c r="H16" s="74">
        <v>55042</v>
      </c>
      <c r="I16" s="74">
        <v>10</v>
      </c>
      <c r="J16" s="74">
        <v>27267</v>
      </c>
      <c r="K16" s="74">
        <v>319301</v>
      </c>
      <c r="L16" s="74">
        <v>4930</v>
      </c>
      <c r="M16" s="74">
        <v>314371</v>
      </c>
      <c r="N16" s="75" t="str">
        <f t="shared" ref="N16:N71" si="1">IF(L16+M16=K16,"EQUAL",K16-L16-M16)</f>
        <v>EQUAL</v>
      </c>
      <c r="O16" s="65"/>
      <c r="P16" s="38">
        <v>2204</v>
      </c>
      <c r="Q16" s="74">
        <v>21586</v>
      </c>
      <c r="R16" s="74">
        <v>222400</v>
      </c>
      <c r="S16" s="74">
        <v>42589</v>
      </c>
      <c r="T16" s="74">
        <v>6334</v>
      </c>
      <c r="U16" s="74">
        <v>12129</v>
      </c>
      <c r="V16" s="74">
        <v>2084</v>
      </c>
      <c r="W16" s="74">
        <v>5010</v>
      </c>
      <c r="X16" s="74">
        <v>35</v>
      </c>
      <c r="Y16" s="75" t="str">
        <f t="shared" ref="Y16:Y71" si="2">IF(SUM(P16:X16)=M16,"EQUAL",SUM(P16:X16)-M16)</f>
        <v>EQUAL</v>
      </c>
      <c r="Z16" s="65"/>
      <c r="AA16" s="38"/>
      <c r="AB16" s="75"/>
      <c r="AC16" s="66"/>
      <c r="AD16" s="83" t="e">
        <v>#N/A</v>
      </c>
      <c r="AE16" s="84" t="e">
        <v>#N/A</v>
      </c>
      <c r="AF16" s="84" t="e">
        <v>#N/A</v>
      </c>
      <c r="AG16" s="84" t="e">
        <v>#N/A</v>
      </c>
      <c r="AH16" s="84" t="e">
        <v>#N/A</v>
      </c>
      <c r="AI16" s="84" t="e">
        <v>#N/A</v>
      </c>
      <c r="AJ16" s="84" t="e">
        <v>#N/A</v>
      </c>
      <c r="AK16" s="85" t="e">
        <v>#N/A</v>
      </c>
      <c r="AL16" s="70"/>
      <c r="AM16" s="38" t="e">
        <v>#N/A</v>
      </c>
      <c r="AN16" s="74" t="e">
        <v>#N/A</v>
      </c>
      <c r="AO16" s="74" t="e">
        <v>#N/A</v>
      </c>
      <c r="AP16" s="74" t="e">
        <v>#N/A</v>
      </c>
      <c r="AQ16" s="74" t="e">
        <v>#N/A</v>
      </c>
      <c r="AR16" s="74" t="e">
        <v>#N/A</v>
      </c>
      <c r="AS16" s="86"/>
      <c r="AT16" s="66"/>
      <c r="AU16" s="38">
        <v>25888</v>
      </c>
      <c r="AV16" s="74">
        <v>4151</v>
      </c>
      <c r="AW16" s="74">
        <v>279</v>
      </c>
      <c r="AX16" s="74">
        <v>5104</v>
      </c>
      <c r="AY16" s="74">
        <v>70</v>
      </c>
      <c r="AZ16" s="74">
        <v>20450</v>
      </c>
      <c r="BA16" s="74">
        <v>24601</v>
      </c>
      <c r="BB16" s="75" t="str">
        <f t="shared" ref="BB16:BB70" si="3">IF(BA16=AZ16+AV16,"EQUAL",BA16-AZ16-AV16)</f>
        <v>EQUAL</v>
      </c>
      <c r="BC16" s="65"/>
      <c r="BD16" s="38">
        <v>13</v>
      </c>
      <c r="BE16" s="74">
        <v>758</v>
      </c>
      <c r="BF16" s="74">
        <v>668</v>
      </c>
      <c r="BG16" s="74">
        <v>4726</v>
      </c>
      <c r="BH16" s="74">
        <v>5286</v>
      </c>
      <c r="BI16" s="74">
        <v>12593</v>
      </c>
      <c r="BJ16" s="74">
        <v>30</v>
      </c>
      <c r="BK16" s="74">
        <v>512</v>
      </c>
      <c r="BL16" s="74">
        <v>15</v>
      </c>
      <c r="BM16" s="75" t="str">
        <f t="shared" ref="BM16:BM70" si="4">IF(SUM(BD16:BL16)=BA16,"EQUAL",BA16-SUM(BD16:BL16))</f>
        <v>EQUAL</v>
      </c>
      <c r="BN16" s="65"/>
      <c r="BO16" s="38"/>
      <c r="BP16" s="75"/>
      <c r="BQ16" s="66"/>
      <c r="BR16" s="87" t="e">
        <v>#N/A</v>
      </c>
      <c r="BS16" s="88" t="e">
        <v>#N/A</v>
      </c>
      <c r="BT16" s="88" t="e">
        <v>#N/A</v>
      </c>
      <c r="BU16" s="88" t="e">
        <v>#N/A</v>
      </c>
      <c r="BV16" s="88" t="e">
        <v>#N/A</v>
      </c>
      <c r="BW16" s="89" t="e">
        <v>#N/A</v>
      </c>
      <c r="BX16" s="66"/>
      <c r="BY16" s="38" t="e">
        <v>#N/A</v>
      </c>
      <c r="BZ16" s="74" t="e">
        <v>#N/A</v>
      </c>
      <c r="CA16" s="74" t="e">
        <v>#N/A</v>
      </c>
      <c r="CB16" s="74" t="e">
        <v>#N/A</v>
      </c>
      <c r="CC16" s="74" t="e">
        <v>#N/A</v>
      </c>
      <c r="CD16" s="74" t="e">
        <v>#N/A</v>
      </c>
      <c r="CE16" s="75"/>
      <c r="CG16" s="90"/>
    </row>
    <row r="17" spans="2:85">
      <c r="B17" s="80" t="str">
        <f t="shared" si="0"/>
        <v>2010-2011</v>
      </c>
      <c r="C17" s="81">
        <f t="shared" ref="C17:C74" si="5">EDATE(C16, 3)</f>
        <v>40360</v>
      </c>
      <c r="D17" s="82" t="str">
        <f t="shared" ref="D17:D74" si="6">"Q" &amp; ROUNDUP(MONTH(C17)/3, 0) &amp; " " &amp; YEAR(C17)</f>
        <v>Q3 2010</v>
      </c>
      <c r="F17" s="38">
        <v>418495</v>
      </c>
      <c r="G17" s="74">
        <v>11255</v>
      </c>
      <c r="H17" s="74">
        <v>56376</v>
      </c>
      <c r="I17" s="74">
        <v>12</v>
      </c>
      <c r="J17" s="74">
        <v>27098</v>
      </c>
      <c r="K17" s="74">
        <v>323763</v>
      </c>
      <c r="L17" s="74">
        <v>5284</v>
      </c>
      <c r="M17" s="74">
        <v>318479</v>
      </c>
      <c r="N17" s="75" t="str">
        <f t="shared" si="1"/>
        <v>EQUAL</v>
      </c>
      <c r="O17" s="65"/>
      <c r="P17" s="38">
        <v>2247</v>
      </c>
      <c r="Q17" s="74">
        <v>22776</v>
      </c>
      <c r="R17" s="74">
        <v>222404</v>
      </c>
      <c r="S17" s="74">
        <v>44619</v>
      </c>
      <c r="T17" s="74">
        <v>6787</v>
      </c>
      <c r="U17" s="74">
        <v>12450</v>
      </c>
      <c r="V17" s="74">
        <v>1963</v>
      </c>
      <c r="W17" s="74">
        <v>5203</v>
      </c>
      <c r="X17" s="74">
        <v>30</v>
      </c>
      <c r="Y17" s="75" t="str">
        <f t="shared" si="2"/>
        <v>EQUAL</v>
      </c>
      <c r="Z17" s="65"/>
      <c r="AA17" s="38"/>
      <c r="AB17" s="75"/>
      <c r="AC17" s="66"/>
      <c r="AD17" s="83" t="e">
        <v>#N/A</v>
      </c>
      <c r="AE17" s="84" t="e">
        <v>#N/A</v>
      </c>
      <c r="AF17" s="84" t="e">
        <v>#N/A</v>
      </c>
      <c r="AG17" s="84" t="e">
        <v>#N/A</v>
      </c>
      <c r="AH17" s="84" t="e">
        <v>#N/A</v>
      </c>
      <c r="AI17" s="84" t="e">
        <v>#N/A</v>
      </c>
      <c r="AJ17" s="84" t="e">
        <v>#N/A</v>
      </c>
      <c r="AK17" s="85" t="e">
        <v>#N/A</v>
      </c>
      <c r="AL17" s="70"/>
      <c r="AM17" s="38" t="e">
        <v>#N/A</v>
      </c>
      <c r="AN17" s="74" t="e">
        <v>#N/A</v>
      </c>
      <c r="AO17" s="74" t="e">
        <v>#N/A</v>
      </c>
      <c r="AP17" s="74" t="e">
        <v>#N/A</v>
      </c>
      <c r="AQ17" s="74" t="e">
        <v>#N/A</v>
      </c>
      <c r="AR17" s="74" t="e">
        <v>#N/A</v>
      </c>
      <c r="AS17" s="86"/>
      <c r="AT17" s="66"/>
      <c r="AU17" s="38">
        <v>27961</v>
      </c>
      <c r="AV17" s="74">
        <v>4951</v>
      </c>
      <c r="AW17" s="74">
        <v>335</v>
      </c>
      <c r="AX17" s="74">
        <v>5691</v>
      </c>
      <c r="AY17" s="74">
        <v>65</v>
      </c>
      <c r="AZ17" s="74">
        <v>21886</v>
      </c>
      <c r="BA17" s="74">
        <v>26837</v>
      </c>
      <c r="BB17" s="75" t="str">
        <f t="shared" si="3"/>
        <v>EQUAL</v>
      </c>
      <c r="BC17" s="65"/>
      <c r="BD17" s="38">
        <v>30</v>
      </c>
      <c r="BE17" s="74">
        <v>909</v>
      </c>
      <c r="BF17" s="74">
        <v>647</v>
      </c>
      <c r="BG17" s="74">
        <v>5174</v>
      </c>
      <c r="BH17" s="74">
        <v>5702</v>
      </c>
      <c r="BI17" s="74">
        <v>13688</v>
      </c>
      <c r="BJ17" s="74">
        <v>30</v>
      </c>
      <c r="BK17" s="74">
        <v>639</v>
      </c>
      <c r="BL17" s="74">
        <v>18</v>
      </c>
      <c r="BM17" s="75" t="str">
        <f t="shared" si="4"/>
        <v>EQUAL</v>
      </c>
      <c r="BN17" s="65"/>
      <c r="BO17" s="38"/>
      <c r="BP17" s="75"/>
      <c r="BQ17" s="66"/>
      <c r="BR17" s="87" t="e">
        <v>#N/A</v>
      </c>
      <c r="BS17" s="88" t="e">
        <v>#N/A</v>
      </c>
      <c r="BT17" s="88" t="e">
        <v>#N/A</v>
      </c>
      <c r="BU17" s="88" t="e">
        <v>#N/A</v>
      </c>
      <c r="BV17" s="88" t="e">
        <v>#N/A</v>
      </c>
      <c r="BW17" s="89" t="e">
        <v>#N/A</v>
      </c>
      <c r="BX17" s="66"/>
      <c r="BY17" s="38" t="e">
        <v>#N/A</v>
      </c>
      <c r="BZ17" s="74" t="e">
        <v>#N/A</v>
      </c>
      <c r="CA17" s="74" t="e">
        <v>#N/A</v>
      </c>
      <c r="CB17" s="74" t="e">
        <v>#N/A</v>
      </c>
      <c r="CC17" s="74" t="e">
        <v>#N/A</v>
      </c>
      <c r="CD17" s="74" t="e">
        <v>#N/A</v>
      </c>
      <c r="CE17" s="75"/>
      <c r="CG17" s="90"/>
    </row>
    <row r="18" spans="2:85">
      <c r="B18" s="80" t="str">
        <f t="shared" si="0"/>
        <v>2010-2011</v>
      </c>
      <c r="C18" s="81">
        <f t="shared" si="5"/>
        <v>40452</v>
      </c>
      <c r="D18" s="82" t="str">
        <f t="shared" si="6"/>
        <v>Q4 2010</v>
      </c>
      <c r="F18" s="38">
        <v>395883</v>
      </c>
      <c r="G18" s="74">
        <v>10212</v>
      </c>
      <c r="H18" s="74">
        <v>51388</v>
      </c>
      <c r="I18" s="74">
        <v>19</v>
      </c>
      <c r="J18" s="74">
        <v>25308</v>
      </c>
      <c r="K18" s="74">
        <v>308970</v>
      </c>
      <c r="L18" s="74">
        <v>4972</v>
      </c>
      <c r="M18" s="74">
        <v>303998</v>
      </c>
      <c r="N18" s="75" t="str">
        <f t="shared" si="1"/>
        <v>EQUAL</v>
      </c>
      <c r="O18" s="65"/>
      <c r="P18" s="38">
        <v>1946</v>
      </c>
      <c r="Q18" s="74">
        <v>21191</v>
      </c>
      <c r="R18" s="74">
        <v>214838</v>
      </c>
      <c r="S18" s="74">
        <v>41056</v>
      </c>
      <c r="T18" s="74">
        <v>6520</v>
      </c>
      <c r="U18" s="74">
        <v>11807</v>
      </c>
      <c r="V18" s="74">
        <v>1856</v>
      </c>
      <c r="W18" s="74">
        <v>4752</v>
      </c>
      <c r="X18" s="74">
        <v>32</v>
      </c>
      <c r="Y18" s="75" t="str">
        <f t="shared" si="2"/>
        <v>EQUAL</v>
      </c>
      <c r="Z18" s="65"/>
      <c r="AA18" s="38"/>
      <c r="AB18" s="75"/>
      <c r="AC18" s="66"/>
      <c r="AD18" s="83" t="e">
        <v>#N/A</v>
      </c>
      <c r="AE18" s="84" t="e">
        <v>#N/A</v>
      </c>
      <c r="AF18" s="84" t="e">
        <v>#N/A</v>
      </c>
      <c r="AG18" s="84" t="e">
        <v>#N/A</v>
      </c>
      <c r="AH18" s="84" t="e">
        <v>#N/A</v>
      </c>
      <c r="AI18" s="84" t="e">
        <v>#N/A</v>
      </c>
      <c r="AJ18" s="84" t="e">
        <v>#N/A</v>
      </c>
      <c r="AK18" s="85" t="e">
        <v>#N/A</v>
      </c>
      <c r="AL18" s="70"/>
      <c r="AM18" s="38" t="e">
        <v>#N/A</v>
      </c>
      <c r="AN18" s="74" t="e">
        <v>#N/A</v>
      </c>
      <c r="AO18" s="74" t="e">
        <v>#N/A</v>
      </c>
      <c r="AP18" s="74" t="e">
        <v>#N/A</v>
      </c>
      <c r="AQ18" s="74" t="e">
        <v>#N/A</v>
      </c>
      <c r="AR18" s="74" t="e">
        <v>#N/A</v>
      </c>
      <c r="AS18" s="86" t="e">
        <f>SUM(AM15:AM18)</f>
        <v>#N/A</v>
      </c>
      <c r="AT18" s="66"/>
      <c r="AU18" s="38">
        <v>26125</v>
      </c>
      <c r="AV18" s="74">
        <v>4895</v>
      </c>
      <c r="AW18" s="74">
        <v>343</v>
      </c>
      <c r="AX18" s="74">
        <v>5060</v>
      </c>
      <c r="AY18" s="74">
        <v>61</v>
      </c>
      <c r="AZ18" s="74">
        <v>20679</v>
      </c>
      <c r="BA18" s="74">
        <v>25574</v>
      </c>
      <c r="BB18" s="75" t="str">
        <f t="shared" si="3"/>
        <v>EQUAL</v>
      </c>
      <c r="BC18" s="65"/>
      <c r="BD18" s="38">
        <v>22</v>
      </c>
      <c r="BE18" s="74">
        <v>734</v>
      </c>
      <c r="BF18" s="74">
        <v>595</v>
      </c>
      <c r="BG18" s="74">
        <v>4793</v>
      </c>
      <c r="BH18" s="74">
        <v>5534</v>
      </c>
      <c r="BI18" s="74">
        <v>13290</v>
      </c>
      <c r="BJ18" s="74">
        <v>23</v>
      </c>
      <c r="BK18" s="74">
        <v>559</v>
      </c>
      <c r="BL18" s="74">
        <v>24</v>
      </c>
      <c r="BM18" s="75" t="str">
        <f t="shared" si="4"/>
        <v>EQUAL</v>
      </c>
      <c r="BN18" s="65"/>
      <c r="BO18" s="38"/>
      <c r="BP18" s="75"/>
      <c r="BQ18" s="66"/>
      <c r="BR18" s="87" t="e">
        <v>#N/A</v>
      </c>
      <c r="BS18" s="88" t="e">
        <v>#N/A</v>
      </c>
      <c r="BT18" s="88" t="e">
        <v>#N/A</v>
      </c>
      <c r="BU18" s="88" t="e">
        <v>#N/A</v>
      </c>
      <c r="BV18" s="88" t="e">
        <v>#N/A</v>
      </c>
      <c r="BW18" s="89" t="e">
        <v>#N/A</v>
      </c>
      <c r="BX18" s="66"/>
      <c r="BY18" s="38" t="e">
        <v>#N/A</v>
      </c>
      <c r="BZ18" s="74" t="e">
        <v>#N/A</v>
      </c>
      <c r="CA18" s="74" t="e">
        <v>#N/A</v>
      </c>
      <c r="CB18" s="74" t="e">
        <v>#N/A</v>
      </c>
      <c r="CC18" s="74" t="e">
        <v>#N/A</v>
      </c>
      <c r="CD18" s="74" t="e">
        <v>#N/A</v>
      </c>
      <c r="CE18" s="75" t="e">
        <f>SUM(BY15:BY18)</f>
        <v>#N/A</v>
      </c>
      <c r="CG18" s="90"/>
    </row>
    <row r="19" spans="2:85">
      <c r="B19" s="80" t="str">
        <f t="shared" si="0"/>
        <v>2010-2011</v>
      </c>
      <c r="C19" s="81">
        <f t="shared" si="5"/>
        <v>40544</v>
      </c>
      <c r="D19" s="82" t="str">
        <f t="shared" si="6"/>
        <v>Q1 2011</v>
      </c>
      <c r="F19" s="38">
        <v>415411</v>
      </c>
      <c r="G19" s="74">
        <v>11188</v>
      </c>
      <c r="H19" s="74">
        <v>55258</v>
      </c>
      <c r="I19" s="74">
        <v>17</v>
      </c>
      <c r="J19" s="74">
        <v>25799</v>
      </c>
      <c r="K19" s="74">
        <v>323156</v>
      </c>
      <c r="L19" s="74">
        <v>5336</v>
      </c>
      <c r="M19" s="74">
        <v>317820</v>
      </c>
      <c r="N19" s="75" t="str">
        <f t="shared" si="1"/>
        <v>EQUAL</v>
      </c>
      <c r="O19" s="65"/>
      <c r="P19" s="38">
        <v>2122</v>
      </c>
      <c r="Q19" s="74">
        <v>21825</v>
      </c>
      <c r="R19" s="74">
        <v>226454</v>
      </c>
      <c r="S19" s="74">
        <v>41158</v>
      </c>
      <c r="T19" s="74">
        <v>6879</v>
      </c>
      <c r="U19" s="74">
        <v>12404</v>
      </c>
      <c r="V19" s="74">
        <v>1793</v>
      </c>
      <c r="W19" s="74">
        <v>5141</v>
      </c>
      <c r="X19" s="74">
        <v>44</v>
      </c>
      <c r="Y19" s="75" t="str">
        <f t="shared" si="2"/>
        <v>EQUAL</v>
      </c>
      <c r="Z19" s="65"/>
      <c r="AA19" s="38"/>
      <c r="AB19" s="75"/>
      <c r="AC19" s="66"/>
      <c r="AD19" s="83">
        <v>87.634214174999997</v>
      </c>
      <c r="AE19" s="84">
        <v>71</v>
      </c>
      <c r="AF19" s="84">
        <v>33.516705776000002</v>
      </c>
      <c r="AG19" s="84">
        <v>31</v>
      </c>
      <c r="AH19" s="84">
        <v>23.383936856999998</v>
      </c>
      <c r="AI19" s="84">
        <v>0</v>
      </c>
      <c r="AJ19" s="84">
        <v>144.53485681000001</v>
      </c>
      <c r="AK19" s="85">
        <v>131</v>
      </c>
      <c r="AL19" s="70"/>
      <c r="AM19" s="38" t="e">
        <v>#N/A</v>
      </c>
      <c r="AN19" s="74" t="e">
        <v>#N/A</v>
      </c>
      <c r="AO19" s="74" t="e">
        <v>#N/A</v>
      </c>
      <c r="AP19" s="74" t="e">
        <v>#N/A</v>
      </c>
      <c r="AQ19" s="74" t="e">
        <v>#N/A</v>
      </c>
      <c r="AR19" s="74" t="e">
        <v>#N/A</v>
      </c>
      <c r="AS19" s="86" t="e">
        <f t="shared" ref="AS19:AS73" si="7">SUM(AM16:AM19)</f>
        <v>#N/A</v>
      </c>
      <c r="AT19" s="66"/>
      <c r="AU19" s="38">
        <v>27615</v>
      </c>
      <c r="AV19" s="74">
        <v>5052</v>
      </c>
      <c r="AW19" s="74">
        <v>270</v>
      </c>
      <c r="AX19" s="74">
        <v>5476</v>
      </c>
      <c r="AY19" s="74">
        <v>64</v>
      </c>
      <c r="AZ19" s="74">
        <v>21821</v>
      </c>
      <c r="BA19" s="74">
        <v>26873</v>
      </c>
      <c r="BB19" s="75" t="str">
        <f t="shared" si="3"/>
        <v>EQUAL</v>
      </c>
      <c r="BC19" s="65"/>
      <c r="BD19" s="38">
        <v>31</v>
      </c>
      <c r="BE19" s="74">
        <v>743</v>
      </c>
      <c r="BF19" s="74">
        <v>590</v>
      </c>
      <c r="BG19" s="74">
        <v>4620</v>
      </c>
      <c r="BH19" s="74">
        <v>5784</v>
      </c>
      <c r="BI19" s="74">
        <v>14476</v>
      </c>
      <c r="BJ19" s="74">
        <v>16</v>
      </c>
      <c r="BK19" s="74">
        <v>591</v>
      </c>
      <c r="BL19" s="74">
        <v>22</v>
      </c>
      <c r="BM19" s="75" t="str">
        <f t="shared" si="4"/>
        <v>EQUAL</v>
      </c>
      <c r="BN19" s="65"/>
      <c r="BO19" s="38"/>
      <c r="BP19" s="75"/>
      <c r="BQ19" s="66"/>
      <c r="BR19" s="87" t="e">
        <v>#N/A</v>
      </c>
      <c r="BS19" s="88" t="e">
        <v>#N/A</v>
      </c>
      <c r="BT19" s="88" t="e">
        <v>#N/A</v>
      </c>
      <c r="BU19" s="88" t="e">
        <v>#N/A</v>
      </c>
      <c r="BV19" s="88" t="e">
        <v>#N/A</v>
      </c>
      <c r="BW19" s="89" t="e">
        <v>#N/A</v>
      </c>
      <c r="BX19" s="66"/>
      <c r="BY19" s="38" t="e">
        <v>#N/A</v>
      </c>
      <c r="BZ19" s="74" t="e">
        <v>#N/A</v>
      </c>
      <c r="CA19" s="74" t="e">
        <v>#N/A</v>
      </c>
      <c r="CB19" s="74" t="e">
        <v>#N/A</v>
      </c>
      <c r="CC19" s="74" t="e">
        <v>#N/A</v>
      </c>
      <c r="CD19" s="74" t="e">
        <v>#N/A</v>
      </c>
      <c r="CE19" s="75" t="e">
        <f>SUM(BY16:BY19)</f>
        <v>#N/A</v>
      </c>
      <c r="CG19" s="90"/>
    </row>
    <row r="20" spans="2:85">
      <c r="B20" s="80" t="str">
        <f t="shared" si="0"/>
        <v>2011-2012</v>
      </c>
      <c r="C20" s="81">
        <f t="shared" si="5"/>
        <v>40634</v>
      </c>
      <c r="D20" s="82" t="str">
        <f t="shared" si="6"/>
        <v>Q2 2011</v>
      </c>
      <c r="F20" s="38">
        <v>384730</v>
      </c>
      <c r="G20" s="74">
        <v>9047</v>
      </c>
      <c r="H20" s="74">
        <v>50414</v>
      </c>
      <c r="I20" s="74">
        <v>16</v>
      </c>
      <c r="J20" s="74">
        <v>24712</v>
      </c>
      <c r="K20" s="74">
        <v>300551</v>
      </c>
      <c r="L20" s="74">
        <v>5037</v>
      </c>
      <c r="M20" s="74">
        <v>295514</v>
      </c>
      <c r="N20" s="75" t="str">
        <f t="shared" si="1"/>
        <v>EQUAL</v>
      </c>
      <c r="O20" s="65"/>
      <c r="P20" s="38">
        <v>2048</v>
      </c>
      <c r="Q20" s="74">
        <v>20557</v>
      </c>
      <c r="R20" s="74">
        <v>208244</v>
      </c>
      <c r="S20" s="74">
        <v>38974</v>
      </c>
      <c r="T20" s="74">
        <v>6554</v>
      </c>
      <c r="U20" s="74">
        <v>12373</v>
      </c>
      <c r="V20" s="74">
        <v>1713</v>
      </c>
      <c r="W20" s="74">
        <v>5015</v>
      </c>
      <c r="X20" s="74">
        <v>36</v>
      </c>
      <c r="Y20" s="75" t="str">
        <f t="shared" si="2"/>
        <v>EQUAL</v>
      </c>
      <c r="Z20" s="65"/>
      <c r="AA20" s="38"/>
      <c r="AB20" s="75"/>
      <c r="AC20" s="66"/>
      <c r="AD20" s="83">
        <v>84.859301692000003</v>
      </c>
      <c r="AE20" s="84">
        <v>66</v>
      </c>
      <c r="AF20" s="84">
        <v>34.960384314000002</v>
      </c>
      <c r="AG20" s="84">
        <v>31</v>
      </c>
      <c r="AH20" s="84">
        <v>22.268471604999998</v>
      </c>
      <c r="AI20" s="84">
        <v>0</v>
      </c>
      <c r="AJ20" s="84">
        <v>142.08815761</v>
      </c>
      <c r="AK20" s="85">
        <v>126</v>
      </c>
      <c r="AL20" s="70"/>
      <c r="AM20" s="38" t="e">
        <v>#N/A</v>
      </c>
      <c r="AN20" s="74" t="e">
        <v>#N/A</v>
      </c>
      <c r="AO20" s="74" t="e">
        <v>#N/A</v>
      </c>
      <c r="AP20" s="74" t="e">
        <v>#N/A</v>
      </c>
      <c r="AQ20" s="74" t="e">
        <v>#N/A</v>
      </c>
      <c r="AR20" s="74" t="e">
        <v>#N/A</v>
      </c>
      <c r="AS20" s="86" t="e">
        <f t="shared" si="7"/>
        <v>#N/A</v>
      </c>
      <c r="AT20" s="66"/>
      <c r="AU20" s="38">
        <v>24467</v>
      </c>
      <c r="AV20" s="74">
        <v>4853</v>
      </c>
      <c r="AW20" s="74">
        <v>246</v>
      </c>
      <c r="AX20" s="74">
        <v>4622</v>
      </c>
      <c r="AY20" s="74">
        <v>75</v>
      </c>
      <c r="AZ20" s="74">
        <v>19553</v>
      </c>
      <c r="BA20" s="74">
        <v>24406</v>
      </c>
      <c r="BB20" s="75" t="str">
        <f t="shared" si="3"/>
        <v>EQUAL</v>
      </c>
      <c r="BC20" s="65"/>
      <c r="BD20" s="38">
        <v>18</v>
      </c>
      <c r="BE20" s="74">
        <v>601</v>
      </c>
      <c r="BF20" s="74">
        <v>527</v>
      </c>
      <c r="BG20" s="74">
        <v>4224</v>
      </c>
      <c r="BH20" s="74">
        <v>5228</v>
      </c>
      <c r="BI20" s="74">
        <v>13282</v>
      </c>
      <c r="BJ20" s="74">
        <v>23</v>
      </c>
      <c r="BK20" s="74">
        <v>473</v>
      </c>
      <c r="BL20" s="74">
        <v>30</v>
      </c>
      <c r="BM20" s="75" t="str">
        <f t="shared" si="4"/>
        <v>EQUAL</v>
      </c>
      <c r="BN20" s="65"/>
      <c r="BO20" s="38"/>
      <c r="BP20" s="75"/>
      <c r="BQ20" s="66"/>
      <c r="BR20" s="87" t="e">
        <v>#N/A</v>
      </c>
      <c r="BS20" s="88" t="e">
        <v>#N/A</v>
      </c>
      <c r="BT20" s="88" t="e">
        <v>#N/A</v>
      </c>
      <c r="BU20" s="88" t="e">
        <v>#N/A</v>
      </c>
      <c r="BV20" s="88" t="e">
        <v>#N/A</v>
      </c>
      <c r="BW20" s="89" t="e">
        <v>#N/A</v>
      </c>
      <c r="BX20" s="66"/>
      <c r="BY20" s="38" t="e">
        <v>#N/A</v>
      </c>
      <c r="BZ20" s="74" t="e">
        <v>#N/A</v>
      </c>
      <c r="CA20" s="74" t="e">
        <v>#N/A</v>
      </c>
      <c r="CB20" s="74" t="e">
        <v>#N/A</v>
      </c>
      <c r="CC20" s="74" t="e">
        <v>#N/A</v>
      </c>
      <c r="CD20" s="74" t="e">
        <v>#N/A</v>
      </c>
      <c r="CE20" s="75" t="e">
        <f t="shared" ref="CE20:CE73" si="8">SUM(BY17:BY20)</f>
        <v>#N/A</v>
      </c>
      <c r="CG20" s="90"/>
    </row>
    <row r="21" spans="2:85">
      <c r="B21" s="80" t="str">
        <f t="shared" si="0"/>
        <v>2011-2012</v>
      </c>
      <c r="C21" s="81">
        <f t="shared" si="5"/>
        <v>40725</v>
      </c>
      <c r="D21" s="82" t="str">
        <f t="shared" si="6"/>
        <v>Q3 2011</v>
      </c>
      <c r="F21" s="38">
        <v>399023</v>
      </c>
      <c r="G21" s="74">
        <v>10064</v>
      </c>
      <c r="H21" s="74">
        <v>51558</v>
      </c>
      <c r="I21" s="74">
        <v>26</v>
      </c>
      <c r="J21" s="74">
        <v>26605</v>
      </c>
      <c r="K21" s="74">
        <v>310786</v>
      </c>
      <c r="L21" s="74">
        <v>6114</v>
      </c>
      <c r="M21" s="74">
        <v>304672</v>
      </c>
      <c r="N21" s="75" t="str">
        <f t="shared" si="1"/>
        <v>EQUAL</v>
      </c>
      <c r="O21" s="65"/>
      <c r="P21" s="38">
        <v>2030</v>
      </c>
      <c r="Q21" s="74">
        <v>21398</v>
      </c>
      <c r="R21" s="74">
        <v>213317</v>
      </c>
      <c r="S21" s="74">
        <v>41363</v>
      </c>
      <c r="T21" s="74">
        <v>6849</v>
      </c>
      <c r="U21" s="74">
        <v>12801</v>
      </c>
      <c r="V21" s="74">
        <v>1639</v>
      </c>
      <c r="W21" s="74">
        <v>5228</v>
      </c>
      <c r="X21" s="74">
        <v>47</v>
      </c>
      <c r="Y21" s="75" t="str">
        <f t="shared" si="2"/>
        <v>EQUAL</v>
      </c>
      <c r="Z21" s="65"/>
      <c r="AA21" s="38"/>
      <c r="AB21" s="75"/>
      <c r="AC21" s="66"/>
      <c r="AD21" s="83">
        <v>83.585228225999998</v>
      </c>
      <c r="AE21" s="84">
        <v>66</v>
      </c>
      <c r="AF21" s="84">
        <v>35.501887789000001</v>
      </c>
      <c r="AG21" s="84">
        <v>29</v>
      </c>
      <c r="AH21" s="84">
        <v>22.078159673999998</v>
      </c>
      <c r="AI21" s="84">
        <v>0</v>
      </c>
      <c r="AJ21" s="84">
        <v>141.16527568999999</v>
      </c>
      <c r="AK21" s="85">
        <v>126</v>
      </c>
      <c r="AL21" s="70"/>
      <c r="AM21" s="38" t="e">
        <v>#N/A</v>
      </c>
      <c r="AN21" s="74" t="e">
        <v>#N/A</v>
      </c>
      <c r="AO21" s="74" t="e">
        <v>#N/A</v>
      </c>
      <c r="AP21" s="74" t="e">
        <v>#N/A</v>
      </c>
      <c r="AQ21" s="74" t="e">
        <v>#N/A</v>
      </c>
      <c r="AR21" s="74" t="e">
        <v>#N/A</v>
      </c>
      <c r="AS21" s="86" t="e">
        <f t="shared" si="7"/>
        <v>#N/A</v>
      </c>
      <c r="AT21" s="66"/>
      <c r="AU21" s="38">
        <v>25252</v>
      </c>
      <c r="AV21" s="74">
        <v>5777</v>
      </c>
      <c r="AW21" s="74">
        <v>269</v>
      </c>
      <c r="AX21" s="74">
        <v>4766</v>
      </c>
      <c r="AY21" s="74">
        <v>52</v>
      </c>
      <c r="AZ21" s="74">
        <v>20182</v>
      </c>
      <c r="BA21" s="74">
        <v>25959</v>
      </c>
      <c r="BB21" s="75" t="str">
        <f t="shared" si="3"/>
        <v>EQUAL</v>
      </c>
      <c r="BC21" s="65"/>
      <c r="BD21" s="38">
        <v>28</v>
      </c>
      <c r="BE21" s="74">
        <v>648</v>
      </c>
      <c r="BF21" s="74">
        <v>514</v>
      </c>
      <c r="BG21" s="74">
        <v>4461</v>
      </c>
      <c r="BH21" s="74">
        <v>5512</v>
      </c>
      <c r="BI21" s="74">
        <v>14246</v>
      </c>
      <c r="BJ21" s="74">
        <v>23</v>
      </c>
      <c r="BK21" s="74">
        <v>504</v>
      </c>
      <c r="BL21" s="74">
        <v>23</v>
      </c>
      <c r="BM21" s="75" t="str">
        <f t="shared" si="4"/>
        <v>EQUAL</v>
      </c>
      <c r="BN21" s="65"/>
      <c r="BO21" s="38"/>
      <c r="BP21" s="75"/>
      <c r="BQ21" s="66"/>
      <c r="BR21" s="87" t="e">
        <v>#N/A</v>
      </c>
      <c r="BS21" s="88" t="e">
        <v>#N/A</v>
      </c>
      <c r="BT21" s="88" t="e">
        <v>#N/A</v>
      </c>
      <c r="BU21" s="88" t="e">
        <v>#N/A</v>
      </c>
      <c r="BV21" s="88" t="e">
        <v>#N/A</v>
      </c>
      <c r="BW21" s="89" t="e">
        <v>#N/A</v>
      </c>
      <c r="BX21" s="66"/>
      <c r="BY21" s="38" t="e">
        <v>#N/A</v>
      </c>
      <c r="BZ21" s="74" t="e">
        <v>#N/A</v>
      </c>
      <c r="CA21" s="74" t="e">
        <v>#N/A</v>
      </c>
      <c r="CB21" s="74" t="e">
        <v>#N/A</v>
      </c>
      <c r="CC21" s="74" t="e">
        <v>#N/A</v>
      </c>
      <c r="CD21" s="74" t="e">
        <v>#N/A</v>
      </c>
      <c r="CE21" s="75" t="e">
        <f t="shared" si="8"/>
        <v>#N/A</v>
      </c>
      <c r="CG21" s="90"/>
    </row>
    <row r="22" spans="2:85">
      <c r="B22" s="80" t="str">
        <f t="shared" si="0"/>
        <v>2011-2012</v>
      </c>
      <c r="C22" s="81">
        <f t="shared" si="5"/>
        <v>40817</v>
      </c>
      <c r="D22" s="82" t="str">
        <f t="shared" si="6"/>
        <v>Q4 2011</v>
      </c>
      <c r="F22" s="38">
        <v>378767</v>
      </c>
      <c r="G22" s="74">
        <v>9351</v>
      </c>
      <c r="H22" s="74">
        <v>49943</v>
      </c>
      <c r="I22" s="74">
        <v>12</v>
      </c>
      <c r="J22" s="74">
        <v>23397</v>
      </c>
      <c r="K22" s="74">
        <v>296069</v>
      </c>
      <c r="L22" s="74">
        <v>5578</v>
      </c>
      <c r="M22" s="74">
        <v>290491</v>
      </c>
      <c r="N22" s="75" t="str">
        <f t="shared" si="1"/>
        <v>EQUAL</v>
      </c>
      <c r="O22" s="65"/>
      <c r="P22" s="38">
        <v>1892</v>
      </c>
      <c r="Q22" s="74">
        <v>20050</v>
      </c>
      <c r="R22" s="74">
        <v>206761</v>
      </c>
      <c r="S22" s="74">
        <v>37383</v>
      </c>
      <c r="T22" s="74">
        <v>6328</v>
      </c>
      <c r="U22" s="74">
        <v>11929</v>
      </c>
      <c r="V22" s="74">
        <v>1557</v>
      </c>
      <c r="W22" s="74">
        <v>4561</v>
      </c>
      <c r="X22" s="74">
        <v>30</v>
      </c>
      <c r="Y22" s="75" t="str">
        <f t="shared" si="2"/>
        <v>EQUAL</v>
      </c>
      <c r="Z22" s="65"/>
      <c r="AA22" s="38"/>
      <c r="AB22" s="75"/>
      <c r="AC22" s="66"/>
      <c r="AD22" s="83">
        <v>86.933588631000006</v>
      </c>
      <c r="AE22" s="84">
        <v>67</v>
      </c>
      <c r="AF22" s="84">
        <v>36.454633710000003</v>
      </c>
      <c r="AG22" s="84">
        <v>30</v>
      </c>
      <c r="AH22" s="84">
        <v>21.865747935000002</v>
      </c>
      <c r="AI22" s="84">
        <v>0</v>
      </c>
      <c r="AJ22" s="84">
        <v>145.25397028</v>
      </c>
      <c r="AK22" s="85">
        <v>131</v>
      </c>
      <c r="AL22" s="70"/>
      <c r="AM22" s="38" t="e">
        <v>#N/A</v>
      </c>
      <c r="AN22" s="74" t="e">
        <v>#N/A</v>
      </c>
      <c r="AO22" s="74" t="e">
        <v>#N/A</v>
      </c>
      <c r="AP22" s="74" t="e">
        <v>#N/A</v>
      </c>
      <c r="AQ22" s="74" t="e">
        <v>#N/A</v>
      </c>
      <c r="AR22" s="74" t="e">
        <v>#N/A</v>
      </c>
      <c r="AS22" s="86" t="e">
        <f t="shared" si="7"/>
        <v>#N/A</v>
      </c>
      <c r="AT22" s="66"/>
      <c r="AU22" s="38">
        <v>24086</v>
      </c>
      <c r="AV22" s="74">
        <v>5542</v>
      </c>
      <c r="AW22" s="74">
        <v>229</v>
      </c>
      <c r="AX22" s="74">
        <v>4442</v>
      </c>
      <c r="AY22" s="74">
        <v>46</v>
      </c>
      <c r="AZ22" s="74">
        <v>19384</v>
      </c>
      <c r="BA22" s="74">
        <v>24926</v>
      </c>
      <c r="BB22" s="75" t="str">
        <f t="shared" si="3"/>
        <v>EQUAL</v>
      </c>
      <c r="BC22" s="65"/>
      <c r="BD22" s="38">
        <v>20</v>
      </c>
      <c r="BE22" s="74">
        <v>519</v>
      </c>
      <c r="BF22" s="74">
        <v>401</v>
      </c>
      <c r="BG22" s="74">
        <v>3785</v>
      </c>
      <c r="BH22" s="74">
        <v>5046</v>
      </c>
      <c r="BI22" s="74">
        <v>14659</v>
      </c>
      <c r="BJ22" s="74">
        <v>17</v>
      </c>
      <c r="BK22" s="74">
        <v>461</v>
      </c>
      <c r="BL22" s="74">
        <v>18</v>
      </c>
      <c r="BM22" s="75" t="str">
        <f t="shared" si="4"/>
        <v>EQUAL</v>
      </c>
      <c r="BN22" s="65"/>
      <c r="BO22" s="38"/>
      <c r="BP22" s="75"/>
      <c r="BQ22" s="66"/>
      <c r="BR22" s="87" t="e">
        <v>#N/A</v>
      </c>
      <c r="BS22" s="88" t="e">
        <v>#N/A</v>
      </c>
      <c r="BT22" s="88" t="e">
        <v>#N/A</v>
      </c>
      <c r="BU22" s="88" t="e">
        <v>#N/A</v>
      </c>
      <c r="BV22" s="88" t="e">
        <v>#N/A</v>
      </c>
      <c r="BW22" s="89" t="e">
        <v>#N/A</v>
      </c>
      <c r="BX22" s="66"/>
      <c r="BY22" s="38" t="e">
        <v>#N/A</v>
      </c>
      <c r="BZ22" s="74" t="e">
        <v>#N/A</v>
      </c>
      <c r="CA22" s="74" t="e">
        <v>#N/A</v>
      </c>
      <c r="CB22" s="74" t="e">
        <v>#N/A</v>
      </c>
      <c r="CC22" s="74" t="e">
        <v>#N/A</v>
      </c>
      <c r="CD22" s="74" t="e">
        <v>#N/A</v>
      </c>
      <c r="CE22" s="75" t="e">
        <f t="shared" si="8"/>
        <v>#N/A</v>
      </c>
      <c r="CG22" s="90"/>
    </row>
    <row r="23" spans="2:85">
      <c r="B23" s="80" t="str">
        <f t="shared" si="0"/>
        <v>2011-2012</v>
      </c>
      <c r="C23" s="81">
        <f t="shared" si="5"/>
        <v>40909</v>
      </c>
      <c r="D23" s="82" t="str">
        <f t="shared" si="6"/>
        <v>Q1 2012</v>
      </c>
      <c r="F23" s="38">
        <v>392533</v>
      </c>
      <c r="G23" s="74">
        <v>10902</v>
      </c>
      <c r="H23" s="74">
        <v>51270</v>
      </c>
      <c r="I23" s="74">
        <v>16</v>
      </c>
      <c r="J23" s="74">
        <v>22881</v>
      </c>
      <c r="K23" s="74">
        <v>307476</v>
      </c>
      <c r="L23" s="74">
        <v>5718</v>
      </c>
      <c r="M23" s="74">
        <v>301758</v>
      </c>
      <c r="N23" s="75" t="str">
        <f t="shared" si="1"/>
        <v>EQUAL</v>
      </c>
      <c r="O23" s="65"/>
      <c r="P23" s="38">
        <v>1988</v>
      </c>
      <c r="Q23" s="74">
        <v>20886</v>
      </c>
      <c r="R23" s="74">
        <v>215543</v>
      </c>
      <c r="S23" s="74">
        <v>38185</v>
      </c>
      <c r="T23" s="74">
        <v>6647</v>
      </c>
      <c r="U23" s="74">
        <v>12284</v>
      </c>
      <c r="V23" s="74">
        <v>1562</v>
      </c>
      <c r="W23" s="74">
        <v>4629</v>
      </c>
      <c r="X23" s="74">
        <v>34</v>
      </c>
      <c r="Y23" s="75" t="str">
        <f t="shared" si="2"/>
        <v>EQUAL</v>
      </c>
      <c r="Z23" s="65"/>
      <c r="AA23" s="38"/>
      <c r="AB23" s="75"/>
      <c r="AC23" s="66"/>
      <c r="AD23" s="83">
        <v>90.111483656999994</v>
      </c>
      <c r="AE23" s="84">
        <v>72</v>
      </c>
      <c r="AF23" s="84">
        <v>35.627865749000001</v>
      </c>
      <c r="AG23" s="84">
        <v>31</v>
      </c>
      <c r="AH23" s="84">
        <v>23.338018850000001</v>
      </c>
      <c r="AI23" s="84">
        <v>0</v>
      </c>
      <c r="AJ23" s="84">
        <v>149.07736825999999</v>
      </c>
      <c r="AK23" s="85">
        <v>135</v>
      </c>
      <c r="AL23" s="70"/>
      <c r="AM23" s="38" t="e">
        <v>#N/A</v>
      </c>
      <c r="AN23" s="74" t="e">
        <v>#N/A</v>
      </c>
      <c r="AO23" s="74" t="e">
        <v>#N/A</v>
      </c>
      <c r="AP23" s="74" t="e">
        <v>#N/A</v>
      </c>
      <c r="AQ23" s="74" t="e">
        <v>#N/A</v>
      </c>
      <c r="AR23" s="74" t="e">
        <v>#N/A</v>
      </c>
      <c r="AS23" s="86" t="e">
        <f t="shared" si="7"/>
        <v>#N/A</v>
      </c>
      <c r="AT23" s="66"/>
      <c r="AU23" s="38">
        <v>24791</v>
      </c>
      <c r="AV23" s="74">
        <v>5380</v>
      </c>
      <c r="AW23" s="74">
        <v>196</v>
      </c>
      <c r="AX23" s="74">
        <v>4800</v>
      </c>
      <c r="AY23" s="74">
        <v>40</v>
      </c>
      <c r="AZ23" s="74">
        <v>19733</v>
      </c>
      <c r="BA23" s="74">
        <v>25113</v>
      </c>
      <c r="BB23" s="75" t="str">
        <f t="shared" si="3"/>
        <v>EQUAL</v>
      </c>
      <c r="BC23" s="65"/>
      <c r="BD23" s="38">
        <v>17</v>
      </c>
      <c r="BE23" s="74">
        <v>527</v>
      </c>
      <c r="BF23" s="74">
        <v>482</v>
      </c>
      <c r="BG23" s="74">
        <v>4209</v>
      </c>
      <c r="BH23" s="74">
        <v>5498</v>
      </c>
      <c r="BI23" s="74">
        <v>13878</v>
      </c>
      <c r="BJ23" s="74">
        <v>17</v>
      </c>
      <c r="BK23" s="74">
        <v>483</v>
      </c>
      <c r="BL23" s="74">
        <v>2</v>
      </c>
      <c r="BM23" s="75" t="str">
        <f t="shared" si="4"/>
        <v>EQUAL</v>
      </c>
      <c r="BN23" s="65"/>
      <c r="BO23" s="38"/>
      <c r="BP23" s="75"/>
      <c r="BQ23" s="66"/>
      <c r="BR23" s="87" t="e">
        <v>#N/A</v>
      </c>
      <c r="BS23" s="88" t="e">
        <v>#N/A</v>
      </c>
      <c r="BT23" s="88" t="e">
        <v>#N/A</v>
      </c>
      <c r="BU23" s="88" t="e">
        <v>#N/A</v>
      </c>
      <c r="BV23" s="88" t="e">
        <v>#N/A</v>
      </c>
      <c r="BW23" s="89" t="e">
        <v>#N/A</v>
      </c>
      <c r="BX23" s="66"/>
      <c r="BY23" s="38" t="e">
        <v>#N/A</v>
      </c>
      <c r="BZ23" s="74" t="e">
        <v>#N/A</v>
      </c>
      <c r="CA23" s="74" t="e">
        <v>#N/A</v>
      </c>
      <c r="CB23" s="74" t="e">
        <v>#N/A</v>
      </c>
      <c r="CC23" s="74" t="e">
        <v>#N/A</v>
      </c>
      <c r="CD23" s="74" t="e">
        <v>#N/A</v>
      </c>
      <c r="CE23" s="75" t="e">
        <f t="shared" si="8"/>
        <v>#N/A</v>
      </c>
      <c r="CG23" s="90"/>
    </row>
    <row r="24" spans="2:85">
      <c r="B24" s="80" t="str">
        <f t="shared" si="0"/>
        <v>2012-2013</v>
      </c>
      <c r="C24" s="81">
        <f t="shared" si="5"/>
        <v>41000</v>
      </c>
      <c r="D24" s="82" t="str">
        <f t="shared" si="6"/>
        <v>Q2 2012</v>
      </c>
      <c r="F24" s="38">
        <v>356671</v>
      </c>
      <c r="G24" s="74">
        <v>8387</v>
      </c>
      <c r="H24" s="74">
        <v>48239</v>
      </c>
      <c r="I24" s="74">
        <v>14</v>
      </c>
      <c r="J24" s="74">
        <v>21163</v>
      </c>
      <c r="K24" s="74">
        <v>278879</v>
      </c>
      <c r="L24" s="74">
        <v>5238</v>
      </c>
      <c r="M24" s="74">
        <v>273641</v>
      </c>
      <c r="N24" s="75" t="str">
        <f t="shared" si="1"/>
        <v>EQUAL</v>
      </c>
      <c r="O24" s="65"/>
      <c r="P24" s="38">
        <v>1774</v>
      </c>
      <c r="Q24" s="74">
        <v>18990</v>
      </c>
      <c r="R24" s="74">
        <v>196489</v>
      </c>
      <c r="S24" s="74">
        <v>33230</v>
      </c>
      <c r="T24" s="74">
        <v>6102</v>
      </c>
      <c r="U24" s="74">
        <v>11565</v>
      </c>
      <c r="V24" s="74">
        <v>1341</v>
      </c>
      <c r="W24" s="74">
        <v>4132</v>
      </c>
      <c r="X24" s="74">
        <v>18</v>
      </c>
      <c r="Y24" s="75" t="str">
        <f t="shared" si="2"/>
        <v>EQUAL</v>
      </c>
      <c r="Z24" s="65"/>
      <c r="AA24" s="38"/>
      <c r="AB24" s="75"/>
      <c r="AC24" s="66"/>
      <c r="AD24" s="83">
        <v>88.163830774999994</v>
      </c>
      <c r="AE24" s="84">
        <v>68</v>
      </c>
      <c r="AF24" s="84">
        <v>37.857870880999997</v>
      </c>
      <c r="AG24" s="84">
        <v>33</v>
      </c>
      <c r="AH24" s="84">
        <v>22.407672278</v>
      </c>
      <c r="AI24" s="84">
        <v>0</v>
      </c>
      <c r="AJ24" s="84">
        <v>148.31929853</v>
      </c>
      <c r="AK24" s="85">
        <v>131</v>
      </c>
      <c r="AL24" s="70"/>
      <c r="AM24" s="38" t="e">
        <v>#N/A</v>
      </c>
      <c r="AN24" s="74" t="e">
        <v>#N/A</v>
      </c>
      <c r="AO24" s="74" t="e">
        <v>#N/A</v>
      </c>
      <c r="AP24" s="74" t="e">
        <v>#N/A</v>
      </c>
      <c r="AQ24" s="74" t="e">
        <v>#N/A</v>
      </c>
      <c r="AR24" s="74" t="e">
        <v>#N/A</v>
      </c>
      <c r="AS24" s="86" t="e">
        <f t="shared" si="7"/>
        <v>#N/A</v>
      </c>
      <c r="AT24" s="66"/>
      <c r="AU24" s="38">
        <v>21687</v>
      </c>
      <c r="AV24" s="74">
        <v>4854</v>
      </c>
      <c r="AW24" s="74">
        <v>142</v>
      </c>
      <c r="AX24" s="74">
        <v>3999</v>
      </c>
      <c r="AY24" s="74">
        <v>55</v>
      </c>
      <c r="AZ24" s="74">
        <v>17484</v>
      </c>
      <c r="BA24" s="74">
        <v>22338</v>
      </c>
      <c r="BB24" s="75" t="str">
        <f t="shared" si="3"/>
        <v>EQUAL</v>
      </c>
      <c r="BC24" s="65"/>
      <c r="BD24" s="38">
        <v>25</v>
      </c>
      <c r="BE24" s="74">
        <v>468</v>
      </c>
      <c r="BF24" s="74">
        <v>388</v>
      </c>
      <c r="BG24" s="74">
        <v>3641</v>
      </c>
      <c r="BH24" s="74">
        <v>4896</v>
      </c>
      <c r="BI24" s="74">
        <v>12447</v>
      </c>
      <c r="BJ24" s="74">
        <v>18</v>
      </c>
      <c r="BK24" s="74">
        <v>450</v>
      </c>
      <c r="BL24" s="74">
        <v>5</v>
      </c>
      <c r="BM24" s="75" t="str">
        <f t="shared" si="4"/>
        <v>EQUAL</v>
      </c>
      <c r="BN24" s="65"/>
      <c r="BO24" s="38"/>
      <c r="BP24" s="75"/>
      <c r="BQ24" s="66"/>
      <c r="BR24" s="87" t="e">
        <v>#N/A</v>
      </c>
      <c r="BS24" s="88" t="e">
        <v>#N/A</v>
      </c>
      <c r="BT24" s="88" t="e">
        <v>#N/A</v>
      </c>
      <c r="BU24" s="88" t="e">
        <v>#N/A</v>
      </c>
      <c r="BV24" s="88" t="e">
        <v>#N/A</v>
      </c>
      <c r="BW24" s="89" t="e">
        <v>#N/A</v>
      </c>
      <c r="BX24" s="66"/>
      <c r="BY24" s="38" t="e">
        <v>#N/A</v>
      </c>
      <c r="BZ24" s="74" t="e">
        <v>#N/A</v>
      </c>
      <c r="CA24" s="74" t="e">
        <v>#N/A</v>
      </c>
      <c r="CB24" s="74" t="e">
        <v>#N/A</v>
      </c>
      <c r="CC24" s="74" t="e">
        <v>#N/A</v>
      </c>
      <c r="CD24" s="74" t="e">
        <v>#N/A</v>
      </c>
      <c r="CE24" s="75" t="e">
        <f t="shared" si="8"/>
        <v>#N/A</v>
      </c>
      <c r="CG24" s="90"/>
    </row>
    <row r="25" spans="2:85">
      <c r="B25" s="80" t="str">
        <f t="shared" si="0"/>
        <v>2012-2013</v>
      </c>
      <c r="C25" s="81">
        <f t="shared" si="5"/>
        <v>41091</v>
      </c>
      <c r="D25" s="82" t="str">
        <f t="shared" si="6"/>
        <v>Q3 2012</v>
      </c>
      <c r="F25" s="38">
        <v>363752</v>
      </c>
      <c r="G25" s="74">
        <v>8634</v>
      </c>
      <c r="H25" s="74">
        <v>46875</v>
      </c>
      <c r="I25" s="74">
        <v>15</v>
      </c>
      <c r="J25" s="74">
        <v>21114</v>
      </c>
      <c r="K25" s="74">
        <v>287124</v>
      </c>
      <c r="L25" s="74">
        <v>5438</v>
      </c>
      <c r="M25" s="74">
        <v>281686</v>
      </c>
      <c r="N25" s="75" t="str">
        <f t="shared" si="1"/>
        <v>EQUAL</v>
      </c>
      <c r="O25" s="65"/>
      <c r="P25" s="38">
        <v>1914</v>
      </c>
      <c r="Q25" s="74">
        <v>19741</v>
      </c>
      <c r="R25" s="74">
        <v>202021</v>
      </c>
      <c r="S25" s="74">
        <v>33131</v>
      </c>
      <c r="T25" s="74">
        <v>6151</v>
      </c>
      <c r="U25" s="74">
        <v>12322</v>
      </c>
      <c r="V25" s="74">
        <v>2076</v>
      </c>
      <c r="W25" s="74">
        <v>4311</v>
      </c>
      <c r="X25" s="74">
        <v>19</v>
      </c>
      <c r="Y25" s="75" t="str">
        <f t="shared" si="2"/>
        <v>EQUAL</v>
      </c>
      <c r="Z25" s="65"/>
      <c r="AA25" s="38"/>
      <c r="AB25" s="75"/>
      <c r="AC25" s="66"/>
      <c r="AD25" s="83">
        <v>86.639470304</v>
      </c>
      <c r="AE25" s="84">
        <v>71</v>
      </c>
      <c r="AF25" s="84">
        <v>39.222587589</v>
      </c>
      <c r="AG25" s="84">
        <v>32</v>
      </c>
      <c r="AH25" s="84">
        <v>21.104966939000001</v>
      </c>
      <c r="AI25" s="84">
        <v>0</v>
      </c>
      <c r="AJ25" s="84">
        <v>146.74983648</v>
      </c>
      <c r="AK25" s="85">
        <v>133</v>
      </c>
      <c r="AL25" s="70"/>
      <c r="AM25" s="38" t="e">
        <v>#N/A</v>
      </c>
      <c r="AN25" s="74" t="e">
        <v>#N/A</v>
      </c>
      <c r="AO25" s="74" t="e">
        <v>#N/A</v>
      </c>
      <c r="AP25" s="74" t="e">
        <v>#N/A</v>
      </c>
      <c r="AQ25" s="74" t="e">
        <v>#N/A</v>
      </c>
      <c r="AR25" s="74" t="e">
        <v>#N/A</v>
      </c>
      <c r="AS25" s="86" t="e">
        <f t="shared" si="7"/>
        <v>#N/A</v>
      </c>
      <c r="AT25" s="66"/>
      <c r="AU25" s="38">
        <v>21293</v>
      </c>
      <c r="AV25" s="74">
        <v>4903</v>
      </c>
      <c r="AW25" s="74">
        <v>147</v>
      </c>
      <c r="AX25" s="74">
        <v>4252</v>
      </c>
      <c r="AY25" s="74">
        <v>61</v>
      </c>
      <c r="AZ25" s="74">
        <v>16827</v>
      </c>
      <c r="BA25" s="74">
        <v>21730</v>
      </c>
      <c r="BB25" s="75" t="str">
        <f t="shared" si="3"/>
        <v>EQUAL</v>
      </c>
      <c r="BC25" s="65"/>
      <c r="BD25" s="38">
        <v>15</v>
      </c>
      <c r="BE25" s="74">
        <v>426</v>
      </c>
      <c r="BF25" s="74">
        <v>413</v>
      </c>
      <c r="BG25" s="74">
        <v>3538</v>
      </c>
      <c r="BH25" s="74">
        <v>4813</v>
      </c>
      <c r="BI25" s="74">
        <v>12127</v>
      </c>
      <c r="BJ25" s="74">
        <v>9</v>
      </c>
      <c r="BK25" s="74">
        <v>388</v>
      </c>
      <c r="BL25" s="74">
        <v>1</v>
      </c>
      <c r="BM25" s="75" t="str">
        <f t="shared" si="4"/>
        <v>EQUAL</v>
      </c>
      <c r="BN25" s="65"/>
      <c r="BO25" s="38"/>
      <c r="BP25" s="75"/>
      <c r="BQ25" s="66"/>
      <c r="BR25" s="87" t="e">
        <v>#N/A</v>
      </c>
      <c r="BS25" s="88" t="e">
        <v>#N/A</v>
      </c>
      <c r="BT25" s="88" t="e">
        <v>#N/A</v>
      </c>
      <c r="BU25" s="88" t="e">
        <v>#N/A</v>
      </c>
      <c r="BV25" s="88" t="e">
        <v>#N/A</v>
      </c>
      <c r="BW25" s="89" t="e">
        <v>#N/A</v>
      </c>
      <c r="BX25" s="66"/>
      <c r="BY25" s="38" t="e">
        <v>#N/A</v>
      </c>
      <c r="BZ25" s="74" t="e">
        <v>#N/A</v>
      </c>
      <c r="CA25" s="74" t="e">
        <v>#N/A</v>
      </c>
      <c r="CB25" s="74" t="e">
        <v>#N/A</v>
      </c>
      <c r="CC25" s="74" t="e">
        <v>#N/A</v>
      </c>
      <c r="CD25" s="74" t="e">
        <v>#N/A</v>
      </c>
      <c r="CE25" s="75" t="e">
        <f t="shared" si="8"/>
        <v>#N/A</v>
      </c>
      <c r="CG25" s="90"/>
    </row>
    <row r="26" spans="2:85">
      <c r="B26" s="80" t="str">
        <f t="shared" si="0"/>
        <v>2012-2013</v>
      </c>
      <c r="C26" s="81">
        <f t="shared" si="5"/>
        <v>41183</v>
      </c>
      <c r="D26" s="82" t="str">
        <f t="shared" si="6"/>
        <v>Q4 2012</v>
      </c>
      <c r="F26" s="38">
        <v>369968</v>
      </c>
      <c r="G26" s="74">
        <v>8366</v>
      </c>
      <c r="H26" s="74">
        <v>54884</v>
      </c>
      <c r="I26" s="74">
        <v>13</v>
      </c>
      <c r="J26" s="74">
        <v>21110</v>
      </c>
      <c r="K26" s="74">
        <v>285605</v>
      </c>
      <c r="L26" s="74">
        <v>5116</v>
      </c>
      <c r="M26" s="74">
        <v>280489</v>
      </c>
      <c r="N26" s="75" t="str">
        <f t="shared" si="1"/>
        <v>EQUAL</v>
      </c>
      <c r="O26" s="65"/>
      <c r="P26" s="38">
        <v>1780</v>
      </c>
      <c r="Q26" s="74">
        <v>18489</v>
      </c>
      <c r="R26" s="74">
        <v>207565</v>
      </c>
      <c r="S26" s="74">
        <v>30565</v>
      </c>
      <c r="T26" s="74">
        <v>5767</v>
      </c>
      <c r="U26" s="74">
        <v>11188</v>
      </c>
      <c r="V26" s="74">
        <v>2111</v>
      </c>
      <c r="W26" s="74">
        <v>3011</v>
      </c>
      <c r="X26" s="74">
        <v>13</v>
      </c>
      <c r="Y26" s="75" t="str">
        <f t="shared" si="2"/>
        <v>EQUAL</v>
      </c>
      <c r="Z26" s="65"/>
      <c r="AA26" s="38"/>
      <c r="AB26" s="75"/>
      <c r="AC26" s="66"/>
      <c r="AD26" s="83">
        <v>90.302893671999996</v>
      </c>
      <c r="AE26" s="84">
        <v>77</v>
      </c>
      <c r="AF26" s="84">
        <v>37.935367644000003</v>
      </c>
      <c r="AG26" s="84">
        <v>31</v>
      </c>
      <c r="AH26" s="84">
        <v>21.877240353000001</v>
      </c>
      <c r="AI26" s="84">
        <v>0</v>
      </c>
      <c r="AJ26" s="84">
        <v>150.11550166999999</v>
      </c>
      <c r="AK26" s="85">
        <v>138</v>
      </c>
      <c r="AL26" s="70"/>
      <c r="AM26" s="38" t="e">
        <v>#N/A</v>
      </c>
      <c r="AN26" s="74" t="e">
        <v>#N/A</v>
      </c>
      <c r="AO26" s="74" t="e">
        <v>#N/A</v>
      </c>
      <c r="AP26" s="74" t="e">
        <v>#N/A</v>
      </c>
      <c r="AQ26" s="74" t="e">
        <v>#N/A</v>
      </c>
      <c r="AR26" s="74" t="e">
        <v>#N/A</v>
      </c>
      <c r="AS26" s="86" t="e">
        <f t="shared" si="7"/>
        <v>#N/A</v>
      </c>
      <c r="AT26" s="66"/>
      <c r="AU26" s="38">
        <v>20821</v>
      </c>
      <c r="AV26" s="74">
        <v>4617</v>
      </c>
      <c r="AW26" s="74">
        <v>153</v>
      </c>
      <c r="AX26" s="74">
        <v>3847</v>
      </c>
      <c r="AY26" s="74">
        <v>51</v>
      </c>
      <c r="AZ26" s="74">
        <v>16766</v>
      </c>
      <c r="BA26" s="74">
        <v>21383</v>
      </c>
      <c r="BB26" s="75" t="str">
        <f t="shared" si="3"/>
        <v>EQUAL</v>
      </c>
      <c r="BC26" s="65"/>
      <c r="BD26" s="38">
        <v>16</v>
      </c>
      <c r="BE26" s="74">
        <v>383</v>
      </c>
      <c r="BF26" s="74">
        <v>389</v>
      </c>
      <c r="BG26" s="74">
        <v>3191</v>
      </c>
      <c r="BH26" s="74">
        <v>4769</v>
      </c>
      <c r="BI26" s="74">
        <v>12231</v>
      </c>
      <c r="BJ26" s="74">
        <v>12</v>
      </c>
      <c r="BK26" s="74">
        <v>391</v>
      </c>
      <c r="BL26" s="74">
        <v>1</v>
      </c>
      <c r="BM26" s="75" t="str">
        <f t="shared" si="4"/>
        <v>EQUAL</v>
      </c>
      <c r="BN26" s="65"/>
      <c r="BO26" s="38"/>
      <c r="BP26" s="75"/>
      <c r="BQ26" s="66"/>
      <c r="BR26" s="87" t="e">
        <v>#N/A</v>
      </c>
      <c r="BS26" s="88" t="e">
        <v>#N/A</v>
      </c>
      <c r="BT26" s="88" t="e">
        <v>#N/A</v>
      </c>
      <c r="BU26" s="88" t="e">
        <v>#N/A</v>
      </c>
      <c r="BV26" s="88" t="e">
        <v>#N/A</v>
      </c>
      <c r="BW26" s="89" t="e">
        <v>#N/A</v>
      </c>
      <c r="BX26" s="66"/>
      <c r="BY26" s="38" t="e">
        <v>#N/A</v>
      </c>
      <c r="BZ26" s="74" t="e">
        <v>#N/A</v>
      </c>
      <c r="CA26" s="74" t="e">
        <v>#N/A</v>
      </c>
      <c r="CB26" s="74" t="e">
        <v>#N/A</v>
      </c>
      <c r="CC26" s="74" t="e">
        <v>#N/A</v>
      </c>
      <c r="CD26" s="74" t="e">
        <v>#N/A</v>
      </c>
      <c r="CE26" s="75" t="e">
        <f t="shared" si="8"/>
        <v>#N/A</v>
      </c>
      <c r="CG26" s="90"/>
    </row>
    <row r="27" spans="2:85">
      <c r="B27" s="80" t="str">
        <f t="shared" si="0"/>
        <v>2012-2013</v>
      </c>
      <c r="C27" s="81">
        <f t="shared" si="5"/>
        <v>41275</v>
      </c>
      <c r="D27" s="82" t="str">
        <f t="shared" si="6"/>
        <v>Q1 2013</v>
      </c>
      <c r="F27" s="38">
        <v>370980</v>
      </c>
      <c r="G27" s="74">
        <v>7899</v>
      </c>
      <c r="H27" s="74">
        <v>56497</v>
      </c>
      <c r="I27" s="74">
        <v>8</v>
      </c>
      <c r="J27" s="74">
        <v>21187</v>
      </c>
      <c r="K27" s="74">
        <v>285392</v>
      </c>
      <c r="L27" s="74">
        <v>5151</v>
      </c>
      <c r="M27" s="74">
        <v>280241</v>
      </c>
      <c r="N27" s="75" t="str">
        <f t="shared" si="1"/>
        <v>EQUAL</v>
      </c>
      <c r="O27" s="65"/>
      <c r="P27" s="38">
        <v>1789</v>
      </c>
      <c r="Q27" s="74">
        <v>19263</v>
      </c>
      <c r="R27" s="74">
        <v>206319</v>
      </c>
      <c r="S27" s="74">
        <v>29304</v>
      </c>
      <c r="T27" s="74">
        <v>6399</v>
      </c>
      <c r="U27" s="74">
        <v>11070</v>
      </c>
      <c r="V27" s="74">
        <v>2364</v>
      </c>
      <c r="W27" s="74">
        <v>3720</v>
      </c>
      <c r="X27" s="74">
        <v>13</v>
      </c>
      <c r="Y27" s="75" t="str">
        <f t="shared" si="2"/>
        <v>EQUAL</v>
      </c>
      <c r="Z27" s="65"/>
      <c r="AA27" s="38"/>
      <c r="AB27" s="75"/>
      <c r="AC27" s="66"/>
      <c r="AD27" s="83">
        <v>92.274875284000004</v>
      </c>
      <c r="AE27" s="84">
        <v>80</v>
      </c>
      <c r="AF27" s="84">
        <v>36.828975069000002</v>
      </c>
      <c r="AG27" s="84">
        <v>30</v>
      </c>
      <c r="AH27" s="84">
        <v>23.107569204000001</v>
      </c>
      <c r="AI27" s="84">
        <v>0</v>
      </c>
      <c r="AJ27" s="84">
        <v>152.21141956</v>
      </c>
      <c r="AK27" s="85">
        <v>142</v>
      </c>
      <c r="AL27" s="70"/>
      <c r="AM27" s="38" t="e">
        <v>#N/A</v>
      </c>
      <c r="AN27" s="74" t="e">
        <v>#N/A</v>
      </c>
      <c r="AO27" s="74" t="e">
        <v>#N/A</v>
      </c>
      <c r="AP27" s="74" t="e">
        <v>#N/A</v>
      </c>
      <c r="AQ27" s="74" t="e">
        <v>#N/A</v>
      </c>
      <c r="AR27" s="74" t="e">
        <v>#N/A</v>
      </c>
      <c r="AS27" s="86" t="e">
        <f t="shared" si="7"/>
        <v>#N/A</v>
      </c>
      <c r="AT27" s="66"/>
      <c r="AU27" s="38">
        <v>21096</v>
      </c>
      <c r="AV27" s="74">
        <v>4605</v>
      </c>
      <c r="AW27" s="74">
        <v>189</v>
      </c>
      <c r="AX27" s="74">
        <v>4032</v>
      </c>
      <c r="AY27" s="74">
        <v>41</v>
      </c>
      <c r="AZ27" s="74">
        <v>16829</v>
      </c>
      <c r="BA27" s="74">
        <v>21434</v>
      </c>
      <c r="BB27" s="75" t="str">
        <f t="shared" si="3"/>
        <v>EQUAL</v>
      </c>
      <c r="BC27" s="65"/>
      <c r="BD27" s="38">
        <v>20</v>
      </c>
      <c r="BE27" s="74">
        <v>348</v>
      </c>
      <c r="BF27" s="74">
        <v>434</v>
      </c>
      <c r="BG27" s="74">
        <v>2887</v>
      </c>
      <c r="BH27" s="74">
        <v>5157</v>
      </c>
      <c r="BI27" s="74">
        <v>12195</v>
      </c>
      <c r="BJ27" s="74">
        <v>16</v>
      </c>
      <c r="BK27" s="74">
        <v>375</v>
      </c>
      <c r="BL27" s="74">
        <v>2</v>
      </c>
      <c r="BM27" s="75" t="str">
        <f t="shared" si="4"/>
        <v>EQUAL</v>
      </c>
      <c r="BN27" s="65"/>
      <c r="BO27" s="38"/>
      <c r="BP27" s="75"/>
      <c r="BQ27" s="66"/>
      <c r="BR27" s="87" t="e">
        <v>#N/A</v>
      </c>
      <c r="BS27" s="88" t="e">
        <v>#N/A</v>
      </c>
      <c r="BT27" s="88" t="e">
        <v>#N/A</v>
      </c>
      <c r="BU27" s="88" t="e">
        <v>#N/A</v>
      </c>
      <c r="BV27" s="88" t="e">
        <v>#N/A</v>
      </c>
      <c r="BW27" s="89" t="e">
        <v>#N/A</v>
      </c>
      <c r="BX27" s="66"/>
      <c r="BY27" s="38" t="e">
        <v>#N/A</v>
      </c>
      <c r="BZ27" s="74" t="e">
        <v>#N/A</v>
      </c>
      <c r="CA27" s="74" t="e">
        <v>#N/A</v>
      </c>
      <c r="CB27" s="74" t="e">
        <v>#N/A</v>
      </c>
      <c r="CC27" s="74" t="e">
        <v>#N/A</v>
      </c>
      <c r="CD27" s="74" t="e">
        <v>#N/A</v>
      </c>
      <c r="CE27" s="75" t="e">
        <f t="shared" si="8"/>
        <v>#N/A</v>
      </c>
      <c r="CG27" s="90"/>
    </row>
    <row r="28" spans="2:85">
      <c r="B28" s="80" t="str">
        <f t="shared" si="0"/>
        <v>2013-2014</v>
      </c>
      <c r="C28" s="81">
        <f t="shared" si="5"/>
        <v>41365</v>
      </c>
      <c r="D28" s="82" t="str">
        <f t="shared" si="6"/>
        <v>Q2 2013</v>
      </c>
      <c r="F28" s="38">
        <v>360195</v>
      </c>
      <c r="G28" s="74">
        <v>7254</v>
      </c>
      <c r="H28" s="74">
        <v>51190</v>
      </c>
      <c r="I28" s="74">
        <v>10</v>
      </c>
      <c r="J28" s="74">
        <v>25736</v>
      </c>
      <c r="K28" s="74">
        <v>276009</v>
      </c>
      <c r="L28" s="74">
        <v>5400</v>
      </c>
      <c r="M28" s="74">
        <v>270609</v>
      </c>
      <c r="N28" s="91" t="str">
        <f t="shared" si="1"/>
        <v>EQUAL</v>
      </c>
      <c r="O28" s="65"/>
      <c r="P28" s="38">
        <v>1778</v>
      </c>
      <c r="Q28" s="74">
        <v>18885</v>
      </c>
      <c r="R28" s="74">
        <v>197378</v>
      </c>
      <c r="S28" s="74">
        <v>28506</v>
      </c>
      <c r="T28" s="74">
        <v>6729</v>
      </c>
      <c r="U28" s="74">
        <v>11085</v>
      </c>
      <c r="V28" s="74">
        <v>2392</v>
      </c>
      <c r="W28" s="74">
        <v>3842</v>
      </c>
      <c r="X28" s="74">
        <v>14</v>
      </c>
      <c r="Y28" s="75" t="str">
        <f t="shared" si="2"/>
        <v>EQUAL</v>
      </c>
      <c r="Z28" s="65"/>
      <c r="AA28" s="38"/>
      <c r="AB28" s="75"/>
      <c r="AC28" s="66"/>
      <c r="AD28" s="83">
        <v>90.327593381</v>
      </c>
      <c r="AE28" s="84">
        <v>74</v>
      </c>
      <c r="AF28" s="84">
        <v>36.524607117999999</v>
      </c>
      <c r="AG28" s="84">
        <v>29</v>
      </c>
      <c r="AH28" s="84">
        <v>21.198738436999999</v>
      </c>
      <c r="AI28" s="84">
        <v>0</v>
      </c>
      <c r="AJ28" s="84">
        <v>148.05093894000001</v>
      </c>
      <c r="AK28" s="85">
        <v>137</v>
      </c>
      <c r="AL28" s="70"/>
      <c r="AM28" s="38" t="e">
        <v>#N/A</v>
      </c>
      <c r="AN28" s="74" t="e">
        <v>#N/A</v>
      </c>
      <c r="AO28" s="74" t="e">
        <v>#N/A</v>
      </c>
      <c r="AP28" s="74" t="e">
        <v>#N/A</v>
      </c>
      <c r="AQ28" s="74" t="e">
        <v>#N/A</v>
      </c>
      <c r="AR28" s="74" t="e">
        <v>#N/A</v>
      </c>
      <c r="AS28" s="86" t="e">
        <f t="shared" si="7"/>
        <v>#N/A</v>
      </c>
      <c r="AT28" s="66"/>
      <c r="AU28" s="38">
        <v>20629</v>
      </c>
      <c r="AV28" s="74">
        <v>4699</v>
      </c>
      <c r="AW28" s="74">
        <v>146</v>
      </c>
      <c r="AX28" s="74">
        <v>3764</v>
      </c>
      <c r="AY28" s="74">
        <v>49</v>
      </c>
      <c r="AZ28" s="74">
        <v>16653</v>
      </c>
      <c r="BA28" s="74">
        <v>21352</v>
      </c>
      <c r="BB28" s="75" t="str">
        <f t="shared" si="3"/>
        <v>EQUAL</v>
      </c>
      <c r="BC28" s="65"/>
      <c r="BD28" s="38">
        <v>18</v>
      </c>
      <c r="BE28" s="74">
        <v>265</v>
      </c>
      <c r="BF28" s="74">
        <v>572</v>
      </c>
      <c r="BG28" s="74">
        <v>2953</v>
      </c>
      <c r="BH28" s="74">
        <v>5214</v>
      </c>
      <c r="BI28" s="74">
        <v>11894</v>
      </c>
      <c r="BJ28" s="74">
        <v>10</v>
      </c>
      <c r="BK28" s="74">
        <v>425</v>
      </c>
      <c r="BL28" s="74">
        <v>1</v>
      </c>
      <c r="BM28" s="75" t="str">
        <f t="shared" si="4"/>
        <v>EQUAL</v>
      </c>
      <c r="BN28" s="65"/>
      <c r="BO28" s="38"/>
      <c r="BP28" s="75"/>
      <c r="BQ28" s="66"/>
      <c r="BR28" s="87" t="e">
        <v>#N/A</v>
      </c>
      <c r="BS28" s="88" t="e">
        <v>#N/A</v>
      </c>
      <c r="BT28" s="88" t="e">
        <v>#N/A</v>
      </c>
      <c r="BU28" s="88" t="e">
        <v>#N/A</v>
      </c>
      <c r="BV28" s="88" t="e">
        <v>#N/A</v>
      </c>
      <c r="BW28" s="89" t="e">
        <v>#N/A</v>
      </c>
      <c r="BX28" s="66"/>
      <c r="BY28" s="38" t="e">
        <v>#N/A</v>
      </c>
      <c r="BZ28" s="74" t="e">
        <v>#N/A</v>
      </c>
      <c r="CA28" s="74" t="e">
        <v>#N/A</v>
      </c>
      <c r="CB28" s="74" t="e">
        <v>#N/A</v>
      </c>
      <c r="CC28" s="74" t="e">
        <v>#N/A</v>
      </c>
      <c r="CD28" s="74" t="e">
        <v>#N/A</v>
      </c>
      <c r="CE28" s="75" t="e">
        <f t="shared" si="8"/>
        <v>#N/A</v>
      </c>
      <c r="CG28" s="90"/>
    </row>
    <row r="29" spans="2:85">
      <c r="B29" s="80" t="str">
        <f t="shared" si="0"/>
        <v>2013-2014</v>
      </c>
      <c r="C29" s="81">
        <f t="shared" si="5"/>
        <v>41456</v>
      </c>
      <c r="D29" s="82" t="str">
        <f t="shared" si="6"/>
        <v>Q3 2013</v>
      </c>
      <c r="F29" s="38">
        <v>357657</v>
      </c>
      <c r="G29" s="74">
        <v>6904</v>
      </c>
      <c r="H29" s="74">
        <v>48703</v>
      </c>
      <c r="I29" s="74">
        <v>13</v>
      </c>
      <c r="J29" s="74">
        <v>26038</v>
      </c>
      <c r="K29" s="74">
        <v>276009</v>
      </c>
      <c r="L29" s="74">
        <v>5268</v>
      </c>
      <c r="M29" s="74">
        <v>270741</v>
      </c>
      <c r="N29" s="91" t="str">
        <f t="shared" si="1"/>
        <v>EQUAL</v>
      </c>
      <c r="O29" s="65"/>
      <c r="P29" s="38">
        <v>1796</v>
      </c>
      <c r="Q29" s="74">
        <v>18623</v>
      </c>
      <c r="R29" s="74">
        <v>197262</v>
      </c>
      <c r="S29" s="74">
        <v>28083</v>
      </c>
      <c r="T29" s="74">
        <v>7174</v>
      </c>
      <c r="U29" s="74">
        <v>11320</v>
      </c>
      <c r="V29" s="74">
        <v>2573</v>
      </c>
      <c r="W29" s="74">
        <v>3895</v>
      </c>
      <c r="X29" s="74">
        <v>15</v>
      </c>
      <c r="Y29" s="75" t="str">
        <f t="shared" si="2"/>
        <v>EQUAL</v>
      </c>
      <c r="Z29" s="65"/>
      <c r="AA29" s="38"/>
      <c r="AB29" s="75"/>
      <c r="AC29" s="66"/>
      <c r="AD29" s="83">
        <v>86.308628826000003</v>
      </c>
      <c r="AE29" s="84">
        <v>69</v>
      </c>
      <c r="AF29" s="84">
        <v>37.080029502999999</v>
      </c>
      <c r="AG29" s="84">
        <v>28</v>
      </c>
      <c r="AH29" s="84">
        <v>21.622451352999999</v>
      </c>
      <c r="AI29" s="84">
        <v>0</v>
      </c>
      <c r="AJ29" s="84">
        <v>145.01110968</v>
      </c>
      <c r="AK29" s="85">
        <v>133</v>
      </c>
      <c r="AL29" s="70"/>
      <c r="AM29" s="38" t="e">
        <v>#N/A</v>
      </c>
      <c r="AN29" s="74" t="e">
        <v>#N/A</v>
      </c>
      <c r="AO29" s="74" t="e">
        <v>#N/A</v>
      </c>
      <c r="AP29" s="74" t="e">
        <v>#N/A</v>
      </c>
      <c r="AQ29" s="74" t="e">
        <v>#N/A</v>
      </c>
      <c r="AR29" s="74" t="e">
        <v>#N/A</v>
      </c>
      <c r="AS29" s="86" t="e">
        <f t="shared" si="7"/>
        <v>#N/A</v>
      </c>
      <c r="AT29" s="66"/>
      <c r="AU29" s="38">
        <v>21048</v>
      </c>
      <c r="AV29" s="74">
        <v>4673</v>
      </c>
      <c r="AW29" s="74">
        <v>165</v>
      </c>
      <c r="AX29" s="74">
        <v>3600</v>
      </c>
      <c r="AY29" s="74">
        <v>52</v>
      </c>
      <c r="AZ29" s="74">
        <v>17205</v>
      </c>
      <c r="BA29" s="74">
        <v>21878</v>
      </c>
      <c r="BB29" s="75" t="str">
        <f t="shared" si="3"/>
        <v>EQUAL</v>
      </c>
      <c r="BC29" s="65"/>
      <c r="BD29" s="38">
        <v>13</v>
      </c>
      <c r="BE29" s="74">
        <v>311</v>
      </c>
      <c r="BF29" s="74">
        <v>516</v>
      </c>
      <c r="BG29" s="74">
        <v>2782</v>
      </c>
      <c r="BH29" s="74">
        <v>5487</v>
      </c>
      <c r="BI29" s="74">
        <v>12261</v>
      </c>
      <c r="BJ29" s="74">
        <v>11</v>
      </c>
      <c r="BK29" s="74">
        <v>494</v>
      </c>
      <c r="BL29" s="74">
        <v>3</v>
      </c>
      <c r="BM29" s="75" t="str">
        <f t="shared" si="4"/>
        <v>EQUAL</v>
      </c>
      <c r="BN29" s="65"/>
      <c r="BO29" s="38"/>
      <c r="BP29" s="75"/>
      <c r="BQ29" s="66"/>
      <c r="BR29" s="87" t="e">
        <v>#N/A</v>
      </c>
      <c r="BS29" s="88" t="e">
        <v>#N/A</v>
      </c>
      <c r="BT29" s="88" t="e">
        <v>#N/A</v>
      </c>
      <c r="BU29" s="88" t="e">
        <v>#N/A</v>
      </c>
      <c r="BV29" s="88" t="e">
        <v>#N/A</v>
      </c>
      <c r="BW29" s="89" t="e">
        <v>#N/A</v>
      </c>
      <c r="BX29" s="66"/>
      <c r="BY29" s="38" t="e">
        <v>#N/A</v>
      </c>
      <c r="BZ29" s="74" t="e">
        <v>#N/A</v>
      </c>
      <c r="CA29" s="74" t="e">
        <v>#N/A</v>
      </c>
      <c r="CB29" s="74" t="e">
        <v>#N/A</v>
      </c>
      <c r="CC29" s="74" t="e">
        <v>#N/A</v>
      </c>
      <c r="CD29" s="74" t="e">
        <v>#N/A</v>
      </c>
      <c r="CE29" s="75" t="e">
        <f t="shared" si="8"/>
        <v>#N/A</v>
      </c>
      <c r="CG29" s="90"/>
    </row>
    <row r="30" spans="2:85">
      <c r="B30" s="80" t="str">
        <f t="shared" si="0"/>
        <v>2013-2014</v>
      </c>
      <c r="C30" s="81">
        <f t="shared" si="5"/>
        <v>41548</v>
      </c>
      <c r="D30" s="82" t="str">
        <f t="shared" si="6"/>
        <v>Q4 2013</v>
      </c>
      <c r="F30" s="38">
        <v>350889</v>
      </c>
      <c r="G30" s="74">
        <v>6632</v>
      </c>
      <c r="H30" s="74">
        <v>46434</v>
      </c>
      <c r="I30" s="74">
        <v>9</v>
      </c>
      <c r="J30" s="74">
        <v>25068</v>
      </c>
      <c r="K30" s="74">
        <v>272751</v>
      </c>
      <c r="L30" s="74">
        <v>4920</v>
      </c>
      <c r="M30" s="74">
        <v>267831</v>
      </c>
      <c r="N30" s="91" t="str">
        <f t="shared" si="1"/>
        <v>EQUAL</v>
      </c>
      <c r="O30" s="65"/>
      <c r="P30" s="38">
        <v>1606</v>
      </c>
      <c r="Q30" s="74">
        <v>17834</v>
      </c>
      <c r="R30" s="74">
        <v>196863</v>
      </c>
      <c r="S30" s="74">
        <v>26179</v>
      </c>
      <c r="T30" s="74">
        <v>7153</v>
      </c>
      <c r="U30" s="74">
        <v>11067</v>
      </c>
      <c r="V30" s="74">
        <v>1954</v>
      </c>
      <c r="W30" s="74">
        <v>5162</v>
      </c>
      <c r="X30" s="74">
        <v>13</v>
      </c>
      <c r="Y30" s="75" t="str">
        <f t="shared" si="2"/>
        <v>EQUAL</v>
      </c>
      <c r="Z30" s="65"/>
      <c r="AA30" s="38"/>
      <c r="AB30" s="75"/>
      <c r="AC30" s="66"/>
      <c r="AD30" s="83">
        <v>89.681422432999994</v>
      </c>
      <c r="AE30" s="84">
        <v>76</v>
      </c>
      <c r="AF30" s="84">
        <v>34.925231080000003</v>
      </c>
      <c r="AG30" s="84">
        <v>28</v>
      </c>
      <c r="AH30" s="84">
        <v>21.234669139000001</v>
      </c>
      <c r="AI30" s="84">
        <v>0</v>
      </c>
      <c r="AJ30" s="84">
        <v>145.84132265</v>
      </c>
      <c r="AK30" s="85">
        <v>137</v>
      </c>
      <c r="AL30" s="70"/>
      <c r="AM30" s="38" t="e">
        <v>#N/A</v>
      </c>
      <c r="AN30" s="74" t="e">
        <v>#N/A</v>
      </c>
      <c r="AO30" s="74" t="e">
        <v>#N/A</v>
      </c>
      <c r="AP30" s="74" t="e">
        <v>#N/A</v>
      </c>
      <c r="AQ30" s="74" t="e">
        <v>#N/A</v>
      </c>
      <c r="AR30" s="74" t="e">
        <v>#N/A</v>
      </c>
      <c r="AS30" s="86" t="e">
        <f t="shared" si="7"/>
        <v>#N/A</v>
      </c>
      <c r="AT30" s="66"/>
      <c r="AU30" s="38">
        <v>20681</v>
      </c>
      <c r="AV30" s="74">
        <v>4488</v>
      </c>
      <c r="AW30" s="74">
        <v>124</v>
      </c>
      <c r="AX30" s="74">
        <v>3514</v>
      </c>
      <c r="AY30" s="74">
        <v>53</v>
      </c>
      <c r="AZ30" s="74">
        <v>16978</v>
      </c>
      <c r="BA30" s="74">
        <v>21466</v>
      </c>
      <c r="BB30" s="75" t="str">
        <f t="shared" si="3"/>
        <v>EQUAL</v>
      </c>
      <c r="BC30" s="65"/>
      <c r="BD30" s="38">
        <v>16</v>
      </c>
      <c r="BE30" s="74">
        <v>357</v>
      </c>
      <c r="BF30" s="74">
        <v>403</v>
      </c>
      <c r="BG30" s="74">
        <v>2646</v>
      </c>
      <c r="BH30" s="74">
        <v>5452</v>
      </c>
      <c r="BI30" s="74">
        <v>12074</v>
      </c>
      <c r="BJ30" s="74">
        <v>5</v>
      </c>
      <c r="BK30" s="74">
        <v>508</v>
      </c>
      <c r="BL30" s="74">
        <v>5</v>
      </c>
      <c r="BM30" s="75" t="str">
        <f t="shared" si="4"/>
        <v>EQUAL</v>
      </c>
      <c r="BN30" s="65"/>
      <c r="BO30" s="38"/>
      <c r="BP30" s="75"/>
      <c r="BQ30" s="66"/>
      <c r="BR30" s="87" t="e">
        <v>#N/A</v>
      </c>
      <c r="BS30" s="88" t="e">
        <v>#N/A</v>
      </c>
      <c r="BT30" s="88" t="e">
        <v>#N/A</v>
      </c>
      <c r="BU30" s="88" t="e">
        <v>#N/A</v>
      </c>
      <c r="BV30" s="88" t="e">
        <v>#N/A</v>
      </c>
      <c r="BW30" s="89" t="e">
        <v>#N/A</v>
      </c>
      <c r="BX30" s="66"/>
      <c r="BY30" s="38" t="e">
        <v>#N/A</v>
      </c>
      <c r="BZ30" s="74" t="e">
        <v>#N/A</v>
      </c>
      <c r="CA30" s="74" t="e">
        <v>#N/A</v>
      </c>
      <c r="CB30" s="74" t="e">
        <v>#N/A</v>
      </c>
      <c r="CC30" s="74" t="e">
        <v>#N/A</v>
      </c>
      <c r="CD30" s="74" t="e">
        <v>#N/A</v>
      </c>
      <c r="CE30" s="75" t="e">
        <f t="shared" si="8"/>
        <v>#N/A</v>
      </c>
      <c r="CG30" s="90"/>
    </row>
    <row r="31" spans="2:85">
      <c r="B31" s="80" t="str">
        <f t="shared" si="0"/>
        <v>2013-2014</v>
      </c>
      <c r="C31" s="81">
        <f t="shared" si="5"/>
        <v>41640</v>
      </c>
      <c r="D31" s="82" t="str">
        <f t="shared" si="6"/>
        <v>Q1 2014</v>
      </c>
      <c r="F31" s="38">
        <v>371585</v>
      </c>
      <c r="G31" s="74">
        <v>6481</v>
      </c>
      <c r="H31" s="74">
        <v>50766</v>
      </c>
      <c r="I31" s="74">
        <v>10</v>
      </c>
      <c r="J31" s="74">
        <v>25241</v>
      </c>
      <c r="K31" s="74">
        <v>289093</v>
      </c>
      <c r="L31" s="74">
        <v>4754</v>
      </c>
      <c r="M31" s="74">
        <v>284339</v>
      </c>
      <c r="N31" s="91" t="str">
        <f t="shared" si="1"/>
        <v>EQUAL</v>
      </c>
      <c r="O31" s="65"/>
      <c r="P31" s="38">
        <v>1539</v>
      </c>
      <c r="Q31" s="74">
        <v>18412</v>
      </c>
      <c r="R31" s="74">
        <v>211591</v>
      </c>
      <c r="S31" s="74">
        <v>26875</v>
      </c>
      <c r="T31" s="74">
        <v>7667</v>
      </c>
      <c r="U31" s="74">
        <v>11278</v>
      </c>
      <c r="V31" s="74">
        <v>1530</v>
      </c>
      <c r="W31" s="74">
        <v>5434</v>
      </c>
      <c r="X31" s="74">
        <v>13</v>
      </c>
      <c r="Y31" s="75" t="str">
        <f t="shared" si="2"/>
        <v>EQUAL</v>
      </c>
      <c r="Z31" s="65"/>
      <c r="AA31" s="38"/>
      <c r="AB31" s="75"/>
      <c r="AC31" s="66"/>
      <c r="AD31" s="83">
        <v>93.814514979999998</v>
      </c>
      <c r="AE31" s="84">
        <v>87</v>
      </c>
      <c r="AF31" s="84">
        <v>34.266600588999999</v>
      </c>
      <c r="AG31" s="84">
        <v>28</v>
      </c>
      <c r="AH31" s="84">
        <v>22.048864013999999</v>
      </c>
      <c r="AI31" s="84">
        <v>0</v>
      </c>
      <c r="AJ31" s="84">
        <v>150.12997958</v>
      </c>
      <c r="AK31" s="85">
        <v>145</v>
      </c>
      <c r="AL31" s="70"/>
      <c r="AM31" s="38" t="e">
        <v>#N/A</v>
      </c>
      <c r="AN31" s="74" t="e">
        <v>#N/A</v>
      </c>
      <c r="AO31" s="74" t="e">
        <v>#N/A</v>
      </c>
      <c r="AP31" s="74" t="e">
        <v>#N/A</v>
      </c>
      <c r="AQ31" s="74" t="e">
        <v>#N/A</v>
      </c>
      <c r="AR31" s="74" t="e">
        <v>#N/A</v>
      </c>
      <c r="AS31" s="86" t="e">
        <f t="shared" si="7"/>
        <v>#N/A</v>
      </c>
      <c r="AT31" s="66"/>
      <c r="AU31" s="38">
        <v>21700</v>
      </c>
      <c r="AV31" s="74">
        <v>4138</v>
      </c>
      <c r="AW31" s="74">
        <v>136</v>
      </c>
      <c r="AX31" s="74">
        <v>3799</v>
      </c>
      <c r="AY31" s="74">
        <v>52</v>
      </c>
      <c r="AZ31" s="74">
        <v>17715</v>
      </c>
      <c r="BA31" s="74">
        <v>21853</v>
      </c>
      <c r="BB31" s="75" t="str">
        <f t="shared" si="3"/>
        <v>EQUAL</v>
      </c>
      <c r="BC31" s="65"/>
      <c r="BD31" s="38">
        <v>22</v>
      </c>
      <c r="BE31" s="74">
        <v>399</v>
      </c>
      <c r="BF31" s="74">
        <v>463</v>
      </c>
      <c r="BG31" s="74">
        <v>2679</v>
      </c>
      <c r="BH31" s="74">
        <v>5616</v>
      </c>
      <c r="BI31" s="74">
        <v>12133</v>
      </c>
      <c r="BJ31" s="74">
        <v>13</v>
      </c>
      <c r="BK31" s="74">
        <v>522</v>
      </c>
      <c r="BL31" s="74">
        <v>6</v>
      </c>
      <c r="BM31" s="75" t="str">
        <f t="shared" si="4"/>
        <v>EQUAL</v>
      </c>
      <c r="BN31" s="65"/>
      <c r="BO31" s="38"/>
      <c r="BP31" s="75"/>
      <c r="BQ31" s="66"/>
      <c r="BR31" s="87" t="e">
        <v>#N/A</v>
      </c>
      <c r="BS31" s="88" t="e">
        <v>#N/A</v>
      </c>
      <c r="BT31" s="88" t="e">
        <v>#N/A</v>
      </c>
      <c r="BU31" s="88" t="e">
        <v>#N/A</v>
      </c>
      <c r="BV31" s="88" t="e">
        <v>#N/A</v>
      </c>
      <c r="BW31" s="89" t="e">
        <v>#N/A</v>
      </c>
      <c r="BX31" s="66"/>
      <c r="BY31" s="38" t="e">
        <v>#N/A</v>
      </c>
      <c r="BZ31" s="74" t="e">
        <v>#N/A</v>
      </c>
      <c r="CA31" s="74" t="e">
        <v>#N/A</v>
      </c>
      <c r="CB31" s="74" t="e">
        <v>#N/A</v>
      </c>
      <c r="CC31" s="74" t="e">
        <v>#N/A</v>
      </c>
      <c r="CD31" s="74" t="e">
        <v>#N/A</v>
      </c>
      <c r="CE31" s="75" t="e">
        <f t="shared" si="8"/>
        <v>#N/A</v>
      </c>
      <c r="CG31" s="90"/>
    </row>
    <row r="32" spans="2:85">
      <c r="B32" s="80" t="str">
        <f t="shared" si="0"/>
        <v>2014-2015</v>
      </c>
      <c r="C32" s="81">
        <f t="shared" si="5"/>
        <v>41730</v>
      </c>
      <c r="D32" s="82" t="str">
        <f t="shared" si="6"/>
        <v>Q2 2014</v>
      </c>
      <c r="F32" s="38">
        <v>358319</v>
      </c>
      <c r="G32" s="74">
        <v>6202</v>
      </c>
      <c r="H32" s="74">
        <v>48769</v>
      </c>
      <c r="I32" s="74">
        <v>12</v>
      </c>
      <c r="J32" s="74">
        <v>24841</v>
      </c>
      <c r="K32" s="74">
        <v>278506</v>
      </c>
      <c r="L32" s="74">
        <v>4639</v>
      </c>
      <c r="M32" s="74">
        <v>273867</v>
      </c>
      <c r="N32" s="91" t="str">
        <f t="shared" si="1"/>
        <v>EQUAL</v>
      </c>
      <c r="O32" s="65"/>
      <c r="P32" s="38">
        <v>1496</v>
      </c>
      <c r="Q32" s="74">
        <v>17778</v>
      </c>
      <c r="R32" s="74">
        <v>205256</v>
      </c>
      <c r="S32" s="74">
        <v>24534</v>
      </c>
      <c r="T32" s="74">
        <v>7317</v>
      </c>
      <c r="U32" s="74">
        <v>10839</v>
      </c>
      <c r="V32" s="74">
        <v>1524</v>
      </c>
      <c r="W32" s="74">
        <v>5109</v>
      </c>
      <c r="X32" s="74">
        <v>14</v>
      </c>
      <c r="Y32" s="75" t="str">
        <f t="shared" si="2"/>
        <v>EQUAL</v>
      </c>
      <c r="Z32" s="65"/>
      <c r="AA32" s="38"/>
      <c r="AB32" s="75"/>
      <c r="AC32" s="66"/>
      <c r="AD32" s="83">
        <v>92.670021716999997</v>
      </c>
      <c r="AE32" s="84">
        <v>84</v>
      </c>
      <c r="AF32" s="84">
        <v>35.601019540000003</v>
      </c>
      <c r="AG32" s="84">
        <v>28</v>
      </c>
      <c r="AH32" s="84">
        <v>21.480449736000001</v>
      </c>
      <c r="AI32" s="84">
        <v>0</v>
      </c>
      <c r="AJ32" s="84">
        <v>149.75149099000001</v>
      </c>
      <c r="AK32" s="85">
        <v>144</v>
      </c>
      <c r="AL32" s="70"/>
      <c r="AM32" s="38" t="e">
        <v>#N/A</v>
      </c>
      <c r="AN32" s="74" t="e">
        <v>#N/A</v>
      </c>
      <c r="AO32" s="74" t="e">
        <v>#N/A</v>
      </c>
      <c r="AP32" s="74" t="e">
        <v>#N/A</v>
      </c>
      <c r="AQ32" s="74" t="e">
        <v>#N/A</v>
      </c>
      <c r="AR32" s="74" t="e">
        <v>#N/A</v>
      </c>
      <c r="AS32" s="86" t="e">
        <f t="shared" si="7"/>
        <v>#N/A</v>
      </c>
      <c r="AT32" s="66"/>
      <c r="AU32" s="38">
        <v>21251</v>
      </c>
      <c r="AV32" s="74">
        <v>4031</v>
      </c>
      <c r="AW32" s="74">
        <v>169</v>
      </c>
      <c r="AX32" s="74">
        <v>3819</v>
      </c>
      <c r="AY32" s="74">
        <v>65</v>
      </c>
      <c r="AZ32" s="74">
        <v>17199</v>
      </c>
      <c r="BA32" s="74">
        <v>21230</v>
      </c>
      <c r="BB32" s="75" t="str">
        <f t="shared" si="3"/>
        <v>EQUAL</v>
      </c>
      <c r="BC32" s="65"/>
      <c r="BD32" s="38">
        <v>19</v>
      </c>
      <c r="BE32" s="74">
        <v>370</v>
      </c>
      <c r="BF32" s="74">
        <v>432</v>
      </c>
      <c r="BG32" s="74">
        <v>2512</v>
      </c>
      <c r="BH32" s="74">
        <v>5631</v>
      </c>
      <c r="BI32" s="74">
        <v>11748</v>
      </c>
      <c r="BJ32" s="74">
        <v>13</v>
      </c>
      <c r="BK32" s="74">
        <v>496</v>
      </c>
      <c r="BL32" s="74">
        <v>9</v>
      </c>
      <c r="BM32" s="75" t="str">
        <f t="shared" si="4"/>
        <v>EQUAL</v>
      </c>
      <c r="BN32" s="65"/>
      <c r="BO32" s="38"/>
      <c r="BP32" s="75"/>
      <c r="BQ32" s="66"/>
      <c r="BR32" s="87">
        <v>412.43009699999999</v>
      </c>
      <c r="BS32" s="88">
        <v>210</v>
      </c>
      <c r="BT32" s="88">
        <v>257.41160539999998</v>
      </c>
      <c r="BU32" s="88">
        <v>58</v>
      </c>
      <c r="BV32" s="88">
        <v>155.02237840000001</v>
      </c>
      <c r="BW32" s="89">
        <v>130</v>
      </c>
      <c r="BX32" s="66"/>
      <c r="BY32" s="38" t="e">
        <v>#N/A</v>
      </c>
      <c r="BZ32" s="74" t="e">
        <v>#N/A</v>
      </c>
      <c r="CA32" s="74" t="e">
        <v>#N/A</v>
      </c>
      <c r="CB32" s="74" t="e">
        <v>#N/A</v>
      </c>
      <c r="CC32" s="74" t="e">
        <v>#N/A</v>
      </c>
      <c r="CD32" s="74" t="e">
        <v>#N/A</v>
      </c>
      <c r="CE32" s="75" t="e">
        <f t="shared" si="8"/>
        <v>#N/A</v>
      </c>
      <c r="CG32" s="90"/>
    </row>
    <row r="33" spans="2:85">
      <c r="B33" s="80" t="str">
        <f t="shared" si="0"/>
        <v>2014-2015</v>
      </c>
      <c r="C33" s="81">
        <f t="shared" si="5"/>
        <v>41821</v>
      </c>
      <c r="D33" s="82" t="str">
        <f t="shared" si="6"/>
        <v>Q3 2014</v>
      </c>
      <c r="F33" s="38">
        <v>371833</v>
      </c>
      <c r="G33" s="74">
        <v>5912</v>
      </c>
      <c r="H33" s="74">
        <v>49348</v>
      </c>
      <c r="I33" s="74">
        <v>7</v>
      </c>
      <c r="J33" s="74">
        <v>24703</v>
      </c>
      <c r="K33" s="74">
        <v>291870</v>
      </c>
      <c r="L33" s="74">
        <v>4507</v>
      </c>
      <c r="M33" s="74">
        <v>287363</v>
      </c>
      <c r="N33" s="91" t="str">
        <f t="shared" si="1"/>
        <v>EQUAL</v>
      </c>
      <c r="O33" s="65"/>
      <c r="P33" s="38">
        <v>1431</v>
      </c>
      <c r="Q33" s="74">
        <v>18200</v>
      </c>
      <c r="R33" s="74">
        <v>217045</v>
      </c>
      <c r="S33" s="74">
        <v>25109</v>
      </c>
      <c r="T33" s="74">
        <v>7709</v>
      </c>
      <c r="U33" s="74">
        <v>11136</v>
      </c>
      <c r="V33" s="74">
        <v>1553</v>
      </c>
      <c r="W33" s="74">
        <v>5173</v>
      </c>
      <c r="X33" s="74">
        <v>7</v>
      </c>
      <c r="Y33" s="75" t="str">
        <f t="shared" si="2"/>
        <v>EQUAL</v>
      </c>
      <c r="Z33" s="65"/>
      <c r="AA33" s="38"/>
      <c r="AB33" s="75"/>
      <c r="AC33" s="66"/>
      <c r="AD33" s="83">
        <v>92.559300191000005</v>
      </c>
      <c r="AE33" s="84">
        <v>88</v>
      </c>
      <c r="AF33" s="84">
        <v>38.418979188999998</v>
      </c>
      <c r="AG33" s="84">
        <v>29</v>
      </c>
      <c r="AH33" s="84">
        <v>20.834225326999999</v>
      </c>
      <c r="AI33" s="84">
        <v>0</v>
      </c>
      <c r="AJ33" s="84">
        <v>151.81250471000001</v>
      </c>
      <c r="AK33" s="85">
        <v>148</v>
      </c>
      <c r="AL33" s="70"/>
      <c r="AM33" s="38" t="e">
        <v>#N/A</v>
      </c>
      <c r="AN33" s="74" t="e">
        <v>#N/A</v>
      </c>
      <c r="AO33" s="74" t="e">
        <v>#N/A</v>
      </c>
      <c r="AP33" s="74" t="e">
        <v>#N/A</v>
      </c>
      <c r="AQ33" s="74" t="e">
        <v>#N/A</v>
      </c>
      <c r="AR33" s="74" t="e">
        <v>#N/A</v>
      </c>
      <c r="AS33" s="86" t="e">
        <f t="shared" si="7"/>
        <v>#N/A</v>
      </c>
      <c r="AT33" s="66"/>
      <c r="AU33" s="38">
        <v>22221</v>
      </c>
      <c r="AV33" s="74">
        <v>4195</v>
      </c>
      <c r="AW33" s="74">
        <v>129</v>
      </c>
      <c r="AX33" s="74">
        <v>4195</v>
      </c>
      <c r="AY33" s="74">
        <v>59</v>
      </c>
      <c r="AZ33" s="74">
        <v>17825</v>
      </c>
      <c r="BA33" s="74">
        <v>22020</v>
      </c>
      <c r="BB33" s="75" t="str">
        <f t="shared" si="3"/>
        <v>EQUAL</v>
      </c>
      <c r="BC33" s="65"/>
      <c r="BD33" s="38">
        <v>15</v>
      </c>
      <c r="BE33" s="74">
        <v>437</v>
      </c>
      <c r="BF33" s="74">
        <v>479</v>
      </c>
      <c r="BG33" s="74">
        <v>2617</v>
      </c>
      <c r="BH33" s="74">
        <v>5897</v>
      </c>
      <c r="BI33" s="74">
        <v>12052</v>
      </c>
      <c r="BJ33" s="74">
        <v>6</v>
      </c>
      <c r="BK33" s="74">
        <v>514</v>
      </c>
      <c r="BL33" s="74">
        <v>3</v>
      </c>
      <c r="BM33" s="75" t="str">
        <f t="shared" si="4"/>
        <v>EQUAL</v>
      </c>
      <c r="BN33" s="65"/>
      <c r="BO33" s="38"/>
      <c r="BP33" s="75"/>
      <c r="BQ33" s="66"/>
      <c r="BR33" s="87">
        <v>448.70857369999999</v>
      </c>
      <c r="BS33" s="88">
        <v>216</v>
      </c>
      <c r="BT33" s="88">
        <v>287.86564550000003</v>
      </c>
      <c r="BU33" s="88">
        <v>59</v>
      </c>
      <c r="BV33" s="88">
        <v>160.84292819999999</v>
      </c>
      <c r="BW33" s="89">
        <v>136</v>
      </c>
      <c r="BX33" s="66"/>
      <c r="BY33" s="38" t="e">
        <v>#N/A</v>
      </c>
      <c r="BZ33" s="74" t="e">
        <v>#N/A</v>
      </c>
      <c r="CA33" s="74" t="e">
        <v>#N/A</v>
      </c>
      <c r="CB33" s="74" t="e">
        <v>#N/A</v>
      </c>
      <c r="CC33" s="74" t="e">
        <v>#N/A</v>
      </c>
      <c r="CD33" s="74" t="e">
        <v>#N/A</v>
      </c>
      <c r="CE33" s="75" t="e">
        <f t="shared" si="8"/>
        <v>#N/A</v>
      </c>
      <c r="CG33" s="90"/>
    </row>
    <row r="34" spans="2:85">
      <c r="B34" s="80" t="str">
        <f t="shared" si="0"/>
        <v>2014-2015</v>
      </c>
      <c r="C34" s="81">
        <f t="shared" si="5"/>
        <v>41913</v>
      </c>
      <c r="D34" s="82" t="str">
        <f t="shared" si="6"/>
        <v>Q4 2014</v>
      </c>
      <c r="F34" s="38">
        <v>364632</v>
      </c>
      <c r="G34" s="74">
        <v>5674</v>
      </c>
      <c r="H34" s="74">
        <v>48116</v>
      </c>
      <c r="I34" s="74">
        <v>8</v>
      </c>
      <c r="J34" s="74">
        <v>24180</v>
      </c>
      <c r="K34" s="74">
        <v>286659</v>
      </c>
      <c r="L34" s="74">
        <v>4299</v>
      </c>
      <c r="M34" s="74">
        <v>282360</v>
      </c>
      <c r="N34" s="91" t="str">
        <f t="shared" si="1"/>
        <v>EQUAL</v>
      </c>
      <c r="O34" s="65"/>
      <c r="P34" s="38">
        <v>1246</v>
      </c>
      <c r="Q34" s="74">
        <v>16444</v>
      </c>
      <c r="R34" s="74">
        <v>217621</v>
      </c>
      <c r="S34" s="74">
        <v>22531</v>
      </c>
      <c r="T34" s="74">
        <v>7365</v>
      </c>
      <c r="U34" s="74">
        <v>10682</v>
      </c>
      <c r="V34" s="74">
        <v>1584</v>
      </c>
      <c r="W34" s="74">
        <v>4877</v>
      </c>
      <c r="X34" s="74">
        <v>10</v>
      </c>
      <c r="Y34" s="75" t="str">
        <f t="shared" si="2"/>
        <v>EQUAL</v>
      </c>
      <c r="Z34" s="65"/>
      <c r="AA34" s="38"/>
      <c r="AB34" s="75"/>
      <c r="AC34" s="66"/>
      <c r="AD34" s="83">
        <v>92.653976571000001</v>
      </c>
      <c r="AE34" s="84">
        <v>92</v>
      </c>
      <c r="AF34" s="84">
        <v>37.648355743000003</v>
      </c>
      <c r="AG34" s="84">
        <v>30</v>
      </c>
      <c r="AH34" s="84">
        <v>20.771948028000001</v>
      </c>
      <c r="AI34" s="84">
        <v>0</v>
      </c>
      <c r="AJ34" s="84">
        <v>151.07428034</v>
      </c>
      <c r="AK34" s="85">
        <v>145</v>
      </c>
      <c r="AL34" s="70"/>
      <c r="AM34" s="38" t="e">
        <v>#N/A</v>
      </c>
      <c r="AN34" s="74" t="e">
        <v>#N/A</v>
      </c>
      <c r="AO34" s="74" t="e">
        <v>#N/A</v>
      </c>
      <c r="AP34" s="74" t="e">
        <v>#N/A</v>
      </c>
      <c r="AQ34" s="74" t="e">
        <v>#N/A</v>
      </c>
      <c r="AR34" s="74" t="e">
        <v>#N/A</v>
      </c>
      <c r="AS34" s="86" t="e">
        <f t="shared" si="7"/>
        <v>#N/A</v>
      </c>
      <c r="AT34" s="66"/>
      <c r="AU34" s="38">
        <v>21587</v>
      </c>
      <c r="AV34" s="74">
        <v>3858</v>
      </c>
      <c r="AW34" s="74">
        <v>144</v>
      </c>
      <c r="AX34" s="74">
        <v>4055</v>
      </c>
      <c r="AY34" s="74">
        <v>46</v>
      </c>
      <c r="AZ34" s="74">
        <v>17336</v>
      </c>
      <c r="BA34" s="74">
        <v>21194</v>
      </c>
      <c r="BB34" s="75" t="str">
        <f t="shared" si="3"/>
        <v>EQUAL</v>
      </c>
      <c r="BC34" s="65"/>
      <c r="BD34" s="38">
        <v>18</v>
      </c>
      <c r="BE34" s="74">
        <v>430</v>
      </c>
      <c r="BF34" s="74">
        <v>449</v>
      </c>
      <c r="BG34" s="74">
        <v>2550</v>
      </c>
      <c r="BH34" s="74">
        <v>5777</v>
      </c>
      <c r="BI34" s="74">
        <v>11445</v>
      </c>
      <c r="BJ34" s="74">
        <v>7</v>
      </c>
      <c r="BK34" s="74">
        <v>515</v>
      </c>
      <c r="BL34" s="74">
        <v>3</v>
      </c>
      <c r="BM34" s="75" t="str">
        <f t="shared" si="4"/>
        <v>EQUAL</v>
      </c>
      <c r="BN34" s="65"/>
      <c r="BO34" s="38"/>
      <c r="BP34" s="75"/>
      <c r="BQ34" s="66"/>
      <c r="BR34" s="87">
        <v>433.08315040000002</v>
      </c>
      <c r="BS34" s="88">
        <v>217</v>
      </c>
      <c r="BT34" s="88">
        <v>268.70974949999999</v>
      </c>
      <c r="BU34" s="88">
        <v>61</v>
      </c>
      <c r="BV34" s="88">
        <v>164.3735523</v>
      </c>
      <c r="BW34" s="89">
        <v>134</v>
      </c>
      <c r="BX34" s="66"/>
      <c r="BY34" s="38" t="e">
        <v>#N/A</v>
      </c>
      <c r="BZ34" s="74" t="e">
        <v>#N/A</v>
      </c>
      <c r="CA34" s="74" t="e">
        <v>#N/A</v>
      </c>
      <c r="CB34" s="74" t="e">
        <v>#N/A</v>
      </c>
      <c r="CC34" s="74" t="e">
        <v>#N/A</v>
      </c>
      <c r="CD34" s="74" t="e">
        <v>#N/A</v>
      </c>
      <c r="CE34" s="75" t="e">
        <f t="shared" si="8"/>
        <v>#N/A</v>
      </c>
      <c r="CG34" s="90"/>
    </row>
    <row r="35" spans="2:85">
      <c r="B35" s="80" t="str">
        <f t="shared" si="0"/>
        <v>2014-2015</v>
      </c>
      <c r="C35" s="81">
        <f t="shared" si="5"/>
        <v>42005</v>
      </c>
      <c r="D35" s="82" t="str">
        <f t="shared" si="6"/>
        <v>Q1 2015</v>
      </c>
      <c r="F35" s="38">
        <v>376642</v>
      </c>
      <c r="G35" s="74">
        <v>5809</v>
      </c>
      <c r="H35" s="74">
        <v>49695</v>
      </c>
      <c r="I35" s="74">
        <v>8</v>
      </c>
      <c r="J35" s="74">
        <v>23990</v>
      </c>
      <c r="K35" s="74">
        <v>297147</v>
      </c>
      <c r="L35" s="74">
        <v>4393</v>
      </c>
      <c r="M35" s="74">
        <v>292754</v>
      </c>
      <c r="N35" s="91" t="str">
        <f t="shared" si="1"/>
        <v>EQUAL</v>
      </c>
      <c r="O35" s="65"/>
      <c r="P35" s="38">
        <v>1311</v>
      </c>
      <c r="Q35" s="74">
        <v>17225</v>
      </c>
      <c r="R35" s="74">
        <v>224342</v>
      </c>
      <c r="S35" s="74">
        <v>25412</v>
      </c>
      <c r="T35" s="74">
        <v>7876</v>
      </c>
      <c r="U35" s="74">
        <v>10682</v>
      </c>
      <c r="V35" s="74">
        <v>1483</v>
      </c>
      <c r="W35" s="74">
        <v>4413</v>
      </c>
      <c r="X35" s="74">
        <v>10</v>
      </c>
      <c r="Y35" s="75" t="str">
        <f t="shared" si="2"/>
        <v>EQUAL</v>
      </c>
      <c r="Z35" s="65"/>
      <c r="AA35" s="38"/>
      <c r="AB35" s="75"/>
      <c r="AC35" s="66"/>
      <c r="AD35" s="83">
        <v>94</v>
      </c>
      <c r="AE35" s="84">
        <v>93</v>
      </c>
      <c r="AF35" s="84">
        <v>39</v>
      </c>
      <c r="AG35" s="84">
        <v>32</v>
      </c>
      <c r="AH35" s="84">
        <v>22</v>
      </c>
      <c r="AI35" s="84">
        <v>0</v>
      </c>
      <c r="AJ35" s="84">
        <v>156</v>
      </c>
      <c r="AK35" s="85">
        <v>147</v>
      </c>
      <c r="AL35" s="70"/>
      <c r="AM35" s="38" t="e">
        <v>#N/A</v>
      </c>
      <c r="AN35" s="74" t="e">
        <v>#N/A</v>
      </c>
      <c r="AO35" s="74" t="e">
        <v>#N/A</v>
      </c>
      <c r="AP35" s="74" t="e">
        <v>#N/A</v>
      </c>
      <c r="AQ35" s="74" t="e">
        <v>#N/A</v>
      </c>
      <c r="AR35" s="74" t="e">
        <v>#N/A</v>
      </c>
      <c r="AS35" s="86" t="e">
        <f t="shared" si="7"/>
        <v>#N/A</v>
      </c>
      <c r="AT35" s="66"/>
      <c r="AU35" s="38">
        <v>23481</v>
      </c>
      <c r="AV35" s="74">
        <v>4002</v>
      </c>
      <c r="AW35" s="74">
        <v>204</v>
      </c>
      <c r="AX35" s="74">
        <v>4442</v>
      </c>
      <c r="AY35" s="74">
        <v>46</v>
      </c>
      <c r="AZ35" s="74">
        <v>18789</v>
      </c>
      <c r="BA35" s="74">
        <v>22791</v>
      </c>
      <c r="BB35" s="75" t="str">
        <f t="shared" si="3"/>
        <v>EQUAL</v>
      </c>
      <c r="BC35" s="65"/>
      <c r="BD35" s="38">
        <v>22</v>
      </c>
      <c r="BE35" s="74">
        <v>474</v>
      </c>
      <c r="BF35" s="74">
        <v>513</v>
      </c>
      <c r="BG35" s="74">
        <v>2602</v>
      </c>
      <c r="BH35" s="74">
        <v>6325</v>
      </c>
      <c r="BI35" s="74">
        <v>12306</v>
      </c>
      <c r="BJ35" s="74">
        <v>12</v>
      </c>
      <c r="BK35" s="74">
        <v>535</v>
      </c>
      <c r="BL35" s="74">
        <v>2</v>
      </c>
      <c r="BM35" s="75" t="str">
        <f t="shared" si="4"/>
        <v>EQUAL</v>
      </c>
      <c r="BN35" s="65"/>
      <c r="BO35" s="38"/>
      <c r="BP35" s="75"/>
      <c r="BQ35" s="66"/>
      <c r="BR35" s="87">
        <v>470.46842570000001</v>
      </c>
      <c r="BS35" s="88">
        <v>222</v>
      </c>
      <c r="BT35" s="88">
        <v>298.03703000000002</v>
      </c>
      <c r="BU35" s="88">
        <v>60</v>
      </c>
      <c r="BV35" s="88">
        <v>172.43188989999999</v>
      </c>
      <c r="BW35" s="89">
        <v>142</v>
      </c>
      <c r="BX35" s="66"/>
      <c r="BY35" s="38" t="e">
        <v>#N/A</v>
      </c>
      <c r="BZ35" s="74" t="e">
        <v>#N/A</v>
      </c>
      <c r="CA35" s="74" t="e">
        <v>#N/A</v>
      </c>
      <c r="CB35" s="74" t="e">
        <v>#N/A</v>
      </c>
      <c r="CC35" s="74" t="e">
        <v>#N/A</v>
      </c>
      <c r="CD35" s="74" t="e">
        <v>#N/A</v>
      </c>
      <c r="CE35" s="75" t="e">
        <f t="shared" si="8"/>
        <v>#N/A</v>
      </c>
      <c r="CG35" s="90"/>
    </row>
    <row r="36" spans="2:85">
      <c r="B36" s="80" t="str">
        <f t="shared" si="0"/>
        <v>2015-2016</v>
      </c>
      <c r="C36" s="81">
        <f t="shared" si="5"/>
        <v>42095</v>
      </c>
      <c r="D36" s="82" t="str">
        <f t="shared" si="6"/>
        <v>Q2 2015</v>
      </c>
      <c r="F36" s="38">
        <v>369399</v>
      </c>
      <c r="G36" s="74">
        <v>5223</v>
      </c>
      <c r="H36" s="74">
        <v>50647</v>
      </c>
      <c r="I36" s="74">
        <v>12</v>
      </c>
      <c r="J36" s="74">
        <v>21594</v>
      </c>
      <c r="K36" s="74">
        <v>291934</v>
      </c>
      <c r="L36" s="74">
        <v>4291</v>
      </c>
      <c r="M36" s="74">
        <v>287643</v>
      </c>
      <c r="N36" s="91" t="str">
        <f t="shared" si="1"/>
        <v>EQUAL</v>
      </c>
      <c r="O36" s="65"/>
      <c r="P36" s="38">
        <v>1731</v>
      </c>
      <c r="Q36" s="74">
        <v>16330</v>
      </c>
      <c r="R36" s="74">
        <v>220505</v>
      </c>
      <c r="S36" s="74">
        <v>25931</v>
      </c>
      <c r="T36" s="74">
        <v>8305</v>
      </c>
      <c r="U36" s="74">
        <v>10649</v>
      </c>
      <c r="V36" s="74">
        <v>1189</v>
      </c>
      <c r="W36" s="74">
        <v>2984</v>
      </c>
      <c r="X36" s="74">
        <v>19</v>
      </c>
      <c r="Y36" s="75" t="str">
        <f t="shared" si="2"/>
        <v>EQUAL</v>
      </c>
      <c r="Z36" s="65"/>
      <c r="AA36" s="38"/>
      <c r="AB36" s="75"/>
      <c r="AC36" s="66"/>
      <c r="AD36" s="83">
        <v>98</v>
      </c>
      <c r="AE36" s="84">
        <v>91</v>
      </c>
      <c r="AF36" s="84">
        <v>39</v>
      </c>
      <c r="AG36" s="84">
        <v>30</v>
      </c>
      <c r="AH36" s="84">
        <v>22</v>
      </c>
      <c r="AI36" s="84">
        <v>0</v>
      </c>
      <c r="AJ36" s="84">
        <v>159</v>
      </c>
      <c r="AK36" s="85">
        <v>148</v>
      </c>
      <c r="AL36" s="70"/>
      <c r="AM36" s="38" t="e">
        <v>#N/A</v>
      </c>
      <c r="AN36" s="74" t="e">
        <v>#N/A</v>
      </c>
      <c r="AO36" s="74" t="e">
        <v>#N/A</v>
      </c>
      <c r="AP36" s="74" t="e">
        <v>#N/A</v>
      </c>
      <c r="AQ36" s="74" t="e">
        <v>#N/A</v>
      </c>
      <c r="AR36" s="74" t="e">
        <v>#N/A</v>
      </c>
      <c r="AS36" s="86" t="e">
        <f t="shared" si="7"/>
        <v>#N/A</v>
      </c>
      <c r="AT36" s="66"/>
      <c r="AU36" s="38">
        <v>22366</v>
      </c>
      <c r="AV36" s="74">
        <v>3689</v>
      </c>
      <c r="AW36" s="74">
        <v>170</v>
      </c>
      <c r="AX36" s="74">
        <v>4017</v>
      </c>
      <c r="AY36" s="74">
        <v>60</v>
      </c>
      <c r="AZ36" s="74">
        <v>18118</v>
      </c>
      <c r="BA36" s="74">
        <v>21807</v>
      </c>
      <c r="BB36" s="75" t="str">
        <f t="shared" si="3"/>
        <v>EQUAL</v>
      </c>
      <c r="BC36" s="65"/>
      <c r="BD36" s="38">
        <v>11</v>
      </c>
      <c r="BE36" s="74">
        <v>415</v>
      </c>
      <c r="BF36" s="74">
        <v>480</v>
      </c>
      <c r="BG36" s="74">
        <v>2445</v>
      </c>
      <c r="BH36" s="74">
        <v>6045</v>
      </c>
      <c r="BI36" s="74">
        <v>11874</v>
      </c>
      <c r="BJ36" s="74">
        <v>6</v>
      </c>
      <c r="BK36" s="74">
        <v>524</v>
      </c>
      <c r="BL36" s="74">
        <v>7</v>
      </c>
      <c r="BM36" s="75" t="str">
        <f t="shared" si="4"/>
        <v>EQUAL</v>
      </c>
      <c r="BN36" s="65"/>
      <c r="BO36" s="38"/>
      <c r="BP36" s="75"/>
      <c r="BQ36" s="66"/>
      <c r="BR36" s="87">
        <v>469.86887519999999</v>
      </c>
      <c r="BS36" s="88">
        <v>230</v>
      </c>
      <c r="BT36" s="88">
        <v>293.01067499999999</v>
      </c>
      <c r="BU36" s="88">
        <v>62</v>
      </c>
      <c r="BV36" s="88">
        <v>176.8582002</v>
      </c>
      <c r="BW36" s="89">
        <v>145</v>
      </c>
      <c r="BX36" s="66"/>
      <c r="BY36" s="38" t="e">
        <v>#N/A</v>
      </c>
      <c r="BZ36" s="74" t="e">
        <v>#N/A</v>
      </c>
      <c r="CA36" s="74" t="e">
        <v>#N/A</v>
      </c>
      <c r="CB36" s="74" t="e">
        <v>#N/A</v>
      </c>
      <c r="CC36" s="74" t="e">
        <v>#N/A</v>
      </c>
      <c r="CD36" s="74" t="e">
        <v>#N/A</v>
      </c>
      <c r="CE36" s="75" t="e">
        <f t="shared" si="8"/>
        <v>#N/A</v>
      </c>
      <c r="CG36" s="90"/>
    </row>
    <row r="37" spans="2:85">
      <c r="B37" s="80" t="str">
        <f t="shared" si="0"/>
        <v>2015-2016</v>
      </c>
      <c r="C37" s="81">
        <f t="shared" si="5"/>
        <v>42186</v>
      </c>
      <c r="D37" s="82" t="str">
        <f t="shared" si="6"/>
        <v>Q3 2015</v>
      </c>
      <c r="F37" s="38">
        <v>379971</v>
      </c>
      <c r="G37" s="74">
        <v>5521</v>
      </c>
      <c r="H37" s="74">
        <v>52808</v>
      </c>
      <c r="I37" s="74">
        <v>9</v>
      </c>
      <c r="J37" s="74">
        <v>21334</v>
      </c>
      <c r="K37" s="74">
        <v>300306</v>
      </c>
      <c r="L37" s="74">
        <v>4690</v>
      </c>
      <c r="M37" s="74">
        <v>295616</v>
      </c>
      <c r="N37" s="91" t="str">
        <f t="shared" si="1"/>
        <v>EQUAL</v>
      </c>
      <c r="O37" s="65"/>
      <c r="P37" s="38">
        <v>3085</v>
      </c>
      <c r="Q37" s="74">
        <v>16021</v>
      </c>
      <c r="R37" s="74">
        <v>226675</v>
      </c>
      <c r="S37" s="74">
        <v>26055</v>
      </c>
      <c r="T37" s="74">
        <v>8537</v>
      </c>
      <c r="U37" s="74">
        <v>11026</v>
      </c>
      <c r="V37" s="74">
        <v>1280</v>
      </c>
      <c r="W37" s="74">
        <v>2927</v>
      </c>
      <c r="X37" s="74">
        <v>10</v>
      </c>
      <c r="Y37" s="75" t="str">
        <f t="shared" si="2"/>
        <v>EQUAL</v>
      </c>
      <c r="Z37" s="65"/>
      <c r="AA37" s="38"/>
      <c r="AB37" s="75"/>
      <c r="AC37" s="66"/>
      <c r="AD37" s="83">
        <v>98</v>
      </c>
      <c r="AE37" s="84">
        <v>90</v>
      </c>
      <c r="AF37" s="84">
        <v>38</v>
      </c>
      <c r="AG37" s="84">
        <v>29</v>
      </c>
      <c r="AH37" s="84">
        <v>22</v>
      </c>
      <c r="AI37" s="84">
        <v>0</v>
      </c>
      <c r="AJ37" s="84">
        <v>158</v>
      </c>
      <c r="AK37" s="85">
        <v>146</v>
      </c>
      <c r="AL37" s="70"/>
      <c r="AM37" s="38" t="e">
        <v>#N/A</v>
      </c>
      <c r="AN37" s="74" t="e">
        <v>#N/A</v>
      </c>
      <c r="AO37" s="74" t="e">
        <v>#N/A</v>
      </c>
      <c r="AP37" s="74" t="e">
        <v>#N/A</v>
      </c>
      <c r="AQ37" s="74" t="e">
        <v>#N/A</v>
      </c>
      <c r="AR37" s="74" t="e">
        <v>#N/A</v>
      </c>
      <c r="AS37" s="86" t="e">
        <f t="shared" si="7"/>
        <v>#N/A</v>
      </c>
      <c r="AT37" s="66"/>
      <c r="AU37" s="38">
        <v>21306</v>
      </c>
      <c r="AV37" s="74">
        <v>3983</v>
      </c>
      <c r="AW37" s="74">
        <v>161</v>
      </c>
      <c r="AX37" s="74">
        <v>4204</v>
      </c>
      <c r="AY37" s="74">
        <v>41</v>
      </c>
      <c r="AZ37" s="74">
        <v>16897</v>
      </c>
      <c r="BA37" s="74">
        <v>20880</v>
      </c>
      <c r="BB37" s="75" t="str">
        <f t="shared" si="3"/>
        <v>EQUAL</v>
      </c>
      <c r="BC37" s="65"/>
      <c r="BD37" s="38">
        <v>24</v>
      </c>
      <c r="BE37" s="74">
        <v>383</v>
      </c>
      <c r="BF37" s="74">
        <v>553</v>
      </c>
      <c r="BG37" s="74">
        <v>2296</v>
      </c>
      <c r="BH37" s="74">
        <v>5708</v>
      </c>
      <c r="BI37" s="74">
        <v>11369</v>
      </c>
      <c r="BJ37" s="74">
        <v>4</v>
      </c>
      <c r="BK37" s="74">
        <v>537</v>
      </c>
      <c r="BL37" s="74">
        <v>6</v>
      </c>
      <c r="BM37" s="75" t="str">
        <f t="shared" si="4"/>
        <v>EQUAL</v>
      </c>
      <c r="BN37" s="65"/>
      <c r="BO37" s="38"/>
      <c r="BP37" s="75"/>
      <c r="BQ37" s="66"/>
      <c r="BR37" s="87">
        <v>500.53413119999999</v>
      </c>
      <c r="BS37" s="88">
        <v>248</v>
      </c>
      <c r="BT37" s="88">
        <v>316.1455095</v>
      </c>
      <c r="BU37" s="88">
        <v>70</v>
      </c>
      <c r="BV37" s="88">
        <v>184.38921819999999</v>
      </c>
      <c r="BW37" s="89">
        <v>151</v>
      </c>
      <c r="BX37" s="66"/>
      <c r="BY37" s="38" t="e">
        <v>#N/A</v>
      </c>
      <c r="BZ37" s="74" t="e">
        <v>#N/A</v>
      </c>
      <c r="CA37" s="74" t="e">
        <v>#N/A</v>
      </c>
      <c r="CB37" s="74" t="e">
        <v>#N/A</v>
      </c>
      <c r="CC37" s="74" t="e">
        <v>#N/A</v>
      </c>
      <c r="CD37" s="74" t="e">
        <v>#N/A</v>
      </c>
      <c r="CE37" s="75" t="e">
        <f t="shared" si="8"/>
        <v>#N/A</v>
      </c>
      <c r="CG37" s="90"/>
    </row>
    <row r="38" spans="2:85">
      <c r="B38" s="80" t="str">
        <f t="shared" si="0"/>
        <v>2015-2016</v>
      </c>
      <c r="C38" s="81">
        <f t="shared" si="5"/>
        <v>42278</v>
      </c>
      <c r="D38" s="82" t="str">
        <f t="shared" si="6"/>
        <v>Q4 2015</v>
      </c>
      <c r="F38" s="38">
        <v>365018</v>
      </c>
      <c r="G38" s="74">
        <v>5002</v>
      </c>
      <c r="H38" s="74">
        <v>51076</v>
      </c>
      <c r="I38" s="74">
        <v>9</v>
      </c>
      <c r="J38" s="74">
        <v>21535</v>
      </c>
      <c r="K38" s="74">
        <v>287404</v>
      </c>
      <c r="L38" s="74">
        <v>4807</v>
      </c>
      <c r="M38" s="74">
        <v>282597</v>
      </c>
      <c r="N38" s="91" t="str">
        <f t="shared" si="1"/>
        <v>EQUAL</v>
      </c>
      <c r="O38" s="65"/>
      <c r="P38" s="38">
        <v>2763</v>
      </c>
      <c r="Q38" s="74">
        <v>14824</v>
      </c>
      <c r="R38" s="74">
        <v>218368</v>
      </c>
      <c r="S38" s="74">
        <v>23881</v>
      </c>
      <c r="T38" s="74">
        <v>8036</v>
      </c>
      <c r="U38" s="74">
        <v>10730</v>
      </c>
      <c r="V38" s="74">
        <v>1256</v>
      </c>
      <c r="W38" s="74">
        <v>2724</v>
      </c>
      <c r="X38" s="74">
        <v>15</v>
      </c>
      <c r="Y38" s="75" t="str">
        <f t="shared" si="2"/>
        <v>EQUAL</v>
      </c>
      <c r="Z38" s="65"/>
      <c r="AA38" s="38"/>
      <c r="AB38" s="75"/>
      <c r="AC38" s="66"/>
      <c r="AD38" s="83">
        <v>99</v>
      </c>
      <c r="AE38" s="84">
        <v>90</v>
      </c>
      <c r="AF38" s="84">
        <v>38</v>
      </c>
      <c r="AG38" s="84">
        <v>30</v>
      </c>
      <c r="AH38" s="84">
        <v>20</v>
      </c>
      <c r="AI38" s="84">
        <v>0</v>
      </c>
      <c r="AJ38" s="84">
        <v>157</v>
      </c>
      <c r="AK38" s="85">
        <v>147</v>
      </c>
      <c r="AL38" s="70"/>
      <c r="AM38" s="38" t="e">
        <v>#N/A</v>
      </c>
      <c r="AN38" s="74" t="e">
        <v>#N/A</v>
      </c>
      <c r="AO38" s="74" t="e">
        <v>#N/A</v>
      </c>
      <c r="AP38" s="74" t="e">
        <v>#N/A</v>
      </c>
      <c r="AQ38" s="74" t="e">
        <v>#N/A</v>
      </c>
      <c r="AR38" s="74" t="e">
        <v>#N/A</v>
      </c>
      <c r="AS38" s="86" t="e">
        <f t="shared" si="7"/>
        <v>#N/A</v>
      </c>
      <c r="AT38" s="66"/>
      <c r="AU38" s="38">
        <v>21668</v>
      </c>
      <c r="AV38" s="74">
        <v>4339</v>
      </c>
      <c r="AW38" s="74">
        <v>174</v>
      </c>
      <c r="AX38" s="74">
        <v>4016</v>
      </c>
      <c r="AY38" s="74">
        <v>76</v>
      </c>
      <c r="AZ38" s="74">
        <v>17395</v>
      </c>
      <c r="BA38" s="74">
        <v>21734</v>
      </c>
      <c r="BB38" s="75" t="str">
        <f t="shared" si="3"/>
        <v>EQUAL</v>
      </c>
      <c r="BC38" s="65"/>
      <c r="BD38" s="38">
        <v>32</v>
      </c>
      <c r="BE38" s="74">
        <v>390</v>
      </c>
      <c r="BF38" s="74">
        <v>486</v>
      </c>
      <c r="BG38" s="74">
        <v>2131</v>
      </c>
      <c r="BH38" s="74">
        <v>6240</v>
      </c>
      <c r="BI38" s="74">
        <v>11712</v>
      </c>
      <c r="BJ38" s="74">
        <v>9</v>
      </c>
      <c r="BK38" s="74">
        <v>733</v>
      </c>
      <c r="BL38" s="74">
        <v>1</v>
      </c>
      <c r="BM38" s="75" t="str">
        <f t="shared" si="4"/>
        <v>EQUAL</v>
      </c>
      <c r="BN38" s="65"/>
      <c r="BO38" s="38"/>
      <c r="BP38" s="75"/>
      <c r="BQ38" s="66"/>
      <c r="BR38" s="87">
        <v>494.35171409999998</v>
      </c>
      <c r="BS38" s="88">
        <v>246</v>
      </c>
      <c r="BT38" s="88">
        <v>309.84749599999998</v>
      </c>
      <c r="BU38" s="88">
        <v>70</v>
      </c>
      <c r="BV38" s="88">
        <v>184.5042181</v>
      </c>
      <c r="BW38" s="89">
        <v>147</v>
      </c>
      <c r="BX38" s="66"/>
      <c r="BY38" s="38" t="e">
        <v>#N/A</v>
      </c>
      <c r="BZ38" s="74" t="e">
        <v>#N/A</v>
      </c>
      <c r="CA38" s="74" t="e">
        <v>#N/A</v>
      </c>
      <c r="CB38" s="74" t="e">
        <v>#N/A</v>
      </c>
      <c r="CC38" s="74" t="e">
        <v>#N/A</v>
      </c>
      <c r="CD38" s="74" t="e">
        <v>#N/A</v>
      </c>
      <c r="CE38" s="75" t="e">
        <f t="shared" si="8"/>
        <v>#N/A</v>
      </c>
      <c r="CG38" s="90"/>
    </row>
    <row r="39" spans="2:85">
      <c r="B39" s="80" t="str">
        <f t="shared" si="0"/>
        <v>2015-2016</v>
      </c>
      <c r="C39" s="81">
        <f t="shared" si="5"/>
        <v>42370</v>
      </c>
      <c r="D39" s="82" t="str">
        <f t="shared" si="6"/>
        <v>Q1 2016</v>
      </c>
      <c r="F39" s="38">
        <v>380208</v>
      </c>
      <c r="G39" s="74">
        <v>5084</v>
      </c>
      <c r="H39" s="74">
        <v>51428</v>
      </c>
      <c r="I39" s="74">
        <v>16</v>
      </c>
      <c r="J39" s="74">
        <v>19463</v>
      </c>
      <c r="K39" s="74">
        <v>304233</v>
      </c>
      <c r="L39" s="74">
        <v>4924</v>
      </c>
      <c r="M39" s="74">
        <v>299309</v>
      </c>
      <c r="N39" s="91" t="str">
        <f t="shared" si="1"/>
        <v>EQUAL</v>
      </c>
      <c r="O39" s="65"/>
      <c r="P39" s="38">
        <v>1300</v>
      </c>
      <c r="Q39" s="74">
        <v>14860</v>
      </c>
      <c r="R39" s="74">
        <v>235003</v>
      </c>
      <c r="S39" s="74">
        <v>24562</v>
      </c>
      <c r="T39" s="74">
        <v>8401</v>
      </c>
      <c r="U39" s="74">
        <v>10895</v>
      </c>
      <c r="V39" s="74">
        <v>1139</v>
      </c>
      <c r="W39" s="74">
        <v>3127</v>
      </c>
      <c r="X39" s="74">
        <v>22</v>
      </c>
      <c r="Y39" s="75" t="str">
        <f t="shared" si="2"/>
        <v>EQUAL</v>
      </c>
      <c r="Z39" s="65"/>
      <c r="AA39" s="38"/>
      <c r="AB39" s="75"/>
      <c r="AC39" s="66"/>
      <c r="AD39" s="83">
        <v>102</v>
      </c>
      <c r="AE39" s="84">
        <v>97</v>
      </c>
      <c r="AF39" s="84">
        <v>42</v>
      </c>
      <c r="AG39" s="84">
        <v>32</v>
      </c>
      <c r="AH39" s="84">
        <v>19</v>
      </c>
      <c r="AI39" s="84">
        <v>0</v>
      </c>
      <c r="AJ39" s="84">
        <v>163</v>
      </c>
      <c r="AK39" s="85">
        <v>156</v>
      </c>
      <c r="AL39" s="70"/>
      <c r="AM39" s="38" t="e">
        <v>#N/A</v>
      </c>
      <c r="AN39" s="74" t="e">
        <v>#N/A</v>
      </c>
      <c r="AO39" s="74" t="e">
        <v>#N/A</v>
      </c>
      <c r="AP39" s="74" t="e">
        <v>#N/A</v>
      </c>
      <c r="AQ39" s="74" t="e">
        <v>#N/A</v>
      </c>
      <c r="AR39" s="74" t="e">
        <v>#N/A</v>
      </c>
      <c r="AS39" s="86" t="e">
        <f t="shared" si="7"/>
        <v>#N/A</v>
      </c>
      <c r="AT39" s="66"/>
      <c r="AU39" s="38">
        <v>22165</v>
      </c>
      <c r="AV39" s="74">
        <v>4285</v>
      </c>
      <c r="AW39" s="74">
        <v>163</v>
      </c>
      <c r="AX39" s="74">
        <v>4033</v>
      </c>
      <c r="AY39" s="74">
        <v>56</v>
      </c>
      <c r="AZ39" s="74">
        <v>17913</v>
      </c>
      <c r="BA39" s="74">
        <v>22198</v>
      </c>
      <c r="BB39" s="75" t="str">
        <f t="shared" si="3"/>
        <v>EQUAL</v>
      </c>
      <c r="BC39" s="65"/>
      <c r="BD39" s="38">
        <v>16</v>
      </c>
      <c r="BE39" s="74">
        <v>426</v>
      </c>
      <c r="BF39" s="74">
        <v>511</v>
      </c>
      <c r="BG39" s="74">
        <v>2155</v>
      </c>
      <c r="BH39" s="74">
        <v>5966</v>
      </c>
      <c r="BI39" s="74">
        <v>12497</v>
      </c>
      <c r="BJ39" s="74">
        <v>8</v>
      </c>
      <c r="BK39" s="74">
        <v>618</v>
      </c>
      <c r="BL39" s="74">
        <v>1</v>
      </c>
      <c r="BM39" s="75" t="str">
        <f t="shared" si="4"/>
        <v>EQUAL</v>
      </c>
      <c r="BN39" s="65"/>
      <c r="BO39" s="38"/>
      <c r="BP39" s="75"/>
      <c r="BQ39" s="66"/>
      <c r="BR39" s="87">
        <v>494.43408870000002</v>
      </c>
      <c r="BS39" s="88">
        <v>248</v>
      </c>
      <c r="BT39" s="88">
        <v>303.99777829999999</v>
      </c>
      <c r="BU39" s="88">
        <v>74</v>
      </c>
      <c r="BV39" s="88">
        <v>190.43642149999999</v>
      </c>
      <c r="BW39" s="89">
        <v>147</v>
      </c>
      <c r="BX39" s="66"/>
      <c r="BY39" s="38">
        <v>28679</v>
      </c>
      <c r="BZ39" s="74">
        <v>32101</v>
      </c>
      <c r="CA39" s="74">
        <v>48180</v>
      </c>
      <c r="CB39" s="74">
        <v>17878</v>
      </c>
      <c r="CC39" s="74">
        <v>20957</v>
      </c>
      <c r="CD39" s="74">
        <v>39699</v>
      </c>
      <c r="CE39" s="75" t="e">
        <f t="shared" si="8"/>
        <v>#N/A</v>
      </c>
      <c r="CG39" s="90"/>
    </row>
    <row r="40" spans="2:85">
      <c r="B40" s="80" t="str">
        <f t="shared" si="0"/>
        <v>2016-2017</v>
      </c>
      <c r="C40" s="81">
        <f t="shared" si="5"/>
        <v>42461</v>
      </c>
      <c r="D40" s="82" t="str">
        <f t="shared" si="6"/>
        <v>Q2 2016</v>
      </c>
      <c r="F40" s="38">
        <v>373515</v>
      </c>
      <c r="G40" s="74">
        <v>5071</v>
      </c>
      <c r="H40" s="74">
        <v>48532</v>
      </c>
      <c r="I40" s="74">
        <v>10</v>
      </c>
      <c r="J40" s="74">
        <v>18458</v>
      </c>
      <c r="K40" s="74">
        <v>301452</v>
      </c>
      <c r="L40" s="74">
        <v>5032</v>
      </c>
      <c r="M40" s="74">
        <v>296420</v>
      </c>
      <c r="N40" s="91" t="str">
        <f t="shared" si="1"/>
        <v>EQUAL</v>
      </c>
      <c r="O40" s="65"/>
      <c r="P40" s="38">
        <v>1348</v>
      </c>
      <c r="Q40" s="74">
        <v>14081</v>
      </c>
      <c r="R40" s="74">
        <v>233397</v>
      </c>
      <c r="S40" s="74">
        <v>23840</v>
      </c>
      <c r="T40" s="74">
        <v>8640</v>
      </c>
      <c r="U40" s="74">
        <v>10817</v>
      </c>
      <c r="V40" s="74">
        <v>1252</v>
      </c>
      <c r="W40" s="74">
        <v>3032</v>
      </c>
      <c r="X40" s="74">
        <v>13</v>
      </c>
      <c r="Y40" s="75" t="str">
        <f t="shared" si="2"/>
        <v>EQUAL</v>
      </c>
      <c r="Z40" s="65"/>
      <c r="AA40" s="38"/>
      <c r="AB40" s="75"/>
      <c r="AC40" s="66"/>
      <c r="AD40" s="83">
        <v>102</v>
      </c>
      <c r="AE40" s="84">
        <v>95</v>
      </c>
      <c r="AF40" s="84">
        <v>39</v>
      </c>
      <c r="AG40" s="84">
        <v>30</v>
      </c>
      <c r="AH40" s="84">
        <v>18</v>
      </c>
      <c r="AI40" s="84">
        <v>0</v>
      </c>
      <c r="AJ40" s="84">
        <v>160</v>
      </c>
      <c r="AK40" s="85">
        <v>148</v>
      </c>
      <c r="AL40" s="70"/>
      <c r="AM40" s="38" t="e">
        <v>#N/A</v>
      </c>
      <c r="AN40" s="74" t="e">
        <v>#N/A</v>
      </c>
      <c r="AO40" s="74" t="e">
        <v>#N/A</v>
      </c>
      <c r="AP40" s="74" t="e">
        <v>#N/A</v>
      </c>
      <c r="AQ40" s="74" t="e">
        <v>#N/A</v>
      </c>
      <c r="AR40" s="74" t="e">
        <v>#N/A</v>
      </c>
      <c r="AS40" s="86" t="e">
        <f t="shared" si="7"/>
        <v>#N/A</v>
      </c>
      <c r="AT40" s="66"/>
      <c r="AU40" s="38">
        <v>20982</v>
      </c>
      <c r="AV40" s="74">
        <v>4546</v>
      </c>
      <c r="AW40" s="74">
        <v>149</v>
      </c>
      <c r="AX40" s="74">
        <v>4043</v>
      </c>
      <c r="AY40" s="74">
        <v>52</v>
      </c>
      <c r="AZ40" s="74">
        <v>16737</v>
      </c>
      <c r="BA40" s="74">
        <v>21283</v>
      </c>
      <c r="BB40" s="75" t="str">
        <f t="shared" si="3"/>
        <v>EQUAL</v>
      </c>
      <c r="BC40" s="65"/>
      <c r="BD40" s="38">
        <v>21</v>
      </c>
      <c r="BE40" s="74">
        <v>374</v>
      </c>
      <c r="BF40" s="74">
        <v>466</v>
      </c>
      <c r="BG40" s="74">
        <v>1824</v>
      </c>
      <c r="BH40" s="74">
        <v>5736</v>
      </c>
      <c r="BI40" s="74">
        <v>12012</v>
      </c>
      <c r="BJ40" s="74">
        <v>8</v>
      </c>
      <c r="BK40" s="74">
        <v>840</v>
      </c>
      <c r="BL40" s="74">
        <v>2</v>
      </c>
      <c r="BM40" s="75" t="str">
        <f t="shared" si="4"/>
        <v>EQUAL</v>
      </c>
      <c r="BN40" s="65"/>
      <c r="BO40" s="38"/>
      <c r="BP40" s="75"/>
      <c r="BQ40" s="66"/>
      <c r="BR40" s="87">
        <v>494.7495017</v>
      </c>
      <c r="BS40" s="88">
        <v>242</v>
      </c>
      <c r="BT40" s="88">
        <v>313.71879790000003</v>
      </c>
      <c r="BU40" s="88">
        <v>79</v>
      </c>
      <c r="BV40" s="88">
        <v>181.2309874</v>
      </c>
      <c r="BW40" s="89">
        <v>141</v>
      </c>
      <c r="BX40" s="66"/>
      <c r="BY40" s="38">
        <v>27763</v>
      </c>
      <c r="BZ40" s="74">
        <v>31042</v>
      </c>
      <c r="CA40" s="74">
        <v>44788</v>
      </c>
      <c r="CB40" s="74">
        <v>16935</v>
      </c>
      <c r="CC40" s="74">
        <v>20058</v>
      </c>
      <c r="CD40" s="74">
        <v>36610</v>
      </c>
      <c r="CE40" s="75" t="e">
        <f t="shared" si="8"/>
        <v>#N/A</v>
      </c>
      <c r="CG40" s="90"/>
    </row>
    <row r="41" spans="2:85">
      <c r="B41" s="80" t="str">
        <f t="shared" si="0"/>
        <v>2016-2017</v>
      </c>
      <c r="C41" s="81">
        <f t="shared" si="5"/>
        <v>42552</v>
      </c>
      <c r="D41" s="82" t="str">
        <f t="shared" si="6"/>
        <v>Q3 2016</v>
      </c>
      <c r="F41" s="38">
        <v>360234</v>
      </c>
      <c r="G41" s="74">
        <v>4805</v>
      </c>
      <c r="H41" s="74">
        <v>45106</v>
      </c>
      <c r="I41" s="74">
        <v>7</v>
      </c>
      <c r="J41" s="74">
        <v>18670</v>
      </c>
      <c r="K41" s="74">
        <v>291651</v>
      </c>
      <c r="L41" s="74">
        <v>5250</v>
      </c>
      <c r="M41" s="74">
        <v>286401</v>
      </c>
      <c r="N41" s="91" t="str">
        <f t="shared" si="1"/>
        <v>EQUAL</v>
      </c>
      <c r="O41" s="65"/>
      <c r="P41" s="38">
        <v>1036</v>
      </c>
      <c r="Q41" s="74">
        <v>13003</v>
      </c>
      <c r="R41" s="74">
        <v>225633</v>
      </c>
      <c r="S41" s="74">
        <v>22782</v>
      </c>
      <c r="T41" s="74">
        <v>8540</v>
      </c>
      <c r="U41" s="74">
        <v>11057</v>
      </c>
      <c r="V41" s="74">
        <v>1182</v>
      </c>
      <c r="W41" s="74">
        <v>3157</v>
      </c>
      <c r="X41" s="74">
        <v>11</v>
      </c>
      <c r="Y41" s="75" t="str">
        <f t="shared" si="2"/>
        <v>EQUAL</v>
      </c>
      <c r="Z41" s="65"/>
      <c r="AA41" s="38"/>
      <c r="AB41" s="75"/>
      <c r="AC41" s="66"/>
      <c r="AD41" s="83">
        <v>102</v>
      </c>
      <c r="AE41" s="84">
        <v>93</v>
      </c>
      <c r="AF41" s="84">
        <v>38</v>
      </c>
      <c r="AG41" s="84">
        <v>30</v>
      </c>
      <c r="AH41" s="84">
        <v>18</v>
      </c>
      <c r="AI41" s="84">
        <v>0</v>
      </c>
      <c r="AJ41" s="84">
        <v>158</v>
      </c>
      <c r="AK41" s="85">
        <v>147</v>
      </c>
      <c r="AL41" s="70"/>
      <c r="AM41" s="38" t="e">
        <v>#N/A</v>
      </c>
      <c r="AN41" s="74" t="e">
        <v>#N/A</v>
      </c>
      <c r="AO41" s="74" t="e">
        <v>#N/A</v>
      </c>
      <c r="AP41" s="74" t="e">
        <v>#N/A</v>
      </c>
      <c r="AQ41" s="74" t="e">
        <v>#N/A</v>
      </c>
      <c r="AR41" s="74" t="e">
        <v>#N/A</v>
      </c>
      <c r="AS41" s="86" t="e">
        <f t="shared" si="7"/>
        <v>#N/A</v>
      </c>
      <c r="AT41" s="66"/>
      <c r="AU41" s="38">
        <v>19297</v>
      </c>
      <c r="AV41" s="74">
        <v>4649</v>
      </c>
      <c r="AW41" s="74">
        <v>144</v>
      </c>
      <c r="AX41" s="74">
        <v>3921</v>
      </c>
      <c r="AY41" s="74">
        <v>43</v>
      </c>
      <c r="AZ41" s="74">
        <v>15180</v>
      </c>
      <c r="BA41" s="74">
        <v>19829</v>
      </c>
      <c r="BB41" s="75" t="str">
        <f t="shared" si="3"/>
        <v>EQUAL</v>
      </c>
      <c r="BC41" s="65"/>
      <c r="BD41" s="38">
        <v>19</v>
      </c>
      <c r="BE41" s="74">
        <v>373</v>
      </c>
      <c r="BF41" s="74">
        <v>423</v>
      </c>
      <c r="BG41" s="74">
        <v>1622</v>
      </c>
      <c r="BH41" s="74">
        <v>5349</v>
      </c>
      <c r="BI41" s="74">
        <v>11248</v>
      </c>
      <c r="BJ41" s="74">
        <v>10</v>
      </c>
      <c r="BK41" s="74">
        <v>779</v>
      </c>
      <c r="BL41" s="74">
        <v>6</v>
      </c>
      <c r="BM41" s="75" t="str">
        <f t="shared" si="4"/>
        <v>EQUAL</v>
      </c>
      <c r="BN41" s="65"/>
      <c r="BO41" s="38"/>
      <c r="BP41" s="75"/>
      <c r="BQ41" s="66"/>
      <c r="BR41" s="87">
        <v>573.4782682</v>
      </c>
      <c r="BS41" s="88">
        <v>260</v>
      </c>
      <c r="BT41" s="88">
        <v>385.35573390000002</v>
      </c>
      <c r="BU41" s="88">
        <v>90</v>
      </c>
      <c r="BV41" s="88">
        <v>188.40105600000001</v>
      </c>
      <c r="BW41" s="89">
        <v>150</v>
      </c>
      <c r="BX41" s="66"/>
      <c r="BY41" s="38">
        <v>28342</v>
      </c>
      <c r="BZ41" s="74">
        <v>29599</v>
      </c>
      <c r="CA41" s="74">
        <v>43385</v>
      </c>
      <c r="CB41" s="74">
        <v>17122</v>
      </c>
      <c r="CC41" s="74">
        <v>18565</v>
      </c>
      <c r="CD41" s="74">
        <v>35239</v>
      </c>
      <c r="CE41" s="75" t="e">
        <f t="shared" si="8"/>
        <v>#N/A</v>
      </c>
      <c r="CG41" s="90"/>
    </row>
    <row r="42" spans="2:85">
      <c r="B42" s="80" t="str">
        <f t="shared" si="0"/>
        <v>2016-2017</v>
      </c>
      <c r="C42" s="81">
        <f t="shared" si="5"/>
        <v>42644</v>
      </c>
      <c r="D42" s="82" t="str">
        <f t="shared" si="6"/>
        <v>Q4 2016</v>
      </c>
      <c r="F42" s="38">
        <v>344078</v>
      </c>
      <c r="G42" s="74">
        <v>4381</v>
      </c>
      <c r="H42" s="74">
        <v>41026</v>
      </c>
      <c r="I42" s="74">
        <v>11</v>
      </c>
      <c r="J42" s="74">
        <v>18180</v>
      </c>
      <c r="K42" s="74">
        <v>280490</v>
      </c>
      <c r="L42" s="74">
        <v>5008</v>
      </c>
      <c r="M42" s="74">
        <v>275482</v>
      </c>
      <c r="N42" s="91" t="str">
        <f t="shared" si="1"/>
        <v>EQUAL</v>
      </c>
      <c r="O42" s="65"/>
      <c r="P42" s="38">
        <v>962</v>
      </c>
      <c r="Q42" s="74">
        <v>12120</v>
      </c>
      <c r="R42" s="74">
        <v>217309</v>
      </c>
      <c r="S42" s="74">
        <v>21706</v>
      </c>
      <c r="T42" s="74">
        <v>8441</v>
      </c>
      <c r="U42" s="74">
        <v>10733</v>
      </c>
      <c r="V42" s="74">
        <v>1140</v>
      </c>
      <c r="W42" s="74">
        <v>3059</v>
      </c>
      <c r="X42" s="74">
        <v>12</v>
      </c>
      <c r="Y42" s="75" t="str">
        <f t="shared" si="2"/>
        <v>EQUAL</v>
      </c>
      <c r="Z42" s="65"/>
      <c r="AA42" s="38"/>
      <c r="AB42" s="75"/>
      <c r="AC42" s="66"/>
      <c r="AD42" s="83">
        <v>104</v>
      </c>
      <c r="AE42" s="84">
        <v>104</v>
      </c>
      <c r="AF42" s="84">
        <v>37</v>
      </c>
      <c r="AG42" s="84">
        <v>29</v>
      </c>
      <c r="AH42" s="84">
        <v>17</v>
      </c>
      <c r="AI42" s="84">
        <v>0</v>
      </c>
      <c r="AJ42" s="84">
        <v>158</v>
      </c>
      <c r="AK42" s="85">
        <v>151</v>
      </c>
      <c r="AL42" s="70"/>
      <c r="AM42" s="38" t="e">
        <v>#N/A</v>
      </c>
      <c r="AN42" s="74" t="e">
        <v>#N/A</v>
      </c>
      <c r="AO42" s="74" t="e">
        <v>#N/A</v>
      </c>
      <c r="AP42" s="74" t="e">
        <v>#N/A</v>
      </c>
      <c r="AQ42" s="74" t="e">
        <v>#N/A</v>
      </c>
      <c r="AR42" s="74" t="e">
        <v>#N/A</v>
      </c>
      <c r="AS42" s="86" t="e">
        <f t="shared" si="7"/>
        <v>#N/A</v>
      </c>
      <c r="AT42" s="66"/>
      <c r="AU42" s="38">
        <v>18117</v>
      </c>
      <c r="AV42" s="74">
        <v>4484</v>
      </c>
      <c r="AW42" s="74">
        <v>139</v>
      </c>
      <c r="AX42" s="74">
        <v>3601</v>
      </c>
      <c r="AY42" s="74">
        <v>35</v>
      </c>
      <c r="AZ42" s="74">
        <v>14324</v>
      </c>
      <c r="BA42" s="74">
        <v>18808</v>
      </c>
      <c r="BB42" s="75" t="str">
        <f t="shared" si="3"/>
        <v>EQUAL</v>
      </c>
      <c r="BC42" s="65"/>
      <c r="BD42" s="38">
        <v>30</v>
      </c>
      <c r="BE42" s="74">
        <v>297</v>
      </c>
      <c r="BF42" s="74">
        <v>410</v>
      </c>
      <c r="BG42" s="74">
        <v>1367</v>
      </c>
      <c r="BH42" s="74">
        <v>5328</v>
      </c>
      <c r="BI42" s="74">
        <v>10603</v>
      </c>
      <c r="BJ42" s="74">
        <v>5</v>
      </c>
      <c r="BK42" s="74">
        <v>765</v>
      </c>
      <c r="BL42" s="74">
        <v>3</v>
      </c>
      <c r="BM42" s="75" t="str">
        <f t="shared" si="4"/>
        <v>EQUAL</v>
      </c>
      <c r="BN42" s="65"/>
      <c r="BO42" s="38"/>
      <c r="BP42" s="75"/>
      <c r="BQ42" s="66"/>
      <c r="BR42" s="87">
        <v>567.10592989999998</v>
      </c>
      <c r="BS42" s="88">
        <v>260</v>
      </c>
      <c r="BT42" s="88">
        <v>383.59909119999998</v>
      </c>
      <c r="BU42" s="88">
        <v>92</v>
      </c>
      <c r="BV42" s="88">
        <v>183.85092710000001</v>
      </c>
      <c r="BW42" s="89">
        <v>144</v>
      </c>
      <c r="BX42" s="66"/>
      <c r="BY42" s="38">
        <v>27219</v>
      </c>
      <c r="BZ42" s="74">
        <v>27402</v>
      </c>
      <c r="CA42" s="74">
        <v>43030</v>
      </c>
      <c r="CB42" s="74">
        <v>16735</v>
      </c>
      <c r="CC42" s="74">
        <v>17337</v>
      </c>
      <c r="CD42" s="74">
        <v>34660</v>
      </c>
      <c r="CE42" s="75">
        <f t="shared" si="8"/>
        <v>112003</v>
      </c>
      <c r="CG42" s="90"/>
    </row>
    <row r="43" spans="2:85">
      <c r="B43" s="80" t="str">
        <f t="shared" si="0"/>
        <v>2016-2017</v>
      </c>
      <c r="C43" s="81">
        <f t="shared" si="5"/>
        <v>42736</v>
      </c>
      <c r="D43" s="82" t="str">
        <f t="shared" si="6"/>
        <v>Q1 2017</v>
      </c>
      <c r="F43" s="38">
        <v>365349</v>
      </c>
      <c r="G43" s="74">
        <v>3952</v>
      </c>
      <c r="H43" s="74">
        <v>35589</v>
      </c>
      <c r="I43" s="74">
        <v>8</v>
      </c>
      <c r="J43" s="74">
        <v>18698</v>
      </c>
      <c r="K43" s="74">
        <v>307102</v>
      </c>
      <c r="L43" s="74">
        <v>5214</v>
      </c>
      <c r="M43" s="74">
        <v>301888</v>
      </c>
      <c r="N43" s="91" t="str">
        <f t="shared" si="1"/>
        <v>EQUAL</v>
      </c>
      <c r="O43" s="65"/>
      <c r="P43" s="38">
        <v>1021</v>
      </c>
      <c r="Q43" s="74">
        <v>12989</v>
      </c>
      <c r="R43" s="74">
        <v>240676</v>
      </c>
      <c r="S43" s="74">
        <v>24615</v>
      </c>
      <c r="T43" s="74">
        <v>8921</v>
      </c>
      <c r="U43" s="74">
        <v>10623</v>
      </c>
      <c r="V43" s="74">
        <v>977</v>
      </c>
      <c r="W43" s="74">
        <v>2066</v>
      </c>
      <c r="X43" s="74">
        <v>0</v>
      </c>
      <c r="Y43" s="75" t="str">
        <f t="shared" si="2"/>
        <v>EQUAL</v>
      </c>
      <c r="Z43" s="65"/>
      <c r="AA43" s="38"/>
      <c r="AB43" s="75"/>
      <c r="AC43" s="66"/>
      <c r="AD43" s="83">
        <v>108</v>
      </c>
      <c r="AE43" s="84">
        <v>107</v>
      </c>
      <c r="AF43" s="84">
        <v>35</v>
      </c>
      <c r="AG43" s="84">
        <v>29</v>
      </c>
      <c r="AH43" s="84">
        <v>18</v>
      </c>
      <c r="AI43" s="84">
        <v>0</v>
      </c>
      <c r="AJ43" s="84">
        <v>161</v>
      </c>
      <c r="AK43" s="85">
        <v>152</v>
      </c>
      <c r="AL43" s="70"/>
      <c r="AM43" s="38" t="e">
        <v>#N/A</v>
      </c>
      <c r="AN43" s="74" t="e">
        <v>#N/A</v>
      </c>
      <c r="AO43" s="74" t="e">
        <v>#N/A</v>
      </c>
      <c r="AP43" s="74" t="e">
        <v>#N/A</v>
      </c>
      <c r="AQ43" s="74" t="e">
        <v>#N/A</v>
      </c>
      <c r="AR43" s="74" t="e">
        <v>#N/A</v>
      </c>
      <c r="AS43" s="86" t="e">
        <f t="shared" si="7"/>
        <v>#N/A</v>
      </c>
      <c r="AT43" s="66"/>
      <c r="AU43" s="38">
        <v>20762</v>
      </c>
      <c r="AV43" s="74">
        <v>5847</v>
      </c>
      <c r="AW43" s="74">
        <v>203</v>
      </c>
      <c r="AX43" s="74">
        <v>3951</v>
      </c>
      <c r="AY43" s="74">
        <v>35</v>
      </c>
      <c r="AZ43" s="74">
        <v>16582</v>
      </c>
      <c r="BA43" s="74">
        <v>22283</v>
      </c>
      <c r="BB43" s="75">
        <f t="shared" si="3"/>
        <v>-146</v>
      </c>
      <c r="BC43" s="65"/>
      <c r="BD43" s="38">
        <v>31</v>
      </c>
      <c r="BE43" s="74">
        <v>343</v>
      </c>
      <c r="BF43" s="74">
        <v>432</v>
      </c>
      <c r="BG43" s="74">
        <v>1951</v>
      </c>
      <c r="BH43" s="74">
        <v>6150</v>
      </c>
      <c r="BI43" s="74">
        <v>13032</v>
      </c>
      <c r="BJ43" s="74">
        <v>0</v>
      </c>
      <c r="BK43" s="74">
        <v>344</v>
      </c>
      <c r="BL43" s="74">
        <v>0</v>
      </c>
      <c r="BM43" s="75" t="str">
        <f t="shared" si="4"/>
        <v>EQUAL</v>
      </c>
      <c r="BN43" s="65"/>
      <c r="BO43" s="38"/>
      <c r="BP43" s="75"/>
      <c r="BQ43" s="66"/>
      <c r="BR43" s="87">
        <v>577.21967629999995</v>
      </c>
      <c r="BS43" s="88">
        <v>249</v>
      </c>
      <c r="BT43" s="88">
        <v>401.11945989999998</v>
      </c>
      <c r="BU43" s="88">
        <v>94.5</v>
      </c>
      <c r="BV43" s="88">
        <v>176.50955110000001</v>
      </c>
      <c r="BW43" s="89">
        <v>129.5</v>
      </c>
      <c r="BX43" s="66"/>
      <c r="BY43" s="38">
        <v>28663</v>
      </c>
      <c r="BZ43" s="74">
        <v>29990</v>
      </c>
      <c r="CA43" s="74">
        <v>41629</v>
      </c>
      <c r="CB43" s="74">
        <v>17485</v>
      </c>
      <c r="CC43" s="74">
        <v>18753</v>
      </c>
      <c r="CD43" s="74">
        <v>33442</v>
      </c>
      <c r="CE43" s="75">
        <f t="shared" si="8"/>
        <v>111987</v>
      </c>
      <c r="CG43" s="90"/>
    </row>
    <row r="44" spans="2:85">
      <c r="B44" s="80" t="str">
        <f t="shared" si="0"/>
        <v>2017-2018</v>
      </c>
      <c r="C44" s="81">
        <f t="shared" si="5"/>
        <v>42826</v>
      </c>
      <c r="D44" s="82" t="str">
        <f t="shared" si="6"/>
        <v>Q2 2017</v>
      </c>
      <c r="F44" s="38">
        <v>345319</v>
      </c>
      <c r="G44" s="74">
        <v>3374</v>
      </c>
      <c r="H44" s="74">
        <v>33494</v>
      </c>
      <c r="I44" s="74">
        <v>4</v>
      </c>
      <c r="J44" s="74">
        <v>18288</v>
      </c>
      <c r="K44" s="74">
        <v>290159</v>
      </c>
      <c r="L44" s="74">
        <v>5140</v>
      </c>
      <c r="M44" s="74">
        <v>285019</v>
      </c>
      <c r="N44" s="91" t="str">
        <f t="shared" si="1"/>
        <v>EQUAL</v>
      </c>
      <c r="O44" s="65"/>
      <c r="P44" s="38">
        <v>1009</v>
      </c>
      <c r="Q44" s="74">
        <v>11499</v>
      </c>
      <c r="R44" s="74">
        <v>228770</v>
      </c>
      <c r="S44" s="74">
        <v>22483</v>
      </c>
      <c r="T44" s="74">
        <v>8118</v>
      </c>
      <c r="U44" s="74">
        <v>10171</v>
      </c>
      <c r="V44" s="74">
        <v>967</v>
      </c>
      <c r="W44" s="74">
        <v>2002</v>
      </c>
      <c r="X44" s="74">
        <v>0</v>
      </c>
      <c r="Y44" s="75" t="str">
        <f t="shared" si="2"/>
        <v>EQUAL</v>
      </c>
      <c r="Z44" s="65"/>
      <c r="AA44" s="38"/>
      <c r="AB44" s="75"/>
      <c r="AC44" s="66"/>
      <c r="AD44" s="83">
        <v>106</v>
      </c>
      <c r="AE44" s="84">
        <v>97</v>
      </c>
      <c r="AF44" s="84">
        <v>34</v>
      </c>
      <c r="AG44" s="84">
        <v>29</v>
      </c>
      <c r="AH44" s="84">
        <v>17</v>
      </c>
      <c r="AI44" s="84">
        <v>0</v>
      </c>
      <c r="AJ44" s="84">
        <v>156</v>
      </c>
      <c r="AK44" s="85">
        <v>145</v>
      </c>
      <c r="AL44" s="70"/>
      <c r="AM44" s="38" t="e">
        <v>#N/A</v>
      </c>
      <c r="AN44" s="74" t="e">
        <v>#N/A</v>
      </c>
      <c r="AO44" s="74" t="e">
        <v>#N/A</v>
      </c>
      <c r="AP44" s="74" t="e">
        <v>#N/A</v>
      </c>
      <c r="AQ44" s="74" t="e">
        <v>#N/A</v>
      </c>
      <c r="AR44" s="74" t="e">
        <v>#N/A</v>
      </c>
      <c r="AS44" s="86" t="e">
        <f t="shared" si="7"/>
        <v>#N/A</v>
      </c>
      <c r="AT44" s="66"/>
      <c r="AU44" s="38">
        <v>19707</v>
      </c>
      <c r="AV44" s="74">
        <v>5574</v>
      </c>
      <c r="AW44" s="74">
        <v>227</v>
      </c>
      <c r="AX44" s="74">
        <v>3598</v>
      </c>
      <c r="AY44" s="74">
        <v>35</v>
      </c>
      <c r="AZ44" s="74">
        <v>15858</v>
      </c>
      <c r="BA44" s="74">
        <v>21287</v>
      </c>
      <c r="BB44" s="75">
        <f t="shared" si="3"/>
        <v>-145</v>
      </c>
      <c r="BC44" s="65"/>
      <c r="BD44" s="38">
        <v>22</v>
      </c>
      <c r="BE44" s="74">
        <v>288</v>
      </c>
      <c r="BF44" s="74">
        <v>431</v>
      </c>
      <c r="BG44" s="74">
        <v>1834</v>
      </c>
      <c r="BH44" s="74">
        <v>5702</v>
      </c>
      <c r="BI44" s="74">
        <v>12714</v>
      </c>
      <c r="BJ44" s="74">
        <v>3</v>
      </c>
      <c r="BK44" s="74">
        <v>293</v>
      </c>
      <c r="BL44" s="74">
        <v>0</v>
      </c>
      <c r="BM44" s="75" t="str">
        <f t="shared" si="4"/>
        <v>EQUAL</v>
      </c>
      <c r="BN44" s="65"/>
      <c r="BO44" s="38"/>
      <c r="BP44" s="75"/>
      <c r="BQ44" s="66"/>
      <c r="BR44" s="87">
        <v>529.75460899999996</v>
      </c>
      <c r="BS44" s="88">
        <v>238</v>
      </c>
      <c r="BT44" s="88">
        <v>361.43348170000002</v>
      </c>
      <c r="BU44" s="88">
        <v>91</v>
      </c>
      <c r="BV44" s="88">
        <v>168.33396909999999</v>
      </c>
      <c r="BW44" s="89">
        <v>122</v>
      </c>
      <c r="BX44" s="66"/>
      <c r="BY44" s="38">
        <v>27754</v>
      </c>
      <c r="BZ44" s="74">
        <v>28154</v>
      </c>
      <c r="CA44" s="74">
        <v>41022</v>
      </c>
      <c r="CB44" s="74">
        <v>17040</v>
      </c>
      <c r="CC44" s="74">
        <v>17663</v>
      </c>
      <c r="CD44" s="74">
        <v>32797</v>
      </c>
      <c r="CE44" s="75">
        <f t="shared" si="8"/>
        <v>111978</v>
      </c>
      <c r="CG44" s="90"/>
    </row>
    <row r="45" spans="2:85">
      <c r="B45" s="80" t="str">
        <f t="shared" si="0"/>
        <v>2017-2018</v>
      </c>
      <c r="C45" s="81">
        <f t="shared" si="5"/>
        <v>42917</v>
      </c>
      <c r="D45" s="82" t="str">
        <f t="shared" si="6"/>
        <v>Q3 2017</v>
      </c>
      <c r="F45" s="38">
        <v>341213</v>
      </c>
      <c r="G45" s="74">
        <v>3652</v>
      </c>
      <c r="H45" s="74">
        <v>32366</v>
      </c>
      <c r="I45" s="74">
        <v>13</v>
      </c>
      <c r="J45" s="74">
        <v>17185</v>
      </c>
      <c r="K45" s="74">
        <v>287997</v>
      </c>
      <c r="L45" s="74">
        <v>5207</v>
      </c>
      <c r="M45" s="74">
        <v>282790</v>
      </c>
      <c r="N45" s="91" t="str">
        <f t="shared" si="1"/>
        <v>EQUAL</v>
      </c>
      <c r="O45" s="65"/>
      <c r="P45" s="38">
        <v>1077</v>
      </c>
      <c r="Q45" s="74">
        <v>11049</v>
      </c>
      <c r="R45" s="74">
        <v>227649</v>
      </c>
      <c r="S45" s="74">
        <v>21736</v>
      </c>
      <c r="T45" s="74">
        <v>8240</v>
      </c>
      <c r="U45" s="74">
        <v>10055</v>
      </c>
      <c r="V45" s="74">
        <v>923</v>
      </c>
      <c r="W45" s="74">
        <v>2061</v>
      </c>
      <c r="X45" s="74">
        <v>0</v>
      </c>
      <c r="Y45" s="75" t="str">
        <f t="shared" si="2"/>
        <v>EQUAL</v>
      </c>
      <c r="Z45" s="65"/>
      <c r="AA45" s="38"/>
      <c r="AB45" s="75"/>
      <c r="AC45" s="66"/>
      <c r="AD45" s="83">
        <v>108</v>
      </c>
      <c r="AE45" s="84">
        <v>98</v>
      </c>
      <c r="AF45" s="84">
        <v>34</v>
      </c>
      <c r="AG45" s="84">
        <v>29</v>
      </c>
      <c r="AH45" s="84">
        <v>17</v>
      </c>
      <c r="AI45" s="84">
        <v>0</v>
      </c>
      <c r="AJ45" s="84">
        <v>159</v>
      </c>
      <c r="AK45" s="85">
        <v>146</v>
      </c>
      <c r="AL45" s="70"/>
      <c r="AM45" s="38" t="e">
        <v>#N/A</v>
      </c>
      <c r="AN45" s="74" t="e">
        <v>#N/A</v>
      </c>
      <c r="AO45" s="74" t="e">
        <v>#N/A</v>
      </c>
      <c r="AP45" s="74" t="e">
        <v>#N/A</v>
      </c>
      <c r="AQ45" s="74" t="e">
        <v>#N/A</v>
      </c>
      <c r="AR45" s="74" t="e">
        <v>#N/A</v>
      </c>
      <c r="AS45" s="86" t="e">
        <f t="shared" si="7"/>
        <v>#N/A</v>
      </c>
      <c r="AT45" s="66"/>
      <c r="AU45" s="38">
        <v>18901</v>
      </c>
      <c r="AV45" s="74">
        <v>5729</v>
      </c>
      <c r="AW45" s="74">
        <v>209</v>
      </c>
      <c r="AX45" s="74">
        <v>3509</v>
      </c>
      <c r="AY45" s="74">
        <v>31</v>
      </c>
      <c r="AZ45" s="74">
        <v>15165</v>
      </c>
      <c r="BA45" s="74">
        <v>20750</v>
      </c>
      <c r="BB45" s="75">
        <f t="shared" si="3"/>
        <v>-144</v>
      </c>
      <c r="BC45" s="65"/>
      <c r="BD45" s="38">
        <v>35</v>
      </c>
      <c r="BE45" s="74">
        <v>263</v>
      </c>
      <c r="BF45" s="74">
        <v>363</v>
      </c>
      <c r="BG45" s="74">
        <v>1622</v>
      </c>
      <c r="BH45" s="74">
        <v>5654</v>
      </c>
      <c r="BI45" s="74">
        <v>12441</v>
      </c>
      <c r="BJ45" s="74">
        <v>0</v>
      </c>
      <c r="BK45" s="74">
        <v>372</v>
      </c>
      <c r="BL45" s="74">
        <v>0</v>
      </c>
      <c r="BM45" s="75" t="str">
        <f t="shared" si="4"/>
        <v>EQUAL</v>
      </c>
      <c r="BN45" s="65"/>
      <c r="BO45" s="38"/>
      <c r="BP45" s="75"/>
      <c r="BQ45" s="66"/>
      <c r="BR45" s="87">
        <v>512.03617499999996</v>
      </c>
      <c r="BS45" s="88">
        <v>236</v>
      </c>
      <c r="BT45" s="88">
        <v>348.54964260000003</v>
      </c>
      <c r="BU45" s="88">
        <v>91</v>
      </c>
      <c r="BV45" s="88">
        <v>163.54166670000001</v>
      </c>
      <c r="BW45" s="89">
        <v>121</v>
      </c>
      <c r="BX45" s="66"/>
      <c r="BY45" s="38">
        <v>27097</v>
      </c>
      <c r="BZ45" s="74">
        <v>27933</v>
      </c>
      <c r="CA45" s="74">
        <v>40108</v>
      </c>
      <c r="CB45" s="74">
        <v>16096</v>
      </c>
      <c r="CC45" s="74">
        <v>17066</v>
      </c>
      <c r="CD45" s="74">
        <v>31930</v>
      </c>
      <c r="CE45" s="75">
        <f t="shared" si="8"/>
        <v>110733</v>
      </c>
      <c r="CG45" s="90"/>
    </row>
    <row r="46" spans="2:85">
      <c r="B46" s="80" t="str">
        <f t="shared" si="0"/>
        <v>2017-2018</v>
      </c>
      <c r="C46" s="81">
        <f t="shared" si="5"/>
        <v>43009</v>
      </c>
      <c r="D46" s="82" t="str">
        <f t="shared" si="6"/>
        <v>Q4 2017</v>
      </c>
      <c r="F46" s="38">
        <v>316340</v>
      </c>
      <c r="G46" s="74">
        <v>3617</v>
      </c>
      <c r="H46" s="74">
        <v>30682</v>
      </c>
      <c r="I46" s="74">
        <v>3</v>
      </c>
      <c r="J46" s="74">
        <v>16334</v>
      </c>
      <c r="K46" s="74">
        <v>265704</v>
      </c>
      <c r="L46" s="74">
        <v>4975</v>
      </c>
      <c r="M46" s="74">
        <v>260729</v>
      </c>
      <c r="N46" s="91" t="str">
        <f t="shared" si="1"/>
        <v>EQUAL</v>
      </c>
      <c r="O46" s="65"/>
      <c r="P46" s="38">
        <v>1961</v>
      </c>
      <c r="Q46" s="74">
        <v>10666</v>
      </c>
      <c r="R46" s="74">
        <v>207272</v>
      </c>
      <c r="S46" s="74">
        <v>20833</v>
      </c>
      <c r="T46" s="74">
        <v>7741</v>
      </c>
      <c r="U46" s="74">
        <v>9545</v>
      </c>
      <c r="V46" s="74">
        <v>857</v>
      </c>
      <c r="W46" s="74">
        <v>1854</v>
      </c>
      <c r="X46" s="74">
        <v>0</v>
      </c>
      <c r="Y46" s="75" t="str">
        <f t="shared" si="2"/>
        <v>EQUAL</v>
      </c>
      <c r="Z46" s="65"/>
      <c r="AA46" s="38"/>
      <c r="AB46" s="75"/>
      <c r="AC46" s="66"/>
      <c r="AD46" s="83">
        <v>113</v>
      </c>
      <c r="AE46" s="84">
        <v>105</v>
      </c>
      <c r="AF46" s="84">
        <v>33</v>
      </c>
      <c r="AG46" s="84">
        <v>29</v>
      </c>
      <c r="AH46" s="84">
        <v>18</v>
      </c>
      <c r="AI46" s="84">
        <v>0</v>
      </c>
      <c r="AJ46" s="84">
        <v>164</v>
      </c>
      <c r="AK46" s="85">
        <v>151</v>
      </c>
      <c r="AL46" s="70"/>
      <c r="AM46" s="38" t="e">
        <v>#N/A</v>
      </c>
      <c r="AN46" s="74" t="e">
        <v>#N/A</v>
      </c>
      <c r="AO46" s="74" t="e">
        <v>#N/A</v>
      </c>
      <c r="AP46" s="74" t="e">
        <v>#N/A</v>
      </c>
      <c r="AQ46" s="74" t="e">
        <v>#N/A</v>
      </c>
      <c r="AR46" s="74" t="e">
        <v>#N/A</v>
      </c>
      <c r="AS46" s="86" t="e">
        <f t="shared" si="7"/>
        <v>#N/A</v>
      </c>
      <c r="AT46" s="66"/>
      <c r="AU46" s="38">
        <v>18233</v>
      </c>
      <c r="AV46" s="74">
        <v>5586</v>
      </c>
      <c r="AW46" s="74">
        <v>203</v>
      </c>
      <c r="AX46" s="74">
        <v>3427</v>
      </c>
      <c r="AY46" s="74">
        <v>49</v>
      </c>
      <c r="AZ46" s="74">
        <v>14568</v>
      </c>
      <c r="BA46" s="74">
        <v>19999</v>
      </c>
      <c r="BB46" s="75">
        <f t="shared" si="3"/>
        <v>-155</v>
      </c>
      <c r="BC46" s="65"/>
      <c r="BD46" s="38">
        <v>32</v>
      </c>
      <c r="BE46" s="74">
        <v>275</v>
      </c>
      <c r="BF46" s="74">
        <v>364</v>
      </c>
      <c r="BG46" s="74">
        <v>1484</v>
      </c>
      <c r="BH46" s="74">
        <v>5206</v>
      </c>
      <c r="BI46" s="74">
        <v>12290</v>
      </c>
      <c r="BJ46" s="74">
        <v>2</v>
      </c>
      <c r="BK46" s="74">
        <v>346</v>
      </c>
      <c r="BL46" s="74">
        <v>0</v>
      </c>
      <c r="BM46" s="75" t="str">
        <f t="shared" si="4"/>
        <v>EQUAL</v>
      </c>
      <c r="BN46" s="65"/>
      <c r="BO46" s="38"/>
      <c r="BP46" s="75"/>
      <c r="BQ46" s="66"/>
      <c r="BR46" s="87">
        <v>539.72326820000001</v>
      </c>
      <c r="BS46" s="88">
        <v>232</v>
      </c>
      <c r="BT46" s="88">
        <v>378.3102131</v>
      </c>
      <c r="BU46" s="88">
        <v>87</v>
      </c>
      <c r="BV46" s="88">
        <v>161.45053290000001</v>
      </c>
      <c r="BW46" s="89">
        <v>122</v>
      </c>
      <c r="BX46" s="66"/>
      <c r="BY46" s="38">
        <v>25839</v>
      </c>
      <c r="BZ46" s="74">
        <v>26956</v>
      </c>
      <c r="CA46" s="74">
        <v>38887</v>
      </c>
      <c r="CB46" s="74">
        <v>15172</v>
      </c>
      <c r="CC46" s="74">
        <v>16384</v>
      </c>
      <c r="CD46" s="74">
        <v>30771</v>
      </c>
      <c r="CE46" s="75">
        <f t="shared" si="8"/>
        <v>109353</v>
      </c>
      <c r="CG46" s="90"/>
    </row>
    <row r="47" spans="2:85">
      <c r="B47" s="80" t="str">
        <f t="shared" si="0"/>
        <v>2017-2018</v>
      </c>
      <c r="C47" s="81">
        <f t="shared" si="5"/>
        <v>43101</v>
      </c>
      <c r="D47" s="82" t="str">
        <f t="shared" si="6"/>
        <v>Q1 2018</v>
      </c>
      <c r="F47" s="38">
        <v>351502</v>
      </c>
      <c r="G47" s="74">
        <v>3867</v>
      </c>
      <c r="H47" s="74">
        <v>33664</v>
      </c>
      <c r="I47" s="74">
        <v>7</v>
      </c>
      <c r="J47" s="74">
        <v>15273</v>
      </c>
      <c r="K47" s="74">
        <v>298691</v>
      </c>
      <c r="L47" s="74">
        <v>5155</v>
      </c>
      <c r="M47" s="74">
        <v>293536</v>
      </c>
      <c r="N47" s="91" t="str">
        <f t="shared" si="1"/>
        <v>EQUAL</v>
      </c>
      <c r="O47" s="65"/>
      <c r="P47" s="38">
        <v>1155</v>
      </c>
      <c r="Q47" s="74">
        <v>10650</v>
      </c>
      <c r="R47" s="74">
        <v>239732</v>
      </c>
      <c r="S47" s="74">
        <v>21692</v>
      </c>
      <c r="T47" s="74">
        <v>7962</v>
      </c>
      <c r="U47" s="74">
        <v>9450</v>
      </c>
      <c r="V47" s="74">
        <v>973</v>
      </c>
      <c r="W47" s="74">
        <v>1922</v>
      </c>
      <c r="X47" s="74">
        <v>0</v>
      </c>
      <c r="Y47" s="75" t="str">
        <f t="shared" si="2"/>
        <v>EQUAL</v>
      </c>
      <c r="Z47" s="65"/>
      <c r="AA47" s="38"/>
      <c r="AB47" s="75"/>
      <c r="AC47" s="66"/>
      <c r="AD47" s="83">
        <v>117</v>
      </c>
      <c r="AE47" s="84">
        <v>117</v>
      </c>
      <c r="AF47" s="84">
        <v>37</v>
      </c>
      <c r="AG47" s="84">
        <v>30</v>
      </c>
      <c r="AH47" s="84">
        <v>19</v>
      </c>
      <c r="AI47" s="84">
        <v>0</v>
      </c>
      <c r="AJ47" s="84">
        <v>172</v>
      </c>
      <c r="AK47" s="85">
        <v>167</v>
      </c>
      <c r="AL47" s="70"/>
      <c r="AM47" s="38" t="e">
        <v>#N/A</v>
      </c>
      <c r="AN47" s="74" t="e">
        <v>#N/A</v>
      </c>
      <c r="AO47" s="74" t="e">
        <v>#N/A</v>
      </c>
      <c r="AP47" s="74" t="e">
        <v>#N/A</v>
      </c>
      <c r="AQ47" s="74" t="e">
        <v>#N/A</v>
      </c>
      <c r="AR47" s="74" t="e">
        <v>#N/A</v>
      </c>
      <c r="AS47" s="86" t="e">
        <f t="shared" si="7"/>
        <v>#N/A</v>
      </c>
      <c r="AT47" s="66"/>
      <c r="AU47" s="38">
        <v>18128</v>
      </c>
      <c r="AV47" s="74">
        <v>5607</v>
      </c>
      <c r="AW47" s="74">
        <v>205</v>
      </c>
      <c r="AX47" s="74">
        <v>3449</v>
      </c>
      <c r="AY47" s="74">
        <v>25</v>
      </c>
      <c r="AZ47" s="74">
        <v>14467</v>
      </c>
      <c r="BA47" s="74">
        <v>19923</v>
      </c>
      <c r="BB47" s="75">
        <f t="shared" si="3"/>
        <v>-151</v>
      </c>
      <c r="BC47" s="65"/>
      <c r="BD47" s="38">
        <v>24</v>
      </c>
      <c r="BE47" s="74">
        <v>281</v>
      </c>
      <c r="BF47" s="74">
        <v>341</v>
      </c>
      <c r="BG47" s="74">
        <v>1606</v>
      </c>
      <c r="BH47" s="74">
        <v>5266</v>
      </c>
      <c r="BI47" s="74">
        <v>12108</v>
      </c>
      <c r="BJ47" s="74">
        <v>3</v>
      </c>
      <c r="BK47" s="74">
        <v>294</v>
      </c>
      <c r="BL47" s="74">
        <v>0</v>
      </c>
      <c r="BM47" s="75" t="str">
        <f t="shared" si="4"/>
        <v>EQUAL</v>
      </c>
      <c r="BN47" s="65"/>
      <c r="BO47" s="38"/>
      <c r="BP47" s="75"/>
      <c r="BQ47" s="66"/>
      <c r="BR47" s="87">
        <v>528.5607966</v>
      </c>
      <c r="BS47" s="88">
        <v>230</v>
      </c>
      <c r="BT47" s="88">
        <v>363.3549357</v>
      </c>
      <c r="BU47" s="88">
        <v>79</v>
      </c>
      <c r="BV47" s="88">
        <v>165.2238629</v>
      </c>
      <c r="BW47" s="89">
        <v>131</v>
      </c>
      <c r="BX47" s="66"/>
      <c r="BY47" s="38">
        <v>24855</v>
      </c>
      <c r="BZ47" s="74">
        <v>26972</v>
      </c>
      <c r="CA47" s="74">
        <v>36741</v>
      </c>
      <c r="CB47" s="74">
        <v>14181</v>
      </c>
      <c r="CC47" s="74">
        <v>16335</v>
      </c>
      <c r="CD47" s="74">
        <v>28678</v>
      </c>
      <c r="CE47" s="75">
        <f t="shared" si="8"/>
        <v>105545</v>
      </c>
      <c r="CG47" s="90"/>
    </row>
    <row r="48" spans="2:85">
      <c r="B48" s="80" t="str">
        <f t="shared" si="0"/>
        <v>2018-2019</v>
      </c>
      <c r="C48" s="81">
        <f t="shared" si="5"/>
        <v>43191</v>
      </c>
      <c r="D48" s="82" t="str">
        <f t="shared" si="6"/>
        <v>Q2 2018</v>
      </c>
      <c r="F48" s="38">
        <v>346227</v>
      </c>
      <c r="G48" s="74">
        <v>3637</v>
      </c>
      <c r="H48" s="74">
        <v>33994</v>
      </c>
      <c r="I48" s="74">
        <v>7</v>
      </c>
      <c r="J48" s="74">
        <v>14625</v>
      </c>
      <c r="K48" s="74">
        <v>293964</v>
      </c>
      <c r="L48" s="74">
        <v>5155</v>
      </c>
      <c r="M48" s="74">
        <v>288809</v>
      </c>
      <c r="N48" s="91" t="str">
        <f t="shared" si="1"/>
        <v>EQUAL</v>
      </c>
      <c r="O48" s="65"/>
      <c r="P48" s="38">
        <v>918</v>
      </c>
      <c r="Q48" s="74">
        <v>10391</v>
      </c>
      <c r="R48" s="74">
        <v>237479</v>
      </c>
      <c r="S48" s="74">
        <v>21574</v>
      </c>
      <c r="T48" s="74">
        <v>6397</v>
      </c>
      <c r="U48" s="74">
        <v>9262</v>
      </c>
      <c r="V48" s="74">
        <v>958</v>
      </c>
      <c r="W48" s="74">
        <v>1830</v>
      </c>
      <c r="X48" s="74">
        <v>0</v>
      </c>
      <c r="Y48" s="75" t="str">
        <f t="shared" si="2"/>
        <v>EQUAL</v>
      </c>
      <c r="Z48" s="65"/>
      <c r="AA48" s="38"/>
      <c r="AB48" s="75"/>
      <c r="AC48" s="66"/>
      <c r="AD48" s="83">
        <v>115</v>
      </c>
      <c r="AE48" s="84">
        <v>114</v>
      </c>
      <c r="AF48" s="84">
        <v>35</v>
      </c>
      <c r="AG48" s="84">
        <v>30</v>
      </c>
      <c r="AH48" s="84">
        <v>19</v>
      </c>
      <c r="AI48" s="84">
        <v>0</v>
      </c>
      <c r="AJ48" s="84">
        <v>169</v>
      </c>
      <c r="AK48" s="85">
        <v>161</v>
      </c>
      <c r="AL48" s="70"/>
      <c r="AM48" s="38" t="e">
        <v>#N/A</v>
      </c>
      <c r="AN48" s="74" t="e">
        <v>#N/A</v>
      </c>
      <c r="AO48" s="74" t="e">
        <v>#N/A</v>
      </c>
      <c r="AP48" s="74" t="e">
        <v>#N/A</v>
      </c>
      <c r="AQ48" s="74" t="e">
        <v>#N/A</v>
      </c>
      <c r="AR48" s="74" t="e">
        <v>#N/A</v>
      </c>
      <c r="AS48" s="86" t="e">
        <f t="shared" si="7"/>
        <v>#N/A</v>
      </c>
      <c r="AT48" s="66"/>
      <c r="AU48" s="38">
        <v>16875</v>
      </c>
      <c r="AV48" s="74">
        <v>5614</v>
      </c>
      <c r="AW48" s="74">
        <v>198</v>
      </c>
      <c r="AX48" s="74">
        <v>3300</v>
      </c>
      <c r="AY48" s="74">
        <v>39</v>
      </c>
      <c r="AZ48" s="74">
        <v>13351</v>
      </c>
      <c r="BA48" s="74">
        <v>18822</v>
      </c>
      <c r="BB48" s="75">
        <f t="shared" si="3"/>
        <v>-143</v>
      </c>
      <c r="BC48" s="65"/>
      <c r="BD48" s="38">
        <v>31</v>
      </c>
      <c r="BE48" s="74">
        <v>262</v>
      </c>
      <c r="BF48" s="74">
        <v>321</v>
      </c>
      <c r="BG48" s="74">
        <v>1985</v>
      </c>
      <c r="BH48" s="74">
        <v>4330</v>
      </c>
      <c r="BI48" s="74">
        <v>11512</v>
      </c>
      <c r="BJ48" s="74">
        <v>1</v>
      </c>
      <c r="BK48" s="74">
        <v>379</v>
      </c>
      <c r="BL48" s="74">
        <v>1</v>
      </c>
      <c r="BM48" s="75" t="str">
        <f t="shared" si="4"/>
        <v>EQUAL</v>
      </c>
      <c r="BN48" s="65"/>
      <c r="BO48" s="38"/>
      <c r="BP48" s="75"/>
      <c r="BQ48" s="66"/>
      <c r="BR48" s="87">
        <v>514.73776380000004</v>
      </c>
      <c r="BS48" s="88">
        <v>234</v>
      </c>
      <c r="BT48" s="88">
        <v>353.56681149999997</v>
      </c>
      <c r="BU48" s="88">
        <v>84</v>
      </c>
      <c r="BV48" s="88">
        <v>162.1407164</v>
      </c>
      <c r="BW48" s="89">
        <v>128</v>
      </c>
      <c r="BX48" s="66"/>
      <c r="BY48" s="38">
        <v>24349</v>
      </c>
      <c r="BZ48" s="74">
        <v>25451</v>
      </c>
      <c r="CA48" s="74">
        <v>35534</v>
      </c>
      <c r="CB48" s="74">
        <v>13731</v>
      </c>
      <c r="CC48" s="74">
        <v>15072</v>
      </c>
      <c r="CD48" s="74">
        <v>27376</v>
      </c>
      <c r="CE48" s="75">
        <f t="shared" si="8"/>
        <v>102140</v>
      </c>
      <c r="CG48" s="90"/>
    </row>
    <row r="49" spans="2:85">
      <c r="B49" s="80" t="str">
        <f t="shared" si="0"/>
        <v>2018-2019</v>
      </c>
      <c r="C49" s="81">
        <f t="shared" si="5"/>
        <v>43282</v>
      </c>
      <c r="D49" s="82" t="str">
        <f t="shared" si="6"/>
        <v>Q3 2018</v>
      </c>
      <c r="F49" s="38">
        <v>335541</v>
      </c>
      <c r="G49" s="74">
        <v>3842</v>
      </c>
      <c r="H49" s="74">
        <v>31190</v>
      </c>
      <c r="I49" s="74">
        <v>3</v>
      </c>
      <c r="J49" s="74">
        <v>14864</v>
      </c>
      <c r="K49" s="74">
        <v>285642</v>
      </c>
      <c r="L49" s="74">
        <v>5238</v>
      </c>
      <c r="M49" s="74">
        <v>280404</v>
      </c>
      <c r="N49" s="91" t="str">
        <f t="shared" si="1"/>
        <v>EQUAL</v>
      </c>
      <c r="O49" s="65"/>
      <c r="P49" s="38">
        <v>948</v>
      </c>
      <c r="Q49" s="74">
        <v>9412</v>
      </c>
      <c r="R49" s="74">
        <v>231697</v>
      </c>
      <c r="S49" s="74">
        <v>20643</v>
      </c>
      <c r="T49" s="74">
        <v>6234</v>
      </c>
      <c r="U49" s="74">
        <v>8892</v>
      </c>
      <c r="V49" s="74">
        <v>824</v>
      </c>
      <c r="W49" s="74">
        <v>1754</v>
      </c>
      <c r="X49" s="74">
        <v>0</v>
      </c>
      <c r="Y49" s="75" t="str">
        <f t="shared" si="2"/>
        <v>EQUAL</v>
      </c>
      <c r="Z49" s="65"/>
      <c r="AA49" s="38"/>
      <c r="AB49" s="75"/>
      <c r="AC49" s="66"/>
      <c r="AD49" s="83">
        <v>109</v>
      </c>
      <c r="AE49" s="84">
        <v>108</v>
      </c>
      <c r="AF49" s="84">
        <v>36</v>
      </c>
      <c r="AG49" s="84">
        <v>29</v>
      </c>
      <c r="AH49" s="84">
        <v>19</v>
      </c>
      <c r="AI49" s="84">
        <v>0</v>
      </c>
      <c r="AJ49" s="84">
        <v>164</v>
      </c>
      <c r="AK49" s="85">
        <v>153</v>
      </c>
      <c r="AL49" s="70"/>
      <c r="AM49" s="38" t="e">
        <v>#N/A</v>
      </c>
      <c r="AN49" s="74" t="e">
        <v>#N/A</v>
      </c>
      <c r="AO49" s="74" t="e">
        <v>#N/A</v>
      </c>
      <c r="AP49" s="74" t="e">
        <v>#N/A</v>
      </c>
      <c r="AQ49" s="74" t="e">
        <v>#N/A</v>
      </c>
      <c r="AR49" s="74" t="e">
        <v>#N/A</v>
      </c>
      <c r="AS49" s="86" t="e">
        <f t="shared" si="7"/>
        <v>#N/A</v>
      </c>
      <c r="AT49" s="66"/>
      <c r="AU49" s="38">
        <v>16802</v>
      </c>
      <c r="AV49" s="74">
        <v>5911</v>
      </c>
      <c r="AW49" s="74">
        <v>193</v>
      </c>
      <c r="AX49" s="74">
        <v>3201</v>
      </c>
      <c r="AY49" s="74">
        <v>29</v>
      </c>
      <c r="AZ49" s="74">
        <v>13386</v>
      </c>
      <c r="BA49" s="74">
        <v>19109</v>
      </c>
      <c r="BB49" s="75">
        <f t="shared" si="3"/>
        <v>-188</v>
      </c>
      <c r="BC49" s="65"/>
      <c r="BD49" s="38">
        <v>25</v>
      </c>
      <c r="BE49" s="74">
        <v>264</v>
      </c>
      <c r="BF49" s="74">
        <v>363</v>
      </c>
      <c r="BG49" s="74">
        <v>2031</v>
      </c>
      <c r="BH49" s="74">
        <v>4376</v>
      </c>
      <c r="BI49" s="74">
        <v>11754</v>
      </c>
      <c r="BJ49" s="74">
        <v>3</v>
      </c>
      <c r="BK49" s="74">
        <v>293</v>
      </c>
      <c r="BL49" s="74">
        <v>0</v>
      </c>
      <c r="BM49" s="75" t="str">
        <f t="shared" si="4"/>
        <v>EQUAL</v>
      </c>
      <c r="BN49" s="65"/>
      <c r="BO49" s="38"/>
      <c r="BP49" s="75"/>
      <c r="BQ49" s="66"/>
      <c r="BR49" s="87">
        <v>545.8107139</v>
      </c>
      <c r="BS49" s="88">
        <v>243</v>
      </c>
      <c r="BT49" s="88">
        <v>379.61194940000001</v>
      </c>
      <c r="BU49" s="88">
        <v>82</v>
      </c>
      <c r="BV49" s="88">
        <v>166.7759125</v>
      </c>
      <c r="BW49" s="89">
        <v>136</v>
      </c>
      <c r="BX49" s="66"/>
      <c r="BY49" s="38">
        <v>24902</v>
      </c>
      <c r="BZ49" s="74">
        <v>25742</v>
      </c>
      <c r="CA49" s="74">
        <v>34536</v>
      </c>
      <c r="CB49" s="74">
        <v>13852</v>
      </c>
      <c r="CC49" s="74">
        <v>14898</v>
      </c>
      <c r="CD49" s="74">
        <v>26343</v>
      </c>
      <c r="CE49" s="75">
        <f t="shared" si="8"/>
        <v>99945</v>
      </c>
      <c r="CG49" s="90"/>
    </row>
    <row r="50" spans="2:85">
      <c r="B50" s="80" t="str">
        <f t="shared" si="0"/>
        <v>2018-2019</v>
      </c>
      <c r="C50" s="81">
        <f t="shared" si="5"/>
        <v>43374</v>
      </c>
      <c r="D50" s="82" t="str">
        <f t="shared" si="6"/>
        <v>Q4 2018</v>
      </c>
      <c r="F50" s="38">
        <v>323071</v>
      </c>
      <c r="G50" s="74">
        <v>4167</v>
      </c>
      <c r="H50" s="74">
        <v>30382</v>
      </c>
      <c r="I50" s="74">
        <v>6</v>
      </c>
      <c r="J50" s="74">
        <v>14224</v>
      </c>
      <c r="K50" s="74">
        <v>274292</v>
      </c>
      <c r="L50" s="74">
        <v>5345</v>
      </c>
      <c r="M50" s="74">
        <v>268947</v>
      </c>
      <c r="N50" s="91" t="str">
        <f t="shared" si="1"/>
        <v>EQUAL</v>
      </c>
      <c r="O50" s="65"/>
      <c r="P50" s="38">
        <v>957</v>
      </c>
      <c r="Q50" s="74">
        <v>8991</v>
      </c>
      <c r="R50" s="74">
        <v>221729</v>
      </c>
      <c r="S50" s="74">
        <v>20550</v>
      </c>
      <c r="T50" s="74">
        <v>5484</v>
      </c>
      <c r="U50" s="74">
        <v>8565</v>
      </c>
      <c r="V50" s="74">
        <v>868</v>
      </c>
      <c r="W50" s="74">
        <v>1803</v>
      </c>
      <c r="X50" s="74">
        <v>0</v>
      </c>
      <c r="Y50" s="75" t="str">
        <f t="shared" si="2"/>
        <v>EQUAL</v>
      </c>
      <c r="Z50" s="65"/>
      <c r="AA50" s="38"/>
      <c r="AB50" s="75"/>
      <c r="AC50" s="66"/>
      <c r="AD50" s="83">
        <v>110</v>
      </c>
      <c r="AE50" s="84">
        <v>104</v>
      </c>
      <c r="AF50" s="84">
        <v>36</v>
      </c>
      <c r="AG50" s="84">
        <v>29</v>
      </c>
      <c r="AH50" s="84">
        <v>19</v>
      </c>
      <c r="AI50" s="84">
        <v>0</v>
      </c>
      <c r="AJ50" s="84">
        <v>164</v>
      </c>
      <c r="AK50" s="85">
        <v>152</v>
      </c>
      <c r="AL50" s="70"/>
      <c r="AM50" s="38" t="e">
        <v>#N/A</v>
      </c>
      <c r="AN50" s="74" t="e">
        <v>#N/A</v>
      </c>
      <c r="AO50" s="74" t="e">
        <v>#N/A</v>
      </c>
      <c r="AP50" s="74" t="e">
        <v>#N/A</v>
      </c>
      <c r="AQ50" s="74" t="e">
        <v>#N/A</v>
      </c>
      <c r="AR50" s="74" t="e">
        <v>#N/A</v>
      </c>
      <c r="AS50" s="86" t="e">
        <f t="shared" si="7"/>
        <v>#N/A</v>
      </c>
      <c r="AT50" s="66"/>
      <c r="AU50" s="38">
        <v>16574</v>
      </c>
      <c r="AV50" s="74">
        <v>5907</v>
      </c>
      <c r="AW50" s="74">
        <v>207</v>
      </c>
      <c r="AX50" s="74">
        <v>2989</v>
      </c>
      <c r="AY50" s="74">
        <v>22</v>
      </c>
      <c r="AZ50" s="74">
        <v>13369</v>
      </c>
      <c r="BA50" s="74">
        <v>19107</v>
      </c>
      <c r="BB50" s="75">
        <f t="shared" si="3"/>
        <v>-169</v>
      </c>
      <c r="BC50" s="65"/>
      <c r="BD50" s="38">
        <v>29</v>
      </c>
      <c r="BE50" s="74">
        <v>208</v>
      </c>
      <c r="BF50" s="74">
        <v>341</v>
      </c>
      <c r="BG50" s="74">
        <v>1992</v>
      </c>
      <c r="BH50" s="74">
        <v>4369</v>
      </c>
      <c r="BI50" s="74">
        <v>11803</v>
      </c>
      <c r="BJ50" s="74">
        <v>1</v>
      </c>
      <c r="BK50" s="74">
        <v>364</v>
      </c>
      <c r="BL50" s="74">
        <v>0</v>
      </c>
      <c r="BM50" s="75" t="str">
        <f t="shared" si="4"/>
        <v>EQUAL</v>
      </c>
      <c r="BN50" s="65"/>
      <c r="BO50" s="38"/>
      <c r="BP50" s="75"/>
      <c r="BQ50" s="66"/>
      <c r="BR50" s="87">
        <v>512.89045769999996</v>
      </c>
      <c r="BS50" s="88">
        <v>230</v>
      </c>
      <c r="BT50" s="88">
        <v>352.1208565</v>
      </c>
      <c r="BU50" s="88">
        <v>71</v>
      </c>
      <c r="BV50" s="88">
        <v>161.65402779999999</v>
      </c>
      <c r="BW50" s="89">
        <v>123</v>
      </c>
      <c r="BX50" s="66"/>
      <c r="BY50" s="38">
        <v>23985</v>
      </c>
      <c r="BZ50" s="74">
        <v>25461</v>
      </c>
      <c r="CA50" s="74">
        <v>32952</v>
      </c>
      <c r="CB50" s="74">
        <v>13199</v>
      </c>
      <c r="CC50" s="74">
        <v>14551</v>
      </c>
      <c r="CD50" s="74">
        <v>25054</v>
      </c>
      <c r="CE50" s="75">
        <f t="shared" si="8"/>
        <v>98091</v>
      </c>
      <c r="CG50" s="90"/>
    </row>
    <row r="51" spans="2:85">
      <c r="B51" s="80" t="str">
        <f t="shared" si="0"/>
        <v>2018-2019</v>
      </c>
      <c r="C51" s="81">
        <f t="shared" si="5"/>
        <v>43466</v>
      </c>
      <c r="D51" s="82" t="str">
        <f t="shared" si="6"/>
        <v>Q1 2019</v>
      </c>
      <c r="F51" s="38">
        <v>341301</v>
      </c>
      <c r="G51" s="74">
        <v>4136</v>
      </c>
      <c r="H51" s="74">
        <v>31241</v>
      </c>
      <c r="I51" s="74">
        <v>12</v>
      </c>
      <c r="J51" s="74">
        <v>15207</v>
      </c>
      <c r="K51" s="74">
        <v>290705</v>
      </c>
      <c r="L51" s="74">
        <v>5731</v>
      </c>
      <c r="M51" s="74">
        <v>284974</v>
      </c>
      <c r="N51" s="91" t="str">
        <f t="shared" si="1"/>
        <v>EQUAL</v>
      </c>
      <c r="O51" s="65"/>
      <c r="P51" s="38">
        <v>1193</v>
      </c>
      <c r="Q51" s="74">
        <v>9659</v>
      </c>
      <c r="R51" s="74">
        <v>235216</v>
      </c>
      <c r="S51" s="74">
        <v>21944</v>
      </c>
      <c r="T51" s="74">
        <v>5925</v>
      </c>
      <c r="U51" s="74">
        <v>8393</v>
      </c>
      <c r="V51" s="74">
        <v>838</v>
      </c>
      <c r="W51" s="74">
        <v>1806</v>
      </c>
      <c r="X51" s="74">
        <v>0</v>
      </c>
      <c r="Y51" s="75" t="str">
        <f t="shared" si="2"/>
        <v>EQUAL</v>
      </c>
      <c r="Z51" s="65"/>
      <c r="AA51" s="38"/>
      <c r="AB51" s="75"/>
      <c r="AC51" s="66"/>
      <c r="AD51" s="83">
        <v>112</v>
      </c>
      <c r="AE51" s="84">
        <v>113</v>
      </c>
      <c r="AF51" s="84">
        <v>37</v>
      </c>
      <c r="AG51" s="84">
        <v>30</v>
      </c>
      <c r="AH51" s="84">
        <v>19</v>
      </c>
      <c r="AI51" s="84">
        <v>0</v>
      </c>
      <c r="AJ51" s="84">
        <v>168</v>
      </c>
      <c r="AK51" s="85">
        <v>160</v>
      </c>
      <c r="AL51" s="70"/>
      <c r="AM51" s="38">
        <v>378264</v>
      </c>
      <c r="AN51" s="74">
        <v>378465</v>
      </c>
      <c r="AO51" s="74">
        <v>239069</v>
      </c>
      <c r="AP51" s="74">
        <v>77705</v>
      </c>
      <c r="AQ51" s="74">
        <v>78051</v>
      </c>
      <c r="AR51" s="74">
        <v>49525</v>
      </c>
      <c r="AS51" s="86" t="e">
        <f t="shared" si="7"/>
        <v>#N/A</v>
      </c>
      <c r="AT51" s="66"/>
      <c r="AU51" s="38">
        <v>16050</v>
      </c>
      <c r="AV51" s="74">
        <v>6198</v>
      </c>
      <c r="AW51" s="74">
        <v>186</v>
      </c>
      <c r="AX51" s="74">
        <v>2859</v>
      </c>
      <c r="AY51" s="74">
        <v>33</v>
      </c>
      <c r="AZ51" s="74">
        <v>12988</v>
      </c>
      <c r="BA51" s="74">
        <v>19009</v>
      </c>
      <c r="BB51" s="75">
        <f t="shared" si="3"/>
        <v>-177</v>
      </c>
      <c r="BC51" s="65"/>
      <c r="BD51" s="38">
        <v>32</v>
      </c>
      <c r="BE51" s="74">
        <v>249</v>
      </c>
      <c r="BF51" s="74">
        <v>355</v>
      </c>
      <c r="BG51" s="74">
        <v>1996</v>
      </c>
      <c r="BH51" s="74">
        <v>4521</v>
      </c>
      <c r="BI51" s="74">
        <v>11491</v>
      </c>
      <c r="BJ51" s="74">
        <v>0</v>
      </c>
      <c r="BK51" s="74">
        <v>365</v>
      </c>
      <c r="BL51" s="74">
        <v>0</v>
      </c>
      <c r="BM51" s="75" t="str">
        <f t="shared" si="4"/>
        <v>EQUAL</v>
      </c>
      <c r="BN51" s="65"/>
      <c r="BO51" s="38"/>
      <c r="BP51" s="75"/>
      <c r="BQ51" s="66"/>
      <c r="BR51" s="87">
        <v>490.78527489999999</v>
      </c>
      <c r="BS51" s="88">
        <v>231</v>
      </c>
      <c r="BT51" s="88">
        <v>327.02479419999997</v>
      </c>
      <c r="BU51" s="88">
        <v>69</v>
      </c>
      <c r="BV51" s="88">
        <v>164.5705025</v>
      </c>
      <c r="BW51" s="89">
        <v>126</v>
      </c>
      <c r="BX51" s="66"/>
      <c r="BY51" s="38">
        <v>25287</v>
      </c>
      <c r="BZ51" s="74">
        <v>25308</v>
      </c>
      <c r="CA51" s="74">
        <v>33013</v>
      </c>
      <c r="CB51" s="74">
        <v>14081</v>
      </c>
      <c r="CC51" s="74">
        <v>14202</v>
      </c>
      <c r="CD51" s="74">
        <v>25067</v>
      </c>
      <c r="CE51" s="75">
        <f t="shared" si="8"/>
        <v>98523</v>
      </c>
      <c r="CG51" s="90"/>
    </row>
    <row r="52" spans="2:85">
      <c r="B52" s="80" t="str">
        <f t="shared" si="0"/>
        <v>2019-2020</v>
      </c>
      <c r="C52" s="81">
        <f t="shared" si="5"/>
        <v>43556</v>
      </c>
      <c r="D52" s="82" t="str">
        <f t="shared" si="6"/>
        <v>Q2 2019</v>
      </c>
      <c r="F52" s="38">
        <v>339940</v>
      </c>
      <c r="G52" s="74">
        <v>3586</v>
      </c>
      <c r="H52" s="74">
        <v>34821</v>
      </c>
      <c r="I52" s="74">
        <v>9</v>
      </c>
      <c r="J52" s="74">
        <v>15414</v>
      </c>
      <c r="K52" s="74">
        <v>286110</v>
      </c>
      <c r="L52" s="74">
        <v>5730</v>
      </c>
      <c r="M52" s="74">
        <v>280380</v>
      </c>
      <c r="N52" s="91" t="str">
        <f t="shared" si="1"/>
        <v>EQUAL</v>
      </c>
      <c r="O52" s="65"/>
      <c r="P52" s="38">
        <v>1134</v>
      </c>
      <c r="Q52" s="74">
        <v>8889</v>
      </c>
      <c r="R52" s="74">
        <v>233697</v>
      </c>
      <c r="S52" s="74">
        <v>20315</v>
      </c>
      <c r="T52" s="74">
        <v>5493</v>
      </c>
      <c r="U52" s="74">
        <v>8151</v>
      </c>
      <c r="V52" s="74">
        <v>861</v>
      </c>
      <c r="W52" s="74">
        <v>1840</v>
      </c>
      <c r="X52" s="74">
        <v>0</v>
      </c>
      <c r="Y52" s="75" t="str">
        <f t="shared" si="2"/>
        <v>EQUAL</v>
      </c>
      <c r="Z52" s="65"/>
      <c r="AA52" s="38"/>
      <c r="AB52" s="75"/>
      <c r="AC52" s="66"/>
      <c r="AD52" s="83">
        <v>112</v>
      </c>
      <c r="AE52" s="84">
        <v>112</v>
      </c>
      <c r="AF52" s="84">
        <v>37</v>
      </c>
      <c r="AG52" s="84">
        <v>31</v>
      </c>
      <c r="AH52" s="84">
        <v>17</v>
      </c>
      <c r="AI52" s="84">
        <v>0</v>
      </c>
      <c r="AJ52" s="84">
        <v>166</v>
      </c>
      <c r="AK52" s="85">
        <v>159</v>
      </c>
      <c r="AL52" s="70"/>
      <c r="AM52" s="38">
        <v>374548</v>
      </c>
      <c r="AN52" s="74">
        <v>376881</v>
      </c>
      <c r="AO52" s="74">
        <v>236739</v>
      </c>
      <c r="AP52" s="74">
        <v>75766</v>
      </c>
      <c r="AQ52" s="74">
        <v>75183</v>
      </c>
      <c r="AR52" s="74">
        <v>50112</v>
      </c>
      <c r="AS52" s="86" t="e">
        <f t="shared" si="7"/>
        <v>#N/A</v>
      </c>
      <c r="AT52" s="66"/>
      <c r="AU52" s="38">
        <v>15439</v>
      </c>
      <c r="AV52" s="74">
        <v>6195</v>
      </c>
      <c r="AW52" s="74">
        <v>165</v>
      </c>
      <c r="AX52" s="74">
        <v>2663</v>
      </c>
      <c r="AY52" s="74">
        <v>29</v>
      </c>
      <c r="AZ52" s="74">
        <v>12594</v>
      </c>
      <c r="BA52" s="74">
        <v>18616</v>
      </c>
      <c r="BB52" s="75">
        <f t="shared" si="3"/>
        <v>-173</v>
      </c>
      <c r="BC52" s="65"/>
      <c r="BD52" s="38">
        <v>20</v>
      </c>
      <c r="BE52" s="74">
        <v>209</v>
      </c>
      <c r="BF52" s="74">
        <v>333</v>
      </c>
      <c r="BG52" s="74">
        <v>1931</v>
      </c>
      <c r="BH52" s="74">
        <v>4493</v>
      </c>
      <c r="BI52" s="74">
        <v>11254</v>
      </c>
      <c r="BJ52" s="74">
        <v>5</v>
      </c>
      <c r="BK52" s="74">
        <v>371</v>
      </c>
      <c r="BL52" s="74">
        <v>0</v>
      </c>
      <c r="BM52" s="75" t="str">
        <f t="shared" si="4"/>
        <v>EQUAL</v>
      </c>
      <c r="BN52" s="65"/>
      <c r="BO52" s="38"/>
      <c r="BP52" s="75"/>
      <c r="BQ52" s="66"/>
      <c r="BR52" s="87">
        <v>483.58424869999999</v>
      </c>
      <c r="BS52" s="88">
        <v>244</v>
      </c>
      <c r="BT52" s="88">
        <v>323.73364220000002</v>
      </c>
      <c r="BU52" s="88">
        <v>88</v>
      </c>
      <c r="BV52" s="88">
        <v>160.7230394</v>
      </c>
      <c r="BW52" s="89">
        <v>120</v>
      </c>
      <c r="BX52" s="66"/>
      <c r="BY52" s="38">
        <v>25356</v>
      </c>
      <c r="BZ52" s="74">
        <v>24179</v>
      </c>
      <c r="CA52" s="74">
        <v>34125</v>
      </c>
      <c r="CB52" s="74">
        <v>14468</v>
      </c>
      <c r="CC52" s="74">
        <v>13496</v>
      </c>
      <c r="CD52" s="74">
        <v>26077</v>
      </c>
      <c r="CE52" s="75">
        <f t="shared" si="8"/>
        <v>99530</v>
      </c>
      <c r="CG52" s="90"/>
    </row>
    <row r="53" spans="2:85">
      <c r="B53" s="80" t="str">
        <f t="shared" si="0"/>
        <v>2019-2020</v>
      </c>
      <c r="C53" s="81">
        <f t="shared" si="5"/>
        <v>43647</v>
      </c>
      <c r="D53" s="82" t="str">
        <f t="shared" si="6"/>
        <v>Q3 2019</v>
      </c>
      <c r="F53" s="38">
        <v>345281</v>
      </c>
      <c r="G53" s="74">
        <v>4187</v>
      </c>
      <c r="H53" s="74">
        <v>32382</v>
      </c>
      <c r="I53" s="74">
        <v>8</v>
      </c>
      <c r="J53" s="74">
        <v>15553</v>
      </c>
      <c r="K53" s="74">
        <v>293151</v>
      </c>
      <c r="L53" s="74">
        <v>5987</v>
      </c>
      <c r="M53" s="74">
        <v>287164</v>
      </c>
      <c r="N53" s="91" t="str">
        <f t="shared" si="1"/>
        <v>EQUAL</v>
      </c>
      <c r="O53" s="65"/>
      <c r="P53" s="38">
        <v>1155</v>
      </c>
      <c r="Q53" s="74">
        <v>9155</v>
      </c>
      <c r="R53" s="74">
        <v>240343</v>
      </c>
      <c r="S53" s="74">
        <v>19840</v>
      </c>
      <c r="T53" s="74">
        <v>5623</v>
      </c>
      <c r="U53" s="74">
        <v>8174</v>
      </c>
      <c r="V53" s="74">
        <v>856</v>
      </c>
      <c r="W53" s="74">
        <v>2018</v>
      </c>
      <c r="X53" s="74">
        <v>0</v>
      </c>
      <c r="Y53" s="75" t="str">
        <f t="shared" si="2"/>
        <v>EQUAL</v>
      </c>
      <c r="Z53" s="65"/>
      <c r="AA53" s="38"/>
      <c r="AB53" s="75"/>
      <c r="AC53" s="66"/>
      <c r="AD53" s="83">
        <v>116</v>
      </c>
      <c r="AE53" s="84">
        <v>115</v>
      </c>
      <c r="AF53" s="84">
        <v>35</v>
      </c>
      <c r="AG53" s="84">
        <v>30</v>
      </c>
      <c r="AH53" s="84">
        <v>19</v>
      </c>
      <c r="AI53" s="84">
        <v>0</v>
      </c>
      <c r="AJ53" s="84">
        <v>169</v>
      </c>
      <c r="AK53" s="85">
        <v>160</v>
      </c>
      <c r="AL53" s="70"/>
      <c r="AM53" s="38">
        <v>378867</v>
      </c>
      <c r="AN53" s="74">
        <v>383784</v>
      </c>
      <c r="AO53" s="74">
        <v>231767</v>
      </c>
      <c r="AP53" s="74">
        <v>73668</v>
      </c>
      <c r="AQ53" s="74">
        <v>75901</v>
      </c>
      <c r="AR53" s="74">
        <v>47835</v>
      </c>
      <c r="AS53" s="86" t="e">
        <f t="shared" si="7"/>
        <v>#N/A</v>
      </c>
      <c r="AT53" s="66"/>
      <c r="AU53" s="38">
        <v>15516</v>
      </c>
      <c r="AV53" s="74">
        <v>6435</v>
      </c>
      <c r="AW53" s="74">
        <v>177</v>
      </c>
      <c r="AX53" s="74">
        <v>2634</v>
      </c>
      <c r="AY53" s="74">
        <v>19</v>
      </c>
      <c r="AZ53" s="74">
        <v>12697</v>
      </c>
      <c r="BA53" s="74">
        <v>18966</v>
      </c>
      <c r="BB53" s="75">
        <f t="shared" si="3"/>
        <v>-166</v>
      </c>
      <c r="BC53" s="65"/>
      <c r="BD53" s="38">
        <v>25</v>
      </c>
      <c r="BE53" s="74">
        <v>253</v>
      </c>
      <c r="BF53" s="74">
        <v>306</v>
      </c>
      <c r="BG53" s="74">
        <v>1903</v>
      </c>
      <c r="BH53" s="74">
        <v>4687</v>
      </c>
      <c r="BI53" s="74">
        <v>11422</v>
      </c>
      <c r="BJ53" s="74">
        <v>4</v>
      </c>
      <c r="BK53" s="74">
        <v>366</v>
      </c>
      <c r="BL53" s="74">
        <v>0</v>
      </c>
      <c r="BM53" s="75" t="str">
        <f t="shared" si="4"/>
        <v>EQUAL</v>
      </c>
      <c r="BN53" s="65"/>
      <c r="BO53" s="38"/>
      <c r="BP53" s="75"/>
      <c r="BQ53" s="66"/>
      <c r="BR53" s="87">
        <v>487.92028950000002</v>
      </c>
      <c r="BS53" s="88">
        <v>252</v>
      </c>
      <c r="BT53" s="88">
        <v>335.38358199999999</v>
      </c>
      <c r="BU53" s="88">
        <v>95</v>
      </c>
      <c r="BV53" s="88">
        <v>153.39240570000001</v>
      </c>
      <c r="BW53" s="89">
        <v>112</v>
      </c>
      <c r="BX53" s="66"/>
      <c r="BY53" s="38">
        <v>26072</v>
      </c>
      <c r="BZ53" s="74">
        <v>24755</v>
      </c>
      <c r="CA53" s="74">
        <v>35310</v>
      </c>
      <c r="CB53" s="74">
        <v>14560</v>
      </c>
      <c r="CC53" s="74">
        <v>13688</v>
      </c>
      <c r="CD53" s="74">
        <v>27003</v>
      </c>
      <c r="CE53" s="75">
        <f t="shared" si="8"/>
        <v>100700</v>
      </c>
      <c r="CG53" s="90"/>
    </row>
    <row r="54" spans="2:85">
      <c r="B54" s="80" t="str">
        <f t="shared" si="0"/>
        <v>2019-2020</v>
      </c>
      <c r="C54" s="81">
        <f t="shared" si="5"/>
        <v>43739</v>
      </c>
      <c r="D54" s="82" t="str">
        <f t="shared" si="6"/>
        <v>Q4 2019</v>
      </c>
      <c r="F54" s="38">
        <v>324165</v>
      </c>
      <c r="G54" s="74">
        <v>4169</v>
      </c>
      <c r="H54" s="74">
        <v>29253</v>
      </c>
      <c r="I54" s="74">
        <v>6</v>
      </c>
      <c r="J54" s="74">
        <v>15728</v>
      </c>
      <c r="K54" s="74">
        <v>275009</v>
      </c>
      <c r="L54" s="74">
        <v>5765</v>
      </c>
      <c r="M54" s="74">
        <v>269244</v>
      </c>
      <c r="N54" s="91" t="str">
        <f t="shared" si="1"/>
        <v>EQUAL</v>
      </c>
      <c r="O54" s="65"/>
      <c r="P54" s="38">
        <v>970</v>
      </c>
      <c r="Q54" s="74">
        <v>8498</v>
      </c>
      <c r="R54" s="74">
        <v>226298</v>
      </c>
      <c r="S54" s="74">
        <v>17947</v>
      </c>
      <c r="T54" s="74">
        <v>5341</v>
      </c>
      <c r="U54" s="74">
        <v>7524</v>
      </c>
      <c r="V54" s="74">
        <v>773</v>
      </c>
      <c r="W54" s="74">
        <v>1893</v>
      </c>
      <c r="X54" s="74">
        <v>0</v>
      </c>
      <c r="Y54" s="75" t="str">
        <f t="shared" si="2"/>
        <v>EQUAL</v>
      </c>
      <c r="Z54" s="65"/>
      <c r="AA54" s="38"/>
      <c r="AB54" s="75"/>
      <c r="AC54" s="66"/>
      <c r="AD54" s="83">
        <v>119</v>
      </c>
      <c r="AE54" s="84">
        <v>119</v>
      </c>
      <c r="AF54" s="84">
        <v>36</v>
      </c>
      <c r="AG54" s="84">
        <v>31</v>
      </c>
      <c r="AH54" s="84">
        <v>18</v>
      </c>
      <c r="AI54" s="84">
        <v>0</v>
      </c>
      <c r="AJ54" s="84">
        <v>174</v>
      </c>
      <c r="AK54" s="85">
        <v>168</v>
      </c>
      <c r="AL54" s="70"/>
      <c r="AM54" s="38">
        <v>368891</v>
      </c>
      <c r="AN54" s="74">
        <v>360455</v>
      </c>
      <c r="AO54" s="74">
        <v>240197</v>
      </c>
      <c r="AP54" s="74">
        <v>73534</v>
      </c>
      <c r="AQ54" s="74">
        <v>71327</v>
      </c>
      <c r="AR54" s="74">
        <v>50045</v>
      </c>
      <c r="AS54" s="86">
        <f t="shared" si="7"/>
        <v>1500570</v>
      </c>
      <c r="AT54" s="66"/>
      <c r="AU54" s="38">
        <v>14675</v>
      </c>
      <c r="AV54" s="74">
        <v>6114</v>
      </c>
      <c r="AW54" s="74">
        <v>165</v>
      </c>
      <c r="AX54" s="74">
        <v>2571</v>
      </c>
      <c r="AY54" s="74">
        <v>26</v>
      </c>
      <c r="AZ54" s="74">
        <v>11937</v>
      </c>
      <c r="BA54" s="74">
        <v>17807</v>
      </c>
      <c r="BB54" s="75">
        <f t="shared" si="3"/>
        <v>-244</v>
      </c>
      <c r="BC54" s="65"/>
      <c r="BD54" s="38">
        <v>25</v>
      </c>
      <c r="BE54" s="74">
        <v>216</v>
      </c>
      <c r="BF54" s="74">
        <v>285</v>
      </c>
      <c r="BG54" s="74">
        <v>1808</v>
      </c>
      <c r="BH54" s="74">
        <v>4288</v>
      </c>
      <c r="BI54" s="74">
        <v>10806</v>
      </c>
      <c r="BJ54" s="74">
        <v>3</v>
      </c>
      <c r="BK54" s="74">
        <v>376</v>
      </c>
      <c r="BL54" s="74">
        <v>0</v>
      </c>
      <c r="BM54" s="75" t="str">
        <f t="shared" si="4"/>
        <v>EQUAL</v>
      </c>
      <c r="BN54" s="65"/>
      <c r="BO54" s="38"/>
      <c r="BP54" s="75"/>
      <c r="BQ54" s="66"/>
      <c r="BR54" s="87">
        <v>481.40566819999998</v>
      </c>
      <c r="BS54" s="88">
        <v>253</v>
      </c>
      <c r="BT54" s="88">
        <v>333.65417339999999</v>
      </c>
      <c r="BU54" s="88">
        <v>100</v>
      </c>
      <c r="BV54" s="88">
        <v>148.6461037</v>
      </c>
      <c r="BW54" s="89">
        <v>112</v>
      </c>
      <c r="BX54" s="66"/>
      <c r="BY54" s="38">
        <v>25679</v>
      </c>
      <c r="BZ54" s="74">
        <v>23132</v>
      </c>
      <c r="CA54" s="74">
        <v>38016</v>
      </c>
      <c r="CB54" s="74">
        <v>14649</v>
      </c>
      <c r="CC54" s="74">
        <v>12824</v>
      </c>
      <c r="CD54" s="74">
        <v>29055</v>
      </c>
      <c r="CE54" s="75">
        <f t="shared" si="8"/>
        <v>102394</v>
      </c>
      <c r="CG54" s="90"/>
    </row>
    <row r="55" spans="2:85">
      <c r="B55" s="80" t="str">
        <f t="shared" si="0"/>
        <v>2019-2020</v>
      </c>
      <c r="C55" s="81">
        <f t="shared" si="5"/>
        <v>43831</v>
      </c>
      <c r="D55" s="82" t="str">
        <f t="shared" si="6"/>
        <v>Q1 2020</v>
      </c>
      <c r="F55" s="38">
        <v>309724</v>
      </c>
      <c r="G55" s="74">
        <v>4382</v>
      </c>
      <c r="H55" s="74">
        <v>27708</v>
      </c>
      <c r="I55" s="74">
        <v>2</v>
      </c>
      <c r="J55" s="74">
        <v>15812</v>
      </c>
      <c r="K55" s="74">
        <v>261820</v>
      </c>
      <c r="L55" s="74">
        <v>5836</v>
      </c>
      <c r="M55" s="74">
        <v>255984</v>
      </c>
      <c r="N55" s="91" t="str">
        <f t="shared" si="1"/>
        <v>EQUAL</v>
      </c>
      <c r="O55" s="65"/>
      <c r="P55" s="38">
        <v>714</v>
      </c>
      <c r="Q55" s="74">
        <v>8116</v>
      </c>
      <c r="R55" s="74">
        <v>213883</v>
      </c>
      <c r="S55" s="74">
        <v>17960</v>
      </c>
      <c r="T55" s="74">
        <v>5236</v>
      </c>
      <c r="U55" s="74">
        <v>7571</v>
      </c>
      <c r="V55" s="74">
        <v>780</v>
      </c>
      <c r="W55" s="74">
        <v>1724</v>
      </c>
      <c r="X55" s="74">
        <v>0</v>
      </c>
      <c r="Y55" s="75" t="str">
        <f t="shared" si="2"/>
        <v>EQUAL</v>
      </c>
      <c r="Z55" s="65"/>
      <c r="AA55" s="38"/>
      <c r="AB55" s="75"/>
      <c r="AC55" s="66"/>
      <c r="AD55" s="83">
        <v>123.176058331928</v>
      </c>
      <c r="AE55" s="84">
        <v>126</v>
      </c>
      <c r="AF55" s="84">
        <v>38.4313495939098</v>
      </c>
      <c r="AG55" s="84">
        <v>33</v>
      </c>
      <c r="AH55" s="84">
        <v>18.718940379653802</v>
      </c>
      <c r="AI55" s="84">
        <v>0</v>
      </c>
      <c r="AJ55" s="84">
        <v>180.32634830549199</v>
      </c>
      <c r="AK55" s="85">
        <v>175</v>
      </c>
      <c r="AL55" s="70"/>
      <c r="AM55" s="38">
        <v>372781</v>
      </c>
      <c r="AN55" s="74">
        <v>345417</v>
      </c>
      <c r="AO55" s="74">
        <v>267544</v>
      </c>
      <c r="AP55" s="74">
        <v>75498</v>
      </c>
      <c r="AQ55" s="74">
        <v>71301</v>
      </c>
      <c r="AR55" s="74">
        <v>54240</v>
      </c>
      <c r="AS55" s="86">
        <f t="shared" si="7"/>
        <v>1495087</v>
      </c>
      <c r="AT55" s="66"/>
      <c r="AU55" s="38">
        <v>14129</v>
      </c>
      <c r="AV55" s="74">
        <v>6051</v>
      </c>
      <c r="AW55" s="74">
        <v>187</v>
      </c>
      <c r="AX55" s="74">
        <v>2289</v>
      </c>
      <c r="AY55" s="74">
        <v>25</v>
      </c>
      <c r="AZ55" s="74">
        <v>11639</v>
      </c>
      <c r="BA55" s="74">
        <v>17513</v>
      </c>
      <c r="BB55" s="75">
        <f t="shared" si="3"/>
        <v>-177</v>
      </c>
      <c r="BC55" s="65"/>
      <c r="BD55" s="38">
        <v>24</v>
      </c>
      <c r="BE55" s="74">
        <v>218</v>
      </c>
      <c r="BF55" s="74">
        <v>327</v>
      </c>
      <c r="BG55" s="74">
        <v>1771</v>
      </c>
      <c r="BH55" s="74">
        <v>4490</v>
      </c>
      <c r="BI55" s="74">
        <v>10325</v>
      </c>
      <c r="BJ55" s="74">
        <v>4</v>
      </c>
      <c r="BK55" s="74">
        <v>354</v>
      </c>
      <c r="BL55" s="74">
        <v>0</v>
      </c>
      <c r="BM55" s="75" t="str">
        <f t="shared" si="4"/>
        <v>EQUAL</v>
      </c>
      <c r="BN55" s="65"/>
      <c r="BO55" s="38"/>
      <c r="BP55" s="75"/>
      <c r="BQ55" s="66"/>
      <c r="BR55" s="87">
        <v>482.85427270000002</v>
      </c>
      <c r="BS55" s="88">
        <v>256</v>
      </c>
      <c r="BT55" s="88">
        <v>327.29903439999998</v>
      </c>
      <c r="BU55" s="88">
        <v>102</v>
      </c>
      <c r="BV55" s="88">
        <v>156.55056590000001</v>
      </c>
      <c r="BW55" s="89">
        <v>114</v>
      </c>
      <c r="BX55" s="66"/>
      <c r="BY55" s="38">
        <v>25538</v>
      </c>
      <c r="BZ55" s="74">
        <v>22809</v>
      </c>
      <c r="CA55" s="74">
        <v>40862</v>
      </c>
      <c r="CB55" s="74">
        <v>14618</v>
      </c>
      <c r="CC55" s="74">
        <v>12407</v>
      </c>
      <c r="CD55" s="74">
        <v>31427</v>
      </c>
      <c r="CE55" s="75">
        <f t="shared" si="8"/>
        <v>102645</v>
      </c>
      <c r="CG55" s="90"/>
    </row>
    <row r="56" spans="2:85">
      <c r="B56" s="80" t="str">
        <f t="shared" si="0"/>
        <v>2020-2021</v>
      </c>
      <c r="C56" s="81">
        <f t="shared" si="5"/>
        <v>43922</v>
      </c>
      <c r="D56" s="82" t="str">
        <f t="shared" si="6"/>
        <v>Q2 2020</v>
      </c>
      <c r="F56" s="38">
        <v>126022</v>
      </c>
      <c r="G56" s="74">
        <v>3861</v>
      </c>
      <c r="H56" s="74">
        <v>7131</v>
      </c>
      <c r="I56" s="74">
        <v>3</v>
      </c>
      <c r="J56" s="74">
        <v>9646</v>
      </c>
      <c r="K56" s="74">
        <v>105381</v>
      </c>
      <c r="L56" s="74">
        <v>2940</v>
      </c>
      <c r="M56" s="74">
        <v>102441</v>
      </c>
      <c r="N56" s="91" t="str">
        <f t="shared" si="1"/>
        <v>EQUAL</v>
      </c>
      <c r="O56" s="65"/>
      <c r="P56" s="38">
        <v>121</v>
      </c>
      <c r="Q56" s="74">
        <v>1641</v>
      </c>
      <c r="R56" s="74">
        <v>87832</v>
      </c>
      <c r="S56" s="74">
        <v>4185</v>
      </c>
      <c r="T56" s="74">
        <v>2812</v>
      </c>
      <c r="U56" s="74">
        <v>4970</v>
      </c>
      <c r="V56" s="74">
        <v>181</v>
      </c>
      <c r="W56" s="74">
        <v>699</v>
      </c>
      <c r="X56" s="74">
        <v>0</v>
      </c>
      <c r="Y56" s="75" t="str">
        <f t="shared" si="2"/>
        <v>EQUAL</v>
      </c>
      <c r="Z56" s="65"/>
      <c r="AA56" s="38"/>
      <c r="AB56" s="75"/>
      <c r="AC56" s="66"/>
      <c r="AD56" s="83">
        <v>112.83961008455999</v>
      </c>
      <c r="AE56" s="84">
        <v>123</v>
      </c>
      <c r="AF56" s="84">
        <v>48.280919198246202</v>
      </c>
      <c r="AG56" s="84">
        <v>39</v>
      </c>
      <c r="AH56" s="84">
        <v>26.214899780770399</v>
      </c>
      <c r="AI56" s="84">
        <v>0</v>
      </c>
      <c r="AJ56" s="84">
        <v>187.33542906357701</v>
      </c>
      <c r="AK56" s="85">
        <v>196</v>
      </c>
      <c r="AL56" s="70"/>
      <c r="AM56" s="38">
        <v>236300</v>
      </c>
      <c r="AN56" s="74">
        <v>141534</v>
      </c>
      <c r="AO56" s="74">
        <v>362309</v>
      </c>
      <c r="AP56" s="74">
        <v>75095</v>
      </c>
      <c r="AQ56" s="74">
        <v>33974</v>
      </c>
      <c r="AR56" s="74">
        <v>95361</v>
      </c>
      <c r="AS56" s="86">
        <f t="shared" si="7"/>
        <v>1356839</v>
      </c>
      <c r="AT56" s="66"/>
      <c r="AU56" s="38">
        <v>7993</v>
      </c>
      <c r="AV56" s="74">
        <v>3583</v>
      </c>
      <c r="AW56" s="74">
        <v>150</v>
      </c>
      <c r="AX56" s="74">
        <v>1182</v>
      </c>
      <c r="AY56" s="74">
        <v>6</v>
      </c>
      <c r="AZ56" s="74">
        <v>6666</v>
      </c>
      <c r="BA56" s="74">
        <v>10118</v>
      </c>
      <c r="BB56" s="75">
        <f t="shared" si="3"/>
        <v>-131</v>
      </c>
      <c r="BC56" s="65"/>
      <c r="BD56" s="38">
        <v>12</v>
      </c>
      <c r="BE56" s="74">
        <v>94</v>
      </c>
      <c r="BF56" s="74">
        <v>110</v>
      </c>
      <c r="BG56" s="74">
        <v>845</v>
      </c>
      <c r="BH56" s="74">
        <v>2299</v>
      </c>
      <c r="BI56" s="74">
        <v>6536</v>
      </c>
      <c r="BJ56" s="74">
        <v>2</v>
      </c>
      <c r="BK56" s="74">
        <v>220</v>
      </c>
      <c r="BL56" s="74">
        <v>0</v>
      </c>
      <c r="BM56" s="75" t="str">
        <f t="shared" si="4"/>
        <v>EQUAL</v>
      </c>
      <c r="BN56" s="65"/>
      <c r="BO56" s="38"/>
      <c r="BP56" s="75"/>
      <c r="BQ56" s="66"/>
      <c r="BR56" s="87">
        <v>470.85303019999998</v>
      </c>
      <c r="BS56" s="88">
        <v>253</v>
      </c>
      <c r="BT56" s="88">
        <v>318.23349439999998</v>
      </c>
      <c r="BU56" s="88">
        <v>100</v>
      </c>
      <c r="BV56" s="88">
        <v>153.42736500000001</v>
      </c>
      <c r="BW56" s="89">
        <v>111</v>
      </c>
      <c r="BX56" s="66"/>
      <c r="BY56" s="38">
        <v>14001</v>
      </c>
      <c r="BZ56" s="74">
        <v>12042</v>
      </c>
      <c r="CA56" s="74">
        <v>43052</v>
      </c>
      <c r="CB56" s="74">
        <v>9383</v>
      </c>
      <c r="CC56" s="74">
        <v>7171</v>
      </c>
      <c r="CD56" s="74">
        <v>33826</v>
      </c>
      <c r="CE56" s="75">
        <f t="shared" si="8"/>
        <v>91290</v>
      </c>
      <c r="CG56" s="90"/>
    </row>
    <row r="57" spans="2:85">
      <c r="B57" s="80" t="str">
        <f t="shared" si="0"/>
        <v>2020-2021</v>
      </c>
      <c r="C57" s="81">
        <f t="shared" si="5"/>
        <v>44013</v>
      </c>
      <c r="D57" s="82" t="str">
        <f t="shared" si="6"/>
        <v>Q3 2020</v>
      </c>
      <c r="F57" s="38">
        <v>244045</v>
      </c>
      <c r="G57" s="74">
        <v>4651</v>
      </c>
      <c r="H57" s="74">
        <v>19285</v>
      </c>
      <c r="I57" s="74">
        <v>12</v>
      </c>
      <c r="J57" s="74">
        <v>19247</v>
      </c>
      <c r="K57" s="74">
        <v>200850</v>
      </c>
      <c r="L57" s="74">
        <v>6464</v>
      </c>
      <c r="M57" s="74">
        <v>194386</v>
      </c>
      <c r="N57" s="91" t="str">
        <f t="shared" si="1"/>
        <v>EQUAL</v>
      </c>
      <c r="O57" s="65"/>
      <c r="P57" s="38">
        <v>430</v>
      </c>
      <c r="Q57" s="74">
        <v>7082</v>
      </c>
      <c r="R57" s="74">
        <v>156956</v>
      </c>
      <c r="S57" s="74">
        <v>16196</v>
      </c>
      <c r="T57" s="74">
        <v>5444</v>
      </c>
      <c r="U57" s="74">
        <v>6300</v>
      </c>
      <c r="V57" s="74">
        <v>731</v>
      </c>
      <c r="W57" s="74">
        <v>1247</v>
      </c>
      <c r="X57" s="74">
        <v>0</v>
      </c>
      <c r="Y57" s="75" t="str">
        <f t="shared" si="2"/>
        <v>EQUAL</v>
      </c>
      <c r="Z57" s="65"/>
      <c r="AA57" s="38"/>
      <c r="AB57" s="75"/>
      <c r="AC57" s="66"/>
      <c r="AD57" s="83">
        <v>114.199082670339</v>
      </c>
      <c r="AE57" s="84">
        <v>121</v>
      </c>
      <c r="AF57" s="84">
        <v>53.710368940316201</v>
      </c>
      <c r="AG57" s="84">
        <v>36</v>
      </c>
      <c r="AH57" s="84">
        <v>43.350450262123502</v>
      </c>
      <c r="AI57" s="84">
        <v>0</v>
      </c>
      <c r="AJ57" s="84">
        <v>211.25990187277901</v>
      </c>
      <c r="AK57" s="85">
        <v>200</v>
      </c>
      <c r="AL57" s="70"/>
      <c r="AM57" s="38">
        <v>262742</v>
      </c>
      <c r="AN57" s="74">
        <v>276724</v>
      </c>
      <c r="AO57" s="74">
        <v>348345</v>
      </c>
      <c r="AP57" s="74">
        <v>71124</v>
      </c>
      <c r="AQ57" s="74">
        <v>77361</v>
      </c>
      <c r="AR57" s="74">
        <v>89131</v>
      </c>
      <c r="AS57" s="86">
        <f t="shared" si="7"/>
        <v>1240714</v>
      </c>
      <c r="AT57" s="66"/>
      <c r="AU57" s="38">
        <v>12421</v>
      </c>
      <c r="AV57" s="74">
        <v>6082</v>
      </c>
      <c r="AW57" s="74">
        <v>208</v>
      </c>
      <c r="AX57" s="74">
        <v>1798</v>
      </c>
      <c r="AY57" s="74">
        <v>35</v>
      </c>
      <c r="AZ57" s="74">
        <v>10389</v>
      </c>
      <c r="BA57" s="74">
        <v>16323</v>
      </c>
      <c r="BB57" s="75">
        <f t="shared" si="3"/>
        <v>-148</v>
      </c>
      <c r="BC57" s="65"/>
      <c r="BD57" s="38">
        <v>18</v>
      </c>
      <c r="BE57" s="74">
        <v>227</v>
      </c>
      <c r="BF57" s="74">
        <v>236</v>
      </c>
      <c r="BG57" s="74">
        <v>1710</v>
      </c>
      <c r="BH57" s="74">
        <v>4610</v>
      </c>
      <c r="BI57" s="74">
        <v>9201</v>
      </c>
      <c r="BJ57" s="74">
        <v>3</v>
      </c>
      <c r="BK57" s="74">
        <v>318</v>
      </c>
      <c r="BL57" s="74">
        <v>0</v>
      </c>
      <c r="BM57" s="75" t="str">
        <f t="shared" si="4"/>
        <v>EQUAL</v>
      </c>
      <c r="BN57" s="65"/>
      <c r="BO57" s="38"/>
      <c r="BP57" s="75"/>
      <c r="BQ57" s="66"/>
      <c r="BR57" s="87">
        <v>363.43542300000001</v>
      </c>
      <c r="BS57" s="88">
        <v>212</v>
      </c>
      <c r="BT57" s="88">
        <v>210.88824450000001</v>
      </c>
      <c r="BU57" s="88">
        <v>35</v>
      </c>
      <c r="BV57" s="88">
        <v>153.1625702</v>
      </c>
      <c r="BW57" s="89">
        <v>114</v>
      </c>
      <c r="BX57" s="66"/>
      <c r="BY57" s="38">
        <v>28231</v>
      </c>
      <c r="BZ57" s="74">
        <v>19918</v>
      </c>
      <c r="CA57" s="74">
        <v>51220</v>
      </c>
      <c r="CB57" s="74">
        <v>18200</v>
      </c>
      <c r="CC57" s="74">
        <v>11092</v>
      </c>
      <c r="CD57" s="74">
        <v>40954</v>
      </c>
      <c r="CE57" s="75">
        <f t="shared" si="8"/>
        <v>93449</v>
      </c>
      <c r="CG57" s="90"/>
    </row>
    <row r="58" spans="2:85">
      <c r="B58" s="80" t="str">
        <f t="shared" si="0"/>
        <v>2020-2021</v>
      </c>
      <c r="C58" s="81">
        <f t="shared" si="5"/>
        <v>44105</v>
      </c>
      <c r="D58" s="82" t="str">
        <f t="shared" si="6"/>
        <v>Q4 2020</v>
      </c>
      <c r="F58" s="38">
        <v>256187</v>
      </c>
      <c r="G58" s="74">
        <v>4823</v>
      </c>
      <c r="H58" s="74">
        <v>20517</v>
      </c>
      <c r="I58" s="74">
        <v>11</v>
      </c>
      <c r="J58" s="74">
        <v>18124</v>
      </c>
      <c r="K58" s="74">
        <v>212712</v>
      </c>
      <c r="L58" s="74">
        <v>6337</v>
      </c>
      <c r="M58" s="74">
        <v>206375</v>
      </c>
      <c r="N58" s="91" t="str">
        <f t="shared" si="1"/>
        <v>EQUAL</v>
      </c>
      <c r="O58" s="65"/>
      <c r="P58" s="38">
        <v>570</v>
      </c>
      <c r="Q58" s="74">
        <v>7804</v>
      </c>
      <c r="R58" s="74">
        <v>165486</v>
      </c>
      <c r="S58" s="74">
        <v>17670</v>
      </c>
      <c r="T58" s="74">
        <v>6209</v>
      </c>
      <c r="U58" s="74">
        <v>6246</v>
      </c>
      <c r="V58" s="74">
        <v>765</v>
      </c>
      <c r="W58" s="74">
        <v>1625</v>
      </c>
      <c r="X58" s="74">
        <v>0</v>
      </c>
      <c r="Y58" s="75" t="str">
        <f t="shared" si="2"/>
        <v>EQUAL</v>
      </c>
      <c r="Z58" s="65"/>
      <c r="AA58" s="38"/>
      <c r="AB58" s="75"/>
      <c r="AC58" s="66"/>
      <c r="AD58" s="83">
        <v>117.494167349292</v>
      </c>
      <c r="AE58" s="84">
        <v>119</v>
      </c>
      <c r="AF58" s="84">
        <v>53.991706107217603</v>
      </c>
      <c r="AG58" s="84">
        <v>39</v>
      </c>
      <c r="AH58" s="84">
        <v>50.030460240890697</v>
      </c>
      <c r="AI58" s="84">
        <v>0</v>
      </c>
      <c r="AJ58" s="84">
        <v>221.5163336974</v>
      </c>
      <c r="AK58" s="85">
        <v>200</v>
      </c>
      <c r="AL58" s="70"/>
      <c r="AM58" s="38">
        <v>263206</v>
      </c>
      <c r="AN58" s="74">
        <v>292902</v>
      </c>
      <c r="AO58" s="74">
        <v>318662</v>
      </c>
      <c r="AP58" s="74">
        <v>69409</v>
      </c>
      <c r="AQ58" s="74">
        <v>79296</v>
      </c>
      <c r="AR58" s="74">
        <v>79260</v>
      </c>
      <c r="AS58" s="86">
        <f t="shared" si="7"/>
        <v>1135029</v>
      </c>
      <c r="AT58" s="66"/>
      <c r="AU58" s="38">
        <v>13876</v>
      </c>
      <c r="AV58" s="74">
        <v>6460</v>
      </c>
      <c r="AW58" s="74">
        <v>225</v>
      </c>
      <c r="AX58" s="74">
        <v>2280</v>
      </c>
      <c r="AY58" s="74">
        <v>32</v>
      </c>
      <c r="AZ58" s="74">
        <v>11353</v>
      </c>
      <c r="BA58" s="74">
        <v>17603</v>
      </c>
      <c r="BB58" s="75">
        <f t="shared" si="3"/>
        <v>-210</v>
      </c>
      <c r="BC58" s="65"/>
      <c r="BD58" s="38">
        <v>25</v>
      </c>
      <c r="BE58" s="74">
        <v>241</v>
      </c>
      <c r="BF58" s="74">
        <v>256</v>
      </c>
      <c r="BG58" s="74">
        <v>1909</v>
      </c>
      <c r="BH58" s="74">
        <v>4997</v>
      </c>
      <c r="BI58" s="74">
        <v>9798</v>
      </c>
      <c r="BJ58" s="74">
        <v>6</v>
      </c>
      <c r="BK58" s="74">
        <v>371</v>
      </c>
      <c r="BL58" s="74">
        <v>0</v>
      </c>
      <c r="BM58" s="75" t="str">
        <f t="shared" si="4"/>
        <v>EQUAL</v>
      </c>
      <c r="BN58" s="65"/>
      <c r="BO58" s="38"/>
      <c r="BP58" s="75"/>
      <c r="BQ58" s="66"/>
      <c r="BR58" s="87">
        <v>428.89125419999999</v>
      </c>
      <c r="BS58" s="88">
        <v>282</v>
      </c>
      <c r="BT58" s="88">
        <v>255.1720895</v>
      </c>
      <c r="BU58" s="88">
        <v>88</v>
      </c>
      <c r="BV58" s="88">
        <v>174.3984078</v>
      </c>
      <c r="BW58" s="89">
        <v>142</v>
      </c>
      <c r="BX58" s="66"/>
      <c r="BY58" s="38">
        <v>27672</v>
      </c>
      <c r="BZ58" s="74">
        <v>21798</v>
      </c>
      <c r="CA58" s="74">
        <v>56954</v>
      </c>
      <c r="CB58" s="74">
        <v>16996</v>
      </c>
      <c r="CC58" s="74">
        <v>12398</v>
      </c>
      <c r="CD58" s="74">
        <v>45565</v>
      </c>
      <c r="CE58" s="75">
        <f t="shared" si="8"/>
        <v>95442</v>
      </c>
      <c r="CG58" s="90"/>
    </row>
    <row r="59" spans="2:85">
      <c r="B59" s="80" t="str">
        <f t="shared" si="0"/>
        <v>2020-2021</v>
      </c>
      <c r="C59" s="81">
        <f t="shared" si="5"/>
        <v>44197</v>
      </c>
      <c r="D59" s="82" t="str">
        <f t="shared" si="6"/>
        <v>Q1 2021</v>
      </c>
      <c r="F59" s="38">
        <v>252027</v>
      </c>
      <c r="G59" s="74">
        <v>5380</v>
      </c>
      <c r="H59" s="74">
        <v>20020</v>
      </c>
      <c r="I59" s="74">
        <v>12</v>
      </c>
      <c r="J59" s="74">
        <v>16980</v>
      </c>
      <c r="K59" s="74">
        <v>209635</v>
      </c>
      <c r="L59" s="74">
        <v>6000</v>
      </c>
      <c r="M59" s="74">
        <v>203635</v>
      </c>
      <c r="N59" s="91" t="str">
        <f t="shared" si="1"/>
        <v>EQUAL</v>
      </c>
      <c r="O59" s="65"/>
      <c r="P59" s="38">
        <v>549</v>
      </c>
      <c r="Q59" s="74">
        <v>6605</v>
      </c>
      <c r="R59" s="74">
        <v>166331</v>
      </c>
      <c r="S59" s="74">
        <v>16430</v>
      </c>
      <c r="T59" s="74">
        <v>5735</v>
      </c>
      <c r="U59" s="74">
        <v>5613</v>
      </c>
      <c r="V59" s="74">
        <v>782</v>
      </c>
      <c r="W59" s="74">
        <v>1590</v>
      </c>
      <c r="X59" s="74">
        <v>0</v>
      </c>
      <c r="Y59" s="75" t="str">
        <f t="shared" si="2"/>
        <v>EQUAL</v>
      </c>
      <c r="Z59" s="65"/>
      <c r="AA59" s="38"/>
      <c r="AB59" s="75"/>
      <c r="AC59" s="66"/>
      <c r="AD59" s="83">
        <v>123.56994954536</v>
      </c>
      <c r="AE59" s="84">
        <v>124</v>
      </c>
      <c r="AF59" s="84">
        <v>52.369093891035199</v>
      </c>
      <c r="AG59" s="84">
        <v>38</v>
      </c>
      <c r="AH59" s="84">
        <v>48.955291474379301</v>
      </c>
      <c r="AI59" s="84">
        <v>0</v>
      </c>
      <c r="AJ59" s="84">
        <v>224.894334910775</v>
      </c>
      <c r="AK59" s="85">
        <v>201</v>
      </c>
      <c r="AL59" s="70"/>
      <c r="AM59" s="38">
        <v>294137</v>
      </c>
      <c r="AN59" s="74">
        <v>286979</v>
      </c>
      <c r="AO59" s="74">
        <v>325840</v>
      </c>
      <c r="AP59" s="74">
        <v>66111</v>
      </c>
      <c r="AQ59" s="74">
        <v>73266</v>
      </c>
      <c r="AR59" s="74">
        <v>72112</v>
      </c>
      <c r="AS59" s="86">
        <f t="shared" si="7"/>
        <v>1056385</v>
      </c>
      <c r="AT59" s="66"/>
      <c r="AU59" s="38">
        <v>14852</v>
      </c>
      <c r="AV59" s="74">
        <v>6659</v>
      </c>
      <c r="AW59" s="74">
        <v>311</v>
      </c>
      <c r="AX59" s="74">
        <v>2624</v>
      </c>
      <c r="AY59" s="74">
        <v>30</v>
      </c>
      <c r="AZ59" s="74">
        <v>11925</v>
      </c>
      <c r="BA59" s="74">
        <v>18375</v>
      </c>
      <c r="BB59" s="75">
        <f t="shared" si="3"/>
        <v>-209</v>
      </c>
      <c r="BC59" s="65"/>
      <c r="BD59" s="38">
        <v>28</v>
      </c>
      <c r="BE59" s="74">
        <v>287</v>
      </c>
      <c r="BF59" s="74">
        <v>292</v>
      </c>
      <c r="BG59" s="74">
        <v>1866</v>
      </c>
      <c r="BH59" s="74">
        <v>5233</v>
      </c>
      <c r="BI59" s="74">
        <v>10328</v>
      </c>
      <c r="BJ59" s="74">
        <v>2</v>
      </c>
      <c r="BK59" s="74">
        <v>339</v>
      </c>
      <c r="BL59" s="74">
        <v>0</v>
      </c>
      <c r="BM59" s="75" t="str">
        <f t="shared" si="4"/>
        <v>EQUAL</v>
      </c>
      <c r="BN59" s="65"/>
      <c r="BO59" s="38"/>
      <c r="BP59" s="75"/>
      <c r="BQ59" s="66"/>
      <c r="BR59" s="87">
        <v>491.47534910000002</v>
      </c>
      <c r="BS59" s="88">
        <v>318</v>
      </c>
      <c r="BT59" s="88">
        <v>309.48820360000002</v>
      </c>
      <c r="BU59" s="88">
        <v>118</v>
      </c>
      <c r="BV59" s="88">
        <v>182.63018410000001</v>
      </c>
      <c r="BW59" s="89">
        <v>137</v>
      </c>
      <c r="BX59" s="66"/>
      <c r="BY59" s="38">
        <v>25884</v>
      </c>
      <c r="BZ59" s="74">
        <v>23074</v>
      </c>
      <c r="CA59" s="74">
        <v>59719</v>
      </c>
      <c r="CB59" s="74">
        <v>15753</v>
      </c>
      <c r="CC59" s="74">
        <v>13269</v>
      </c>
      <c r="CD59" s="74">
        <v>48138</v>
      </c>
      <c r="CE59" s="75">
        <f t="shared" si="8"/>
        <v>95788</v>
      </c>
      <c r="CG59" s="90"/>
    </row>
    <row r="60" spans="2:85">
      <c r="B60" s="80" t="str">
        <f t="shared" si="0"/>
        <v>2021-2022</v>
      </c>
      <c r="C60" s="81">
        <f t="shared" si="5"/>
        <v>44287</v>
      </c>
      <c r="D60" s="82" t="str">
        <f t="shared" si="6"/>
        <v>Q2 2021</v>
      </c>
      <c r="F60" s="38">
        <v>283465</v>
      </c>
      <c r="G60" s="74">
        <v>5093</v>
      </c>
      <c r="H60" s="74">
        <v>21900</v>
      </c>
      <c r="I60" s="74">
        <v>12</v>
      </c>
      <c r="J60" s="74">
        <v>15696</v>
      </c>
      <c r="K60" s="74">
        <v>240764</v>
      </c>
      <c r="L60" s="74">
        <v>5995</v>
      </c>
      <c r="M60" s="74">
        <v>234769</v>
      </c>
      <c r="N60" s="91" t="str">
        <f t="shared" si="1"/>
        <v>EQUAL</v>
      </c>
      <c r="O60" s="65"/>
      <c r="P60" s="38">
        <v>636</v>
      </c>
      <c r="Q60" s="74">
        <v>6694</v>
      </c>
      <c r="R60" s="74">
        <v>197244</v>
      </c>
      <c r="S60" s="74">
        <v>16439</v>
      </c>
      <c r="T60" s="74">
        <v>5785</v>
      </c>
      <c r="U60" s="74">
        <v>5675</v>
      </c>
      <c r="V60" s="74">
        <v>746</v>
      </c>
      <c r="W60" s="74">
        <v>1550</v>
      </c>
      <c r="X60" s="74">
        <v>0</v>
      </c>
      <c r="Y60" s="75" t="str">
        <f t="shared" si="2"/>
        <v>EQUAL</v>
      </c>
      <c r="Z60" s="65"/>
      <c r="AA60" s="38"/>
      <c r="AB60" s="75"/>
      <c r="AC60" s="66"/>
      <c r="AD60" s="83">
        <v>130.46846160241699</v>
      </c>
      <c r="AE60" s="84">
        <v>131</v>
      </c>
      <c r="AF60" s="84">
        <v>52.9280374414544</v>
      </c>
      <c r="AG60" s="84">
        <v>38</v>
      </c>
      <c r="AH60" s="84">
        <v>43.595824210847198</v>
      </c>
      <c r="AI60" s="84">
        <v>0</v>
      </c>
      <c r="AJ60" s="84">
        <v>226.992323254718</v>
      </c>
      <c r="AK60" s="85">
        <v>200</v>
      </c>
      <c r="AL60" s="70"/>
      <c r="AM60" s="38">
        <v>283906</v>
      </c>
      <c r="AN60" s="74">
        <v>316554</v>
      </c>
      <c r="AO60" s="74">
        <v>293224</v>
      </c>
      <c r="AP60" s="74">
        <v>59697</v>
      </c>
      <c r="AQ60" s="74">
        <v>69830</v>
      </c>
      <c r="AR60" s="74">
        <v>61986</v>
      </c>
      <c r="AS60" s="86">
        <f t="shared" si="7"/>
        <v>1103991</v>
      </c>
      <c r="AT60" s="66"/>
      <c r="AU60" s="38">
        <v>15488</v>
      </c>
      <c r="AV60" s="74">
        <v>6632</v>
      </c>
      <c r="AW60" s="74">
        <v>310</v>
      </c>
      <c r="AX60" s="74">
        <v>2931</v>
      </c>
      <c r="AY60" s="74">
        <v>37</v>
      </c>
      <c r="AZ60" s="74">
        <v>12231</v>
      </c>
      <c r="BA60" s="74">
        <v>18605</v>
      </c>
      <c r="BB60" s="75">
        <f t="shared" si="3"/>
        <v>-258</v>
      </c>
      <c r="BC60" s="65"/>
      <c r="BD60" s="38">
        <v>24</v>
      </c>
      <c r="BE60" s="74">
        <v>283</v>
      </c>
      <c r="BF60" s="74">
        <v>314</v>
      </c>
      <c r="BG60" s="74">
        <v>1934</v>
      </c>
      <c r="BH60" s="74">
        <v>5522</v>
      </c>
      <c r="BI60" s="74">
        <v>10174</v>
      </c>
      <c r="BJ60" s="74">
        <v>0</v>
      </c>
      <c r="BK60" s="74">
        <v>354</v>
      </c>
      <c r="BL60" s="74">
        <v>0</v>
      </c>
      <c r="BM60" s="75" t="str">
        <f t="shared" si="4"/>
        <v>EQUAL</v>
      </c>
      <c r="BN60" s="65"/>
      <c r="BO60" s="38"/>
      <c r="BP60" s="75"/>
      <c r="BQ60" s="66"/>
      <c r="BR60" s="87">
        <v>533.57791129999998</v>
      </c>
      <c r="BS60" s="88">
        <v>352</v>
      </c>
      <c r="BT60" s="88">
        <v>330.70543450000002</v>
      </c>
      <c r="BU60" s="88">
        <v>143</v>
      </c>
      <c r="BV60" s="88">
        <v>203.36223390000001</v>
      </c>
      <c r="BW60" s="89">
        <v>154</v>
      </c>
      <c r="BX60" s="66"/>
      <c r="BY60" s="38">
        <v>24717</v>
      </c>
      <c r="BZ60" s="74">
        <v>23568</v>
      </c>
      <c r="CA60" s="74">
        <v>60748</v>
      </c>
      <c r="CB60" s="74">
        <v>14522</v>
      </c>
      <c r="CC60" s="74">
        <v>13697</v>
      </c>
      <c r="CD60" s="74">
        <v>48991</v>
      </c>
      <c r="CE60" s="75">
        <f t="shared" si="8"/>
        <v>106504</v>
      </c>
      <c r="CG60" s="90"/>
    </row>
    <row r="61" spans="2:85">
      <c r="B61" s="80" t="str">
        <f t="shared" si="0"/>
        <v>2021-2022</v>
      </c>
      <c r="C61" s="81">
        <f t="shared" si="5"/>
        <v>44378</v>
      </c>
      <c r="D61" s="82" t="str">
        <f t="shared" si="6"/>
        <v>Q3 2021</v>
      </c>
      <c r="F61" s="38">
        <v>275068</v>
      </c>
      <c r="G61" s="74">
        <v>5252</v>
      </c>
      <c r="H61" s="74">
        <v>22621</v>
      </c>
      <c r="I61" s="74">
        <v>7</v>
      </c>
      <c r="J61" s="74">
        <v>13324</v>
      </c>
      <c r="K61" s="74">
        <v>233864</v>
      </c>
      <c r="L61" s="74">
        <v>5598</v>
      </c>
      <c r="M61" s="74">
        <v>228266</v>
      </c>
      <c r="N61" s="91" t="str">
        <f t="shared" si="1"/>
        <v>EQUAL</v>
      </c>
      <c r="O61" s="65"/>
      <c r="P61" s="38">
        <v>686</v>
      </c>
      <c r="Q61" s="74">
        <v>5909</v>
      </c>
      <c r="R61" s="74">
        <v>192556</v>
      </c>
      <c r="S61" s="74">
        <v>15713</v>
      </c>
      <c r="T61" s="74">
        <v>5424</v>
      </c>
      <c r="U61" s="74">
        <v>5709</v>
      </c>
      <c r="V61" s="74">
        <v>690</v>
      </c>
      <c r="W61" s="74">
        <v>1579</v>
      </c>
      <c r="X61" s="74">
        <v>0</v>
      </c>
      <c r="Y61" s="75" t="str">
        <f t="shared" si="2"/>
        <v>EQUAL</v>
      </c>
      <c r="Z61" s="65"/>
      <c r="AA61" s="38"/>
      <c r="AB61" s="75"/>
      <c r="AC61" s="66"/>
      <c r="AD61" s="83">
        <v>127.341911239391</v>
      </c>
      <c r="AE61" s="84">
        <v>127</v>
      </c>
      <c r="AF61" s="84">
        <v>46.123699739948002</v>
      </c>
      <c r="AG61" s="84">
        <v>33</v>
      </c>
      <c r="AH61" s="84">
        <v>41.743895207613001</v>
      </c>
      <c r="AI61" s="84">
        <v>0</v>
      </c>
      <c r="AJ61" s="84">
        <v>215.20950618695201</v>
      </c>
      <c r="AK61" s="85">
        <v>191</v>
      </c>
      <c r="AL61" s="70"/>
      <c r="AM61" s="38">
        <v>289731</v>
      </c>
      <c r="AN61" s="74">
        <v>305804</v>
      </c>
      <c r="AO61" s="74">
        <v>277111</v>
      </c>
      <c r="AP61" s="74">
        <v>54302</v>
      </c>
      <c r="AQ61" s="74">
        <v>61322</v>
      </c>
      <c r="AR61" s="74">
        <v>54952</v>
      </c>
      <c r="AS61" s="86">
        <f t="shared" si="7"/>
        <v>1130980</v>
      </c>
      <c r="AT61" s="66"/>
      <c r="AU61" s="38">
        <v>15767</v>
      </c>
      <c r="AV61" s="74">
        <v>6442</v>
      </c>
      <c r="AW61" s="74">
        <v>285</v>
      </c>
      <c r="AX61" s="74">
        <v>3046</v>
      </c>
      <c r="AY61" s="74">
        <v>26</v>
      </c>
      <c r="AZ61" s="74">
        <v>12429</v>
      </c>
      <c r="BA61" s="74">
        <v>18658</v>
      </c>
      <c r="BB61" s="75">
        <f t="shared" si="3"/>
        <v>-213</v>
      </c>
      <c r="BC61" s="65"/>
      <c r="BD61" s="38">
        <v>37</v>
      </c>
      <c r="BE61" s="74">
        <v>284</v>
      </c>
      <c r="BF61" s="74">
        <v>317</v>
      </c>
      <c r="BG61" s="74">
        <v>1960</v>
      </c>
      <c r="BH61" s="74">
        <v>5517</v>
      </c>
      <c r="BI61" s="74">
        <v>10159</v>
      </c>
      <c r="BJ61" s="74">
        <v>4</v>
      </c>
      <c r="BK61" s="74">
        <v>380</v>
      </c>
      <c r="BL61" s="74">
        <v>0</v>
      </c>
      <c r="BM61" s="75" t="str">
        <f t="shared" si="4"/>
        <v>EQUAL</v>
      </c>
      <c r="BN61" s="65"/>
      <c r="BO61" s="38"/>
      <c r="BP61" s="75"/>
      <c r="BQ61" s="66"/>
      <c r="BR61" s="87">
        <v>582.63211760000002</v>
      </c>
      <c r="BS61" s="88">
        <v>378</v>
      </c>
      <c r="BT61" s="88">
        <v>358.90556800000002</v>
      </c>
      <c r="BU61" s="88">
        <v>157</v>
      </c>
      <c r="BV61" s="88">
        <v>224.1049568</v>
      </c>
      <c r="BW61" s="89">
        <v>165</v>
      </c>
      <c r="BX61" s="66"/>
      <c r="BY61" s="38">
        <v>22932</v>
      </c>
      <c r="BZ61" s="74">
        <v>23584</v>
      </c>
      <c r="CA61" s="74">
        <v>59829</v>
      </c>
      <c r="CB61" s="74">
        <v>12874</v>
      </c>
      <c r="CC61" s="74">
        <v>13723</v>
      </c>
      <c r="CD61" s="74">
        <v>48050</v>
      </c>
      <c r="CE61" s="75">
        <f t="shared" si="8"/>
        <v>101205</v>
      </c>
      <c r="CG61" s="90"/>
    </row>
    <row r="62" spans="2:85">
      <c r="B62" s="80" t="str">
        <f t="shared" si="0"/>
        <v>2021-2022</v>
      </c>
      <c r="C62" s="81">
        <f t="shared" si="5"/>
        <v>44470</v>
      </c>
      <c r="D62" s="82" t="str">
        <f t="shared" si="6"/>
        <v>Q4 2021</v>
      </c>
      <c r="F62" s="38">
        <v>257647</v>
      </c>
      <c r="G62" s="74">
        <v>4901</v>
      </c>
      <c r="H62" s="74">
        <v>22213</v>
      </c>
      <c r="I62" s="74">
        <v>5</v>
      </c>
      <c r="J62" s="74">
        <v>12401</v>
      </c>
      <c r="K62" s="74">
        <v>218127</v>
      </c>
      <c r="L62" s="74">
        <v>5082</v>
      </c>
      <c r="M62" s="74">
        <v>213045</v>
      </c>
      <c r="N62" s="91" t="str">
        <f t="shared" si="1"/>
        <v>EQUAL</v>
      </c>
      <c r="O62" s="65"/>
      <c r="P62" s="38">
        <v>551</v>
      </c>
      <c r="Q62" s="74">
        <v>5847</v>
      </c>
      <c r="R62" s="74">
        <v>178066</v>
      </c>
      <c r="S62" s="74">
        <v>15061</v>
      </c>
      <c r="T62" s="74">
        <v>5111</v>
      </c>
      <c r="U62" s="74">
        <v>6035</v>
      </c>
      <c r="V62" s="74">
        <v>596</v>
      </c>
      <c r="W62" s="74">
        <v>1778</v>
      </c>
      <c r="X62" s="74">
        <v>0</v>
      </c>
      <c r="Y62" s="75" t="str">
        <f t="shared" si="2"/>
        <v>EQUAL</v>
      </c>
      <c r="Z62" s="65"/>
      <c r="AA62" s="38"/>
      <c r="AB62" s="75"/>
      <c r="AC62" s="66"/>
      <c r="AD62" s="83">
        <v>129.03987597374001</v>
      </c>
      <c r="AE62" s="84">
        <v>128</v>
      </c>
      <c r="AF62" s="84">
        <v>46.279771087335199</v>
      </c>
      <c r="AG62" s="84">
        <v>34</v>
      </c>
      <c r="AH62" s="84">
        <v>38.238218462304097</v>
      </c>
      <c r="AI62" s="84">
        <v>0</v>
      </c>
      <c r="AJ62" s="84">
        <v>213.55786552337901</v>
      </c>
      <c r="AK62" s="85">
        <v>190</v>
      </c>
      <c r="AL62" s="70"/>
      <c r="AM62" s="38">
        <v>296604</v>
      </c>
      <c r="AN62" s="74">
        <v>285216</v>
      </c>
      <c r="AO62" s="74">
        <v>288529</v>
      </c>
      <c r="AP62" s="74">
        <v>56474</v>
      </c>
      <c r="AQ62" s="74">
        <v>56943</v>
      </c>
      <c r="AR62" s="74">
        <v>54488</v>
      </c>
      <c r="AS62" s="86">
        <f t="shared" si="7"/>
        <v>1164378</v>
      </c>
      <c r="AT62" s="66"/>
      <c r="AU62" s="38">
        <v>15658</v>
      </c>
      <c r="AV62" s="74">
        <v>6162</v>
      </c>
      <c r="AW62" s="74">
        <v>345</v>
      </c>
      <c r="AX62" s="74">
        <v>2948</v>
      </c>
      <c r="AY62" s="74">
        <v>37</v>
      </c>
      <c r="AZ62" s="74">
        <v>12351</v>
      </c>
      <c r="BA62" s="74">
        <v>18316</v>
      </c>
      <c r="BB62" s="75">
        <f t="shared" si="3"/>
        <v>-197</v>
      </c>
      <c r="BC62" s="65"/>
      <c r="BD62" s="38">
        <v>33</v>
      </c>
      <c r="BE62" s="74">
        <v>220</v>
      </c>
      <c r="BF62" s="74">
        <v>293</v>
      </c>
      <c r="BG62" s="74">
        <v>1839</v>
      </c>
      <c r="BH62" s="74">
        <v>5006</v>
      </c>
      <c r="BI62" s="74">
        <v>10522</v>
      </c>
      <c r="BJ62" s="74">
        <v>5</v>
      </c>
      <c r="BK62" s="74">
        <v>398</v>
      </c>
      <c r="BL62" s="74">
        <v>0</v>
      </c>
      <c r="BM62" s="75" t="str">
        <f t="shared" si="4"/>
        <v>EQUAL</v>
      </c>
      <c r="BN62" s="65"/>
      <c r="BO62" s="38"/>
      <c r="BP62" s="75"/>
      <c r="BQ62" s="66"/>
      <c r="BR62" s="87">
        <v>643.33115529999998</v>
      </c>
      <c r="BS62" s="88">
        <v>398</v>
      </c>
      <c r="BT62" s="88">
        <v>400.9375804</v>
      </c>
      <c r="BU62" s="88">
        <v>158</v>
      </c>
      <c r="BV62" s="88">
        <v>242.8077418</v>
      </c>
      <c r="BW62" s="89">
        <v>179</v>
      </c>
      <c r="BX62" s="66"/>
      <c r="BY62" s="38">
        <v>21979</v>
      </c>
      <c r="BZ62" s="74">
        <v>23152</v>
      </c>
      <c r="CA62" s="74">
        <v>58522</v>
      </c>
      <c r="CB62" s="74">
        <v>12405</v>
      </c>
      <c r="CC62" s="74">
        <v>13690</v>
      </c>
      <c r="CD62" s="74">
        <v>46769</v>
      </c>
      <c r="CE62" s="75">
        <f t="shared" si="8"/>
        <v>95512</v>
      </c>
      <c r="CG62" s="90"/>
    </row>
    <row r="63" spans="2:85">
      <c r="B63" s="80" t="str">
        <f t="shared" si="0"/>
        <v>2021-2022</v>
      </c>
      <c r="C63" s="81">
        <f t="shared" si="5"/>
        <v>44562</v>
      </c>
      <c r="D63" s="82" t="str">
        <f t="shared" si="6"/>
        <v>Q1 2022</v>
      </c>
      <c r="F63" s="38">
        <v>300971</v>
      </c>
      <c r="G63" s="74">
        <v>4548</v>
      </c>
      <c r="H63" s="74">
        <v>23922</v>
      </c>
      <c r="I63" s="74">
        <v>3</v>
      </c>
      <c r="J63" s="74">
        <v>14210</v>
      </c>
      <c r="K63" s="74">
        <v>258288</v>
      </c>
      <c r="L63" s="74">
        <v>5823</v>
      </c>
      <c r="M63" s="74">
        <v>252465</v>
      </c>
      <c r="N63" s="91" t="str">
        <f t="shared" si="1"/>
        <v>EQUAL</v>
      </c>
      <c r="O63" s="65"/>
      <c r="P63" s="38">
        <v>567</v>
      </c>
      <c r="Q63" s="74">
        <v>5947</v>
      </c>
      <c r="R63" s="74">
        <v>214924</v>
      </c>
      <c r="S63" s="74">
        <v>16713</v>
      </c>
      <c r="T63" s="74">
        <v>5766</v>
      </c>
      <c r="U63" s="74">
        <v>6047</v>
      </c>
      <c r="V63" s="74">
        <v>661</v>
      </c>
      <c r="W63" s="74">
        <v>1840</v>
      </c>
      <c r="X63" s="74">
        <v>0</v>
      </c>
      <c r="Y63" s="75" t="str">
        <f t="shared" si="2"/>
        <v>EQUAL</v>
      </c>
      <c r="Z63" s="65"/>
      <c r="AA63" s="38"/>
      <c r="AB63" s="75"/>
      <c r="AC63" s="66"/>
      <c r="AD63" s="83">
        <v>133.77561770976999</v>
      </c>
      <c r="AE63" s="84">
        <v>140</v>
      </c>
      <c r="AF63" s="84">
        <v>50.613253942582503</v>
      </c>
      <c r="AG63" s="84">
        <v>35</v>
      </c>
      <c r="AH63" s="84">
        <v>32.051070388878301</v>
      </c>
      <c r="AI63" s="84">
        <v>0</v>
      </c>
      <c r="AJ63" s="84">
        <v>216.43994204123101</v>
      </c>
      <c r="AK63" s="85">
        <v>199</v>
      </c>
      <c r="AL63" s="70"/>
      <c r="AM63" s="38">
        <v>316845</v>
      </c>
      <c r="AN63" s="74">
        <v>330188</v>
      </c>
      <c r="AO63" s="74">
        <v>275216</v>
      </c>
      <c r="AP63" s="74">
        <v>61086</v>
      </c>
      <c r="AQ63" s="74">
        <v>61952</v>
      </c>
      <c r="AR63" s="74">
        <v>53634</v>
      </c>
      <c r="AS63" s="86">
        <f t="shared" si="7"/>
        <v>1187086</v>
      </c>
      <c r="AT63" s="66"/>
      <c r="AU63" s="38">
        <v>16522</v>
      </c>
      <c r="AV63" s="74">
        <v>6411</v>
      </c>
      <c r="AW63" s="74">
        <v>433</v>
      </c>
      <c r="AX63" s="74">
        <v>3261</v>
      </c>
      <c r="AY63" s="74">
        <v>44</v>
      </c>
      <c r="AZ63" s="74">
        <v>12812</v>
      </c>
      <c r="BA63" s="74">
        <v>19005</v>
      </c>
      <c r="BB63" s="75">
        <f t="shared" si="3"/>
        <v>-218</v>
      </c>
      <c r="BC63" s="65"/>
      <c r="BD63" s="38">
        <v>32</v>
      </c>
      <c r="BE63" s="74">
        <v>251</v>
      </c>
      <c r="BF63" s="74">
        <v>353</v>
      </c>
      <c r="BG63" s="74">
        <v>1882</v>
      </c>
      <c r="BH63" s="74">
        <v>5205</v>
      </c>
      <c r="BI63" s="74">
        <v>10852</v>
      </c>
      <c r="BJ63" s="74">
        <v>1</v>
      </c>
      <c r="BK63" s="74">
        <v>429</v>
      </c>
      <c r="BL63" s="74">
        <v>0</v>
      </c>
      <c r="BM63" s="75" t="str">
        <f t="shared" si="4"/>
        <v>EQUAL</v>
      </c>
      <c r="BN63" s="65"/>
      <c r="BO63" s="38"/>
      <c r="BP63" s="75"/>
      <c r="BQ63" s="66"/>
      <c r="BR63" s="87">
        <v>661.14582689999997</v>
      </c>
      <c r="BS63" s="88">
        <v>409</v>
      </c>
      <c r="BT63" s="88">
        <v>402.33661030000002</v>
      </c>
      <c r="BU63" s="88">
        <v>138.5</v>
      </c>
      <c r="BV63" s="88">
        <v>259.23911930000003</v>
      </c>
      <c r="BW63" s="89">
        <v>197</v>
      </c>
      <c r="BX63" s="66"/>
      <c r="BY63" s="38">
        <v>24050</v>
      </c>
      <c r="BZ63" s="74">
        <v>24437</v>
      </c>
      <c r="CA63" s="74">
        <v>58056</v>
      </c>
      <c r="CB63" s="74">
        <v>13738</v>
      </c>
      <c r="CC63" s="74">
        <v>14449</v>
      </c>
      <c r="CD63" s="74">
        <v>46108</v>
      </c>
      <c r="CE63" s="75">
        <f t="shared" si="8"/>
        <v>93678</v>
      </c>
      <c r="CG63" s="90"/>
    </row>
    <row r="64" spans="2:85">
      <c r="B64" s="80" t="str">
        <f t="shared" si="0"/>
        <v>2022-2023</v>
      </c>
      <c r="C64" s="81">
        <f t="shared" si="5"/>
        <v>44652</v>
      </c>
      <c r="D64" s="82" t="str">
        <f t="shared" si="6"/>
        <v>Q2 2022</v>
      </c>
      <c r="F64" s="38">
        <v>283153</v>
      </c>
      <c r="G64" s="74">
        <v>3884</v>
      </c>
      <c r="H64" s="74">
        <v>22863</v>
      </c>
      <c r="I64" s="74">
        <v>4</v>
      </c>
      <c r="J64" s="74">
        <v>14834</v>
      </c>
      <c r="K64" s="74">
        <v>241568</v>
      </c>
      <c r="L64" s="74">
        <v>5441</v>
      </c>
      <c r="M64" s="74">
        <v>236127</v>
      </c>
      <c r="N64" s="91" t="str">
        <f t="shared" si="1"/>
        <v>EQUAL</v>
      </c>
      <c r="O64" s="65"/>
      <c r="P64" s="38">
        <v>494</v>
      </c>
      <c r="Q64" s="74">
        <v>5562</v>
      </c>
      <c r="R64" s="74">
        <v>200283</v>
      </c>
      <c r="S64" s="74">
        <v>15701</v>
      </c>
      <c r="T64" s="74">
        <v>5548</v>
      </c>
      <c r="U64" s="74">
        <v>6259</v>
      </c>
      <c r="V64" s="74">
        <v>705</v>
      </c>
      <c r="W64" s="74">
        <v>1575</v>
      </c>
      <c r="X64" s="74">
        <v>0</v>
      </c>
      <c r="Y64" s="75" t="str">
        <f t="shared" si="2"/>
        <v>EQUAL</v>
      </c>
      <c r="Z64" s="65"/>
      <c r="AA64" s="38"/>
      <c r="AB64" s="75"/>
      <c r="AC64" s="66"/>
      <c r="AD64" s="83">
        <v>129.904253699908</v>
      </c>
      <c r="AE64" s="84">
        <v>134</v>
      </c>
      <c r="AF64" s="84">
        <v>45.004481304888003</v>
      </c>
      <c r="AG64" s="84">
        <v>35</v>
      </c>
      <c r="AH64" s="84">
        <v>29.776812609953001</v>
      </c>
      <c r="AI64" s="84">
        <v>0</v>
      </c>
      <c r="AJ64" s="84">
        <v>204.685547614749</v>
      </c>
      <c r="AK64" s="85">
        <v>187</v>
      </c>
      <c r="AL64" s="70"/>
      <c r="AM64" s="38">
        <v>301517</v>
      </c>
      <c r="AN64" s="74">
        <v>311658</v>
      </c>
      <c r="AO64" s="74">
        <v>265054</v>
      </c>
      <c r="AP64" s="74">
        <v>60787</v>
      </c>
      <c r="AQ64" s="74">
        <v>60247</v>
      </c>
      <c r="AR64" s="74">
        <v>54168</v>
      </c>
      <c r="AS64" s="86">
        <f t="shared" si="7"/>
        <v>1204697</v>
      </c>
      <c r="AT64" s="66"/>
      <c r="AU64" s="38">
        <v>14655</v>
      </c>
      <c r="AV64" s="74">
        <v>5949</v>
      </c>
      <c r="AW64" s="74">
        <v>391</v>
      </c>
      <c r="AX64" s="74">
        <v>2878</v>
      </c>
      <c r="AY64" s="74">
        <v>26</v>
      </c>
      <c r="AZ64" s="74">
        <v>11402</v>
      </c>
      <c r="BA64" s="74">
        <v>17138</v>
      </c>
      <c r="BB64" s="75">
        <f t="shared" si="3"/>
        <v>-213</v>
      </c>
      <c r="BC64" s="65"/>
      <c r="BD64" s="38">
        <v>31</v>
      </c>
      <c r="BE64" s="74">
        <v>224</v>
      </c>
      <c r="BF64" s="74">
        <v>315</v>
      </c>
      <c r="BG64" s="74">
        <v>1690</v>
      </c>
      <c r="BH64" s="74">
        <v>4762</v>
      </c>
      <c r="BI64" s="74">
        <v>9706</v>
      </c>
      <c r="BJ64" s="74">
        <v>3</v>
      </c>
      <c r="BK64" s="74">
        <v>407</v>
      </c>
      <c r="BL64" s="74">
        <v>0</v>
      </c>
      <c r="BM64" s="75" t="str">
        <f t="shared" si="4"/>
        <v>EQUAL</v>
      </c>
      <c r="BN64" s="65"/>
      <c r="BO64" s="38"/>
      <c r="BP64" s="75"/>
      <c r="BQ64" s="66"/>
      <c r="BR64" s="87">
        <v>643.62621720000004</v>
      </c>
      <c r="BS64" s="88">
        <v>412</v>
      </c>
      <c r="BT64" s="88">
        <v>379.94946320000003</v>
      </c>
      <c r="BU64" s="88">
        <v>141</v>
      </c>
      <c r="BV64" s="88">
        <v>263.93278400000003</v>
      </c>
      <c r="BW64" s="89">
        <v>190</v>
      </c>
      <c r="BX64" s="66"/>
      <c r="BY64" s="38">
        <v>23614</v>
      </c>
      <c r="BZ64" s="74">
        <v>22203</v>
      </c>
      <c r="CA64" s="74">
        <v>59366</v>
      </c>
      <c r="CB64" s="74">
        <v>13751</v>
      </c>
      <c r="CC64" s="74">
        <v>12949</v>
      </c>
      <c r="CD64" s="74">
        <v>47015</v>
      </c>
      <c r="CE64" s="75">
        <f t="shared" si="8"/>
        <v>92575</v>
      </c>
      <c r="CG64" s="90"/>
    </row>
    <row r="65" spans="2:85">
      <c r="B65" s="80" t="str">
        <f t="shared" si="0"/>
        <v>2022-2023</v>
      </c>
      <c r="C65" s="81">
        <f t="shared" si="5"/>
        <v>44743</v>
      </c>
      <c r="D65" s="82" t="str">
        <f t="shared" si="6"/>
        <v>Q3 2022</v>
      </c>
      <c r="F65" s="38">
        <v>282983</v>
      </c>
      <c r="G65" s="74">
        <v>4270</v>
      </c>
      <c r="H65" s="74">
        <v>25625</v>
      </c>
      <c r="I65" s="74">
        <v>2</v>
      </c>
      <c r="J65" s="74">
        <v>14896</v>
      </c>
      <c r="K65" s="74">
        <v>238189</v>
      </c>
      <c r="L65" s="74">
        <v>5377</v>
      </c>
      <c r="M65" s="74">
        <v>232811</v>
      </c>
      <c r="N65" s="91">
        <f t="shared" si="1"/>
        <v>1</v>
      </c>
      <c r="O65" s="65"/>
      <c r="P65" s="38">
        <v>506</v>
      </c>
      <c r="Q65" s="74">
        <v>5828</v>
      </c>
      <c r="R65" s="74">
        <v>195950</v>
      </c>
      <c r="S65" s="74">
        <v>15670</v>
      </c>
      <c r="T65" s="74">
        <v>5556</v>
      </c>
      <c r="U65" s="74">
        <v>6880</v>
      </c>
      <c r="V65" s="74">
        <v>743</v>
      </c>
      <c r="W65" s="74">
        <v>1678</v>
      </c>
      <c r="X65" s="74">
        <v>0</v>
      </c>
      <c r="Y65" s="75" t="str">
        <f t="shared" si="2"/>
        <v>EQUAL</v>
      </c>
      <c r="Z65" s="65"/>
      <c r="AA65" s="38"/>
      <c r="AB65" s="75"/>
      <c r="AC65" s="66"/>
      <c r="AD65" s="83">
        <v>125.826143968816</v>
      </c>
      <c r="AE65" s="84">
        <v>124</v>
      </c>
      <c r="AF65" s="84">
        <v>43.400844093495202</v>
      </c>
      <c r="AG65" s="84">
        <v>33</v>
      </c>
      <c r="AH65" s="84">
        <v>29.917546826409101</v>
      </c>
      <c r="AI65" s="84">
        <v>0</v>
      </c>
      <c r="AJ65" s="84">
        <v>199.14453488871999</v>
      </c>
      <c r="AK65" s="85">
        <v>178</v>
      </c>
      <c r="AL65" s="70"/>
      <c r="AM65" s="38">
        <v>327730</v>
      </c>
      <c r="AN65" s="74">
        <v>311859</v>
      </c>
      <c r="AO65" s="74">
        <v>280920</v>
      </c>
      <c r="AP65" s="74">
        <v>61252</v>
      </c>
      <c r="AQ65" s="74">
        <v>61169</v>
      </c>
      <c r="AR65" s="74">
        <v>54247</v>
      </c>
      <c r="AS65" s="86">
        <f t="shared" si="7"/>
        <v>1242696</v>
      </c>
      <c r="AT65" s="66"/>
      <c r="AU65" s="38">
        <v>11996</v>
      </c>
      <c r="AV65" s="74">
        <v>5197</v>
      </c>
      <c r="AW65" s="74">
        <v>440</v>
      </c>
      <c r="AX65" s="74">
        <v>2497</v>
      </c>
      <c r="AY65" s="74">
        <v>22</v>
      </c>
      <c r="AZ65" s="74">
        <v>9083</v>
      </c>
      <c r="BA65" s="74">
        <v>13993</v>
      </c>
      <c r="BB65" s="75">
        <f t="shared" si="3"/>
        <v>-287</v>
      </c>
      <c r="BC65" s="65"/>
      <c r="BD65" s="38">
        <v>33</v>
      </c>
      <c r="BE65" s="74">
        <v>202</v>
      </c>
      <c r="BF65" s="74">
        <v>249</v>
      </c>
      <c r="BG65" s="74">
        <v>1534</v>
      </c>
      <c r="BH65" s="74">
        <v>3873</v>
      </c>
      <c r="BI65" s="74">
        <v>7763</v>
      </c>
      <c r="BJ65" s="74">
        <v>5</v>
      </c>
      <c r="BK65" s="74">
        <v>334</v>
      </c>
      <c r="BL65" s="74">
        <v>0</v>
      </c>
      <c r="BM65" s="75" t="str">
        <f t="shared" si="4"/>
        <v>EQUAL</v>
      </c>
      <c r="BN65" s="65"/>
      <c r="BO65" s="38"/>
      <c r="BP65" s="75"/>
      <c r="BQ65" s="66"/>
      <c r="BR65" s="87">
        <v>668.53489579999996</v>
      </c>
      <c r="BS65" s="88">
        <v>387</v>
      </c>
      <c r="BT65" s="88">
        <v>407.59075200000001</v>
      </c>
      <c r="BU65" s="88">
        <v>143</v>
      </c>
      <c r="BV65" s="88">
        <v>261.17442130000001</v>
      </c>
      <c r="BW65" s="89">
        <v>175</v>
      </c>
      <c r="BX65" s="66"/>
      <c r="BY65" s="38">
        <v>23530</v>
      </c>
      <c r="BZ65" s="74">
        <v>19691</v>
      </c>
      <c r="CA65" s="74">
        <v>62963</v>
      </c>
      <c r="CB65" s="74">
        <v>13743</v>
      </c>
      <c r="CC65" s="74">
        <v>10799</v>
      </c>
      <c r="CD65" s="74">
        <v>49985</v>
      </c>
      <c r="CE65" s="75">
        <f t="shared" si="8"/>
        <v>93173</v>
      </c>
      <c r="CG65" s="90"/>
    </row>
    <row r="66" spans="2:85">
      <c r="B66" s="80" t="str">
        <f t="shared" si="0"/>
        <v>2022-2023</v>
      </c>
      <c r="C66" s="81">
        <f t="shared" si="5"/>
        <v>44835</v>
      </c>
      <c r="D66" s="82" t="str">
        <f t="shared" si="6"/>
        <v>Q4 2022</v>
      </c>
      <c r="F66" s="38">
        <v>305356</v>
      </c>
      <c r="G66" s="74">
        <v>3849</v>
      </c>
      <c r="H66" s="74">
        <v>23429</v>
      </c>
      <c r="I66" s="74">
        <v>3</v>
      </c>
      <c r="J66" s="74">
        <v>14728</v>
      </c>
      <c r="K66" s="74">
        <v>263347</v>
      </c>
      <c r="L66" s="74">
        <v>5327</v>
      </c>
      <c r="M66" s="74">
        <v>258020</v>
      </c>
      <c r="N66" s="91" t="str">
        <f t="shared" si="1"/>
        <v>EQUAL</v>
      </c>
      <c r="O66" s="65"/>
      <c r="P66" s="38">
        <v>540</v>
      </c>
      <c r="Q66" s="74">
        <v>5623</v>
      </c>
      <c r="R66" s="74">
        <v>222169</v>
      </c>
      <c r="S66" s="74">
        <v>14800</v>
      </c>
      <c r="T66" s="74">
        <v>5499</v>
      </c>
      <c r="U66" s="74">
        <v>6851</v>
      </c>
      <c r="V66" s="74">
        <v>788</v>
      </c>
      <c r="W66" s="74">
        <v>1750</v>
      </c>
      <c r="X66" s="74">
        <v>0</v>
      </c>
      <c r="Y66" s="75" t="str">
        <f t="shared" si="2"/>
        <v>EQUAL</v>
      </c>
      <c r="Z66" s="65"/>
      <c r="AA66" s="38"/>
      <c r="AB66" s="75"/>
      <c r="AC66" s="66"/>
      <c r="AD66" s="83">
        <v>125.928571667789</v>
      </c>
      <c r="AE66" s="84">
        <v>124</v>
      </c>
      <c r="AF66" s="84">
        <v>44.1214261553352</v>
      </c>
      <c r="AG66" s="84">
        <v>34</v>
      </c>
      <c r="AH66" s="84">
        <v>25.756816134336699</v>
      </c>
      <c r="AI66" s="84">
        <v>0</v>
      </c>
      <c r="AJ66" s="84">
        <v>195.80681395746001</v>
      </c>
      <c r="AK66" s="85">
        <v>177</v>
      </c>
      <c r="AL66" s="70"/>
      <c r="AM66" s="38">
        <v>327640</v>
      </c>
      <c r="AN66" s="74">
        <v>333469</v>
      </c>
      <c r="AO66" s="74">
        <v>275052</v>
      </c>
      <c r="AP66" s="74">
        <v>59116</v>
      </c>
      <c r="AQ66" s="74">
        <v>57843</v>
      </c>
      <c r="AR66" s="74">
        <v>55512</v>
      </c>
      <c r="AS66" s="86">
        <f t="shared" si="7"/>
        <v>1273732</v>
      </c>
      <c r="AT66" s="66"/>
      <c r="AU66" s="38">
        <v>15579</v>
      </c>
      <c r="AV66" s="74">
        <v>6289</v>
      </c>
      <c r="AW66" s="74">
        <v>518</v>
      </c>
      <c r="AX66" s="74">
        <v>3147</v>
      </c>
      <c r="AY66" s="74">
        <v>22</v>
      </c>
      <c r="AZ66" s="74">
        <v>11957</v>
      </c>
      <c r="BA66" s="74">
        <v>17998</v>
      </c>
      <c r="BB66" s="75">
        <f t="shared" si="3"/>
        <v>-248</v>
      </c>
      <c r="BC66" s="65"/>
      <c r="BD66" s="38">
        <v>40</v>
      </c>
      <c r="BE66" s="74">
        <v>248</v>
      </c>
      <c r="BF66" s="74">
        <v>372</v>
      </c>
      <c r="BG66" s="74">
        <v>1699</v>
      </c>
      <c r="BH66" s="74">
        <v>4743</v>
      </c>
      <c r="BI66" s="74">
        <v>10477</v>
      </c>
      <c r="BJ66" s="74">
        <v>5</v>
      </c>
      <c r="BK66" s="74">
        <v>414</v>
      </c>
      <c r="BL66" s="74">
        <v>0</v>
      </c>
      <c r="BM66" s="75" t="str">
        <f t="shared" si="4"/>
        <v>EQUAL</v>
      </c>
      <c r="BN66" s="65"/>
      <c r="BO66" s="38"/>
      <c r="BP66" s="75"/>
      <c r="BQ66" s="66"/>
      <c r="BR66" s="87">
        <v>649.35078639999995</v>
      </c>
      <c r="BS66" s="88">
        <v>370</v>
      </c>
      <c r="BT66" s="88">
        <v>395.7226799</v>
      </c>
      <c r="BU66" s="88">
        <v>134</v>
      </c>
      <c r="BV66" s="88">
        <v>253.8478246</v>
      </c>
      <c r="BW66" s="89">
        <v>163</v>
      </c>
      <c r="BX66" s="66"/>
      <c r="BY66" s="38">
        <v>23524</v>
      </c>
      <c r="BZ66" s="74">
        <v>23735</v>
      </c>
      <c r="CA66" s="74">
        <v>62637</v>
      </c>
      <c r="CB66" s="74">
        <v>13704</v>
      </c>
      <c r="CC66" s="74">
        <v>13699</v>
      </c>
      <c r="CD66" s="74">
        <v>50052</v>
      </c>
      <c r="CE66" s="75">
        <f t="shared" si="8"/>
        <v>94718</v>
      </c>
      <c r="CG66" s="90"/>
    </row>
    <row r="67" spans="2:85">
      <c r="B67" s="80" t="str">
        <f t="shared" si="0"/>
        <v>2022-2023</v>
      </c>
      <c r="C67" s="81">
        <f t="shared" si="5"/>
        <v>44927</v>
      </c>
      <c r="D67" s="82" t="str">
        <f t="shared" si="6"/>
        <v>Q1 2023</v>
      </c>
      <c r="F67" s="38">
        <v>322188</v>
      </c>
      <c r="G67" s="74">
        <v>4391</v>
      </c>
      <c r="H67" s="74">
        <v>28704</v>
      </c>
      <c r="I67" s="74">
        <v>3</v>
      </c>
      <c r="J67" s="74">
        <v>16009</v>
      </c>
      <c r="K67" s="74">
        <v>273079</v>
      </c>
      <c r="L67" s="74">
        <v>5802</v>
      </c>
      <c r="M67" s="74">
        <v>267277</v>
      </c>
      <c r="N67" s="91" t="str">
        <f t="shared" si="1"/>
        <v>EQUAL</v>
      </c>
      <c r="O67" s="65"/>
      <c r="P67" s="38">
        <v>658</v>
      </c>
      <c r="Q67" s="74">
        <v>6091</v>
      </c>
      <c r="R67" s="74">
        <v>228803</v>
      </c>
      <c r="S67" s="74">
        <v>16013</v>
      </c>
      <c r="T67" s="74">
        <v>5950</v>
      </c>
      <c r="U67" s="74">
        <v>6979</v>
      </c>
      <c r="V67" s="74">
        <v>822</v>
      </c>
      <c r="W67" s="74">
        <v>1961</v>
      </c>
      <c r="X67" s="74">
        <v>0</v>
      </c>
      <c r="Y67" s="75" t="str">
        <f t="shared" si="2"/>
        <v>EQUAL</v>
      </c>
      <c r="Z67" s="65"/>
      <c r="AA67" s="38"/>
      <c r="AB67" s="75"/>
      <c r="AC67" s="66"/>
      <c r="AD67" s="83">
        <v>129.47759083885299</v>
      </c>
      <c r="AE67" s="84">
        <v>132</v>
      </c>
      <c r="AF67" s="84">
        <v>44.073684143033901</v>
      </c>
      <c r="AG67" s="84">
        <v>34</v>
      </c>
      <c r="AH67" s="84">
        <v>27.559401909427201</v>
      </c>
      <c r="AI67" s="84">
        <v>0</v>
      </c>
      <c r="AJ67" s="84">
        <v>201.110676891314</v>
      </c>
      <c r="AK67" s="85">
        <v>187</v>
      </c>
      <c r="AL67" s="70"/>
      <c r="AM67" s="38">
        <v>343410</v>
      </c>
      <c r="AN67" s="74">
        <v>351103</v>
      </c>
      <c r="AO67" s="74">
        <v>267377</v>
      </c>
      <c r="AP67" s="74">
        <v>62665</v>
      </c>
      <c r="AQ67" s="74">
        <v>61047</v>
      </c>
      <c r="AR67" s="74">
        <v>57127</v>
      </c>
      <c r="AS67" s="86">
        <f t="shared" si="7"/>
        <v>1300297</v>
      </c>
      <c r="AT67" s="66"/>
      <c r="AU67" s="38">
        <v>17142</v>
      </c>
      <c r="AV67" s="74">
        <v>6332</v>
      </c>
      <c r="AW67" s="74">
        <v>696</v>
      </c>
      <c r="AX67" s="74">
        <v>3589</v>
      </c>
      <c r="AY67" s="74">
        <v>34</v>
      </c>
      <c r="AZ67" s="74">
        <v>12905</v>
      </c>
      <c r="BA67" s="74">
        <v>18990</v>
      </c>
      <c r="BB67" s="75">
        <f t="shared" si="3"/>
        <v>-247</v>
      </c>
      <c r="BC67" s="65"/>
      <c r="BD67" s="38">
        <v>51</v>
      </c>
      <c r="BE67" s="74">
        <v>265</v>
      </c>
      <c r="BF67" s="74">
        <v>405</v>
      </c>
      <c r="BG67" s="74">
        <v>1778</v>
      </c>
      <c r="BH67" s="74">
        <v>5090</v>
      </c>
      <c r="BI67" s="74">
        <v>10883</v>
      </c>
      <c r="BJ67" s="74">
        <v>8</v>
      </c>
      <c r="BK67" s="74">
        <v>510</v>
      </c>
      <c r="BL67" s="74">
        <v>0</v>
      </c>
      <c r="BM67" s="75" t="str">
        <f t="shared" si="4"/>
        <v>EQUAL</v>
      </c>
      <c r="BN67" s="65"/>
      <c r="BO67" s="38"/>
      <c r="BP67" s="75"/>
      <c r="BQ67" s="66"/>
      <c r="BR67" s="87">
        <v>637.50010540000005</v>
      </c>
      <c r="BS67" s="88">
        <v>389</v>
      </c>
      <c r="BT67" s="88">
        <v>361.74607359999999</v>
      </c>
      <c r="BU67" s="88">
        <v>125.5</v>
      </c>
      <c r="BV67" s="88">
        <v>275.8457363</v>
      </c>
      <c r="BW67" s="89">
        <v>179</v>
      </c>
      <c r="BX67" s="66"/>
      <c r="BY67" s="38">
        <v>24816</v>
      </c>
      <c r="BZ67" s="74">
        <v>25402</v>
      </c>
      <c r="CA67" s="74">
        <v>61992</v>
      </c>
      <c r="CB67" s="74">
        <v>14535</v>
      </c>
      <c r="CC67" s="74">
        <v>15061</v>
      </c>
      <c r="CD67" s="74">
        <v>49600</v>
      </c>
      <c r="CE67" s="75">
        <f t="shared" si="8"/>
        <v>95484</v>
      </c>
      <c r="CG67" s="90"/>
    </row>
    <row r="68" spans="2:85">
      <c r="B68" s="80" t="str">
        <f t="shared" si="0"/>
        <v>2023-2024</v>
      </c>
      <c r="C68" s="81">
        <f t="shared" si="5"/>
        <v>45017</v>
      </c>
      <c r="D68" s="82" t="str">
        <f t="shared" si="6"/>
        <v>Q2 2023</v>
      </c>
      <c r="F68" s="38">
        <v>310365</v>
      </c>
      <c r="G68" s="74">
        <v>4047</v>
      </c>
      <c r="H68" s="74">
        <v>27417</v>
      </c>
      <c r="I68" s="74">
        <v>1</v>
      </c>
      <c r="J68" s="74">
        <v>17314</v>
      </c>
      <c r="K68" s="74">
        <v>261585</v>
      </c>
      <c r="L68" s="74">
        <v>7054</v>
      </c>
      <c r="M68" s="74">
        <v>254531</v>
      </c>
      <c r="N68" s="91" t="str">
        <f t="shared" si="1"/>
        <v>EQUAL</v>
      </c>
      <c r="O68" s="66"/>
      <c r="P68" s="38">
        <v>599</v>
      </c>
      <c r="Q68" s="74">
        <v>5738</v>
      </c>
      <c r="R68" s="74">
        <v>218292</v>
      </c>
      <c r="S68" s="74">
        <v>15090</v>
      </c>
      <c r="T68" s="74">
        <v>5536</v>
      </c>
      <c r="U68" s="74">
        <v>6445</v>
      </c>
      <c r="V68" s="74">
        <v>848</v>
      </c>
      <c r="W68" s="74">
        <v>1983</v>
      </c>
      <c r="X68" s="74">
        <v>0</v>
      </c>
      <c r="Y68" s="75" t="str">
        <f t="shared" si="2"/>
        <v>EQUAL</v>
      </c>
      <c r="Z68" s="65"/>
      <c r="AA68" s="38"/>
      <c r="AB68" s="75"/>
      <c r="AC68" s="66"/>
      <c r="AD68" s="83">
        <v>129.40114678361999</v>
      </c>
      <c r="AE68" s="84">
        <v>131</v>
      </c>
      <c r="AF68" s="84">
        <v>40.5468398216263</v>
      </c>
      <c r="AG68" s="84">
        <v>34</v>
      </c>
      <c r="AH68" s="84">
        <v>26.677050611696</v>
      </c>
      <c r="AI68" s="84">
        <v>0</v>
      </c>
      <c r="AJ68" s="84">
        <v>196.62503721694199</v>
      </c>
      <c r="AK68" s="85">
        <v>183</v>
      </c>
      <c r="AL68" s="70"/>
      <c r="AM68" s="38">
        <v>337295</v>
      </c>
      <c r="AN68" s="74">
        <v>336586</v>
      </c>
      <c r="AO68" s="74">
        <v>268083</v>
      </c>
      <c r="AP68" s="74">
        <v>61661</v>
      </c>
      <c r="AQ68" s="74">
        <v>60731</v>
      </c>
      <c r="AR68" s="74">
        <v>58052</v>
      </c>
      <c r="AS68" s="86">
        <f t="shared" si="7"/>
        <v>1336075</v>
      </c>
      <c r="AT68" s="66"/>
      <c r="AU68" s="38">
        <v>16255</v>
      </c>
      <c r="AV68" s="74">
        <v>6193</v>
      </c>
      <c r="AW68" s="74">
        <v>777</v>
      </c>
      <c r="AX68" s="74">
        <v>3244</v>
      </c>
      <c r="AY68" s="74">
        <v>38</v>
      </c>
      <c r="AZ68" s="74">
        <v>12262</v>
      </c>
      <c r="BA68" s="74">
        <v>18274</v>
      </c>
      <c r="BB68" s="75">
        <f t="shared" si="3"/>
        <v>-181</v>
      </c>
      <c r="BC68" s="65"/>
      <c r="BD68" s="38">
        <v>40</v>
      </c>
      <c r="BE68" s="74">
        <v>248</v>
      </c>
      <c r="BF68" s="74">
        <v>390</v>
      </c>
      <c r="BG68" s="74">
        <v>1846</v>
      </c>
      <c r="BH68" s="74">
        <v>4668</v>
      </c>
      <c r="BI68" s="74">
        <v>10604</v>
      </c>
      <c r="BJ68" s="74">
        <v>8</v>
      </c>
      <c r="BK68" s="74">
        <v>470</v>
      </c>
      <c r="BL68" s="74">
        <v>0</v>
      </c>
      <c r="BM68" s="75" t="str">
        <f t="shared" si="4"/>
        <v>EQUAL</v>
      </c>
      <c r="BN68" s="65"/>
      <c r="BO68" s="38"/>
      <c r="BP68" s="75"/>
      <c r="BQ68" s="66"/>
      <c r="BR68" s="87">
        <v>691.23208910000005</v>
      </c>
      <c r="BS68" s="88">
        <v>409.5</v>
      </c>
      <c r="BT68" s="88">
        <v>404.20344169999998</v>
      </c>
      <c r="BU68" s="88">
        <v>142</v>
      </c>
      <c r="BV68" s="88">
        <v>287.12607869999999</v>
      </c>
      <c r="BW68" s="89">
        <v>189</v>
      </c>
      <c r="BX68" s="66"/>
      <c r="BY68" s="38">
        <v>26905</v>
      </c>
      <c r="BZ68" s="74">
        <v>23991</v>
      </c>
      <c r="CA68" s="74">
        <v>64624</v>
      </c>
      <c r="CB68" s="74">
        <v>15651</v>
      </c>
      <c r="CC68" s="74">
        <v>14176</v>
      </c>
      <c r="CD68" s="74">
        <v>50995</v>
      </c>
      <c r="CE68" s="75">
        <f t="shared" si="8"/>
        <v>98775</v>
      </c>
      <c r="CG68" s="90"/>
    </row>
    <row r="69" spans="2:85">
      <c r="B69" s="80" t="str">
        <f t="shared" si="0"/>
        <v>2023-2024</v>
      </c>
      <c r="C69" s="81">
        <f t="shared" si="5"/>
        <v>45108</v>
      </c>
      <c r="D69" s="82" t="str">
        <f t="shared" si="6"/>
        <v>Q3 2023</v>
      </c>
      <c r="F69" s="38">
        <v>311913</v>
      </c>
      <c r="G69" s="74">
        <v>3852</v>
      </c>
      <c r="H69" s="74">
        <v>27167</v>
      </c>
      <c r="I69" s="74">
        <v>2</v>
      </c>
      <c r="J69" s="74">
        <v>18250</v>
      </c>
      <c r="K69" s="74">
        <v>262642</v>
      </c>
      <c r="L69" s="74">
        <v>7855</v>
      </c>
      <c r="M69" s="74">
        <v>254785</v>
      </c>
      <c r="N69" s="91">
        <f t="shared" si="1"/>
        <v>2</v>
      </c>
      <c r="O69" s="66"/>
      <c r="P69" s="38">
        <v>669</v>
      </c>
      <c r="Q69" s="74">
        <v>5859</v>
      </c>
      <c r="R69" s="74">
        <v>215835</v>
      </c>
      <c r="S69" s="74">
        <v>16147</v>
      </c>
      <c r="T69" s="74">
        <v>5732</v>
      </c>
      <c r="U69" s="74">
        <v>7439</v>
      </c>
      <c r="V69" s="74">
        <v>915</v>
      </c>
      <c r="W69" s="74">
        <v>2189</v>
      </c>
      <c r="X69" s="74">
        <v>0</v>
      </c>
      <c r="Y69" s="75" t="str">
        <f t="shared" si="2"/>
        <v>EQUAL</v>
      </c>
      <c r="Z69" s="65"/>
      <c r="AA69" s="38"/>
      <c r="AB69" s="75"/>
      <c r="AC69" s="66"/>
      <c r="AD69" s="83">
        <v>125.965685447688</v>
      </c>
      <c r="AE69" s="84">
        <v>127</v>
      </c>
      <c r="AF69" s="84">
        <v>39.172908640709203</v>
      </c>
      <c r="AG69" s="84">
        <v>32</v>
      </c>
      <c r="AH69" s="84">
        <v>25.050024626054999</v>
      </c>
      <c r="AI69" s="84">
        <v>0</v>
      </c>
      <c r="AJ69" s="84">
        <v>190.18861871445199</v>
      </c>
      <c r="AK69" s="85">
        <v>178</v>
      </c>
      <c r="AL69" s="70"/>
      <c r="AM69" s="38">
        <v>340695</v>
      </c>
      <c r="AN69" s="74">
        <v>336605</v>
      </c>
      <c r="AO69" s="74">
        <v>272151</v>
      </c>
      <c r="AP69" s="74">
        <v>61964</v>
      </c>
      <c r="AQ69" s="74">
        <v>61451</v>
      </c>
      <c r="AR69" s="74">
        <v>58542</v>
      </c>
      <c r="AS69" s="86">
        <f t="shared" si="7"/>
        <v>1349040</v>
      </c>
      <c r="AT69" s="66"/>
      <c r="AU69" s="38">
        <v>17384</v>
      </c>
      <c r="AV69" s="74">
        <v>7283</v>
      </c>
      <c r="AW69" s="74">
        <v>1080</v>
      </c>
      <c r="AX69" s="74">
        <v>3663</v>
      </c>
      <c r="AY69" s="74">
        <v>25</v>
      </c>
      <c r="AZ69" s="74">
        <v>12740</v>
      </c>
      <c r="BA69" s="74">
        <v>19790</v>
      </c>
      <c r="BB69" s="75">
        <f t="shared" si="3"/>
        <v>-233</v>
      </c>
      <c r="BC69" s="66"/>
      <c r="BD69" s="38">
        <v>51</v>
      </c>
      <c r="BE69" s="74">
        <v>266</v>
      </c>
      <c r="BF69" s="74">
        <v>415</v>
      </c>
      <c r="BG69" s="74">
        <v>1880</v>
      </c>
      <c r="BH69" s="74">
        <v>5327</v>
      </c>
      <c r="BI69" s="74">
        <v>11304</v>
      </c>
      <c r="BJ69" s="74">
        <v>8</v>
      </c>
      <c r="BK69" s="74">
        <v>538</v>
      </c>
      <c r="BL69" s="74">
        <v>1</v>
      </c>
      <c r="BM69" s="75" t="str">
        <f t="shared" si="4"/>
        <v>EQUAL</v>
      </c>
      <c r="BN69" s="66"/>
      <c r="BO69" s="38"/>
      <c r="BP69" s="75"/>
      <c r="BQ69" s="66"/>
      <c r="BR69" s="87">
        <v>706.67415549999998</v>
      </c>
      <c r="BS69" s="88">
        <v>405</v>
      </c>
      <c r="BT69" s="88">
        <v>420.09932859999998</v>
      </c>
      <c r="BU69" s="88">
        <v>136</v>
      </c>
      <c r="BV69" s="88">
        <v>286.61775119999999</v>
      </c>
      <c r="BW69" s="89">
        <v>181</v>
      </c>
      <c r="BX69" s="66"/>
      <c r="BY69" s="38">
        <v>28372</v>
      </c>
      <c r="BZ69" s="74">
        <v>26369</v>
      </c>
      <c r="CA69" s="74">
        <v>66426</v>
      </c>
      <c r="CB69" s="74">
        <v>16444</v>
      </c>
      <c r="CC69" s="74">
        <v>15275</v>
      </c>
      <c r="CD69" s="74">
        <v>52121</v>
      </c>
      <c r="CE69" s="75">
        <f t="shared" si="8"/>
        <v>103617</v>
      </c>
      <c r="CG69" s="90"/>
    </row>
    <row r="70" spans="2:85">
      <c r="B70" s="80" t="str">
        <f t="shared" si="0"/>
        <v>2023-2024</v>
      </c>
      <c r="C70" s="81">
        <f t="shared" si="5"/>
        <v>45200</v>
      </c>
      <c r="D70" s="82" t="str">
        <f t="shared" si="6"/>
        <v>Q4 2023</v>
      </c>
      <c r="F70" s="38">
        <v>316964</v>
      </c>
      <c r="G70" s="74">
        <v>3718</v>
      </c>
      <c r="H70" s="74">
        <v>27032</v>
      </c>
      <c r="I70" s="74">
        <v>1</v>
      </c>
      <c r="J70" s="74">
        <v>18627</v>
      </c>
      <c r="K70" s="74">
        <v>267586</v>
      </c>
      <c r="L70" s="74">
        <v>7524</v>
      </c>
      <c r="M70" s="74">
        <v>260060</v>
      </c>
      <c r="N70" s="91">
        <f t="shared" si="1"/>
        <v>2</v>
      </c>
      <c r="O70" s="66"/>
      <c r="P70" s="38">
        <v>656</v>
      </c>
      <c r="Q70" s="74">
        <v>5779</v>
      </c>
      <c r="R70" s="74">
        <v>221659</v>
      </c>
      <c r="S70" s="74">
        <v>15836</v>
      </c>
      <c r="T70" s="74">
        <v>5937</v>
      </c>
      <c r="U70" s="74">
        <v>7050</v>
      </c>
      <c r="V70" s="74">
        <v>937</v>
      </c>
      <c r="W70" s="74">
        <v>2206</v>
      </c>
      <c r="X70" s="74">
        <v>0</v>
      </c>
      <c r="Y70" s="75" t="str">
        <f t="shared" si="2"/>
        <v>EQUAL</v>
      </c>
      <c r="Z70" s="65"/>
      <c r="AA70" s="38"/>
      <c r="AB70" s="75"/>
      <c r="AC70" s="66"/>
      <c r="AD70" s="83">
        <v>127.56030989398199</v>
      </c>
      <c r="AE70" s="84">
        <v>129</v>
      </c>
      <c r="AF70" s="84">
        <v>38.889806911672501</v>
      </c>
      <c r="AG70" s="84">
        <v>32</v>
      </c>
      <c r="AH70" s="84">
        <v>24.632116476427001</v>
      </c>
      <c r="AI70" s="84">
        <v>0</v>
      </c>
      <c r="AJ70" s="84">
        <v>191.08223328208101</v>
      </c>
      <c r="AK70" s="85">
        <v>183</v>
      </c>
      <c r="AL70" s="70"/>
      <c r="AM70" s="38">
        <v>356225</v>
      </c>
      <c r="AN70" s="74">
        <v>336873</v>
      </c>
      <c r="AO70" s="74">
        <v>291494</v>
      </c>
      <c r="AP70" s="74">
        <v>62664</v>
      </c>
      <c r="AQ70" s="74">
        <v>58899</v>
      </c>
      <c r="AR70" s="74">
        <v>62304</v>
      </c>
      <c r="AS70" s="86">
        <f t="shared" si="7"/>
        <v>1377625</v>
      </c>
      <c r="AT70" s="66"/>
      <c r="AU70" s="38">
        <v>17728</v>
      </c>
      <c r="AV70" s="74">
        <v>7429</v>
      </c>
      <c r="AW70" s="74">
        <v>1471</v>
      </c>
      <c r="AX70" s="74">
        <v>3607</v>
      </c>
      <c r="AY70" s="74">
        <v>30</v>
      </c>
      <c r="AZ70" s="74">
        <v>12794</v>
      </c>
      <c r="BA70" s="74">
        <v>19964</v>
      </c>
      <c r="BB70" s="75">
        <f t="shared" si="3"/>
        <v>-259</v>
      </c>
      <c r="BC70" s="66"/>
      <c r="BD70" s="38">
        <v>50</v>
      </c>
      <c r="BE70" s="74">
        <v>324</v>
      </c>
      <c r="BF70" s="74">
        <v>391</v>
      </c>
      <c r="BG70" s="74">
        <v>2074</v>
      </c>
      <c r="BH70" s="74">
        <v>5494</v>
      </c>
      <c r="BI70" s="74">
        <v>11041</v>
      </c>
      <c r="BJ70" s="74">
        <v>11</v>
      </c>
      <c r="BK70" s="74">
        <v>579</v>
      </c>
      <c r="BL70" s="74">
        <v>0</v>
      </c>
      <c r="BM70" s="75" t="str">
        <f t="shared" si="4"/>
        <v>EQUAL</v>
      </c>
      <c r="BN70" s="66"/>
      <c r="BO70" s="38"/>
      <c r="BP70" s="75"/>
      <c r="BQ70" s="66"/>
      <c r="BR70" s="87">
        <v>677.46827959999996</v>
      </c>
      <c r="BS70" s="88">
        <v>384</v>
      </c>
      <c r="BT70" s="88">
        <v>398.9069892</v>
      </c>
      <c r="BU70" s="88">
        <v>124</v>
      </c>
      <c r="BV70" s="88">
        <v>278.59325510000002</v>
      </c>
      <c r="BW70" s="89">
        <v>171</v>
      </c>
      <c r="BX70" s="66"/>
      <c r="BY70" s="38">
        <v>27341</v>
      </c>
      <c r="BZ70" s="74">
        <v>26259</v>
      </c>
      <c r="CA70" s="74">
        <v>67284</v>
      </c>
      <c r="CB70" s="74">
        <v>16101</v>
      </c>
      <c r="CC70" s="74">
        <v>15375</v>
      </c>
      <c r="CD70" s="74">
        <v>52744</v>
      </c>
      <c r="CE70" s="75">
        <f t="shared" si="8"/>
        <v>107434</v>
      </c>
      <c r="CG70" s="90"/>
    </row>
    <row r="71" spans="2:85">
      <c r="B71" s="80" t="str">
        <f t="shared" si="0"/>
        <v>2023-2024</v>
      </c>
      <c r="C71" s="81">
        <f t="shared" si="5"/>
        <v>45292</v>
      </c>
      <c r="D71" s="82" t="str">
        <f t="shared" si="6"/>
        <v>Q1 2024</v>
      </c>
      <c r="F71" s="92">
        <v>343454</v>
      </c>
      <c r="G71" s="74">
        <v>3795</v>
      </c>
      <c r="H71" s="74">
        <v>30034</v>
      </c>
      <c r="I71" s="74"/>
      <c r="J71" s="74">
        <v>15837</v>
      </c>
      <c r="K71" s="74">
        <v>289397</v>
      </c>
      <c r="L71" s="74">
        <v>6089</v>
      </c>
      <c r="M71" s="74">
        <v>283312</v>
      </c>
      <c r="N71" s="91">
        <f t="shared" si="1"/>
        <v>-4</v>
      </c>
      <c r="O71" s="66"/>
      <c r="P71" s="38">
        <v>699</v>
      </c>
      <c r="Q71" s="74">
        <v>6555</v>
      </c>
      <c r="R71" s="74">
        <v>242146</v>
      </c>
      <c r="S71" s="74">
        <v>16631</v>
      </c>
      <c r="T71" s="74">
        <v>6049</v>
      </c>
      <c r="U71" s="74">
        <v>7696</v>
      </c>
      <c r="V71" s="74">
        <v>1098</v>
      </c>
      <c r="W71" s="74">
        <v>2439</v>
      </c>
      <c r="X71" s="74">
        <v>0</v>
      </c>
      <c r="Y71" s="75">
        <f t="shared" si="2"/>
        <v>1</v>
      </c>
      <c r="Z71" s="65"/>
      <c r="AA71" s="38"/>
      <c r="AB71" s="93"/>
      <c r="AC71" s="66"/>
      <c r="AD71" s="83">
        <v>129.222452782674</v>
      </c>
      <c r="AE71" s="84">
        <v>135</v>
      </c>
      <c r="AF71" s="84">
        <v>39.705494837572402</v>
      </c>
      <c r="AG71" s="84">
        <v>32</v>
      </c>
      <c r="AH71" s="84">
        <v>24.3848870981281</v>
      </c>
      <c r="AI71" s="84">
        <v>0</v>
      </c>
      <c r="AJ71" s="84">
        <v>193.312834718375</v>
      </c>
      <c r="AK71" s="85">
        <v>185</v>
      </c>
      <c r="AL71" s="70"/>
      <c r="AM71" s="38">
        <v>366256</v>
      </c>
      <c r="AN71" s="74">
        <v>363510</v>
      </c>
      <c r="AO71" s="74">
        <v>294258</v>
      </c>
      <c r="AP71" s="74">
        <v>65407</v>
      </c>
      <c r="AQ71" s="74">
        <v>63691</v>
      </c>
      <c r="AR71" s="74">
        <v>64028</v>
      </c>
      <c r="AS71" s="86">
        <f t="shared" si="7"/>
        <v>1400471</v>
      </c>
      <c r="AT71" s="66"/>
      <c r="AU71" s="38">
        <v>18661</v>
      </c>
      <c r="AV71" s="74">
        <v>7617</v>
      </c>
      <c r="AW71" s="74">
        <v>1231</v>
      </c>
      <c r="AX71" s="74">
        <v>3357</v>
      </c>
      <c r="AY71" s="74">
        <v>25</v>
      </c>
      <c r="AZ71" s="74">
        <v>14125</v>
      </c>
      <c r="BA71" s="94"/>
      <c r="BB71" s="75"/>
      <c r="BC71" s="66"/>
      <c r="BD71" s="92">
        <v>57</v>
      </c>
      <c r="BE71" s="74">
        <v>305</v>
      </c>
      <c r="BF71" s="74">
        <v>367</v>
      </c>
      <c r="BG71" s="74">
        <v>2172</v>
      </c>
      <c r="BH71" s="74">
        <v>5512</v>
      </c>
      <c r="BI71" s="74">
        <v>11134</v>
      </c>
      <c r="BJ71" s="74">
        <v>10</v>
      </c>
      <c r="BK71" s="74">
        <v>483</v>
      </c>
      <c r="BL71" s="94"/>
      <c r="BM71" s="75"/>
      <c r="BN71" s="66"/>
      <c r="BO71" s="38"/>
      <c r="BP71" s="75"/>
      <c r="BQ71" s="66"/>
      <c r="BR71" s="87">
        <v>694.55622770000002</v>
      </c>
      <c r="BS71" s="88">
        <v>373</v>
      </c>
      <c r="BT71" s="88">
        <v>410.92190599999998</v>
      </c>
      <c r="BU71" s="88">
        <v>118</v>
      </c>
      <c r="BV71" s="88">
        <v>283.64438710000002</v>
      </c>
      <c r="BW71" s="89">
        <v>173</v>
      </c>
      <c r="BX71" s="66"/>
      <c r="BY71" s="38">
        <v>29990</v>
      </c>
      <c r="BZ71" s="74">
        <v>28187</v>
      </c>
      <c r="CA71" s="74">
        <v>69054</v>
      </c>
      <c r="CB71" s="74">
        <v>17665</v>
      </c>
      <c r="CC71" s="74">
        <v>16410</v>
      </c>
      <c r="CD71" s="74">
        <v>53977</v>
      </c>
      <c r="CE71" s="75">
        <f t="shared" si="8"/>
        <v>112608</v>
      </c>
      <c r="CG71" s="90"/>
    </row>
    <row r="72" spans="2:85">
      <c r="B72" s="80" t="str">
        <f t="shared" si="0"/>
        <v>2024-2025</v>
      </c>
      <c r="C72" s="81">
        <f t="shared" si="5"/>
        <v>45383</v>
      </c>
      <c r="D72" s="82" t="str">
        <f t="shared" si="6"/>
        <v>Q2 2024</v>
      </c>
      <c r="F72" s="38"/>
      <c r="G72" s="74"/>
      <c r="H72" s="74"/>
      <c r="I72" s="74"/>
      <c r="J72" s="74"/>
      <c r="K72" s="74"/>
      <c r="L72" s="74"/>
      <c r="M72" s="74"/>
      <c r="N72" s="75"/>
      <c r="O72" s="66"/>
      <c r="P72" s="38"/>
      <c r="Q72" s="74"/>
      <c r="R72" s="74"/>
      <c r="S72" s="74"/>
      <c r="T72" s="74"/>
      <c r="U72" s="74"/>
      <c r="V72" s="74"/>
      <c r="W72" s="74"/>
      <c r="X72" s="74"/>
      <c r="Y72" s="75"/>
      <c r="Z72" s="65"/>
      <c r="AA72" s="38"/>
      <c r="AB72" s="75"/>
      <c r="AC72" s="66"/>
      <c r="AD72" s="83">
        <v>125.692734129073</v>
      </c>
      <c r="AE72" s="84">
        <v>133</v>
      </c>
      <c r="AF72" s="84">
        <v>40.724019381385702</v>
      </c>
      <c r="AG72" s="84">
        <v>33</v>
      </c>
      <c r="AH72" s="84">
        <v>24.647987193674201</v>
      </c>
      <c r="AI72" s="84">
        <v>0</v>
      </c>
      <c r="AJ72" s="84">
        <v>191.06474070413299</v>
      </c>
      <c r="AK72" s="85">
        <v>182</v>
      </c>
      <c r="AL72" s="70"/>
      <c r="AM72" s="38">
        <v>349856</v>
      </c>
      <c r="AN72" s="74">
        <v>339005</v>
      </c>
      <c r="AO72" s="74">
        <v>305061</v>
      </c>
      <c r="AP72" s="74">
        <v>68186</v>
      </c>
      <c r="AQ72" s="74">
        <v>64023</v>
      </c>
      <c r="AR72" s="74">
        <v>68185</v>
      </c>
      <c r="AS72" s="86">
        <f t="shared" si="7"/>
        <v>1413032</v>
      </c>
      <c r="AT72" s="66"/>
      <c r="AU72" s="38"/>
      <c r="AV72" s="74"/>
      <c r="AW72" s="74"/>
      <c r="AX72" s="74"/>
      <c r="AY72" s="74"/>
      <c r="AZ72" s="74"/>
      <c r="BA72" s="74"/>
      <c r="BB72" s="75"/>
      <c r="BC72" s="66"/>
      <c r="BD72" s="38"/>
      <c r="BE72" s="74"/>
      <c r="BF72" s="74"/>
      <c r="BG72" s="74"/>
      <c r="BH72" s="74"/>
      <c r="BI72" s="74"/>
      <c r="BJ72" s="74"/>
      <c r="BK72" s="74"/>
      <c r="BL72" s="74"/>
      <c r="BM72" s="75"/>
      <c r="BN72" s="66"/>
      <c r="BO72" s="38"/>
      <c r="BP72" s="75"/>
      <c r="BQ72" s="66"/>
      <c r="BR72" s="87">
        <v>684.66609849999998</v>
      </c>
      <c r="BS72" s="88">
        <v>377</v>
      </c>
      <c r="BT72" s="88">
        <v>408.0244318</v>
      </c>
      <c r="BU72" s="88">
        <v>139</v>
      </c>
      <c r="BV72" s="88">
        <v>276.66174239999998</v>
      </c>
      <c r="BW72" s="89">
        <v>173</v>
      </c>
      <c r="BX72" s="66"/>
      <c r="BY72" s="38">
        <v>30359</v>
      </c>
      <c r="BZ72" s="74">
        <v>28152</v>
      </c>
      <c r="CA72" s="74">
        <v>71042</v>
      </c>
      <c r="CB72" s="74">
        <v>18128</v>
      </c>
      <c r="CC72" s="74">
        <v>16269</v>
      </c>
      <c r="CD72" s="74">
        <v>55800</v>
      </c>
      <c r="CE72" s="75">
        <f t="shared" si="8"/>
        <v>116062</v>
      </c>
      <c r="CG72" s="90"/>
    </row>
    <row r="73" spans="2:85">
      <c r="B73" s="80" t="str">
        <f t="shared" si="0"/>
        <v>2024-2025</v>
      </c>
      <c r="C73" s="81">
        <f t="shared" si="5"/>
        <v>45474</v>
      </c>
      <c r="D73" s="82" t="str">
        <f t="shared" si="6"/>
        <v>Q3 2024</v>
      </c>
      <c r="F73" s="38"/>
      <c r="G73" s="74"/>
      <c r="H73" s="74"/>
      <c r="I73" s="74"/>
      <c r="J73" s="74"/>
      <c r="K73" s="74"/>
      <c r="L73" s="74"/>
      <c r="M73" s="74"/>
      <c r="N73" s="75"/>
      <c r="O73" s="66"/>
      <c r="P73" s="38"/>
      <c r="Q73" s="74"/>
      <c r="R73" s="74"/>
      <c r="S73" s="74"/>
      <c r="T73" s="74"/>
      <c r="U73" s="74"/>
      <c r="V73" s="74"/>
      <c r="W73" s="74"/>
      <c r="X73" s="74"/>
      <c r="Y73" s="75"/>
      <c r="Z73" s="65"/>
      <c r="AA73" s="38"/>
      <c r="AB73" s="75"/>
      <c r="AC73" s="66"/>
      <c r="AD73" s="83">
        <v>124.81053975713699</v>
      </c>
      <c r="AE73" s="84">
        <v>132</v>
      </c>
      <c r="AF73" s="84">
        <v>43.979868156298799</v>
      </c>
      <c r="AG73" s="84">
        <v>32</v>
      </c>
      <c r="AH73" s="84">
        <v>26.086285863034501</v>
      </c>
      <c r="AI73" s="84">
        <v>0</v>
      </c>
      <c r="AJ73" s="84">
        <v>194.876693776471</v>
      </c>
      <c r="AK73" s="85">
        <v>184</v>
      </c>
      <c r="AL73" s="70"/>
      <c r="AM73" s="38">
        <v>349395</v>
      </c>
      <c r="AN73" s="74">
        <v>321072</v>
      </c>
      <c r="AO73" s="74">
        <v>333349</v>
      </c>
      <c r="AP73" s="74">
        <v>68972</v>
      </c>
      <c r="AQ73" s="74">
        <v>64094</v>
      </c>
      <c r="AR73" s="74">
        <v>73037</v>
      </c>
      <c r="AS73" s="86">
        <f t="shared" si="7"/>
        <v>1421732</v>
      </c>
      <c r="AT73" s="66"/>
      <c r="AU73" s="38"/>
      <c r="AV73" s="74"/>
      <c r="AW73" s="74"/>
      <c r="AX73" s="74"/>
      <c r="AY73" s="74"/>
      <c r="AZ73" s="74"/>
      <c r="BA73" s="74"/>
      <c r="BB73" s="75"/>
      <c r="BC73" s="66"/>
      <c r="BD73" s="38"/>
      <c r="BE73" s="74"/>
      <c r="BF73" s="74"/>
      <c r="BG73" s="74"/>
      <c r="BH73" s="74"/>
      <c r="BI73" s="74"/>
      <c r="BJ73" s="74"/>
      <c r="BK73" s="74"/>
      <c r="BL73" s="74"/>
      <c r="BM73" s="75"/>
      <c r="BN73" s="66"/>
      <c r="BO73" s="38"/>
      <c r="BP73" s="75"/>
      <c r="BQ73" s="66"/>
      <c r="BR73" s="87">
        <v>734.73595720000003</v>
      </c>
      <c r="BS73" s="88">
        <v>371</v>
      </c>
      <c r="BT73" s="88">
        <v>454.67342079999997</v>
      </c>
      <c r="BU73" s="88">
        <v>137</v>
      </c>
      <c r="BV73" s="88">
        <v>280.06433429999998</v>
      </c>
      <c r="BW73" s="89">
        <v>168</v>
      </c>
      <c r="BX73" s="66"/>
      <c r="BY73" s="38">
        <v>31683</v>
      </c>
      <c r="BZ73" s="74">
        <v>29502</v>
      </c>
      <c r="CA73" s="74">
        <v>73105</v>
      </c>
      <c r="CB73" s="74">
        <v>18652</v>
      </c>
      <c r="CC73" s="74">
        <v>16538</v>
      </c>
      <c r="CD73" s="74">
        <v>57934</v>
      </c>
      <c r="CE73" s="75">
        <f t="shared" si="8"/>
        <v>119373</v>
      </c>
      <c r="CG73" s="90"/>
    </row>
    <row r="74" spans="2:85" ht="15" thickBot="1">
      <c r="B74" s="95" t="str">
        <f t="shared" si="0"/>
        <v>2024-2025</v>
      </c>
      <c r="C74" s="96">
        <f t="shared" si="5"/>
        <v>45566</v>
      </c>
      <c r="D74" s="97" t="str">
        <f t="shared" si="6"/>
        <v>Q4 2024</v>
      </c>
      <c r="F74" s="98"/>
      <c r="G74" s="99"/>
      <c r="H74" s="99"/>
      <c r="I74" s="99"/>
      <c r="J74" s="99"/>
      <c r="K74" s="99"/>
      <c r="L74" s="99"/>
      <c r="M74" s="99"/>
      <c r="N74" s="100"/>
      <c r="O74" s="66"/>
      <c r="P74" s="98"/>
      <c r="Q74" s="99"/>
      <c r="R74" s="99"/>
      <c r="S74" s="99"/>
      <c r="T74" s="99"/>
      <c r="U74" s="99"/>
      <c r="V74" s="99"/>
      <c r="W74" s="99"/>
      <c r="X74" s="99"/>
      <c r="Y74" s="100"/>
      <c r="Z74" s="66"/>
      <c r="AA74" s="98"/>
      <c r="AB74" s="100"/>
      <c r="AC74" s="66"/>
      <c r="AD74" s="101"/>
      <c r="AE74" s="102"/>
      <c r="AF74" s="102"/>
      <c r="AG74" s="102"/>
      <c r="AH74" s="102"/>
      <c r="AI74" s="102"/>
      <c r="AJ74" s="102"/>
      <c r="AK74" s="103"/>
      <c r="AL74" s="65"/>
      <c r="AM74" s="98"/>
      <c r="AN74" s="99"/>
      <c r="AO74" s="99"/>
      <c r="AP74" s="99"/>
      <c r="AQ74" s="99"/>
      <c r="AR74" s="99"/>
      <c r="AS74" s="104"/>
      <c r="AT74" s="66"/>
      <c r="AU74" s="98"/>
      <c r="AV74" s="99"/>
      <c r="AW74" s="99"/>
      <c r="AX74" s="99"/>
      <c r="AY74" s="99"/>
      <c r="AZ74" s="99"/>
      <c r="BA74" s="99"/>
      <c r="BB74" s="100"/>
      <c r="BC74" s="66"/>
      <c r="BD74" s="98"/>
      <c r="BE74" s="99"/>
      <c r="BF74" s="99"/>
      <c r="BG74" s="99"/>
      <c r="BH74" s="99"/>
      <c r="BI74" s="99"/>
      <c r="BJ74" s="99"/>
      <c r="BK74" s="99"/>
      <c r="BL74" s="99"/>
      <c r="BM74" s="100"/>
      <c r="BN74" s="66"/>
      <c r="BO74" s="98"/>
      <c r="BP74" s="100"/>
      <c r="BQ74" s="66"/>
      <c r="BR74" s="105"/>
      <c r="BS74" s="106"/>
      <c r="BT74" s="106"/>
      <c r="BU74" s="106"/>
      <c r="BV74" s="106"/>
      <c r="BW74" s="107"/>
      <c r="BX74" s="66"/>
      <c r="BY74" s="98"/>
      <c r="BZ74" s="99"/>
      <c r="CA74" s="99"/>
      <c r="CB74" s="99"/>
      <c r="CC74" s="99"/>
      <c r="CD74" s="99"/>
      <c r="CE74" s="104"/>
      <c r="CG74" s="108"/>
    </row>
    <row r="75" spans="2:85">
      <c r="BU75" s="109"/>
    </row>
    <row r="76" spans="2:85">
      <c r="AL76" s="110"/>
      <c r="AN76" s="110"/>
      <c r="AO76" s="110"/>
      <c r="AP76" s="110"/>
      <c r="AQ76" s="110"/>
      <c r="AR76" s="110"/>
      <c r="AS76" s="110"/>
    </row>
    <row r="77" spans="2:85" ht="17.100000000000001">
      <c r="B77" s="162" t="s">
        <v>171</v>
      </c>
      <c r="C77" s="162"/>
      <c r="D77" s="162"/>
      <c r="F77" s="163" t="s">
        <v>44</v>
      </c>
      <c r="G77" s="163"/>
      <c r="H77" s="163"/>
      <c r="I77" s="163"/>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10"/>
      <c r="AN77" s="110"/>
      <c r="AO77" s="110"/>
      <c r="AP77" s="110"/>
      <c r="AQ77" s="110"/>
      <c r="AR77" s="110"/>
      <c r="AS77" s="110"/>
      <c r="AT77" s="52"/>
      <c r="AU77" s="164" t="s">
        <v>172</v>
      </c>
      <c r="AV77" s="164"/>
      <c r="AW77" s="164"/>
      <c r="AX77" s="164"/>
      <c r="AY77" s="164"/>
      <c r="AZ77" s="164"/>
      <c r="BA77" s="164"/>
      <c r="BB77" s="164"/>
      <c r="BC77" s="164"/>
      <c r="BD77" s="164"/>
      <c r="BE77" s="164"/>
      <c r="BF77" s="164"/>
      <c r="BG77" s="164"/>
      <c r="BH77" s="164"/>
      <c r="BI77" s="164"/>
      <c r="BJ77" s="164"/>
      <c r="BK77" s="164"/>
      <c r="BL77" s="164"/>
      <c r="BM77" s="164"/>
      <c r="BN77" s="164"/>
      <c r="BO77" s="164"/>
      <c r="BP77" s="164"/>
      <c r="BQ77" s="164"/>
      <c r="BR77" s="164"/>
      <c r="BS77" s="164"/>
      <c r="BT77" s="164"/>
      <c r="BU77" s="164"/>
      <c r="BV77" s="164"/>
      <c r="BW77" s="164"/>
      <c r="BX77" s="164"/>
      <c r="BY77" s="164"/>
      <c r="BZ77" s="164"/>
      <c r="CA77" s="164"/>
      <c r="CB77" s="164"/>
      <c r="CC77" s="164"/>
      <c r="CD77" s="164"/>
      <c r="CE77" s="164"/>
    </row>
    <row r="78" spans="2:85" ht="17.100000000000001">
      <c r="B78" s="162"/>
      <c r="C78" s="162"/>
      <c r="D78" s="162"/>
      <c r="F78" s="170" t="s">
        <v>173</v>
      </c>
      <c r="G78" s="170"/>
      <c r="H78" s="170"/>
      <c r="I78" s="170"/>
      <c r="J78" s="170"/>
      <c r="K78" s="170"/>
      <c r="L78" s="170"/>
      <c r="M78" s="170"/>
      <c r="N78" s="170"/>
      <c r="O78" s="50"/>
      <c r="P78" s="168" t="s">
        <v>174</v>
      </c>
      <c r="Q78" s="168"/>
      <c r="R78" s="168"/>
      <c r="S78" s="168"/>
      <c r="T78" s="168"/>
      <c r="U78" s="168"/>
      <c r="V78" s="168"/>
      <c r="W78" s="168"/>
      <c r="X78" s="168"/>
      <c r="Y78" s="168"/>
      <c r="Z78" s="50"/>
      <c r="AA78" s="168" t="s">
        <v>175</v>
      </c>
      <c r="AB78" s="168"/>
      <c r="AC78" s="50"/>
      <c r="AD78" s="170" t="s">
        <v>176</v>
      </c>
      <c r="AE78" s="170"/>
      <c r="AF78" s="170"/>
      <c r="AG78" s="170"/>
      <c r="AH78" s="170"/>
      <c r="AI78" s="170"/>
      <c r="AJ78" s="170"/>
      <c r="AK78" s="170"/>
      <c r="AL78" s="110"/>
      <c r="AN78" s="110"/>
      <c r="AO78" s="110"/>
      <c r="AP78" s="110"/>
      <c r="AQ78" s="110"/>
      <c r="AR78" s="110"/>
      <c r="AS78" s="110"/>
      <c r="AT78" s="50"/>
      <c r="AU78" s="170" t="s">
        <v>173</v>
      </c>
      <c r="AV78" s="170"/>
      <c r="AW78" s="170"/>
      <c r="AX78" s="170"/>
      <c r="AY78" s="170"/>
      <c r="AZ78" s="170"/>
      <c r="BA78" s="170"/>
      <c r="BB78" s="170"/>
      <c r="BC78" s="50"/>
      <c r="BD78" s="170" t="s">
        <v>174</v>
      </c>
      <c r="BE78" s="170"/>
      <c r="BF78" s="170"/>
      <c r="BG78" s="170"/>
      <c r="BH78" s="170"/>
      <c r="BI78" s="170"/>
      <c r="BJ78" s="170"/>
      <c r="BK78" s="170"/>
      <c r="BL78" s="170"/>
      <c r="BM78" s="170"/>
      <c r="BN78" s="50"/>
      <c r="BO78" s="170" t="s">
        <v>175</v>
      </c>
      <c r="BP78" s="170"/>
      <c r="BQ78" s="50"/>
      <c r="BR78" s="168" t="s">
        <v>176</v>
      </c>
      <c r="BS78" s="168"/>
      <c r="BT78" s="168"/>
      <c r="BU78" s="168"/>
      <c r="BV78" s="168"/>
      <c r="BW78" s="168"/>
      <c r="BX78" s="50"/>
      <c r="BY78" s="168" t="s">
        <v>177</v>
      </c>
      <c r="BZ78" s="168"/>
      <c r="CA78" s="168"/>
      <c r="CB78" s="168"/>
      <c r="CC78" s="168"/>
      <c r="CD78" s="168"/>
      <c r="CE78" s="168"/>
    </row>
    <row r="79" spans="2:85" ht="15" customHeight="1" thickBot="1">
      <c r="B79" s="169" t="s">
        <v>178</v>
      </c>
      <c r="C79" s="169"/>
      <c r="D79" s="169"/>
      <c r="F79" s="4" t="s">
        <v>52</v>
      </c>
      <c r="G79" s="4" t="s">
        <v>53</v>
      </c>
      <c r="H79" s="4" t="s">
        <v>54</v>
      </c>
      <c r="I79" s="4" t="s">
        <v>55</v>
      </c>
      <c r="J79" s="4" t="s">
        <v>56</v>
      </c>
      <c r="K79" s="4" t="s">
        <v>57</v>
      </c>
      <c r="L79" s="4" t="s">
        <v>58</v>
      </c>
      <c r="M79" s="4" t="s">
        <v>59</v>
      </c>
      <c r="N79" s="4"/>
      <c r="O79" s="4"/>
      <c r="P79" s="4" t="s">
        <v>60</v>
      </c>
      <c r="Q79" s="4" t="s">
        <v>61</v>
      </c>
      <c r="R79" s="4" t="s">
        <v>62</v>
      </c>
      <c r="S79" s="4" t="s">
        <v>63</v>
      </c>
      <c r="T79" s="4" t="s">
        <v>64</v>
      </c>
      <c r="U79" s="4" t="s">
        <v>65</v>
      </c>
      <c r="V79" s="4" t="s">
        <v>66</v>
      </c>
      <c r="W79" s="4" t="s">
        <v>67</v>
      </c>
      <c r="X79" s="4" t="s">
        <v>68</v>
      </c>
      <c r="Y79" s="4"/>
      <c r="Z79" s="3"/>
      <c r="AA79" s="3"/>
      <c r="AB79" s="3"/>
      <c r="AC79" s="3"/>
      <c r="AD79" s="4" t="s">
        <v>69</v>
      </c>
      <c r="AE79" s="4" t="s">
        <v>70</v>
      </c>
      <c r="AF79" s="4" t="s">
        <v>71</v>
      </c>
      <c r="AG79" s="4" t="s">
        <v>72</v>
      </c>
      <c r="AH79" s="4" t="s">
        <v>73</v>
      </c>
      <c r="AI79" s="4" t="s">
        <v>74</v>
      </c>
      <c r="AJ79" s="4" t="s">
        <v>75</v>
      </c>
      <c r="AK79" s="4" t="s">
        <v>76</v>
      </c>
      <c r="AL79" s="110"/>
      <c r="AN79" s="110"/>
      <c r="AO79" s="110"/>
      <c r="AP79" s="110"/>
      <c r="AQ79" s="110"/>
      <c r="AR79" s="110"/>
      <c r="AS79" s="110"/>
      <c r="AT79" s="3"/>
      <c r="AU79" s="4" t="s">
        <v>83</v>
      </c>
      <c r="AV79" s="4" t="s">
        <v>84</v>
      </c>
      <c r="AW79" s="4" t="s">
        <v>85</v>
      </c>
      <c r="AX79" s="4" t="s">
        <v>86</v>
      </c>
      <c r="AY79" s="4" t="s">
        <v>55</v>
      </c>
      <c r="AZ79" s="4" t="s">
        <v>87</v>
      </c>
      <c r="BA79" s="4" t="s">
        <v>88</v>
      </c>
      <c r="BB79" s="4"/>
      <c r="BC79" s="3"/>
      <c r="BD79" s="4" t="s">
        <v>60</v>
      </c>
      <c r="BE79" s="4" t="s">
        <v>61</v>
      </c>
      <c r="BF79" s="4" t="s">
        <v>62</v>
      </c>
      <c r="BG79" s="4" t="s">
        <v>63</v>
      </c>
      <c r="BH79" s="4" t="s">
        <v>64</v>
      </c>
      <c r="BI79" s="4" t="s">
        <v>65</v>
      </c>
      <c r="BJ79" s="4" t="s">
        <v>66</v>
      </c>
      <c r="BK79" s="4" t="s">
        <v>67</v>
      </c>
      <c r="BL79" s="4" t="s">
        <v>68</v>
      </c>
      <c r="BM79" s="4"/>
      <c r="BN79" s="3"/>
      <c r="BO79" s="3"/>
      <c r="BP79" s="3"/>
      <c r="BQ79" s="3"/>
      <c r="BR79" s="4" t="s">
        <v>89</v>
      </c>
      <c r="BS79" s="4" t="s">
        <v>90</v>
      </c>
      <c r="BT79" s="4" t="s">
        <v>91</v>
      </c>
      <c r="BU79" s="4" t="s">
        <v>92</v>
      </c>
      <c r="BV79" s="4" t="s">
        <v>93</v>
      </c>
      <c r="BW79" s="4" t="s">
        <v>94</v>
      </c>
      <c r="BX79" s="3"/>
      <c r="BY79" s="4" t="s">
        <v>179</v>
      </c>
      <c r="BZ79" s="4" t="s">
        <v>180</v>
      </c>
      <c r="CA79" s="4" t="s">
        <v>181</v>
      </c>
      <c r="CB79" s="4" t="s">
        <v>182</v>
      </c>
      <c r="CC79" s="4" t="s">
        <v>183</v>
      </c>
      <c r="CD79" s="4" t="s">
        <v>184</v>
      </c>
      <c r="CE79" s="3"/>
      <c r="CG79" s="4" t="s">
        <v>101</v>
      </c>
    </row>
    <row r="80" spans="2:85" ht="87.6" customHeight="1" thickBot="1">
      <c r="B80" s="5" t="s">
        <v>13</v>
      </c>
      <c r="C80" s="5"/>
      <c r="D80" s="5"/>
      <c r="F80" s="55" t="s">
        <v>104</v>
      </c>
      <c r="G80" s="55" t="s">
        <v>105</v>
      </c>
      <c r="H80" s="55" t="s">
        <v>106</v>
      </c>
      <c r="I80" s="55" t="s">
        <v>107</v>
      </c>
      <c r="J80" s="55" t="s">
        <v>108</v>
      </c>
      <c r="K80" s="55" t="s">
        <v>109</v>
      </c>
      <c r="L80" s="55" t="s">
        <v>110</v>
      </c>
      <c r="M80" s="55" t="s">
        <v>111</v>
      </c>
      <c r="O80" s="7"/>
      <c r="P80" s="55" t="s">
        <v>113</v>
      </c>
      <c r="Q80" s="55" t="s">
        <v>114</v>
      </c>
      <c r="R80" s="55" t="s">
        <v>115</v>
      </c>
      <c r="S80" s="55" t="s">
        <v>116</v>
      </c>
      <c r="T80" s="55" t="s">
        <v>117</v>
      </c>
      <c r="U80" s="55" t="s">
        <v>118</v>
      </c>
      <c r="V80" s="55" t="s">
        <v>119</v>
      </c>
      <c r="W80" s="55" t="s">
        <v>120</v>
      </c>
      <c r="X80" s="55" t="s">
        <v>121</v>
      </c>
      <c r="Y80" s="55" t="s">
        <v>122</v>
      </c>
      <c r="Z80" s="7"/>
      <c r="AA80" s="55" t="s">
        <v>123</v>
      </c>
      <c r="AB80" s="55" t="s">
        <v>124</v>
      </c>
      <c r="AD80" s="111" t="s">
        <v>125</v>
      </c>
      <c r="AE80" s="111" t="s">
        <v>126</v>
      </c>
      <c r="AF80" s="111" t="s">
        <v>127</v>
      </c>
      <c r="AG80" s="111" t="s">
        <v>128</v>
      </c>
      <c r="AH80" s="111" t="s">
        <v>129</v>
      </c>
      <c r="AI80" s="111" t="s">
        <v>130</v>
      </c>
      <c r="AJ80" s="111" t="s">
        <v>131</v>
      </c>
      <c r="AK80" s="111" t="s">
        <v>132</v>
      </c>
      <c r="AL80" s="112"/>
      <c r="AN80" s="112"/>
      <c r="AO80" s="112"/>
      <c r="AP80" s="112"/>
      <c r="AQ80" s="112"/>
      <c r="AR80" s="112"/>
      <c r="AS80" s="112"/>
      <c r="AU80" s="55" t="s">
        <v>140</v>
      </c>
      <c r="AV80" s="55" t="s">
        <v>141</v>
      </c>
      <c r="AW80" s="55" t="s">
        <v>142</v>
      </c>
      <c r="AX80" s="55" t="s">
        <v>86</v>
      </c>
      <c r="AY80" s="55" t="s">
        <v>143</v>
      </c>
      <c r="AZ80" s="55" t="s">
        <v>144</v>
      </c>
      <c r="BA80" s="55" t="s">
        <v>145</v>
      </c>
      <c r="BC80" s="7"/>
      <c r="BD80" s="55" t="s">
        <v>147</v>
      </c>
      <c r="BE80" s="55" t="s">
        <v>148</v>
      </c>
      <c r="BF80" s="55" t="s">
        <v>149</v>
      </c>
      <c r="BG80" s="55" t="s">
        <v>150</v>
      </c>
      <c r="BH80" s="55" t="s">
        <v>151</v>
      </c>
      <c r="BI80" s="55" t="s">
        <v>152</v>
      </c>
      <c r="BJ80" s="55" t="s">
        <v>153</v>
      </c>
      <c r="BK80" s="55" t="s">
        <v>154</v>
      </c>
      <c r="BL80" s="55" t="s">
        <v>155</v>
      </c>
      <c r="BN80" s="7"/>
      <c r="BO80" s="55" t="s">
        <v>156</v>
      </c>
      <c r="BP80" s="55" t="s">
        <v>157</v>
      </c>
      <c r="BR80" s="111" t="s">
        <v>158</v>
      </c>
      <c r="BS80" s="111" t="s">
        <v>159</v>
      </c>
      <c r="BT80" s="111" t="s">
        <v>160</v>
      </c>
      <c r="BU80" s="111" t="s">
        <v>161</v>
      </c>
      <c r="BV80" s="111" t="s">
        <v>162</v>
      </c>
      <c r="BW80" s="111" t="s">
        <v>163</v>
      </c>
      <c r="BY80" s="55" t="s">
        <v>185</v>
      </c>
      <c r="BZ80" s="55" t="s">
        <v>186</v>
      </c>
      <c r="CA80" s="55" t="s">
        <v>187</v>
      </c>
      <c r="CB80" s="55" t="s">
        <v>188</v>
      </c>
      <c r="CC80" s="55" t="s">
        <v>189</v>
      </c>
      <c r="CD80" s="55" t="s">
        <v>190</v>
      </c>
      <c r="CE80" s="55" t="s">
        <v>139</v>
      </c>
      <c r="CG80" s="55" t="s">
        <v>170</v>
      </c>
    </row>
    <row r="81" spans="2:85">
      <c r="B81" s="59" t="s">
        <v>191</v>
      </c>
      <c r="C81" s="113"/>
      <c r="D81" s="13"/>
      <c r="F81" s="71">
        <f t="shared" ref="F81:F93" si="9">SUMIF($B$16:$B$74,$B81,$F$16:$F$74)</f>
        <v>1642065</v>
      </c>
      <c r="G81" s="72">
        <f t="shared" ref="G81:M93" si="10">SUMIF($B$16:$B$74,$B81,G$16:G$74)</f>
        <v>43319</v>
      </c>
      <c r="H81" s="72">
        <f t="shared" si="10"/>
        <v>218064</v>
      </c>
      <c r="I81" s="72">
        <f t="shared" si="10"/>
        <v>58</v>
      </c>
      <c r="J81" s="72">
        <f t="shared" si="10"/>
        <v>105472</v>
      </c>
      <c r="K81" s="72">
        <f t="shared" si="10"/>
        <v>1275190</v>
      </c>
      <c r="L81" s="72">
        <f t="shared" si="10"/>
        <v>20522</v>
      </c>
      <c r="M81" s="114">
        <f t="shared" si="10"/>
        <v>1254668</v>
      </c>
      <c r="P81" s="71">
        <f t="shared" ref="P81:X94" si="11">SUMIF($B$16:$B$74,$B81,P$16:P$74)</f>
        <v>8519</v>
      </c>
      <c r="Q81" s="72">
        <f t="shared" si="11"/>
        <v>87378</v>
      </c>
      <c r="R81" s="72">
        <f t="shared" si="11"/>
        <v>886096</v>
      </c>
      <c r="S81" s="72">
        <f t="shared" si="11"/>
        <v>169422</v>
      </c>
      <c r="T81" s="72">
        <f t="shared" si="11"/>
        <v>26520</v>
      </c>
      <c r="U81" s="72">
        <f t="shared" si="11"/>
        <v>48790</v>
      </c>
      <c r="V81" s="72">
        <f t="shared" si="11"/>
        <v>7696</v>
      </c>
      <c r="W81" s="72">
        <f t="shared" si="11"/>
        <v>20106</v>
      </c>
      <c r="X81" s="115">
        <f t="shared" si="11"/>
        <v>141</v>
      </c>
      <c r="Y81" s="64" t="str">
        <f t="shared" ref="Y81:Y95" si="12">IF(SUM(P81:X81)=M81,"EQUAL",SUM(P81:X81)-M81)</f>
        <v>EQUAL</v>
      </c>
      <c r="AA81" s="116"/>
      <c r="AB81" s="117"/>
      <c r="AD81" s="76"/>
      <c r="AE81" s="77"/>
      <c r="AF81" s="77"/>
      <c r="AG81" s="77"/>
      <c r="AH81" s="77"/>
      <c r="AI81" s="77"/>
      <c r="AJ81" s="77"/>
      <c r="AK81" s="78"/>
      <c r="AL81" s="112"/>
      <c r="AM81" s="112"/>
      <c r="AN81" s="112"/>
      <c r="AO81" s="112"/>
      <c r="AP81" s="112"/>
      <c r="AQ81" s="112"/>
      <c r="AR81" s="112"/>
      <c r="AS81" s="112"/>
      <c r="AU81" s="71">
        <f>SUMIF($B$16:$B$74,$B81,AU$16:AU$74)</f>
        <v>107589</v>
      </c>
      <c r="AV81" s="72">
        <f t="shared" ref="AU81:BA94" si="13">SUMIF($B$16:$B$74,$B81,AV$16:AV$74)</f>
        <v>19049</v>
      </c>
      <c r="AW81" s="72">
        <f t="shared" si="13"/>
        <v>1227</v>
      </c>
      <c r="AX81" s="72">
        <f t="shared" si="13"/>
        <v>21331</v>
      </c>
      <c r="AY81" s="72">
        <f t="shared" si="13"/>
        <v>260</v>
      </c>
      <c r="AZ81" s="72">
        <f t="shared" si="13"/>
        <v>84836</v>
      </c>
      <c r="BA81" s="114">
        <f t="shared" si="13"/>
        <v>103885</v>
      </c>
      <c r="BD81" s="71">
        <f t="shared" ref="BD81:BL94" si="14">SUMIF($B$16:$B$74,$B81,BD$16:BD$74)</f>
        <v>96</v>
      </c>
      <c r="BE81" s="72">
        <f t="shared" si="14"/>
        <v>3144</v>
      </c>
      <c r="BF81" s="72">
        <f t="shared" si="14"/>
        <v>2500</v>
      </c>
      <c r="BG81" s="72">
        <f t="shared" si="14"/>
        <v>19313</v>
      </c>
      <c r="BH81" s="72">
        <f t="shared" si="14"/>
        <v>22306</v>
      </c>
      <c r="BI81" s="72">
        <f t="shared" si="14"/>
        <v>54047</v>
      </c>
      <c r="BJ81" s="72">
        <f t="shared" si="14"/>
        <v>99</v>
      </c>
      <c r="BK81" s="72">
        <f t="shared" si="14"/>
        <v>2301</v>
      </c>
      <c r="BL81" s="114">
        <f t="shared" si="14"/>
        <v>79</v>
      </c>
      <c r="BO81" s="116"/>
      <c r="BP81" s="117"/>
      <c r="BR81" s="76"/>
      <c r="BS81" s="77"/>
      <c r="BT81" s="77"/>
      <c r="BU81" s="77"/>
      <c r="BV81" s="77"/>
      <c r="BW81" s="78"/>
      <c r="BY81" s="71"/>
      <c r="BZ81" s="72"/>
      <c r="CA81" s="72"/>
      <c r="CB81" s="72"/>
      <c r="CC81" s="72"/>
      <c r="CD81" s="72"/>
      <c r="CE81" s="114"/>
      <c r="CG81" s="118"/>
    </row>
    <row r="82" spans="2:85">
      <c r="B82" s="80" t="s">
        <v>192</v>
      </c>
      <c r="C82" s="119"/>
      <c r="D82" s="120"/>
      <c r="F82" s="38">
        <f t="shared" si="9"/>
        <v>1555053</v>
      </c>
      <c r="G82" s="74">
        <f t="shared" si="10"/>
        <v>39364</v>
      </c>
      <c r="H82" s="74">
        <f t="shared" si="10"/>
        <v>203185</v>
      </c>
      <c r="I82" s="74">
        <f t="shared" si="10"/>
        <v>70</v>
      </c>
      <c r="J82" s="74">
        <f t="shared" si="10"/>
        <v>97595</v>
      </c>
      <c r="K82" s="74">
        <f t="shared" si="10"/>
        <v>1214882</v>
      </c>
      <c r="L82" s="74">
        <f t="shared" si="10"/>
        <v>22447</v>
      </c>
      <c r="M82" s="75">
        <f t="shared" si="10"/>
        <v>1192435</v>
      </c>
      <c r="P82" s="38">
        <f t="shared" si="11"/>
        <v>7958</v>
      </c>
      <c r="Q82" s="74">
        <f t="shared" si="11"/>
        <v>82891</v>
      </c>
      <c r="R82" s="74">
        <f t="shared" si="11"/>
        <v>843865</v>
      </c>
      <c r="S82" s="74">
        <f t="shared" si="11"/>
        <v>155905</v>
      </c>
      <c r="T82" s="74">
        <f t="shared" si="11"/>
        <v>26378</v>
      </c>
      <c r="U82" s="74">
        <f t="shared" si="11"/>
        <v>49387</v>
      </c>
      <c r="V82" s="74">
        <f t="shared" si="11"/>
        <v>6471</v>
      </c>
      <c r="W82" s="74">
        <f t="shared" si="11"/>
        <v>19433</v>
      </c>
      <c r="X82" s="121">
        <f t="shared" si="11"/>
        <v>147</v>
      </c>
      <c r="Y82" s="75" t="str">
        <f t="shared" si="12"/>
        <v>EQUAL</v>
      </c>
      <c r="AA82" s="122"/>
      <c r="AB82" s="123"/>
      <c r="AD82" s="87">
        <f t="shared" ref="AD82:AK95" si="15">AVERAGEIF($B$15:$B$74,$B82,AD$15:AD$74)</f>
        <v>86.372400551500007</v>
      </c>
      <c r="AE82" s="88">
        <f t="shared" si="15"/>
        <v>67.75</v>
      </c>
      <c r="AF82" s="88">
        <f t="shared" si="15"/>
        <v>35.636192890499998</v>
      </c>
      <c r="AG82" s="88">
        <f t="shared" si="15"/>
        <v>30.25</v>
      </c>
      <c r="AH82" s="88">
        <f t="shared" si="15"/>
        <v>22.387599515999998</v>
      </c>
      <c r="AI82" s="88">
        <f t="shared" si="15"/>
        <v>0</v>
      </c>
      <c r="AJ82" s="88">
        <f t="shared" si="15"/>
        <v>144.39619295999998</v>
      </c>
      <c r="AK82" s="89">
        <f t="shared" si="15"/>
        <v>129.5</v>
      </c>
      <c r="AL82" s="112"/>
      <c r="AM82" s="112"/>
      <c r="AN82" s="112"/>
      <c r="AO82" s="112"/>
      <c r="AP82" s="112"/>
      <c r="AQ82" s="112"/>
      <c r="AR82" s="112"/>
      <c r="AS82" s="112"/>
      <c r="AU82" s="38">
        <f>SUMIF($B$16:$B$74,$B82,AU$16:AU$74)</f>
        <v>98596</v>
      </c>
      <c r="AV82" s="74">
        <f t="shared" si="13"/>
        <v>21552</v>
      </c>
      <c r="AW82" s="74">
        <f t="shared" si="13"/>
        <v>940</v>
      </c>
      <c r="AX82" s="74">
        <f t="shared" si="13"/>
        <v>18630</v>
      </c>
      <c r="AY82" s="74">
        <f t="shared" si="13"/>
        <v>213</v>
      </c>
      <c r="AZ82" s="74">
        <f t="shared" si="13"/>
        <v>78852</v>
      </c>
      <c r="BA82" s="75">
        <f t="shared" si="13"/>
        <v>100404</v>
      </c>
      <c r="BD82" s="38">
        <f t="shared" si="14"/>
        <v>83</v>
      </c>
      <c r="BE82" s="74">
        <f t="shared" si="14"/>
        <v>2295</v>
      </c>
      <c r="BF82" s="74">
        <f t="shared" si="14"/>
        <v>1924</v>
      </c>
      <c r="BG82" s="74">
        <f t="shared" si="14"/>
        <v>16679</v>
      </c>
      <c r="BH82" s="74">
        <f t="shared" si="14"/>
        <v>21284</v>
      </c>
      <c r="BI82" s="74">
        <f t="shared" si="14"/>
        <v>56065</v>
      </c>
      <c r="BJ82" s="74">
        <f t="shared" si="14"/>
        <v>80</v>
      </c>
      <c r="BK82" s="74">
        <f t="shared" si="14"/>
        <v>1921</v>
      </c>
      <c r="BL82" s="75">
        <f t="shared" si="14"/>
        <v>73</v>
      </c>
      <c r="BO82" s="122"/>
      <c r="BP82" s="123"/>
      <c r="BR82" s="87"/>
      <c r="BS82" s="88"/>
      <c r="BT82" s="88"/>
      <c r="BU82" s="88"/>
      <c r="BV82" s="88"/>
      <c r="BW82" s="89"/>
      <c r="BY82" s="38"/>
      <c r="BZ82" s="74"/>
      <c r="CA82" s="74"/>
      <c r="CB82" s="74"/>
      <c r="CC82" s="74"/>
      <c r="CD82" s="74"/>
      <c r="CE82" s="75"/>
      <c r="CG82" s="124"/>
    </row>
    <row r="83" spans="2:85">
      <c r="B83" s="80" t="s">
        <v>193</v>
      </c>
      <c r="C83" s="119"/>
      <c r="D83" s="120"/>
      <c r="F83" s="38">
        <f t="shared" si="9"/>
        <v>1461371</v>
      </c>
      <c r="G83" s="74">
        <f t="shared" si="10"/>
        <v>33286</v>
      </c>
      <c r="H83" s="74">
        <f t="shared" si="10"/>
        <v>206495</v>
      </c>
      <c r="I83" s="74">
        <f t="shared" si="10"/>
        <v>50</v>
      </c>
      <c r="J83" s="74">
        <f t="shared" si="10"/>
        <v>84574</v>
      </c>
      <c r="K83" s="74">
        <f t="shared" si="10"/>
        <v>1137000</v>
      </c>
      <c r="L83" s="74">
        <f t="shared" si="10"/>
        <v>20943</v>
      </c>
      <c r="M83" s="75">
        <f t="shared" si="10"/>
        <v>1116057</v>
      </c>
      <c r="P83" s="38">
        <f t="shared" si="11"/>
        <v>7257</v>
      </c>
      <c r="Q83" s="74">
        <f t="shared" si="11"/>
        <v>76483</v>
      </c>
      <c r="R83" s="74">
        <f t="shared" si="11"/>
        <v>812394</v>
      </c>
      <c r="S83" s="74">
        <f t="shared" si="11"/>
        <v>126230</v>
      </c>
      <c r="T83" s="74">
        <f t="shared" si="11"/>
        <v>24419</v>
      </c>
      <c r="U83" s="74">
        <f t="shared" si="11"/>
        <v>46145</v>
      </c>
      <c r="V83" s="74">
        <f t="shared" si="11"/>
        <v>7892</v>
      </c>
      <c r="W83" s="74">
        <f t="shared" si="11"/>
        <v>15174</v>
      </c>
      <c r="X83" s="121">
        <f t="shared" si="11"/>
        <v>63</v>
      </c>
      <c r="Y83" s="75" t="str">
        <f t="shared" si="12"/>
        <v>EQUAL</v>
      </c>
      <c r="AA83" s="122"/>
      <c r="AB83" s="123"/>
      <c r="AD83" s="87">
        <f t="shared" si="15"/>
        <v>89.345267508749998</v>
      </c>
      <c r="AE83" s="88">
        <f t="shared" si="15"/>
        <v>74</v>
      </c>
      <c r="AF83" s="88">
        <f t="shared" si="15"/>
        <v>37.961200295749997</v>
      </c>
      <c r="AG83" s="88">
        <f t="shared" si="15"/>
        <v>31.5</v>
      </c>
      <c r="AH83" s="88">
        <f t="shared" si="15"/>
        <v>22.124362193500001</v>
      </c>
      <c r="AI83" s="88">
        <f t="shared" si="15"/>
        <v>0</v>
      </c>
      <c r="AJ83" s="88">
        <f t="shared" si="15"/>
        <v>149.34901405999997</v>
      </c>
      <c r="AK83" s="89">
        <f t="shared" si="15"/>
        <v>136</v>
      </c>
      <c r="AL83" s="112"/>
      <c r="AM83" s="112"/>
      <c r="AN83" s="112"/>
      <c r="AO83" s="112"/>
      <c r="AP83" s="112"/>
      <c r="AQ83" s="112"/>
      <c r="AR83" s="112"/>
      <c r="AS83" s="112"/>
      <c r="AU83" s="38">
        <f t="shared" si="13"/>
        <v>84897</v>
      </c>
      <c r="AV83" s="74">
        <f t="shared" si="13"/>
        <v>18979</v>
      </c>
      <c r="AW83" s="74">
        <f t="shared" si="13"/>
        <v>631</v>
      </c>
      <c r="AX83" s="74">
        <f t="shared" si="13"/>
        <v>16130</v>
      </c>
      <c r="AY83" s="74">
        <f t="shared" si="13"/>
        <v>208</v>
      </c>
      <c r="AZ83" s="74">
        <f t="shared" si="13"/>
        <v>67906</v>
      </c>
      <c r="BA83" s="75">
        <f t="shared" si="13"/>
        <v>86885</v>
      </c>
      <c r="BD83" s="38">
        <f t="shared" si="14"/>
        <v>76</v>
      </c>
      <c r="BE83" s="74">
        <f t="shared" si="14"/>
        <v>1625</v>
      </c>
      <c r="BF83" s="74">
        <f t="shared" si="14"/>
        <v>1624</v>
      </c>
      <c r="BG83" s="74">
        <f t="shared" si="14"/>
        <v>13257</v>
      </c>
      <c r="BH83" s="74">
        <f t="shared" si="14"/>
        <v>19635</v>
      </c>
      <c r="BI83" s="74">
        <f t="shared" si="14"/>
        <v>49000</v>
      </c>
      <c r="BJ83" s="74">
        <f t="shared" si="14"/>
        <v>55</v>
      </c>
      <c r="BK83" s="74">
        <f t="shared" si="14"/>
        <v>1604</v>
      </c>
      <c r="BL83" s="75">
        <f t="shared" si="14"/>
        <v>9</v>
      </c>
      <c r="BO83" s="122"/>
      <c r="BP83" s="123"/>
      <c r="BR83" s="87"/>
      <c r="BS83" s="88"/>
      <c r="BT83" s="88"/>
      <c r="BU83" s="88"/>
      <c r="BV83" s="88"/>
      <c r="BW83" s="89"/>
      <c r="BY83" s="38"/>
      <c r="BZ83" s="74"/>
      <c r="CA83" s="74"/>
      <c r="CB83" s="74"/>
      <c r="CC83" s="74"/>
      <c r="CD83" s="74"/>
      <c r="CE83" s="75"/>
      <c r="CG83" s="124"/>
    </row>
    <row r="84" spans="2:85">
      <c r="B84" s="80" t="s">
        <v>194</v>
      </c>
      <c r="C84" s="119"/>
      <c r="D84" s="120"/>
      <c r="F84" s="38">
        <f t="shared" si="9"/>
        <v>1440326</v>
      </c>
      <c r="G84" s="74">
        <f t="shared" si="10"/>
        <v>27271</v>
      </c>
      <c r="H84" s="74">
        <f t="shared" si="10"/>
        <v>197093</v>
      </c>
      <c r="I84" s="74">
        <f t="shared" si="10"/>
        <v>42</v>
      </c>
      <c r="J84" s="74">
        <f t="shared" si="10"/>
        <v>102083</v>
      </c>
      <c r="K84" s="74">
        <f t="shared" si="10"/>
        <v>1113862</v>
      </c>
      <c r="L84" s="74">
        <f t="shared" si="10"/>
        <v>20342</v>
      </c>
      <c r="M84" s="75">
        <f t="shared" si="10"/>
        <v>1093520</v>
      </c>
      <c r="P84" s="38">
        <f t="shared" si="11"/>
        <v>6719</v>
      </c>
      <c r="Q84" s="74">
        <f t="shared" si="11"/>
        <v>73754</v>
      </c>
      <c r="R84" s="74">
        <f t="shared" si="11"/>
        <v>803094</v>
      </c>
      <c r="S84" s="74">
        <f t="shared" si="11"/>
        <v>109643</v>
      </c>
      <c r="T84" s="74">
        <f t="shared" si="11"/>
        <v>28723</v>
      </c>
      <c r="U84" s="74">
        <f t="shared" si="11"/>
        <v>44750</v>
      </c>
      <c r="V84" s="74">
        <f t="shared" si="11"/>
        <v>8449</v>
      </c>
      <c r="W84" s="74">
        <f t="shared" si="11"/>
        <v>18333</v>
      </c>
      <c r="X84" s="121">
        <f t="shared" si="11"/>
        <v>55</v>
      </c>
      <c r="Y84" s="75" t="str">
        <f t="shared" si="12"/>
        <v>EQUAL</v>
      </c>
      <c r="AA84" s="122"/>
      <c r="AB84" s="123"/>
      <c r="AD84" s="87">
        <f t="shared" si="15"/>
        <v>90.03303990500001</v>
      </c>
      <c r="AE84" s="88">
        <f t="shared" si="15"/>
        <v>76.5</v>
      </c>
      <c r="AF84" s="88">
        <f t="shared" si="15"/>
        <v>35.699117072500002</v>
      </c>
      <c r="AG84" s="88">
        <f t="shared" si="15"/>
        <v>28.25</v>
      </c>
      <c r="AH84" s="88">
        <f t="shared" si="15"/>
        <v>21.52618073575</v>
      </c>
      <c r="AI84" s="88">
        <f t="shared" si="15"/>
        <v>0</v>
      </c>
      <c r="AJ84" s="88">
        <f t="shared" si="15"/>
        <v>147.25833771250001</v>
      </c>
      <c r="AK84" s="89">
        <f t="shared" si="15"/>
        <v>138</v>
      </c>
      <c r="AL84" s="112"/>
      <c r="AM84" s="112"/>
      <c r="AN84" s="112"/>
      <c r="AO84" s="112"/>
      <c r="AP84" s="112"/>
      <c r="AQ84" s="112"/>
      <c r="AR84" s="112"/>
      <c r="AS84" s="112"/>
      <c r="AU84" s="38">
        <f t="shared" si="13"/>
        <v>84058</v>
      </c>
      <c r="AV84" s="74">
        <f t="shared" si="13"/>
        <v>17998</v>
      </c>
      <c r="AW84" s="74">
        <f t="shared" si="13"/>
        <v>571</v>
      </c>
      <c r="AX84" s="74">
        <f t="shared" si="13"/>
        <v>14677</v>
      </c>
      <c r="AY84" s="74">
        <f t="shared" si="13"/>
        <v>206</v>
      </c>
      <c r="AZ84" s="74">
        <f t="shared" si="13"/>
        <v>68551</v>
      </c>
      <c r="BA84" s="75">
        <f t="shared" si="13"/>
        <v>86549</v>
      </c>
      <c r="BD84" s="38">
        <f t="shared" si="14"/>
        <v>69</v>
      </c>
      <c r="BE84" s="74">
        <f t="shared" si="14"/>
        <v>1332</v>
      </c>
      <c r="BF84" s="74">
        <f t="shared" si="14"/>
        <v>1954</v>
      </c>
      <c r="BG84" s="74">
        <f t="shared" si="14"/>
        <v>11060</v>
      </c>
      <c r="BH84" s="74">
        <f t="shared" si="14"/>
        <v>21769</v>
      </c>
      <c r="BI84" s="74">
        <f t="shared" si="14"/>
        <v>48362</v>
      </c>
      <c r="BJ84" s="74">
        <f t="shared" si="14"/>
        <v>39</v>
      </c>
      <c r="BK84" s="74">
        <f t="shared" si="14"/>
        <v>1949</v>
      </c>
      <c r="BL84" s="75">
        <f t="shared" si="14"/>
        <v>15</v>
      </c>
      <c r="BO84" s="122"/>
      <c r="BP84" s="123"/>
      <c r="BR84" s="87"/>
      <c r="BS84" s="88"/>
      <c r="BT84" s="88"/>
      <c r="BU84" s="88"/>
      <c r="BV84" s="88"/>
      <c r="BW84" s="89"/>
      <c r="BY84" s="38"/>
      <c r="BZ84" s="74"/>
      <c r="CA84" s="74"/>
      <c r="CB84" s="74"/>
      <c r="CC84" s="74"/>
      <c r="CD84" s="74"/>
      <c r="CE84" s="75"/>
      <c r="CG84" s="124">
        <v>15.4</v>
      </c>
    </row>
    <row r="85" spans="2:85">
      <c r="B85" s="80" t="s">
        <v>195</v>
      </c>
      <c r="C85" s="119"/>
      <c r="D85" s="120"/>
      <c r="F85" s="38">
        <f t="shared" si="9"/>
        <v>1471426</v>
      </c>
      <c r="G85" s="74">
        <f t="shared" si="10"/>
        <v>23597</v>
      </c>
      <c r="H85" s="74">
        <f t="shared" si="10"/>
        <v>195928</v>
      </c>
      <c r="I85" s="74">
        <f t="shared" si="10"/>
        <v>35</v>
      </c>
      <c r="J85" s="74">
        <f t="shared" si="10"/>
        <v>97714</v>
      </c>
      <c r="K85" s="74">
        <f t="shared" si="10"/>
        <v>1154182</v>
      </c>
      <c r="L85" s="74">
        <f t="shared" si="10"/>
        <v>17838</v>
      </c>
      <c r="M85" s="75">
        <f t="shared" si="10"/>
        <v>1136344</v>
      </c>
      <c r="P85" s="38">
        <f t="shared" si="11"/>
        <v>5484</v>
      </c>
      <c r="Q85" s="74">
        <f t="shared" si="11"/>
        <v>69647</v>
      </c>
      <c r="R85" s="74">
        <f t="shared" si="11"/>
        <v>864264</v>
      </c>
      <c r="S85" s="74">
        <f t="shared" si="11"/>
        <v>97586</v>
      </c>
      <c r="T85" s="74">
        <f t="shared" si="11"/>
        <v>30267</v>
      </c>
      <c r="U85" s="74">
        <f t="shared" si="11"/>
        <v>43339</v>
      </c>
      <c r="V85" s="74">
        <f t="shared" si="11"/>
        <v>6144</v>
      </c>
      <c r="W85" s="74">
        <f t="shared" si="11"/>
        <v>19572</v>
      </c>
      <c r="X85" s="121">
        <f t="shared" si="11"/>
        <v>41</v>
      </c>
      <c r="Y85" s="75" t="str">
        <f t="shared" si="12"/>
        <v>EQUAL</v>
      </c>
      <c r="AA85" s="122"/>
      <c r="AB85" s="123"/>
      <c r="AD85" s="87">
        <f t="shared" si="15"/>
        <v>92.970824619750005</v>
      </c>
      <c r="AE85" s="88">
        <f t="shared" si="15"/>
        <v>89.25</v>
      </c>
      <c r="AF85" s="88">
        <f t="shared" si="15"/>
        <v>37.667088618000001</v>
      </c>
      <c r="AG85" s="88">
        <f t="shared" si="15"/>
        <v>29.75</v>
      </c>
      <c r="AH85" s="88">
        <f t="shared" si="15"/>
        <v>21.271655772749998</v>
      </c>
      <c r="AI85" s="88">
        <f t="shared" si="15"/>
        <v>0</v>
      </c>
      <c r="AJ85" s="88">
        <f t="shared" si="15"/>
        <v>152.15956901000001</v>
      </c>
      <c r="AK85" s="89">
        <f t="shared" si="15"/>
        <v>146</v>
      </c>
      <c r="AL85" s="112"/>
      <c r="AM85" s="112"/>
      <c r="AN85" s="112"/>
      <c r="AO85" s="112"/>
      <c r="AP85" s="112"/>
      <c r="AQ85" s="112"/>
      <c r="AR85" s="112"/>
      <c r="AS85" s="112"/>
      <c r="AU85" s="38">
        <f t="shared" si="13"/>
        <v>88540</v>
      </c>
      <c r="AV85" s="74">
        <f t="shared" si="13"/>
        <v>16086</v>
      </c>
      <c r="AW85" s="74">
        <f t="shared" si="13"/>
        <v>646</v>
      </c>
      <c r="AX85" s="74">
        <f t="shared" si="13"/>
        <v>16511</v>
      </c>
      <c r="AY85" s="74">
        <f t="shared" si="13"/>
        <v>216</v>
      </c>
      <c r="AZ85" s="74">
        <f t="shared" si="13"/>
        <v>71149</v>
      </c>
      <c r="BA85" s="75">
        <f t="shared" si="13"/>
        <v>87235</v>
      </c>
      <c r="BD85" s="38">
        <f t="shared" si="14"/>
        <v>74</v>
      </c>
      <c r="BE85" s="74">
        <f t="shared" si="14"/>
        <v>1711</v>
      </c>
      <c r="BF85" s="74">
        <f t="shared" si="14"/>
        <v>1873</v>
      </c>
      <c r="BG85" s="74">
        <f t="shared" si="14"/>
        <v>10281</v>
      </c>
      <c r="BH85" s="74">
        <f t="shared" si="14"/>
        <v>23630</v>
      </c>
      <c r="BI85" s="74">
        <f t="shared" si="14"/>
        <v>47551</v>
      </c>
      <c r="BJ85" s="74">
        <f t="shared" si="14"/>
        <v>38</v>
      </c>
      <c r="BK85" s="74">
        <f t="shared" si="14"/>
        <v>2060</v>
      </c>
      <c r="BL85" s="75">
        <f t="shared" si="14"/>
        <v>17</v>
      </c>
      <c r="BO85" s="122"/>
      <c r="BP85" s="123"/>
      <c r="BR85" s="87">
        <f t="shared" ref="BR85:BW95" si="16">AVERAGEIF($B$15:$B$74,$B85,BR$15:BR$74)</f>
        <v>441.17256169999996</v>
      </c>
      <c r="BS85" s="88">
        <f t="shared" si="16"/>
        <v>216.25</v>
      </c>
      <c r="BT85" s="88">
        <f t="shared" si="16"/>
        <v>278.00600759999998</v>
      </c>
      <c r="BU85" s="88">
        <f t="shared" si="16"/>
        <v>59.5</v>
      </c>
      <c r="BV85" s="88">
        <f t="shared" si="16"/>
        <v>163.16768719999999</v>
      </c>
      <c r="BW85" s="89">
        <f t="shared" si="16"/>
        <v>135.5</v>
      </c>
      <c r="BY85" s="38"/>
      <c r="BZ85" s="74"/>
      <c r="CA85" s="74"/>
      <c r="CB85" s="74"/>
      <c r="CC85" s="74"/>
      <c r="CD85" s="74"/>
      <c r="CE85" s="75"/>
      <c r="CG85" s="124">
        <v>15.9</v>
      </c>
    </row>
    <row r="86" spans="2:85">
      <c r="B86" s="80" t="s">
        <v>196</v>
      </c>
      <c r="C86" s="119"/>
      <c r="D86" s="120"/>
      <c r="F86" s="38">
        <f t="shared" si="9"/>
        <v>1494596</v>
      </c>
      <c r="G86" s="74">
        <f t="shared" si="10"/>
        <v>20830</v>
      </c>
      <c r="H86" s="74">
        <f t="shared" si="10"/>
        <v>205959</v>
      </c>
      <c r="I86" s="74">
        <f t="shared" si="10"/>
        <v>46</v>
      </c>
      <c r="J86" s="74">
        <f t="shared" si="10"/>
        <v>83926</v>
      </c>
      <c r="K86" s="74">
        <f t="shared" si="10"/>
        <v>1183877</v>
      </c>
      <c r="L86" s="74">
        <f t="shared" si="10"/>
        <v>18712</v>
      </c>
      <c r="M86" s="75">
        <f t="shared" si="10"/>
        <v>1165165</v>
      </c>
      <c r="P86" s="38">
        <f t="shared" si="11"/>
        <v>8879</v>
      </c>
      <c r="Q86" s="74">
        <f t="shared" si="11"/>
        <v>62035</v>
      </c>
      <c r="R86" s="74">
        <f t="shared" si="11"/>
        <v>900551</v>
      </c>
      <c r="S86" s="74">
        <f t="shared" si="11"/>
        <v>100429</v>
      </c>
      <c r="T86" s="74">
        <f t="shared" si="11"/>
        <v>33279</v>
      </c>
      <c r="U86" s="74">
        <f t="shared" si="11"/>
        <v>43300</v>
      </c>
      <c r="V86" s="74">
        <f t="shared" si="11"/>
        <v>4864</v>
      </c>
      <c r="W86" s="74">
        <f t="shared" si="11"/>
        <v>11762</v>
      </c>
      <c r="X86" s="121">
        <f t="shared" si="11"/>
        <v>66</v>
      </c>
      <c r="Y86" s="75" t="str">
        <f t="shared" si="12"/>
        <v>EQUAL</v>
      </c>
      <c r="AA86" s="122"/>
      <c r="AB86" s="123"/>
      <c r="AD86" s="87">
        <f t="shared" si="15"/>
        <v>99.25</v>
      </c>
      <c r="AE86" s="88">
        <f t="shared" si="15"/>
        <v>92</v>
      </c>
      <c r="AF86" s="88">
        <f t="shared" si="15"/>
        <v>39.25</v>
      </c>
      <c r="AG86" s="88">
        <f t="shared" si="15"/>
        <v>30.25</v>
      </c>
      <c r="AH86" s="88">
        <f t="shared" si="15"/>
        <v>20.75</v>
      </c>
      <c r="AI86" s="88">
        <f t="shared" si="15"/>
        <v>0</v>
      </c>
      <c r="AJ86" s="88">
        <f t="shared" si="15"/>
        <v>159.25</v>
      </c>
      <c r="AK86" s="89">
        <f t="shared" si="15"/>
        <v>149.25</v>
      </c>
      <c r="AL86" s="112"/>
      <c r="AM86" s="112"/>
      <c r="AN86" s="112"/>
      <c r="AO86" s="112"/>
      <c r="AP86" s="112"/>
      <c r="AQ86" s="112"/>
      <c r="AR86" s="112"/>
      <c r="AS86" s="112"/>
      <c r="AU86" s="38">
        <f t="shared" si="13"/>
        <v>87505</v>
      </c>
      <c r="AV86" s="74">
        <f t="shared" si="13"/>
        <v>16296</v>
      </c>
      <c r="AW86" s="74">
        <f t="shared" si="13"/>
        <v>668</v>
      </c>
      <c r="AX86" s="74">
        <f t="shared" si="13"/>
        <v>16270</v>
      </c>
      <c r="AY86" s="74">
        <f t="shared" si="13"/>
        <v>233</v>
      </c>
      <c r="AZ86" s="74">
        <f t="shared" si="13"/>
        <v>70323</v>
      </c>
      <c r="BA86" s="75">
        <f t="shared" si="13"/>
        <v>86619</v>
      </c>
      <c r="BD86" s="38">
        <f t="shared" si="14"/>
        <v>83</v>
      </c>
      <c r="BE86" s="74">
        <f t="shared" si="14"/>
        <v>1614</v>
      </c>
      <c r="BF86" s="74">
        <f t="shared" si="14"/>
        <v>2030</v>
      </c>
      <c r="BG86" s="74">
        <f t="shared" si="14"/>
        <v>9027</v>
      </c>
      <c r="BH86" s="74">
        <f t="shared" si="14"/>
        <v>23959</v>
      </c>
      <c r="BI86" s="74">
        <f t="shared" si="14"/>
        <v>47452</v>
      </c>
      <c r="BJ86" s="74">
        <f t="shared" si="14"/>
        <v>27</v>
      </c>
      <c r="BK86" s="74">
        <f t="shared" si="14"/>
        <v>2412</v>
      </c>
      <c r="BL86" s="75">
        <f t="shared" si="14"/>
        <v>15</v>
      </c>
      <c r="BO86" s="122"/>
      <c r="BP86" s="123"/>
      <c r="BR86" s="87">
        <f t="shared" si="16"/>
        <v>489.79720230000004</v>
      </c>
      <c r="BS86" s="88">
        <f t="shared" si="16"/>
        <v>243</v>
      </c>
      <c r="BT86" s="88">
        <f t="shared" si="16"/>
        <v>305.75036469999998</v>
      </c>
      <c r="BU86" s="88">
        <f t="shared" si="16"/>
        <v>69</v>
      </c>
      <c r="BV86" s="88">
        <f t="shared" si="16"/>
        <v>184.04701449999999</v>
      </c>
      <c r="BW86" s="89">
        <f t="shared" si="16"/>
        <v>147.5</v>
      </c>
      <c r="BY86" s="38"/>
      <c r="BZ86" s="74"/>
      <c r="CA86" s="74"/>
      <c r="CB86" s="74"/>
      <c r="CC86" s="74"/>
      <c r="CD86" s="74"/>
      <c r="CE86" s="75"/>
      <c r="CG86" s="124">
        <v>16.2</v>
      </c>
    </row>
    <row r="87" spans="2:85">
      <c r="B87" s="80" t="s">
        <v>197</v>
      </c>
      <c r="C87" s="119"/>
      <c r="D87" s="120"/>
      <c r="F87" s="38">
        <f t="shared" si="9"/>
        <v>1443176</v>
      </c>
      <c r="G87" s="74">
        <f t="shared" si="10"/>
        <v>18209</v>
      </c>
      <c r="H87" s="74">
        <f t="shared" si="10"/>
        <v>170253</v>
      </c>
      <c r="I87" s="74">
        <f t="shared" si="10"/>
        <v>36</v>
      </c>
      <c r="J87" s="74">
        <f t="shared" si="10"/>
        <v>74006</v>
      </c>
      <c r="K87" s="74">
        <f t="shared" si="10"/>
        <v>1180695</v>
      </c>
      <c r="L87" s="74">
        <f t="shared" si="10"/>
        <v>20504</v>
      </c>
      <c r="M87" s="75">
        <f t="shared" si="10"/>
        <v>1160191</v>
      </c>
      <c r="P87" s="38">
        <f t="shared" si="11"/>
        <v>4367</v>
      </c>
      <c r="Q87" s="74">
        <f t="shared" si="11"/>
        <v>52193</v>
      </c>
      <c r="R87" s="74">
        <f t="shared" si="11"/>
        <v>917015</v>
      </c>
      <c r="S87" s="74">
        <f t="shared" si="11"/>
        <v>92943</v>
      </c>
      <c r="T87" s="74">
        <f t="shared" si="11"/>
        <v>34542</v>
      </c>
      <c r="U87" s="74">
        <f t="shared" si="11"/>
        <v>43230</v>
      </c>
      <c r="V87" s="74">
        <f t="shared" si="11"/>
        <v>4551</v>
      </c>
      <c r="W87" s="74">
        <f t="shared" si="11"/>
        <v>11314</v>
      </c>
      <c r="X87" s="125">
        <f t="shared" si="11"/>
        <v>36</v>
      </c>
      <c r="Y87" s="75" t="str">
        <f t="shared" si="12"/>
        <v>EQUAL</v>
      </c>
      <c r="AA87" s="122"/>
      <c r="AB87" s="123"/>
      <c r="AD87" s="87">
        <f t="shared" si="15"/>
        <v>104</v>
      </c>
      <c r="AE87" s="88">
        <f t="shared" si="15"/>
        <v>99.75</v>
      </c>
      <c r="AF87" s="88">
        <f t="shared" si="15"/>
        <v>37.25</v>
      </c>
      <c r="AG87" s="88">
        <f t="shared" si="15"/>
        <v>29.5</v>
      </c>
      <c r="AH87" s="88">
        <f t="shared" si="15"/>
        <v>17.75</v>
      </c>
      <c r="AI87" s="88">
        <f t="shared" si="15"/>
        <v>0</v>
      </c>
      <c r="AJ87" s="88">
        <f t="shared" si="15"/>
        <v>159.25</v>
      </c>
      <c r="AK87" s="89">
        <f t="shared" si="15"/>
        <v>149.5</v>
      </c>
      <c r="AL87" s="112"/>
      <c r="AM87" s="112"/>
      <c r="AN87" s="112"/>
      <c r="AO87" s="112"/>
      <c r="AP87" s="112"/>
      <c r="AQ87" s="112"/>
      <c r="AR87" s="112"/>
      <c r="AS87" s="112"/>
      <c r="AU87" s="38">
        <f t="shared" si="13"/>
        <v>79158</v>
      </c>
      <c r="AV87" s="74">
        <f t="shared" si="13"/>
        <v>19526</v>
      </c>
      <c r="AW87" s="74">
        <f t="shared" si="13"/>
        <v>635</v>
      </c>
      <c r="AX87" s="74">
        <f t="shared" si="13"/>
        <v>15516</v>
      </c>
      <c r="AY87" s="74">
        <f t="shared" si="13"/>
        <v>165</v>
      </c>
      <c r="AZ87" s="74">
        <f t="shared" si="13"/>
        <v>62823</v>
      </c>
      <c r="BA87" s="75">
        <f t="shared" si="13"/>
        <v>82203</v>
      </c>
      <c r="BD87" s="38">
        <f t="shared" si="14"/>
        <v>101</v>
      </c>
      <c r="BE87" s="74">
        <f t="shared" si="14"/>
        <v>1387</v>
      </c>
      <c r="BF87" s="74">
        <f t="shared" si="14"/>
        <v>1731</v>
      </c>
      <c r="BG87" s="74">
        <f t="shared" si="14"/>
        <v>6764</v>
      </c>
      <c r="BH87" s="74">
        <f t="shared" si="14"/>
        <v>22563</v>
      </c>
      <c r="BI87" s="74">
        <f t="shared" si="14"/>
        <v>46895</v>
      </c>
      <c r="BJ87" s="74">
        <f t="shared" si="14"/>
        <v>23</v>
      </c>
      <c r="BK87" s="74">
        <f t="shared" si="14"/>
        <v>2728</v>
      </c>
      <c r="BL87" s="75">
        <f t="shared" si="14"/>
        <v>11</v>
      </c>
      <c r="BO87" s="122"/>
      <c r="BP87" s="123"/>
      <c r="BR87" s="87">
        <f t="shared" si="16"/>
        <v>553.13834402499992</v>
      </c>
      <c r="BS87" s="88">
        <f t="shared" si="16"/>
        <v>252.75</v>
      </c>
      <c r="BT87" s="88">
        <f t="shared" si="16"/>
        <v>370.94827072500004</v>
      </c>
      <c r="BU87" s="88">
        <f t="shared" si="16"/>
        <v>88.875</v>
      </c>
      <c r="BV87" s="88">
        <f t="shared" si="16"/>
        <v>182.49813040000004</v>
      </c>
      <c r="BW87" s="89">
        <f t="shared" si="16"/>
        <v>141.125</v>
      </c>
      <c r="BY87" s="38">
        <f t="shared" ref="BY87:CE94" si="17">SUMIF($B$16:$B$74,$B87,BY$16:BY$74)</f>
        <v>111987</v>
      </c>
      <c r="BZ87" s="74">
        <f t="shared" si="17"/>
        <v>118033</v>
      </c>
      <c r="CA87" s="74">
        <f t="shared" si="17"/>
        <v>172832</v>
      </c>
      <c r="CB87" s="74">
        <f t="shared" si="17"/>
        <v>68277</v>
      </c>
      <c r="CC87" s="74">
        <f t="shared" si="17"/>
        <v>74713</v>
      </c>
      <c r="CD87" s="74">
        <f t="shared" si="17"/>
        <v>139951</v>
      </c>
      <c r="CE87" s="75"/>
      <c r="CG87" s="124">
        <v>16.600000000000001</v>
      </c>
    </row>
    <row r="88" spans="2:85">
      <c r="B88" s="80" t="s">
        <v>198</v>
      </c>
      <c r="C88" s="119"/>
      <c r="D88" s="120"/>
      <c r="F88" s="38">
        <f t="shared" si="9"/>
        <v>1354374</v>
      </c>
      <c r="G88" s="74">
        <f t="shared" si="10"/>
        <v>14510</v>
      </c>
      <c r="H88" s="74">
        <f t="shared" si="10"/>
        <v>130206</v>
      </c>
      <c r="I88" s="74">
        <f t="shared" si="10"/>
        <v>27</v>
      </c>
      <c r="J88" s="74">
        <f t="shared" si="10"/>
        <v>67080</v>
      </c>
      <c r="K88" s="74">
        <f t="shared" si="10"/>
        <v>1142551</v>
      </c>
      <c r="L88" s="74">
        <f t="shared" si="10"/>
        <v>20477</v>
      </c>
      <c r="M88" s="75">
        <f t="shared" si="10"/>
        <v>1122074</v>
      </c>
      <c r="P88" s="38">
        <f t="shared" si="11"/>
        <v>5202</v>
      </c>
      <c r="Q88" s="74">
        <f t="shared" si="11"/>
        <v>43864</v>
      </c>
      <c r="R88" s="74">
        <f t="shared" si="11"/>
        <v>903423</v>
      </c>
      <c r="S88" s="74">
        <f t="shared" si="11"/>
        <v>86744</v>
      </c>
      <c r="T88" s="74">
        <f t="shared" si="11"/>
        <v>32061</v>
      </c>
      <c r="U88" s="74">
        <f t="shared" si="11"/>
        <v>39221</v>
      </c>
      <c r="V88" s="74">
        <f t="shared" si="11"/>
        <v>3720</v>
      </c>
      <c r="W88" s="74">
        <f t="shared" si="11"/>
        <v>7839</v>
      </c>
      <c r="X88" s="125">
        <f t="shared" si="11"/>
        <v>0</v>
      </c>
      <c r="Y88" s="75" t="str">
        <f t="shared" si="12"/>
        <v>EQUAL</v>
      </c>
      <c r="AA88" s="122"/>
      <c r="AB88" s="123"/>
      <c r="AD88" s="87">
        <f t="shared" si="15"/>
        <v>111</v>
      </c>
      <c r="AE88" s="88">
        <f t="shared" si="15"/>
        <v>104.25</v>
      </c>
      <c r="AF88" s="88">
        <f t="shared" si="15"/>
        <v>34.5</v>
      </c>
      <c r="AG88" s="88">
        <f t="shared" si="15"/>
        <v>29.25</v>
      </c>
      <c r="AH88" s="88">
        <f t="shared" si="15"/>
        <v>17.75</v>
      </c>
      <c r="AI88" s="88">
        <f t="shared" si="15"/>
        <v>0</v>
      </c>
      <c r="AJ88" s="88">
        <f t="shared" si="15"/>
        <v>162.75</v>
      </c>
      <c r="AK88" s="89">
        <f t="shared" si="15"/>
        <v>152.25</v>
      </c>
      <c r="AL88" s="112"/>
      <c r="AM88" s="112"/>
      <c r="AN88" s="112"/>
      <c r="AO88" s="112"/>
      <c r="AP88" s="112"/>
      <c r="AQ88" s="112"/>
      <c r="AR88" s="112"/>
      <c r="AS88" s="112"/>
      <c r="AU88" s="38">
        <f t="shared" si="13"/>
        <v>74969</v>
      </c>
      <c r="AV88" s="74">
        <f t="shared" si="13"/>
        <v>22496</v>
      </c>
      <c r="AW88" s="74">
        <f t="shared" si="13"/>
        <v>844</v>
      </c>
      <c r="AX88" s="74">
        <f t="shared" si="13"/>
        <v>13983</v>
      </c>
      <c r="AY88" s="74">
        <f t="shared" si="13"/>
        <v>140</v>
      </c>
      <c r="AZ88" s="74">
        <f t="shared" si="13"/>
        <v>60058</v>
      </c>
      <c r="BA88" s="75">
        <f t="shared" si="13"/>
        <v>81959</v>
      </c>
      <c r="BD88" s="38">
        <f t="shared" si="14"/>
        <v>113</v>
      </c>
      <c r="BE88" s="74">
        <f t="shared" si="14"/>
        <v>1107</v>
      </c>
      <c r="BF88" s="74">
        <f t="shared" si="14"/>
        <v>1499</v>
      </c>
      <c r="BG88" s="74">
        <f t="shared" si="14"/>
        <v>6546</v>
      </c>
      <c r="BH88" s="74">
        <f t="shared" si="14"/>
        <v>21828</v>
      </c>
      <c r="BI88" s="74">
        <f t="shared" si="14"/>
        <v>49553</v>
      </c>
      <c r="BJ88" s="74">
        <f t="shared" si="14"/>
        <v>8</v>
      </c>
      <c r="BK88" s="74">
        <f t="shared" si="14"/>
        <v>1305</v>
      </c>
      <c r="BL88" s="75">
        <f t="shared" si="14"/>
        <v>0</v>
      </c>
      <c r="BO88" s="122"/>
      <c r="BP88" s="123"/>
      <c r="BR88" s="87">
        <f t="shared" si="16"/>
        <v>527.51871219999998</v>
      </c>
      <c r="BS88" s="88">
        <f t="shared" si="16"/>
        <v>234</v>
      </c>
      <c r="BT88" s="88">
        <f t="shared" si="16"/>
        <v>362.91206827500002</v>
      </c>
      <c r="BU88" s="88">
        <f t="shared" si="16"/>
        <v>87</v>
      </c>
      <c r="BV88" s="88">
        <f t="shared" si="16"/>
        <v>164.6375079</v>
      </c>
      <c r="BW88" s="89">
        <f t="shared" si="16"/>
        <v>124</v>
      </c>
      <c r="BY88" s="38">
        <f t="shared" si="17"/>
        <v>105545</v>
      </c>
      <c r="BZ88" s="74">
        <f t="shared" si="17"/>
        <v>110015</v>
      </c>
      <c r="CA88" s="74">
        <f t="shared" si="17"/>
        <v>156758</v>
      </c>
      <c r="CB88" s="74">
        <f t="shared" si="17"/>
        <v>62489</v>
      </c>
      <c r="CC88" s="74">
        <f t="shared" si="17"/>
        <v>67448</v>
      </c>
      <c r="CD88" s="74">
        <f t="shared" si="17"/>
        <v>124176</v>
      </c>
      <c r="CE88" s="75">
        <f t="shared" si="17"/>
        <v>437609</v>
      </c>
      <c r="CG88" s="124">
        <v>18.100000000000001</v>
      </c>
    </row>
    <row r="89" spans="2:85">
      <c r="B89" s="80" t="s">
        <v>199</v>
      </c>
      <c r="C89" s="119"/>
      <c r="D89" s="120"/>
      <c r="F89" s="38">
        <f t="shared" si="9"/>
        <v>1346140</v>
      </c>
      <c r="G89" s="74">
        <f t="shared" si="10"/>
        <v>15782</v>
      </c>
      <c r="H89" s="74">
        <f t="shared" si="10"/>
        <v>126807</v>
      </c>
      <c r="I89" s="74">
        <f t="shared" si="10"/>
        <v>28</v>
      </c>
      <c r="J89" s="74">
        <f t="shared" si="10"/>
        <v>58920</v>
      </c>
      <c r="K89" s="74">
        <f t="shared" si="10"/>
        <v>1144603</v>
      </c>
      <c r="L89" s="74">
        <f t="shared" si="10"/>
        <v>21469</v>
      </c>
      <c r="M89" s="75">
        <f t="shared" si="10"/>
        <v>1123134</v>
      </c>
      <c r="P89" s="38">
        <f t="shared" si="11"/>
        <v>4016</v>
      </c>
      <c r="Q89" s="74">
        <f t="shared" si="11"/>
        <v>38453</v>
      </c>
      <c r="R89" s="74">
        <f t="shared" si="11"/>
        <v>926121</v>
      </c>
      <c r="S89" s="74">
        <f t="shared" si="11"/>
        <v>84711</v>
      </c>
      <c r="T89" s="74">
        <f t="shared" si="11"/>
        <v>24040</v>
      </c>
      <c r="U89" s="74">
        <f t="shared" si="11"/>
        <v>35112</v>
      </c>
      <c r="V89" s="74">
        <f t="shared" si="11"/>
        <v>3488</v>
      </c>
      <c r="W89" s="74">
        <f t="shared" si="11"/>
        <v>7193</v>
      </c>
      <c r="X89" s="125">
        <f t="shared" si="11"/>
        <v>0</v>
      </c>
      <c r="Y89" s="75" t="str">
        <f t="shared" si="12"/>
        <v>EQUAL</v>
      </c>
      <c r="AA89" s="122"/>
      <c r="AB89" s="123"/>
      <c r="AD89" s="87">
        <f t="shared" si="15"/>
        <v>111.5</v>
      </c>
      <c r="AE89" s="88">
        <f t="shared" si="15"/>
        <v>109.75</v>
      </c>
      <c r="AF89" s="88">
        <f t="shared" si="15"/>
        <v>36</v>
      </c>
      <c r="AG89" s="88">
        <f t="shared" si="15"/>
        <v>29.5</v>
      </c>
      <c r="AH89" s="88">
        <f t="shared" si="15"/>
        <v>19</v>
      </c>
      <c r="AI89" s="88">
        <f t="shared" si="15"/>
        <v>0</v>
      </c>
      <c r="AJ89" s="88">
        <f t="shared" si="15"/>
        <v>166.25</v>
      </c>
      <c r="AK89" s="89">
        <f t="shared" si="15"/>
        <v>156.5</v>
      </c>
      <c r="AL89" s="112"/>
      <c r="AM89" s="112"/>
      <c r="AN89" s="112"/>
      <c r="AO89" s="112"/>
      <c r="AP89" s="112"/>
      <c r="AQ89" s="112"/>
      <c r="AR89" s="112"/>
      <c r="AS89" s="112"/>
      <c r="AU89" s="38">
        <f t="shared" si="13"/>
        <v>66301</v>
      </c>
      <c r="AV89" s="74">
        <f t="shared" si="13"/>
        <v>23630</v>
      </c>
      <c r="AW89" s="74">
        <f t="shared" si="13"/>
        <v>784</v>
      </c>
      <c r="AX89" s="74">
        <f t="shared" si="13"/>
        <v>12349</v>
      </c>
      <c r="AY89" s="74">
        <f t="shared" si="13"/>
        <v>123</v>
      </c>
      <c r="AZ89" s="74">
        <f t="shared" si="13"/>
        <v>53094</v>
      </c>
      <c r="BA89" s="75">
        <f t="shared" si="13"/>
        <v>76047</v>
      </c>
      <c r="BD89" s="38">
        <f t="shared" si="14"/>
        <v>117</v>
      </c>
      <c r="BE89" s="74">
        <f t="shared" si="14"/>
        <v>983</v>
      </c>
      <c r="BF89" s="74">
        <f t="shared" si="14"/>
        <v>1380</v>
      </c>
      <c r="BG89" s="74">
        <f t="shared" si="14"/>
        <v>8004</v>
      </c>
      <c r="BH89" s="74">
        <f t="shared" si="14"/>
        <v>17596</v>
      </c>
      <c r="BI89" s="74">
        <f t="shared" si="14"/>
        <v>46560</v>
      </c>
      <c r="BJ89" s="74">
        <f t="shared" si="14"/>
        <v>5</v>
      </c>
      <c r="BK89" s="74">
        <f t="shared" si="14"/>
        <v>1401</v>
      </c>
      <c r="BL89" s="75">
        <f t="shared" si="14"/>
        <v>1</v>
      </c>
      <c r="BO89" s="122"/>
      <c r="BP89" s="123"/>
      <c r="BR89" s="87">
        <f t="shared" si="16"/>
        <v>516.05605257499997</v>
      </c>
      <c r="BS89" s="88">
        <f t="shared" si="16"/>
        <v>234.5</v>
      </c>
      <c r="BT89" s="88">
        <f t="shared" si="16"/>
        <v>353.08110290000002</v>
      </c>
      <c r="BU89" s="88">
        <f t="shared" si="16"/>
        <v>76.5</v>
      </c>
      <c r="BV89" s="88">
        <f t="shared" si="16"/>
        <v>163.78528979999999</v>
      </c>
      <c r="BW89" s="89">
        <f t="shared" si="16"/>
        <v>128.25</v>
      </c>
      <c r="BY89" s="38">
        <f t="shared" si="17"/>
        <v>98523</v>
      </c>
      <c r="BZ89" s="74">
        <f t="shared" si="17"/>
        <v>101962</v>
      </c>
      <c r="CA89" s="74">
        <f t="shared" si="17"/>
        <v>136035</v>
      </c>
      <c r="CB89" s="74">
        <f t="shared" si="17"/>
        <v>54863</v>
      </c>
      <c r="CC89" s="74">
        <f t="shared" si="17"/>
        <v>58723</v>
      </c>
      <c r="CD89" s="74">
        <f t="shared" si="17"/>
        <v>103840</v>
      </c>
      <c r="CE89" s="75">
        <f t="shared" si="17"/>
        <v>398699</v>
      </c>
      <c r="CG89" s="124">
        <v>18.399999999999999</v>
      </c>
    </row>
    <row r="90" spans="2:85">
      <c r="B90" s="80" t="s">
        <v>200</v>
      </c>
      <c r="C90" s="119"/>
      <c r="D90" s="120"/>
      <c r="F90" s="38">
        <f t="shared" si="9"/>
        <v>1319110</v>
      </c>
      <c r="G90" s="74">
        <f t="shared" si="10"/>
        <v>16324</v>
      </c>
      <c r="H90" s="74">
        <f t="shared" si="10"/>
        <v>124164</v>
      </c>
      <c r="I90" s="74">
        <f t="shared" si="10"/>
        <v>25</v>
      </c>
      <c r="J90" s="74">
        <f t="shared" si="10"/>
        <v>62507</v>
      </c>
      <c r="K90" s="74">
        <f t="shared" si="10"/>
        <v>1116090</v>
      </c>
      <c r="L90" s="74">
        <f t="shared" si="10"/>
        <v>23318</v>
      </c>
      <c r="M90" s="75">
        <f t="shared" si="10"/>
        <v>1092772</v>
      </c>
      <c r="P90" s="38">
        <f t="shared" si="11"/>
        <v>3973</v>
      </c>
      <c r="Q90" s="74">
        <f t="shared" si="11"/>
        <v>34658</v>
      </c>
      <c r="R90" s="74">
        <f t="shared" si="11"/>
        <v>914221</v>
      </c>
      <c r="S90" s="74">
        <f t="shared" si="11"/>
        <v>76062</v>
      </c>
      <c r="T90" s="74">
        <f t="shared" si="11"/>
        <v>21693</v>
      </c>
      <c r="U90" s="74">
        <f t="shared" si="11"/>
        <v>31420</v>
      </c>
      <c r="V90" s="74">
        <f t="shared" si="11"/>
        <v>3270</v>
      </c>
      <c r="W90" s="74">
        <f t="shared" si="11"/>
        <v>7475</v>
      </c>
      <c r="X90" s="125">
        <f t="shared" si="11"/>
        <v>0</v>
      </c>
      <c r="Y90" s="75" t="str">
        <f t="shared" si="12"/>
        <v>EQUAL</v>
      </c>
      <c r="AA90" s="122"/>
      <c r="AB90" s="123"/>
      <c r="AD90" s="87">
        <f t="shared" si="15"/>
        <v>117.544014582982</v>
      </c>
      <c r="AE90" s="88">
        <f t="shared" si="15"/>
        <v>118</v>
      </c>
      <c r="AF90" s="88">
        <f t="shared" si="15"/>
        <v>36.60783739847745</v>
      </c>
      <c r="AG90" s="88">
        <f t="shared" si="15"/>
        <v>31.25</v>
      </c>
      <c r="AH90" s="88">
        <f t="shared" si="15"/>
        <v>18.17973509491345</v>
      </c>
      <c r="AI90" s="88">
        <f t="shared" si="15"/>
        <v>0</v>
      </c>
      <c r="AJ90" s="88">
        <f t="shared" si="15"/>
        <v>172.33158707637301</v>
      </c>
      <c r="AK90" s="89">
        <f t="shared" si="15"/>
        <v>165.5</v>
      </c>
      <c r="AL90" s="112"/>
      <c r="AM90" s="112"/>
      <c r="AN90" s="112"/>
      <c r="AO90" s="112"/>
      <c r="AP90" s="112"/>
      <c r="AQ90" s="112"/>
      <c r="AR90" s="112"/>
      <c r="AS90" s="112"/>
      <c r="AU90" s="38">
        <f t="shared" si="13"/>
        <v>59759</v>
      </c>
      <c r="AV90" s="74">
        <f t="shared" si="13"/>
        <v>24795</v>
      </c>
      <c r="AW90" s="74">
        <f t="shared" si="13"/>
        <v>694</v>
      </c>
      <c r="AX90" s="74">
        <f t="shared" si="13"/>
        <v>10157</v>
      </c>
      <c r="AY90" s="74">
        <f t="shared" si="13"/>
        <v>99</v>
      </c>
      <c r="AZ90" s="74">
        <f t="shared" si="13"/>
        <v>48867</v>
      </c>
      <c r="BA90" s="75">
        <f t="shared" si="13"/>
        <v>72902</v>
      </c>
      <c r="BD90" s="38">
        <f t="shared" si="14"/>
        <v>94</v>
      </c>
      <c r="BE90" s="74">
        <f t="shared" si="14"/>
        <v>896</v>
      </c>
      <c r="BF90" s="74">
        <f t="shared" si="14"/>
        <v>1251</v>
      </c>
      <c r="BG90" s="74">
        <f t="shared" si="14"/>
        <v>7413</v>
      </c>
      <c r="BH90" s="74">
        <f t="shared" si="14"/>
        <v>17958</v>
      </c>
      <c r="BI90" s="74">
        <f t="shared" si="14"/>
        <v>43807</v>
      </c>
      <c r="BJ90" s="74">
        <f t="shared" si="14"/>
        <v>16</v>
      </c>
      <c r="BK90" s="74">
        <f t="shared" si="14"/>
        <v>1467</v>
      </c>
      <c r="BL90" s="75">
        <f t="shared" si="14"/>
        <v>0</v>
      </c>
      <c r="BO90" s="122"/>
      <c r="BP90" s="123"/>
      <c r="BR90" s="87">
        <f t="shared" si="16"/>
        <v>483.94111977500006</v>
      </c>
      <c r="BS90" s="88">
        <f t="shared" si="16"/>
        <v>251.25</v>
      </c>
      <c r="BT90" s="88">
        <f t="shared" si="16"/>
        <v>330.017608</v>
      </c>
      <c r="BU90" s="88">
        <f t="shared" si="16"/>
        <v>96.25</v>
      </c>
      <c r="BV90" s="88">
        <f t="shared" si="16"/>
        <v>154.82802867500001</v>
      </c>
      <c r="BW90" s="89">
        <f t="shared" si="16"/>
        <v>114.5</v>
      </c>
      <c r="BY90" s="38">
        <f t="shared" si="17"/>
        <v>102645</v>
      </c>
      <c r="BZ90" s="74">
        <f t="shared" si="17"/>
        <v>94875</v>
      </c>
      <c r="CA90" s="74">
        <f t="shared" si="17"/>
        <v>148313</v>
      </c>
      <c r="CB90" s="74">
        <f t="shared" si="17"/>
        <v>58295</v>
      </c>
      <c r="CC90" s="74">
        <f t="shared" si="17"/>
        <v>52415</v>
      </c>
      <c r="CD90" s="74">
        <f t="shared" si="17"/>
        <v>113562</v>
      </c>
      <c r="CE90" s="75">
        <f t="shared" si="17"/>
        <v>405269</v>
      </c>
      <c r="CG90" s="124">
        <v>18.7</v>
      </c>
    </row>
    <row r="91" spans="2:85">
      <c r="B91" s="80" t="s">
        <v>201</v>
      </c>
      <c r="C91" s="119"/>
      <c r="D91" s="120"/>
      <c r="F91" s="38">
        <f t="shared" si="9"/>
        <v>878281</v>
      </c>
      <c r="G91" s="74">
        <f t="shared" si="10"/>
        <v>18715</v>
      </c>
      <c r="H91" s="74">
        <f t="shared" si="10"/>
        <v>66953</v>
      </c>
      <c r="I91" s="74">
        <f t="shared" si="10"/>
        <v>38</v>
      </c>
      <c r="J91" s="74">
        <f t="shared" si="10"/>
        <v>63997</v>
      </c>
      <c r="K91" s="74">
        <f t="shared" si="10"/>
        <v>728578</v>
      </c>
      <c r="L91" s="74">
        <f t="shared" si="10"/>
        <v>21741</v>
      </c>
      <c r="M91" s="75">
        <f t="shared" si="10"/>
        <v>706837</v>
      </c>
      <c r="P91" s="38">
        <f t="shared" si="11"/>
        <v>1670</v>
      </c>
      <c r="Q91" s="74">
        <f t="shared" si="11"/>
        <v>23132</v>
      </c>
      <c r="R91" s="74">
        <f t="shared" si="11"/>
        <v>576605</v>
      </c>
      <c r="S91" s="74">
        <f t="shared" si="11"/>
        <v>54481</v>
      </c>
      <c r="T91" s="74">
        <f t="shared" si="11"/>
        <v>20200</v>
      </c>
      <c r="U91" s="74">
        <f t="shared" si="11"/>
        <v>23129</v>
      </c>
      <c r="V91" s="74">
        <f t="shared" si="11"/>
        <v>2459</v>
      </c>
      <c r="W91" s="74">
        <f t="shared" si="11"/>
        <v>5161</v>
      </c>
      <c r="X91" s="125">
        <f t="shared" si="11"/>
        <v>0</v>
      </c>
      <c r="Y91" s="75" t="str">
        <f t="shared" si="12"/>
        <v>EQUAL</v>
      </c>
      <c r="AA91" s="122"/>
      <c r="AB91" s="123"/>
      <c r="AD91" s="87">
        <f t="shared" si="15"/>
        <v>117.02570241238774</v>
      </c>
      <c r="AE91" s="88">
        <f t="shared" si="15"/>
        <v>121.75</v>
      </c>
      <c r="AF91" s="88">
        <f t="shared" si="15"/>
        <v>52.088022034203796</v>
      </c>
      <c r="AG91" s="88">
        <f t="shared" si="15"/>
        <v>38</v>
      </c>
      <c r="AH91" s="88">
        <f t="shared" si="15"/>
        <v>42.137775439540974</v>
      </c>
      <c r="AI91" s="88">
        <f t="shared" si="15"/>
        <v>0</v>
      </c>
      <c r="AJ91" s="88">
        <f t="shared" si="15"/>
        <v>211.25149988613276</v>
      </c>
      <c r="AK91" s="89">
        <f t="shared" si="15"/>
        <v>199.25</v>
      </c>
      <c r="AL91" s="112"/>
      <c r="AM91" s="112"/>
      <c r="AN91" s="112"/>
      <c r="AO91" s="112"/>
      <c r="AP91" s="112"/>
      <c r="AQ91" s="112"/>
      <c r="AR91" s="112"/>
      <c r="AS91" s="112"/>
      <c r="AU91" s="38">
        <f t="shared" si="13"/>
        <v>49142</v>
      </c>
      <c r="AV91" s="74">
        <f t="shared" si="13"/>
        <v>22784</v>
      </c>
      <c r="AW91" s="74">
        <f t="shared" si="13"/>
        <v>894</v>
      </c>
      <c r="AX91" s="74">
        <f t="shared" si="13"/>
        <v>7884</v>
      </c>
      <c r="AY91" s="74">
        <f t="shared" si="13"/>
        <v>103</v>
      </c>
      <c r="AZ91" s="74">
        <f t="shared" si="13"/>
        <v>40333</v>
      </c>
      <c r="BA91" s="75">
        <f t="shared" si="13"/>
        <v>62419</v>
      </c>
      <c r="BD91" s="38">
        <f t="shared" si="14"/>
        <v>83</v>
      </c>
      <c r="BE91" s="74">
        <f t="shared" si="14"/>
        <v>849</v>
      </c>
      <c r="BF91" s="74">
        <f t="shared" si="14"/>
        <v>894</v>
      </c>
      <c r="BG91" s="74">
        <f t="shared" si="14"/>
        <v>6330</v>
      </c>
      <c r="BH91" s="74">
        <f t="shared" si="14"/>
        <v>17139</v>
      </c>
      <c r="BI91" s="74">
        <f t="shared" si="14"/>
        <v>35863</v>
      </c>
      <c r="BJ91" s="74">
        <f t="shared" si="14"/>
        <v>13</v>
      </c>
      <c r="BK91" s="74">
        <f t="shared" si="14"/>
        <v>1248</v>
      </c>
      <c r="BL91" s="75">
        <f t="shared" si="14"/>
        <v>0</v>
      </c>
      <c r="BO91" s="122"/>
      <c r="BP91" s="123"/>
      <c r="BR91" s="87">
        <f t="shared" si="16"/>
        <v>438.66376412500006</v>
      </c>
      <c r="BS91" s="88">
        <f t="shared" si="16"/>
        <v>266.25</v>
      </c>
      <c r="BT91" s="88">
        <f t="shared" si="16"/>
        <v>273.44550800000002</v>
      </c>
      <c r="BU91" s="88">
        <f t="shared" si="16"/>
        <v>85.25</v>
      </c>
      <c r="BV91" s="88">
        <f t="shared" si="16"/>
        <v>165.90463177499998</v>
      </c>
      <c r="BW91" s="89">
        <f t="shared" si="16"/>
        <v>126</v>
      </c>
      <c r="BY91" s="38">
        <f t="shared" si="17"/>
        <v>95788</v>
      </c>
      <c r="BZ91" s="74">
        <f t="shared" si="17"/>
        <v>76832</v>
      </c>
      <c r="CA91" s="74">
        <f t="shared" si="17"/>
        <v>210945</v>
      </c>
      <c r="CB91" s="74">
        <f t="shared" si="17"/>
        <v>60332</v>
      </c>
      <c r="CC91" s="74">
        <f t="shared" si="17"/>
        <v>43930</v>
      </c>
      <c r="CD91" s="74">
        <f t="shared" si="17"/>
        <v>168483</v>
      </c>
      <c r="CE91" s="75">
        <f t="shared" si="17"/>
        <v>375969</v>
      </c>
      <c r="CG91" s="124">
        <v>17.2</v>
      </c>
    </row>
    <row r="92" spans="2:85">
      <c r="B92" s="80" t="s">
        <v>202</v>
      </c>
      <c r="C92" s="119"/>
      <c r="D92" s="120"/>
      <c r="F92" s="38">
        <f>SUMIF($B$16:$B$74,$B92,$F$16:$F$74)</f>
        <v>1117151</v>
      </c>
      <c r="G92" s="74">
        <f t="shared" si="10"/>
        <v>19794</v>
      </c>
      <c r="H92" s="74">
        <f t="shared" si="10"/>
        <v>90656</v>
      </c>
      <c r="I92" s="74">
        <f t="shared" si="10"/>
        <v>27</v>
      </c>
      <c r="J92" s="74">
        <f t="shared" si="10"/>
        <v>55631</v>
      </c>
      <c r="K92" s="74">
        <f t="shared" si="10"/>
        <v>951043</v>
      </c>
      <c r="L92" s="74">
        <f t="shared" si="10"/>
        <v>22498</v>
      </c>
      <c r="M92" s="75">
        <f t="shared" si="10"/>
        <v>928545</v>
      </c>
      <c r="P92" s="38">
        <f t="shared" si="11"/>
        <v>2440</v>
      </c>
      <c r="Q92" s="74">
        <f t="shared" si="11"/>
        <v>24397</v>
      </c>
      <c r="R92" s="74">
        <f t="shared" si="11"/>
        <v>782790</v>
      </c>
      <c r="S92" s="74">
        <f t="shared" si="11"/>
        <v>63926</v>
      </c>
      <c r="T92" s="74">
        <f t="shared" si="11"/>
        <v>22086</v>
      </c>
      <c r="U92" s="74">
        <f t="shared" si="11"/>
        <v>23466</v>
      </c>
      <c r="V92" s="74">
        <f t="shared" si="11"/>
        <v>2693</v>
      </c>
      <c r="W92" s="74">
        <f t="shared" si="11"/>
        <v>6747</v>
      </c>
      <c r="X92" s="125">
        <f t="shared" si="11"/>
        <v>0</v>
      </c>
      <c r="Y92" s="75" t="str">
        <f t="shared" si="12"/>
        <v>EQUAL</v>
      </c>
      <c r="AA92" s="122"/>
      <c r="AB92" s="123"/>
      <c r="AD92" s="87">
        <f t="shared" si="15"/>
        <v>130.15646663132949</v>
      </c>
      <c r="AE92" s="88">
        <f t="shared" si="15"/>
        <v>131.5</v>
      </c>
      <c r="AF92" s="88">
        <f t="shared" si="15"/>
        <v>48.986190552830024</v>
      </c>
      <c r="AG92" s="88">
        <f t="shared" si="15"/>
        <v>35</v>
      </c>
      <c r="AH92" s="88">
        <f t="shared" si="15"/>
        <v>38.907252067410653</v>
      </c>
      <c r="AI92" s="88">
        <f t="shared" si="15"/>
        <v>0</v>
      </c>
      <c r="AJ92" s="88">
        <f t="shared" si="15"/>
        <v>218.04990925157</v>
      </c>
      <c r="AK92" s="89">
        <f t="shared" si="15"/>
        <v>195</v>
      </c>
      <c r="AL92" s="112"/>
      <c r="AM92" s="112"/>
      <c r="AN92" s="112"/>
      <c r="AO92" s="112"/>
      <c r="AP92" s="112"/>
      <c r="AQ92" s="112"/>
      <c r="AR92" s="112"/>
      <c r="AS92" s="112"/>
      <c r="AU92" s="38">
        <f t="shared" si="13"/>
        <v>63435</v>
      </c>
      <c r="AV92" s="74">
        <f t="shared" si="13"/>
        <v>25647</v>
      </c>
      <c r="AW92" s="74">
        <f t="shared" si="13"/>
        <v>1373</v>
      </c>
      <c r="AX92" s="74">
        <f t="shared" si="13"/>
        <v>12186</v>
      </c>
      <c r="AY92" s="74">
        <f t="shared" si="13"/>
        <v>144</v>
      </c>
      <c r="AZ92" s="74">
        <f t="shared" si="13"/>
        <v>49823</v>
      </c>
      <c r="BA92" s="75">
        <f t="shared" si="13"/>
        <v>74584</v>
      </c>
      <c r="BD92" s="38">
        <f t="shared" si="14"/>
        <v>126</v>
      </c>
      <c r="BE92" s="74">
        <f t="shared" si="14"/>
        <v>1038</v>
      </c>
      <c r="BF92" s="74">
        <f t="shared" si="14"/>
        <v>1277</v>
      </c>
      <c r="BG92" s="74">
        <f t="shared" si="14"/>
        <v>7615</v>
      </c>
      <c r="BH92" s="74">
        <f t="shared" si="14"/>
        <v>21250</v>
      </c>
      <c r="BI92" s="74">
        <f t="shared" si="14"/>
        <v>41707</v>
      </c>
      <c r="BJ92" s="74">
        <f t="shared" si="14"/>
        <v>10</v>
      </c>
      <c r="BK92" s="74">
        <f t="shared" si="14"/>
        <v>1561</v>
      </c>
      <c r="BL92" s="75">
        <f t="shared" si="14"/>
        <v>0</v>
      </c>
      <c r="BO92" s="122"/>
      <c r="BP92" s="123"/>
      <c r="BR92" s="87">
        <f t="shared" si="16"/>
        <v>605.17175277499996</v>
      </c>
      <c r="BS92" s="88">
        <f t="shared" si="16"/>
        <v>384.25</v>
      </c>
      <c r="BT92" s="88">
        <f t="shared" si="16"/>
        <v>373.2212983</v>
      </c>
      <c r="BU92" s="88">
        <f t="shared" si="16"/>
        <v>149.125</v>
      </c>
      <c r="BV92" s="88">
        <f t="shared" si="16"/>
        <v>232.37851295000002</v>
      </c>
      <c r="BW92" s="89">
        <f t="shared" si="16"/>
        <v>173.75</v>
      </c>
      <c r="BY92" s="38">
        <f t="shared" si="17"/>
        <v>93678</v>
      </c>
      <c r="BZ92" s="74">
        <f t="shared" si="17"/>
        <v>94741</v>
      </c>
      <c r="CA92" s="74">
        <f t="shared" si="17"/>
        <v>237155</v>
      </c>
      <c r="CB92" s="74">
        <f t="shared" si="17"/>
        <v>53539</v>
      </c>
      <c r="CC92" s="74">
        <f t="shared" si="17"/>
        <v>55559</v>
      </c>
      <c r="CD92" s="74">
        <f t="shared" si="17"/>
        <v>189918</v>
      </c>
      <c r="CE92" s="75">
        <f t="shared" si="17"/>
        <v>396899</v>
      </c>
      <c r="CG92" s="124">
        <v>21.3</v>
      </c>
    </row>
    <row r="93" spans="2:85">
      <c r="B93" s="80" t="s">
        <v>203</v>
      </c>
      <c r="C93" s="119"/>
      <c r="D93" s="120"/>
      <c r="F93" s="126">
        <f t="shared" si="9"/>
        <v>1193680</v>
      </c>
      <c r="G93" s="127">
        <f>SUMIF($B$16:$B$74,$B93,G$16:G$74)</f>
        <v>16394</v>
      </c>
      <c r="H93" s="127">
        <f t="shared" si="10"/>
        <v>100621</v>
      </c>
      <c r="I93" s="127">
        <f t="shared" si="10"/>
        <v>12</v>
      </c>
      <c r="J93" s="127">
        <f t="shared" si="10"/>
        <v>60467</v>
      </c>
      <c r="K93" s="127">
        <f t="shared" si="10"/>
        <v>1016183</v>
      </c>
      <c r="L93" s="127">
        <f t="shared" si="10"/>
        <v>21947</v>
      </c>
      <c r="M93" s="128">
        <f t="shared" si="10"/>
        <v>994235</v>
      </c>
      <c r="P93" s="126">
        <f t="shared" si="11"/>
        <v>2198</v>
      </c>
      <c r="Q93" s="127">
        <f t="shared" si="11"/>
        <v>23104</v>
      </c>
      <c r="R93" s="127">
        <f t="shared" si="11"/>
        <v>847205</v>
      </c>
      <c r="S93" s="127">
        <f t="shared" si="11"/>
        <v>62184</v>
      </c>
      <c r="T93" s="127">
        <f t="shared" si="11"/>
        <v>22553</v>
      </c>
      <c r="U93" s="127">
        <f t="shared" si="11"/>
        <v>26969</v>
      </c>
      <c r="V93" s="127">
        <f t="shared" si="11"/>
        <v>3058</v>
      </c>
      <c r="W93" s="127">
        <f t="shared" si="11"/>
        <v>6964</v>
      </c>
      <c r="X93" s="125">
        <f t="shared" si="11"/>
        <v>0</v>
      </c>
      <c r="Y93" s="75" t="str">
        <f t="shared" si="12"/>
        <v>EQUAL</v>
      </c>
      <c r="AA93" s="129"/>
      <c r="AB93" s="130"/>
      <c r="AD93" s="87">
        <f t="shared" si="15"/>
        <v>127.78414004384149</v>
      </c>
      <c r="AE93" s="88">
        <f t="shared" si="15"/>
        <v>128.5</v>
      </c>
      <c r="AF93" s="88">
        <f t="shared" si="15"/>
        <v>44.150108924188075</v>
      </c>
      <c r="AG93" s="88">
        <f t="shared" si="15"/>
        <v>34</v>
      </c>
      <c r="AH93" s="88">
        <f t="shared" si="15"/>
        <v>28.252644370031504</v>
      </c>
      <c r="AI93" s="88">
        <f t="shared" si="15"/>
        <v>0</v>
      </c>
      <c r="AJ93" s="88">
        <f t="shared" si="15"/>
        <v>200.18689333806074</v>
      </c>
      <c r="AK93" s="89">
        <f t="shared" si="15"/>
        <v>182.25</v>
      </c>
      <c r="AL93" s="112"/>
      <c r="AM93" s="112"/>
      <c r="AN93" s="112"/>
      <c r="AO93" s="112"/>
      <c r="AP93" s="112"/>
      <c r="AQ93" s="112"/>
      <c r="AR93" s="112"/>
      <c r="AS93" s="112"/>
      <c r="AU93" s="126">
        <f t="shared" si="13"/>
        <v>59372</v>
      </c>
      <c r="AV93" s="127">
        <f t="shared" si="13"/>
        <v>23767</v>
      </c>
      <c r="AW93" s="127">
        <f t="shared" si="13"/>
        <v>2045</v>
      </c>
      <c r="AX93" s="127">
        <f t="shared" si="13"/>
        <v>12111</v>
      </c>
      <c r="AY93" s="127">
        <f t="shared" si="13"/>
        <v>104</v>
      </c>
      <c r="AZ93" s="127">
        <f t="shared" si="13"/>
        <v>45347</v>
      </c>
      <c r="BA93" s="128">
        <f t="shared" si="13"/>
        <v>68119</v>
      </c>
      <c r="BD93" s="126">
        <f t="shared" si="14"/>
        <v>155</v>
      </c>
      <c r="BE93" s="127">
        <f t="shared" si="14"/>
        <v>939</v>
      </c>
      <c r="BF93" s="127">
        <f t="shared" si="14"/>
        <v>1341</v>
      </c>
      <c r="BG93" s="127">
        <f t="shared" si="14"/>
        <v>6701</v>
      </c>
      <c r="BH93" s="127">
        <f t="shared" si="14"/>
        <v>18468</v>
      </c>
      <c r="BI93" s="127">
        <f t="shared" si="14"/>
        <v>38829</v>
      </c>
      <c r="BJ93" s="127">
        <f t="shared" si="14"/>
        <v>21</v>
      </c>
      <c r="BK93" s="127">
        <f t="shared" si="14"/>
        <v>1665</v>
      </c>
      <c r="BL93" s="75">
        <f t="shared" si="14"/>
        <v>0</v>
      </c>
      <c r="BO93" s="129"/>
      <c r="BP93" s="130"/>
      <c r="BR93" s="87">
        <f t="shared" si="16"/>
        <v>649.75300119999997</v>
      </c>
      <c r="BS93" s="88">
        <f t="shared" si="16"/>
        <v>389.5</v>
      </c>
      <c r="BT93" s="88">
        <f t="shared" si="16"/>
        <v>386.25224217500005</v>
      </c>
      <c r="BU93" s="88">
        <f t="shared" si="16"/>
        <v>135.875</v>
      </c>
      <c r="BV93" s="88">
        <f t="shared" si="16"/>
        <v>263.70019155</v>
      </c>
      <c r="BW93" s="89">
        <f t="shared" si="16"/>
        <v>176.75</v>
      </c>
      <c r="BY93" s="126">
        <f t="shared" si="17"/>
        <v>95484</v>
      </c>
      <c r="BZ93" s="127">
        <f t="shared" si="17"/>
        <v>91031</v>
      </c>
      <c r="CA93" s="127">
        <f t="shared" si="17"/>
        <v>246958</v>
      </c>
      <c r="CB93" s="127">
        <f t="shared" si="17"/>
        <v>55733</v>
      </c>
      <c r="CC93" s="127">
        <f t="shared" si="17"/>
        <v>52508</v>
      </c>
      <c r="CD93" s="127">
        <f t="shared" si="17"/>
        <v>196652</v>
      </c>
      <c r="CE93" s="128">
        <f t="shared" si="17"/>
        <v>375950</v>
      </c>
      <c r="CG93" s="124">
        <v>20.3</v>
      </c>
    </row>
    <row r="94" spans="2:85">
      <c r="B94" s="80" t="s">
        <v>204</v>
      </c>
      <c r="C94" s="119"/>
      <c r="D94" s="120"/>
      <c r="F94" s="126">
        <f>SUMIF($B$16:$B$74,$B94,$F$16:$F$74)</f>
        <v>1282696</v>
      </c>
      <c r="G94" s="127">
        <f t="shared" ref="G94:M94" si="18">SUMIF($B$16:$B$74,$B94,G$16:G$74)</f>
        <v>15412</v>
      </c>
      <c r="H94" s="127">
        <f t="shared" si="18"/>
        <v>111650</v>
      </c>
      <c r="I94" s="127">
        <f>SUMIF($B$16:$B$74,$B94,I$16:I$74)</f>
        <v>4</v>
      </c>
      <c r="J94" s="127">
        <f t="shared" si="18"/>
        <v>70028</v>
      </c>
      <c r="K94" s="127">
        <f t="shared" si="18"/>
        <v>1081210</v>
      </c>
      <c r="L94" s="127">
        <f t="shared" si="18"/>
        <v>28522</v>
      </c>
      <c r="M94" s="128">
        <f t="shared" si="18"/>
        <v>1052688</v>
      </c>
      <c r="P94" s="126">
        <f t="shared" si="11"/>
        <v>2623</v>
      </c>
      <c r="Q94" s="127">
        <f t="shared" si="11"/>
        <v>23931</v>
      </c>
      <c r="R94" s="127">
        <f t="shared" si="11"/>
        <v>897932</v>
      </c>
      <c r="S94" s="127">
        <f t="shared" si="11"/>
        <v>63704</v>
      </c>
      <c r="T94" s="127">
        <f t="shared" si="11"/>
        <v>23254</v>
      </c>
      <c r="U94" s="127">
        <f t="shared" si="11"/>
        <v>28630</v>
      </c>
      <c r="V94" s="127">
        <f t="shared" si="11"/>
        <v>3798</v>
      </c>
      <c r="W94" s="127">
        <f t="shared" si="11"/>
        <v>8817</v>
      </c>
      <c r="X94" s="125">
        <f t="shared" si="11"/>
        <v>0</v>
      </c>
      <c r="Y94" s="75">
        <f t="shared" si="12"/>
        <v>1</v>
      </c>
      <c r="AA94" s="129"/>
      <c r="AB94" s="130"/>
      <c r="AD94" s="131">
        <f t="shared" si="15"/>
        <v>128.037398726991</v>
      </c>
      <c r="AE94" s="132">
        <f t="shared" si="15"/>
        <v>130.5</v>
      </c>
      <c r="AF94" s="132">
        <f t="shared" si="15"/>
        <v>39.5787625528951</v>
      </c>
      <c r="AG94" s="132">
        <f t="shared" si="15"/>
        <v>32.5</v>
      </c>
      <c r="AH94" s="132">
        <f t="shared" si="15"/>
        <v>25.186019703076525</v>
      </c>
      <c r="AI94" s="132">
        <f t="shared" si="15"/>
        <v>0</v>
      </c>
      <c r="AJ94" s="132">
        <f t="shared" si="15"/>
        <v>192.80218098296251</v>
      </c>
      <c r="AK94" s="133">
        <f t="shared" si="15"/>
        <v>182.25</v>
      </c>
      <c r="AL94" s="112"/>
      <c r="AM94" s="112"/>
      <c r="AN94" s="112"/>
      <c r="AO94" s="112"/>
      <c r="AP94" s="112"/>
      <c r="AQ94" s="112"/>
      <c r="AR94" s="112"/>
      <c r="AS94" s="112"/>
      <c r="AU94" s="126">
        <f t="shared" si="13"/>
        <v>70028</v>
      </c>
      <c r="AV94" s="127">
        <f t="shared" si="13"/>
        <v>28522</v>
      </c>
      <c r="AW94" s="127">
        <f t="shared" si="13"/>
        <v>4559</v>
      </c>
      <c r="AX94" s="127">
        <f t="shared" si="13"/>
        <v>13871</v>
      </c>
      <c r="AY94" s="127">
        <f t="shared" si="13"/>
        <v>118</v>
      </c>
      <c r="AZ94" s="127">
        <f t="shared" si="13"/>
        <v>51921</v>
      </c>
      <c r="BA94" s="128">
        <f t="shared" si="13"/>
        <v>58028</v>
      </c>
      <c r="BD94" s="126">
        <f t="shared" si="14"/>
        <v>198</v>
      </c>
      <c r="BE94" s="127">
        <f t="shared" si="14"/>
        <v>1143</v>
      </c>
      <c r="BF94" s="127">
        <f t="shared" si="14"/>
        <v>1563</v>
      </c>
      <c r="BG94" s="127">
        <f t="shared" si="14"/>
        <v>7972</v>
      </c>
      <c r="BH94" s="127">
        <f t="shared" si="14"/>
        <v>21001</v>
      </c>
      <c r="BI94" s="127">
        <f t="shared" si="14"/>
        <v>44083</v>
      </c>
      <c r="BJ94" s="127">
        <f t="shared" si="14"/>
        <v>37</v>
      </c>
      <c r="BK94" s="127">
        <f t="shared" si="14"/>
        <v>2070</v>
      </c>
      <c r="BL94" s="75">
        <f t="shared" si="14"/>
        <v>1</v>
      </c>
      <c r="BO94" s="129"/>
      <c r="BP94" s="130"/>
      <c r="BR94" s="131">
        <f t="shared" si="16"/>
        <v>692.48268797499998</v>
      </c>
      <c r="BS94" s="132">
        <f t="shared" si="16"/>
        <v>392.875</v>
      </c>
      <c r="BT94" s="132">
        <f t="shared" si="16"/>
        <v>408.53291637500001</v>
      </c>
      <c r="BU94" s="132">
        <f t="shared" si="16"/>
        <v>130</v>
      </c>
      <c r="BV94" s="132">
        <f t="shared" si="16"/>
        <v>283.99536802500006</v>
      </c>
      <c r="BW94" s="133">
        <f t="shared" si="16"/>
        <v>178.5</v>
      </c>
      <c r="BY94" s="126">
        <f t="shared" si="17"/>
        <v>112608</v>
      </c>
      <c r="BZ94" s="127">
        <f t="shared" si="17"/>
        <v>104806</v>
      </c>
      <c r="CA94" s="127">
        <f t="shared" si="17"/>
        <v>267388</v>
      </c>
      <c r="CB94" s="127">
        <f t="shared" si="17"/>
        <v>65861</v>
      </c>
      <c r="CC94" s="127">
        <f t="shared" si="17"/>
        <v>61236</v>
      </c>
      <c r="CD94" s="127">
        <f t="shared" si="17"/>
        <v>209837</v>
      </c>
      <c r="CE94" s="128">
        <f t="shared" si="17"/>
        <v>422434</v>
      </c>
      <c r="CG94" s="124">
        <v>20.6</v>
      </c>
    </row>
    <row r="95" spans="2:85" ht="15" thickBot="1">
      <c r="B95" s="95" t="s">
        <v>205</v>
      </c>
      <c r="C95" s="134"/>
      <c r="D95" s="135"/>
      <c r="F95" s="98"/>
      <c r="G95" s="99"/>
      <c r="H95" s="99"/>
      <c r="I95" s="99"/>
      <c r="J95" s="99"/>
      <c r="K95" s="99"/>
      <c r="L95" s="99"/>
      <c r="M95" s="100"/>
      <c r="P95" s="98"/>
      <c r="Q95" s="99"/>
      <c r="R95" s="99"/>
      <c r="S95" s="99"/>
      <c r="T95" s="99"/>
      <c r="U95" s="99"/>
      <c r="V95" s="99"/>
      <c r="W95" s="99"/>
      <c r="X95" s="136"/>
      <c r="Y95" s="100" t="str">
        <f t="shared" si="12"/>
        <v>EQUAL</v>
      </c>
      <c r="AA95" s="137"/>
      <c r="AB95" s="138"/>
      <c r="AD95" s="105">
        <f t="shared" si="15"/>
        <v>125.251636943105</v>
      </c>
      <c r="AE95" s="106">
        <f t="shared" si="15"/>
        <v>132.5</v>
      </c>
      <c r="AF95" s="106">
        <f t="shared" si="15"/>
        <v>42.351943768842247</v>
      </c>
      <c r="AG95" s="106">
        <f t="shared" si="15"/>
        <v>32.5</v>
      </c>
      <c r="AH95" s="106">
        <f t="shared" si="15"/>
        <v>25.367136528354351</v>
      </c>
      <c r="AI95" s="106">
        <f t="shared" si="15"/>
        <v>0</v>
      </c>
      <c r="AJ95" s="106">
        <f t="shared" si="15"/>
        <v>192.97071724030201</v>
      </c>
      <c r="AK95" s="107">
        <f t="shared" si="15"/>
        <v>183</v>
      </c>
      <c r="AL95" s="112"/>
      <c r="AM95" s="112"/>
      <c r="AN95" s="112"/>
      <c r="AO95" s="112"/>
      <c r="AP95" s="112"/>
      <c r="AQ95" s="112"/>
      <c r="AR95" s="112"/>
      <c r="AS95" s="112"/>
      <c r="AU95" s="98"/>
      <c r="AV95" s="99"/>
      <c r="AW95" s="99"/>
      <c r="AX95" s="99"/>
      <c r="AY95" s="99"/>
      <c r="AZ95" s="99"/>
      <c r="BA95" s="100"/>
      <c r="BD95" s="98"/>
      <c r="BE95" s="99"/>
      <c r="BF95" s="99"/>
      <c r="BG95" s="99"/>
      <c r="BH95" s="99"/>
      <c r="BI95" s="99"/>
      <c r="BJ95" s="99"/>
      <c r="BK95" s="99"/>
      <c r="BL95" s="100"/>
      <c r="BO95" s="137"/>
      <c r="BP95" s="138"/>
      <c r="BR95" s="105">
        <f t="shared" si="16"/>
        <v>709.70102784999995</v>
      </c>
      <c r="BS95" s="106">
        <f t="shared" si="16"/>
        <v>374</v>
      </c>
      <c r="BT95" s="106">
        <f t="shared" si="16"/>
        <v>431.34892630000002</v>
      </c>
      <c r="BU95" s="106">
        <f t="shared" si="16"/>
        <v>138</v>
      </c>
      <c r="BV95" s="106">
        <f t="shared" si="16"/>
        <v>278.36303835000001</v>
      </c>
      <c r="BW95" s="107">
        <f t="shared" si="16"/>
        <v>170.5</v>
      </c>
      <c r="BY95" s="98"/>
      <c r="BZ95" s="99"/>
      <c r="CA95" s="99"/>
      <c r="CB95" s="99"/>
      <c r="CC95" s="99"/>
      <c r="CD95" s="99"/>
      <c r="CE95" s="100"/>
      <c r="CG95" s="139"/>
    </row>
    <row r="96" spans="2:85">
      <c r="C96" s="7"/>
      <c r="D96" s="7"/>
    </row>
    <row r="97" spans="3:4">
      <c r="C97" s="7"/>
      <c r="D97" s="7"/>
    </row>
    <row r="98" spans="3:4">
      <c r="C98" s="7"/>
      <c r="D98" s="7"/>
    </row>
    <row r="99" spans="3:4">
      <c r="C99" s="7"/>
      <c r="D99" s="7"/>
    </row>
    <row r="100" spans="3:4">
      <c r="C100" s="7"/>
      <c r="D100" s="7"/>
    </row>
    <row r="101" spans="3:4">
      <c r="C101" s="7"/>
      <c r="D101" s="7"/>
    </row>
    <row r="102" spans="3:4">
      <c r="C102" s="7"/>
      <c r="D102" s="7"/>
    </row>
    <row r="103" spans="3:4">
      <c r="C103" s="7"/>
      <c r="D103" s="7"/>
    </row>
    <row r="104" spans="3:4">
      <c r="C104" s="7"/>
      <c r="D104" s="7"/>
    </row>
    <row r="105" spans="3:4">
      <c r="C105" s="7"/>
      <c r="D105" s="7"/>
    </row>
    <row r="106" spans="3:4">
      <c r="C106" s="7"/>
      <c r="D106" s="7"/>
    </row>
    <row r="107" spans="3:4">
      <c r="C107" s="7"/>
      <c r="D107" s="7"/>
    </row>
    <row r="108" spans="3:4">
      <c r="C108" s="7"/>
      <c r="D108" s="7"/>
    </row>
    <row r="109" spans="3:4">
      <c r="C109" s="7"/>
      <c r="D109" s="7"/>
    </row>
    <row r="110" spans="3:4">
      <c r="C110" s="7"/>
      <c r="D110" s="7"/>
    </row>
    <row r="111" spans="3:4">
      <c r="C111" s="7"/>
      <c r="D111" s="7"/>
    </row>
    <row r="112" spans="3:4">
      <c r="C112" s="7"/>
      <c r="D112" s="7"/>
    </row>
    <row r="113" spans="3:4">
      <c r="C113" s="7"/>
      <c r="D113" s="7"/>
    </row>
    <row r="114" spans="3:4">
      <c r="C114" s="7"/>
      <c r="D114" s="7"/>
    </row>
    <row r="115" spans="3:4">
      <c r="C115" s="7"/>
      <c r="D115" s="7"/>
    </row>
    <row r="116" spans="3:4">
      <c r="C116" s="7"/>
      <c r="D116" s="7"/>
    </row>
    <row r="117" spans="3:4">
      <c r="C117" s="7"/>
      <c r="D117" s="7"/>
    </row>
    <row r="118" spans="3:4">
      <c r="C118" s="7"/>
      <c r="D118" s="7"/>
    </row>
    <row r="119" spans="3:4">
      <c r="C119" s="7"/>
      <c r="D119" s="7"/>
    </row>
    <row r="120" spans="3:4">
      <c r="C120" s="7"/>
      <c r="D120" s="7"/>
    </row>
    <row r="121" spans="3:4">
      <c r="C121" s="7"/>
      <c r="D121" s="7"/>
    </row>
    <row r="122" spans="3:4">
      <c r="C122" s="7"/>
      <c r="D122" s="7"/>
    </row>
    <row r="123" spans="3:4">
      <c r="C123" s="7"/>
      <c r="D123" s="7"/>
    </row>
    <row r="124" spans="3:4">
      <c r="C124" s="7"/>
      <c r="D124" s="7"/>
    </row>
    <row r="125" spans="3:4">
      <c r="C125" s="7"/>
      <c r="D125" s="7"/>
    </row>
    <row r="126" spans="3:4">
      <c r="C126" s="7"/>
      <c r="D126" s="7"/>
    </row>
    <row r="127" spans="3:4">
      <c r="C127" s="7"/>
      <c r="D127" s="7"/>
    </row>
    <row r="128" spans="3:4">
      <c r="C128" s="7"/>
      <c r="D128" s="7"/>
    </row>
    <row r="129" spans="3:4">
      <c r="C129" s="7"/>
      <c r="D129" s="7"/>
    </row>
    <row r="130" spans="3:4">
      <c r="C130" s="7"/>
      <c r="D130" s="7"/>
    </row>
    <row r="131" spans="3:4">
      <c r="C131" s="7"/>
      <c r="D131" s="7"/>
    </row>
    <row r="132" spans="3:4">
      <c r="C132" s="7"/>
      <c r="D132" s="7"/>
    </row>
    <row r="133" spans="3:4">
      <c r="C133" s="7"/>
      <c r="D133" s="7"/>
    </row>
    <row r="134" spans="3:4">
      <c r="C134" s="7"/>
      <c r="D134" s="7"/>
    </row>
    <row r="135" spans="3:4">
      <c r="C135" s="7"/>
      <c r="D135" s="7"/>
    </row>
    <row r="136" spans="3:4">
      <c r="C136" s="7"/>
      <c r="D136" s="7"/>
    </row>
    <row r="137" spans="3:4">
      <c r="C137" s="7"/>
      <c r="D137" s="7"/>
    </row>
    <row r="138" spans="3:4">
      <c r="C138" s="7"/>
      <c r="D138" s="7"/>
    </row>
    <row r="139" spans="3:4">
      <c r="C139" s="7"/>
      <c r="D139" s="7"/>
    </row>
  </sheetData>
  <mergeCells count="28">
    <mergeCell ref="B13:D13"/>
    <mergeCell ref="BY78:CE78"/>
    <mergeCell ref="B79:D79"/>
    <mergeCell ref="AA78:AB78"/>
    <mergeCell ref="AD78:AK78"/>
    <mergeCell ref="AU78:BB78"/>
    <mergeCell ref="BD78:BM78"/>
    <mergeCell ref="BO78:BP78"/>
    <mergeCell ref="BR78:BW78"/>
    <mergeCell ref="B77:D78"/>
    <mergeCell ref="F77:AK77"/>
    <mergeCell ref="AU77:CE77"/>
    <mergeCell ref="F78:N78"/>
    <mergeCell ref="P78:Y78"/>
    <mergeCell ref="B2:O4"/>
    <mergeCell ref="B11:D12"/>
    <mergeCell ref="F11:AK11"/>
    <mergeCell ref="AU11:CE11"/>
    <mergeCell ref="F12:N12"/>
    <mergeCell ref="P12:Y12"/>
    <mergeCell ref="AA12:AB12"/>
    <mergeCell ref="AD12:AK12"/>
    <mergeCell ref="AM12:AS12"/>
    <mergeCell ref="AU12:BB12"/>
    <mergeCell ref="BD12:BM12"/>
    <mergeCell ref="BO12:BP12"/>
    <mergeCell ref="BR12:BW12"/>
    <mergeCell ref="BY12:CE12"/>
  </mergeCells>
  <hyperlinks>
    <hyperlink ref="B6" r:id="rId1" display="https://www.gov.uk/government/statistics/criminal-court-statistics-quarterly-july-to-september-2024" xr:uid="{DC8564F4-B935-4281-8521-4882B9987E25}"/>
    <hyperlink ref="B7" r:id="rId2" xr:uid="{FF1F420A-2EE1-42B3-A2BD-E6C28305032E}"/>
    <hyperlink ref="B8" r:id="rId3" display="Criminal Justice System Statistics Quarterly: March 2024" xr:uid="{A468A42B-9874-4165-A0A6-BB14B2F489FD}"/>
    <hyperlink ref="F12:N12" r:id="rId4" display="Prosecutions and Convictions" xr:uid="{01B7DA53-578D-4BCC-9BF8-B6472DF94214}"/>
    <hyperlink ref="P12:Y12" r:id="rId5" display="Sentence Outcomes" xr:uid="{BC5E2086-D327-45E8-A32D-FAF8A3A7970F}"/>
    <hyperlink ref="AU12:BB12" r:id="rId6" display="Prosecutions and Convictions" xr:uid="{EC26A987-12F6-4CA2-B863-EBF0164DC474}"/>
    <hyperlink ref="BD12:BM12" r:id="rId7" display="Sentence Outcomes" xr:uid="{AC641B72-87A4-44EA-AE5A-76F211A9F3A6}"/>
    <hyperlink ref="BO12:BP12" r:id="rId8" display="Fines" xr:uid="{0EE64DE0-85A2-4072-8E5B-9B3F67E58828}"/>
    <hyperlink ref="AA12:AB12" r:id="rId9" display="Fines" xr:uid="{E340CB39-AF70-46A9-862A-6D9BD7C62834}"/>
    <hyperlink ref="AD12:AK12" r:id="rId10" display="Trial Time and Effectiveness" xr:uid="{5CF67364-0E73-4D3A-BAE9-7EA953B526C6}"/>
    <hyperlink ref="BR12:BW12" r:id="rId11" display="Trial Time and Effectiveness" xr:uid="{3FCBF640-CD5F-4EB5-A7BC-C82C9C13AEDC}"/>
    <hyperlink ref="AM12:AS12" r:id="rId12" display="Cases, Receipts, Disposals" xr:uid="{A5EF89F8-CCDC-4F5F-8E75-836EB49CAA84}"/>
    <hyperlink ref="BY12:CE12" r:id="rId13" display="Cases, Receipts, Disposals" xr:uid="{1AE6C529-E407-4809-9019-42E2C9E49469}"/>
  </hyperlinks>
  <pageMargins left="0.7" right="0.7" top="0.75" bottom="0.75" header="0.3" footer="0.3"/>
  <pageSetup paperSize="9" orientation="portrait" r:id="rId14"/>
  <drawing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6021-F3FC-41AF-9DD5-0827E3BF4142}">
  <sheetPr>
    <tabColor rgb="FFD7F0FD"/>
  </sheetPr>
  <dimension ref="B1:O48"/>
  <sheetViews>
    <sheetView zoomScale="80" zoomScaleNormal="80" workbookViewId="0">
      <selection activeCell="I12" sqref="I12"/>
    </sheetView>
  </sheetViews>
  <sheetFormatPr defaultRowHeight="14.45"/>
  <cols>
    <col min="1" max="1" width="8.5703125" customWidth="1"/>
    <col min="2" max="2" width="10.5703125" customWidth="1"/>
    <col min="3" max="3" width="10.5703125" style="140" customWidth="1"/>
    <col min="4" max="4" width="2.5703125" customWidth="1"/>
    <col min="5" max="8" width="14.5703125" customWidth="1"/>
  </cols>
  <sheetData>
    <row r="1" spans="2:15" ht="15" thickBot="1"/>
    <row r="2" spans="2:15">
      <c r="B2" s="152" t="s">
        <v>206</v>
      </c>
      <c r="C2" s="153"/>
      <c r="D2" s="153"/>
      <c r="E2" s="153"/>
      <c r="F2" s="153"/>
      <c r="G2" s="153"/>
      <c r="H2" s="153"/>
      <c r="I2" s="153"/>
      <c r="J2" s="153"/>
      <c r="K2" s="153"/>
      <c r="L2" s="153"/>
      <c r="M2" s="153"/>
      <c r="N2" s="153"/>
      <c r="O2" s="159"/>
    </row>
    <row r="3" spans="2:15">
      <c r="B3" s="154"/>
      <c r="C3" s="155"/>
      <c r="D3" s="155"/>
      <c r="E3" s="155"/>
      <c r="F3" s="155"/>
      <c r="G3" s="155"/>
      <c r="H3" s="155"/>
      <c r="I3" s="155"/>
      <c r="J3" s="155"/>
      <c r="K3" s="155"/>
      <c r="L3" s="155"/>
      <c r="M3" s="155"/>
      <c r="N3" s="155"/>
      <c r="O3" s="160"/>
    </row>
    <row r="4" spans="2:15" ht="15" thickBot="1">
      <c r="B4" s="156"/>
      <c r="C4" s="157"/>
      <c r="D4" s="157"/>
      <c r="E4" s="157"/>
      <c r="F4" s="157"/>
      <c r="G4" s="157"/>
      <c r="H4" s="157"/>
      <c r="I4" s="157"/>
      <c r="J4" s="157"/>
      <c r="K4" s="157"/>
      <c r="L4" s="157"/>
      <c r="M4" s="157"/>
      <c r="N4" s="157"/>
      <c r="O4" s="161"/>
    </row>
    <row r="6" spans="2:15">
      <c r="B6" s="141" t="s">
        <v>207</v>
      </c>
      <c r="C6" s="141"/>
      <c r="D6" s="2"/>
    </row>
    <row r="7" spans="2:15">
      <c r="C7" s="141"/>
      <c r="D7" s="2"/>
    </row>
    <row r="8" spans="2:15" ht="15" thickBot="1">
      <c r="C8"/>
    </row>
    <row r="9" spans="2:15" ht="18" customHeight="1" thickBot="1">
      <c r="E9" s="171" t="s">
        <v>208</v>
      </c>
      <c r="F9" s="172"/>
      <c r="G9" s="172"/>
      <c r="H9" s="173"/>
    </row>
    <row r="10" spans="2:15" ht="18" customHeight="1" thickBot="1">
      <c r="D10" s="140"/>
      <c r="E10" s="142" t="s">
        <v>209</v>
      </c>
      <c r="F10" s="142" t="s">
        <v>210</v>
      </c>
      <c r="G10" s="142" t="s">
        <v>211</v>
      </c>
      <c r="H10" s="142" t="s">
        <v>212</v>
      </c>
      <c r="I10" s="140"/>
      <c r="J10" s="140"/>
    </row>
    <row r="11" spans="2:15" ht="30" customHeight="1" thickBot="1">
      <c r="B11" s="5" t="s">
        <v>213</v>
      </c>
      <c r="C11" s="5" t="s">
        <v>12</v>
      </c>
      <c r="D11" s="143"/>
      <c r="E11" s="144" t="s">
        <v>209</v>
      </c>
      <c r="F11" s="144" t="s">
        <v>210</v>
      </c>
      <c r="G11" s="144" t="s">
        <v>211</v>
      </c>
      <c r="H11" s="144" t="s">
        <v>212</v>
      </c>
    </row>
    <row r="12" spans="2:15">
      <c r="B12" s="59">
        <v>2015</v>
      </c>
      <c r="C12" s="61" t="s">
        <v>214</v>
      </c>
      <c r="E12" s="145">
        <v>11390</v>
      </c>
      <c r="F12" s="146">
        <v>72795</v>
      </c>
      <c r="G12" s="146">
        <v>1701</v>
      </c>
      <c r="H12" s="147">
        <f>SUM(E12:G12)</f>
        <v>85886</v>
      </c>
    </row>
    <row r="13" spans="2:15">
      <c r="B13" s="80">
        <v>2015</v>
      </c>
      <c r="C13" s="82" t="s">
        <v>215</v>
      </c>
      <c r="E13" s="27">
        <v>10779</v>
      </c>
      <c r="F13" s="148">
        <v>72892</v>
      </c>
      <c r="G13" s="148">
        <v>1297</v>
      </c>
      <c r="H13" s="149">
        <f t="shared" ref="H13:H48" si="0">SUM(E13:G13)</f>
        <v>84968</v>
      </c>
    </row>
    <row r="14" spans="2:15">
      <c r="B14" s="80">
        <v>2016</v>
      </c>
      <c r="C14" s="82" t="s">
        <v>216</v>
      </c>
      <c r="E14" s="27">
        <v>10066</v>
      </c>
      <c r="F14" s="148">
        <v>73925</v>
      </c>
      <c r="G14" s="148">
        <v>1450</v>
      </c>
      <c r="H14" s="149">
        <f t="shared" si="0"/>
        <v>85441</v>
      </c>
    </row>
    <row r="15" spans="2:15">
      <c r="B15" s="80">
        <v>2016</v>
      </c>
      <c r="C15" s="82" t="s">
        <v>217</v>
      </c>
      <c r="E15" s="27">
        <v>9288</v>
      </c>
      <c r="F15" s="148">
        <v>74316</v>
      </c>
      <c r="G15" s="148">
        <v>1530</v>
      </c>
      <c r="H15" s="149">
        <f t="shared" si="0"/>
        <v>85134</v>
      </c>
    </row>
    <row r="16" spans="2:15">
      <c r="B16" s="80">
        <v>2016</v>
      </c>
      <c r="C16" s="82" t="s">
        <v>218</v>
      </c>
      <c r="E16" s="27">
        <v>9551</v>
      </c>
      <c r="F16" s="148">
        <v>74442</v>
      </c>
      <c r="G16" s="148">
        <v>1646</v>
      </c>
      <c r="H16" s="149">
        <f t="shared" si="0"/>
        <v>85639</v>
      </c>
    </row>
    <row r="17" spans="2:8">
      <c r="B17" s="80">
        <v>2016</v>
      </c>
      <c r="C17" s="82" t="s">
        <v>219</v>
      </c>
      <c r="E17" s="27">
        <v>9251</v>
      </c>
      <c r="F17" s="148">
        <v>73588</v>
      </c>
      <c r="G17" s="148">
        <v>1468</v>
      </c>
      <c r="H17" s="149">
        <f t="shared" si="0"/>
        <v>84307</v>
      </c>
    </row>
    <row r="18" spans="2:8">
      <c r="B18" s="80">
        <v>2017</v>
      </c>
      <c r="C18" s="82" t="s">
        <v>220</v>
      </c>
      <c r="E18" s="27">
        <v>9419</v>
      </c>
      <c r="F18" s="148">
        <v>74623</v>
      </c>
      <c r="G18" s="148">
        <v>1471</v>
      </c>
      <c r="H18" s="149">
        <f t="shared" si="0"/>
        <v>85513</v>
      </c>
    </row>
    <row r="19" spans="2:8">
      <c r="B19" s="80">
        <v>2017</v>
      </c>
      <c r="C19" s="82" t="s">
        <v>221</v>
      </c>
      <c r="E19" s="27">
        <v>9638</v>
      </c>
      <c r="F19" s="148">
        <v>74803</v>
      </c>
      <c r="G19" s="148">
        <v>1422</v>
      </c>
      <c r="H19" s="149">
        <f t="shared" si="0"/>
        <v>85863</v>
      </c>
    </row>
    <row r="20" spans="2:8">
      <c r="B20" s="80">
        <v>2017</v>
      </c>
      <c r="C20" s="82" t="s">
        <v>222</v>
      </c>
      <c r="E20" s="27">
        <v>9902</v>
      </c>
      <c r="F20" s="148">
        <v>74635</v>
      </c>
      <c r="G20" s="148">
        <v>1460</v>
      </c>
      <c r="H20" s="149">
        <f t="shared" si="0"/>
        <v>85997</v>
      </c>
    </row>
    <row r="21" spans="2:8">
      <c r="B21" s="80">
        <v>2017</v>
      </c>
      <c r="C21" s="82" t="s">
        <v>223</v>
      </c>
      <c r="E21" s="27">
        <v>9639</v>
      </c>
      <c r="F21" s="148">
        <v>73789</v>
      </c>
      <c r="G21" s="148">
        <v>945</v>
      </c>
      <c r="H21" s="149">
        <f t="shared" si="0"/>
        <v>84373</v>
      </c>
    </row>
    <row r="22" spans="2:8">
      <c r="B22" s="80">
        <v>2018</v>
      </c>
      <c r="C22" s="82" t="s">
        <v>224</v>
      </c>
      <c r="E22" s="27">
        <v>9263</v>
      </c>
      <c r="F22" s="148">
        <v>73035</v>
      </c>
      <c r="G22" s="148">
        <v>965</v>
      </c>
      <c r="H22" s="149">
        <f t="shared" si="0"/>
        <v>83263</v>
      </c>
    </row>
    <row r="23" spans="2:8">
      <c r="B23" s="80">
        <v>2018</v>
      </c>
      <c r="C23" s="82" t="s">
        <v>225</v>
      </c>
      <c r="E23" s="27">
        <v>9285</v>
      </c>
      <c r="F23" s="148">
        <v>72619</v>
      </c>
      <c r="G23" s="148">
        <v>869</v>
      </c>
      <c r="H23" s="149">
        <f t="shared" si="0"/>
        <v>82773</v>
      </c>
    </row>
    <row r="24" spans="2:8">
      <c r="B24" s="80">
        <v>2018</v>
      </c>
      <c r="C24" s="82" t="s">
        <v>226</v>
      </c>
      <c r="E24" s="27">
        <v>9571</v>
      </c>
      <c r="F24" s="148">
        <v>72668</v>
      </c>
      <c r="G24" s="148">
        <v>766</v>
      </c>
      <c r="H24" s="149">
        <f t="shared" si="0"/>
        <v>83005</v>
      </c>
    </row>
    <row r="25" spans="2:8">
      <c r="B25" s="80">
        <v>2018</v>
      </c>
      <c r="C25" s="82" t="s">
        <v>227</v>
      </c>
      <c r="E25" s="27">
        <v>8788</v>
      </c>
      <c r="F25" s="148">
        <v>72628</v>
      </c>
      <c r="G25" s="148">
        <v>820</v>
      </c>
      <c r="H25" s="149">
        <f t="shared" si="0"/>
        <v>82236</v>
      </c>
    </row>
    <row r="26" spans="2:8">
      <c r="B26" s="80">
        <v>2019</v>
      </c>
      <c r="C26" s="82" t="s">
        <v>228</v>
      </c>
      <c r="E26" s="27">
        <v>8957</v>
      </c>
      <c r="F26" s="148">
        <v>72860</v>
      </c>
      <c r="G26" s="148">
        <v>817</v>
      </c>
      <c r="H26" s="149">
        <f t="shared" si="0"/>
        <v>82634</v>
      </c>
    </row>
    <row r="27" spans="2:8">
      <c r="B27" s="80">
        <v>2019</v>
      </c>
      <c r="C27" s="82" t="s">
        <v>229</v>
      </c>
      <c r="E27" s="27">
        <v>9145</v>
      </c>
      <c r="F27" s="148">
        <v>72798</v>
      </c>
      <c r="G27" s="148">
        <v>767</v>
      </c>
      <c r="H27" s="149">
        <f t="shared" si="0"/>
        <v>82710</v>
      </c>
    </row>
    <row r="28" spans="2:8">
      <c r="B28" s="80">
        <v>2019</v>
      </c>
      <c r="C28" s="82" t="s">
        <v>230</v>
      </c>
      <c r="E28" s="27">
        <v>9602</v>
      </c>
      <c r="F28" s="148">
        <v>73366</v>
      </c>
      <c r="G28" s="148">
        <v>842</v>
      </c>
      <c r="H28" s="149">
        <f t="shared" si="0"/>
        <v>83810</v>
      </c>
    </row>
    <row r="29" spans="2:8">
      <c r="B29" s="80">
        <v>2019</v>
      </c>
      <c r="C29" s="82" t="s">
        <v>231</v>
      </c>
      <c r="E29" s="27">
        <v>9708</v>
      </c>
      <c r="F29" s="148">
        <v>72353</v>
      </c>
      <c r="G29" s="148">
        <v>807</v>
      </c>
      <c r="H29" s="149">
        <f t="shared" si="0"/>
        <v>82868</v>
      </c>
    </row>
    <row r="30" spans="2:8">
      <c r="B30" s="80">
        <v>2020</v>
      </c>
      <c r="C30" s="82" t="s">
        <v>232</v>
      </c>
      <c r="E30" s="27">
        <v>10043</v>
      </c>
      <c r="F30" s="148">
        <v>72187</v>
      </c>
      <c r="G30" s="148">
        <v>760</v>
      </c>
      <c r="H30" s="149">
        <f t="shared" si="0"/>
        <v>82990</v>
      </c>
    </row>
    <row r="31" spans="2:8">
      <c r="B31" s="80">
        <v>2020</v>
      </c>
      <c r="C31" s="82" t="s">
        <v>233</v>
      </c>
      <c r="E31" s="27">
        <v>11388</v>
      </c>
      <c r="F31" s="148">
        <v>67352</v>
      </c>
      <c r="G31" s="148">
        <v>774</v>
      </c>
      <c r="H31" s="149">
        <f t="shared" si="0"/>
        <v>79514</v>
      </c>
    </row>
    <row r="32" spans="2:8">
      <c r="B32" s="80">
        <v>2020</v>
      </c>
      <c r="C32" s="82" t="s">
        <v>234</v>
      </c>
      <c r="E32" s="27">
        <v>12274</v>
      </c>
      <c r="F32" s="148">
        <v>66100</v>
      </c>
      <c r="G32" s="148">
        <v>861</v>
      </c>
      <c r="H32" s="149">
        <f t="shared" si="0"/>
        <v>79235</v>
      </c>
    </row>
    <row r="33" spans="2:8">
      <c r="B33" s="80">
        <v>2020</v>
      </c>
      <c r="C33" s="82" t="s">
        <v>235</v>
      </c>
      <c r="E33" s="27">
        <v>12066</v>
      </c>
      <c r="F33" s="148">
        <v>65171</v>
      </c>
      <c r="G33" s="148">
        <v>943</v>
      </c>
      <c r="H33" s="149">
        <f t="shared" si="0"/>
        <v>78180</v>
      </c>
    </row>
    <row r="34" spans="2:8">
      <c r="B34" s="80">
        <v>2021</v>
      </c>
      <c r="C34" s="82" t="s">
        <v>236</v>
      </c>
      <c r="E34" s="27">
        <v>12262</v>
      </c>
      <c r="F34" s="148">
        <v>64783</v>
      </c>
      <c r="G34" s="148">
        <v>1013</v>
      </c>
      <c r="H34" s="149">
        <f t="shared" si="0"/>
        <v>78058</v>
      </c>
    </row>
    <row r="35" spans="2:8">
      <c r="B35" s="80">
        <v>2021</v>
      </c>
      <c r="C35" s="82" t="s">
        <v>237</v>
      </c>
      <c r="E35" s="27">
        <v>12727</v>
      </c>
      <c r="F35" s="148">
        <v>64637</v>
      </c>
      <c r="G35" s="148">
        <v>960</v>
      </c>
      <c r="H35" s="149">
        <f t="shared" si="0"/>
        <v>78324</v>
      </c>
    </row>
    <row r="36" spans="2:8">
      <c r="B36" s="80">
        <v>2021</v>
      </c>
      <c r="C36" s="82" t="s">
        <v>238</v>
      </c>
      <c r="E36" s="27">
        <v>12990</v>
      </c>
      <c r="F36" s="148">
        <v>64746</v>
      </c>
      <c r="G36" s="148">
        <v>1020</v>
      </c>
      <c r="H36" s="149">
        <f t="shared" si="0"/>
        <v>78756</v>
      </c>
    </row>
    <row r="37" spans="2:8">
      <c r="B37" s="80">
        <v>2021</v>
      </c>
      <c r="C37" s="82" t="s">
        <v>239</v>
      </c>
      <c r="E37" s="27">
        <v>12780</v>
      </c>
      <c r="F37" s="148">
        <v>65411</v>
      </c>
      <c r="G37" s="148">
        <v>901</v>
      </c>
      <c r="H37" s="149">
        <f t="shared" si="0"/>
        <v>79092</v>
      </c>
    </row>
    <row r="38" spans="2:8">
      <c r="B38" s="80">
        <v>2022</v>
      </c>
      <c r="C38" s="82" t="s">
        <v>240</v>
      </c>
      <c r="E38" s="27">
        <v>12747</v>
      </c>
      <c r="F38" s="148">
        <v>66167</v>
      </c>
      <c r="G38" s="148">
        <v>859</v>
      </c>
      <c r="H38" s="149">
        <f t="shared" si="0"/>
        <v>79773</v>
      </c>
    </row>
    <row r="39" spans="2:8">
      <c r="B39" s="80">
        <v>2022</v>
      </c>
      <c r="C39" s="82" t="s">
        <v>241</v>
      </c>
      <c r="E39" s="27">
        <v>13409</v>
      </c>
      <c r="F39" s="148">
        <v>66480</v>
      </c>
      <c r="G39" s="148">
        <v>770</v>
      </c>
      <c r="H39" s="149">
        <f t="shared" si="0"/>
        <v>80659</v>
      </c>
    </row>
    <row r="40" spans="2:8">
      <c r="B40" s="80">
        <v>2022</v>
      </c>
      <c r="C40" s="82" t="s">
        <v>242</v>
      </c>
      <c r="E40" s="27">
        <v>14507</v>
      </c>
      <c r="F40" s="148">
        <v>66102</v>
      </c>
      <c r="G40" s="148">
        <v>700</v>
      </c>
      <c r="H40" s="149">
        <f t="shared" si="0"/>
        <v>81309</v>
      </c>
    </row>
    <row r="41" spans="2:8">
      <c r="B41" s="80">
        <v>2022</v>
      </c>
      <c r="C41" s="82" t="s">
        <v>243</v>
      </c>
      <c r="E41" s="27">
        <v>14143</v>
      </c>
      <c r="F41" s="148">
        <v>67031</v>
      </c>
      <c r="G41" s="148">
        <v>632</v>
      </c>
      <c r="H41" s="149">
        <f t="shared" si="0"/>
        <v>81806</v>
      </c>
    </row>
    <row r="42" spans="2:8">
      <c r="B42" s="80">
        <v>2023</v>
      </c>
      <c r="C42" s="82" t="s">
        <v>244</v>
      </c>
      <c r="E42" s="27">
        <v>14591</v>
      </c>
      <c r="F42" s="148">
        <v>69119</v>
      </c>
      <c r="G42" s="148">
        <v>662</v>
      </c>
      <c r="H42" s="149">
        <f t="shared" si="0"/>
        <v>84372</v>
      </c>
    </row>
    <row r="43" spans="2:8">
      <c r="B43" s="80">
        <v>2023</v>
      </c>
      <c r="C43" s="82" t="s">
        <v>245</v>
      </c>
      <c r="E43" s="27">
        <v>15523</v>
      </c>
      <c r="F43" s="148">
        <v>69771</v>
      </c>
      <c r="G43" s="148">
        <v>557</v>
      </c>
      <c r="H43" s="149">
        <f t="shared" si="0"/>
        <v>85851</v>
      </c>
    </row>
    <row r="44" spans="2:8">
      <c r="B44" s="80">
        <v>2023</v>
      </c>
      <c r="C44" s="82" t="s">
        <v>246</v>
      </c>
      <c r="E44" s="27">
        <v>16196</v>
      </c>
      <c r="F44" s="148">
        <v>70999</v>
      </c>
      <c r="G44" s="148">
        <v>381</v>
      </c>
      <c r="H44" s="149">
        <f t="shared" si="0"/>
        <v>87576</v>
      </c>
    </row>
    <row r="45" spans="2:8">
      <c r="B45" s="80">
        <v>2023</v>
      </c>
      <c r="C45" s="82" t="s">
        <v>247</v>
      </c>
      <c r="E45" s="27">
        <v>16005</v>
      </c>
      <c r="F45" s="148">
        <v>71042</v>
      </c>
      <c r="G45" s="148">
        <v>442</v>
      </c>
      <c r="H45" s="149">
        <f t="shared" si="0"/>
        <v>87489</v>
      </c>
    </row>
    <row r="46" spans="2:8">
      <c r="B46" s="80">
        <v>2024</v>
      </c>
      <c r="C46" s="82" t="s">
        <v>248</v>
      </c>
      <c r="E46" s="27">
        <v>16458</v>
      </c>
      <c r="F46" s="148">
        <v>70999</v>
      </c>
      <c r="G46" s="148">
        <v>412</v>
      </c>
      <c r="H46" s="149">
        <f t="shared" si="0"/>
        <v>87869</v>
      </c>
    </row>
    <row r="47" spans="2:8">
      <c r="B47" s="80">
        <v>2024</v>
      </c>
      <c r="C47" s="82" t="s">
        <v>249</v>
      </c>
      <c r="E47" s="27">
        <v>17070</v>
      </c>
      <c r="F47" s="148">
        <v>70245</v>
      </c>
      <c r="G47" s="148">
        <v>411</v>
      </c>
      <c r="H47" s="149">
        <f t="shared" si="0"/>
        <v>87726</v>
      </c>
    </row>
    <row r="48" spans="2:8" ht="15" thickBot="1">
      <c r="B48" s="95">
        <v>2024</v>
      </c>
      <c r="C48" s="97" t="s">
        <v>250</v>
      </c>
      <c r="E48" s="44">
        <v>17662</v>
      </c>
      <c r="F48" s="150">
        <v>68919</v>
      </c>
      <c r="G48" s="150">
        <v>385</v>
      </c>
      <c r="H48" s="151">
        <f t="shared" si="0"/>
        <v>86966</v>
      </c>
    </row>
  </sheetData>
  <mergeCells count="2">
    <mergeCell ref="B2:O4"/>
    <mergeCell ref="E9:H9"/>
  </mergeCells>
  <hyperlinks>
    <hyperlink ref="B6" r:id="rId1" display="https://www.gov.uk/government/collections/offender-management-statistics-quarterly" xr:uid="{373CC3CA-DA48-484F-815C-ACD9FE43DA0A}"/>
    <hyperlink ref="E9:H9" r:id="rId2" display="Prison Population as of Date" xr:uid="{1C23A1BD-190B-4B9D-A268-CCB19B31DE85}"/>
    <hyperlink ref="E11" r:id="rId3" xr:uid="{66FA3653-8C84-428F-8924-9C5A5C18F573}"/>
    <hyperlink ref="F11" r:id="rId4" xr:uid="{62AFBE68-C3A4-4AAC-B87B-F831812DDDD2}"/>
    <hyperlink ref="G11" r:id="rId5" xr:uid="{55E45E75-70FC-4F62-A2EB-E1AB2D653811}"/>
    <hyperlink ref="H11" r:id="rId6" xr:uid="{476DD582-AFC1-4CBE-9BB8-DC5B1F04ECB4}"/>
  </hyperlinks>
  <pageMargins left="0.7" right="0.7" top="0.75" bottom="0.75" header="0.3" footer="0.3"/>
  <pageSetup paperSize="9"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HMT Document" ma:contentTypeID="0x010100F3DA492754083E45834DB37B66A759800010F63139ABA69541942A90E5FB19FB6D" ma:contentTypeVersion="4513" ma:contentTypeDescription="Create an InfoStore Document" ma:contentTypeScope="" ma:versionID="bf17f47fc1e2b2d3370910c733b7decc">
  <xsd:schema xmlns:xsd="http://www.w3.org/2001/XMLSchema" xmlns:xs="http://www.w3.org/2001/XMLSchema" xmlns:p="http://schemas.microsoft.com/office/2006/metadata/properties" xmlns:ns1="http://schemas.microsoft.com/sharepoint/v3" xmlns:ns2="8485635d-cf54-460b-8438-0e2015e08040" xmlns:ns3="6973eb41-3b4e-4577-aad0-fb7d94f6139d" targetNamespace="http://schemas.microsoft.com/office/2006/metadata/properties" ma:root="true" ma:fieldsID="6e09b4b1a8193a68e703db1f3b09669d" ns1:_="" ns2:_="" ns3:_="">
    <xsd:import namespace="http://schemas.microsoft.com/sharepoint/v3"/>
    <xsd:import namespace="8485635d-cf54-460b-8438-0e2015e08040"/>
    <xsd:import namespace="6973eb41-3b4e-4577-aad0-fb7d94f6139d"/>
    <xsd:element name="properties">
      <xsd:complexType>
        <xsd:sequence>
          <xsd:element name="documentManagement">
            <xsd:complexType>
              <xsd:all>
                <xsd:element ref="ns1:dlc_EmailSubject" minOccurs="0"/>
                <xsd:element ref="ns1:dlc_EmailMailbox" minOccurs="0"/>
                <xsd:element ref="ns1:dlc_EmailTo" minOccurs="0"/>
                <xsd:element ref="ns1:dlc_EmailFrom" minOccurs="0"/>
                <xsd:element ref="ns1:dlc_EmailCC" minOccurs="0"/>
                <xsd:element ref="ns1:dlc_EmailBCC" minOccurs="0"/>
                <xsd:element ref="ns1:dlc_EmailSentUTC" minOccurs="0"/>
                <xsd:element ref="ns1:dlc_EmailReceivedUTC" minOccurs="0"/>
                <xsd:element ref="ns2:HMT_DocumentTypeHTField0" minOccurs="0"/>
                <xsd:element ref="ns2:HMT_Record" minOccurs="0"/>
                <xsd:element ref="ns2:HMT_GroupHTField0" minOccurs="0"/>
                <xsd:element ref="ns2:HMT_TeamHTField0" minOccurs="0"/>
                <xsd:element ref="ns2:HMT_SubTeamHTField0" minOccurs="0"/>
                <xsd:element ref="ns2:HMT_Theme" minOccurs="0"/>
                <xsd:element ref="ns2:HMT_Topic" minOccurs="0"/>
                <xsd:element ref="ns2:HMT_SubTopic" minOccurs="0"/>
                <xsd:element ref="ns2:HMT_CategoryHTField0" minOccurs="0"/>
                <xsd:element ref="ns2:HMT_ClosedOn" minOccurs="0"/>
                <xsd:element ref="ns2:HMT_DeletedOn" minOccurs="0"/>
                <xsd:element ref="ns2:HMT_ArchivedOn" minOccurs="0"/>
                <xsd:element ref="ns2:HMT_LegacyItemID" minOccurs="0"/>
                <xsd:element ref="ns2:HMT_LegacyCreatedBy" minOccurs="0"/>
                <xsd:element ref="ns2:HMT_LegacyModifiedBy" minOccurs="0"/>
                <xsd:element ref="ns2:HMT_LegacyOrigSource" minOccurs="0"/>
                <xsd:element ref="ns2:HMT_LegacyExtRef" minOccurs="0"/>
                <xsd:element ref="ns2:HMT_LegacySensitive" minOccurs="0"/>
                <xsd:element ref="ns2:HMT_LegacyRecord" minOccurs="0"/>
                <xsd:element ref="ns2:HMT_Audit" minOccurs="0"/>
                <xsd:element ref="ns2:HMT_ClosedBy" minOccurs="0"/>
                <xsd:element ref="ns2:HMT_ArchivedBy" minOccurs="0"/>
                <xsd:element ref="ns2:HMT_ClosedArchive" minOccurs="0"/>
                <xsd:element ref="ns2:HMT_ClosedOnOrig" minOccurs="0"/>
                <xsd:element ref="ns2:HMT_ClosedbyOrig" minOccurs="0"/>
                <xsd:element ref="ns2:_dlc_DocIdUrl" minOccurs="0"/>
                <xsd:element ref="ns2:TaxCatchAllLabel" minOccurs="0"/>
                <xsd:element ref="ns2:TaxCatchAll" minOccurs="0"/>
                <xsd:element ref="ns2:b9c42a306c8b47fcbaf8a41a71352f3a" minOccurs="0"/>
                <xsd:element ref="ns2:_dlc_DocId"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2:SharedWithUsers" minOccurs="0"/>
                <xsd:element ref="ns2:SharedWithDetails" minOccurs="0"/>
                <xsd:element ref="ns3:lcf76f155ced4ddcb4097134ff3c332f"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lc_EmailSubject" ma:index="0" nillable="true" ma:displayName="Subject" ma:internalName="dlc_EmailSubject">
      <xsd:simpleType>
        <xsd:restriction base="dms:Text">
          <xsd:maxLength value="255"/>
        </xsd:restriction>
      </xsd:simpleType>
    </xsd:element>
    <xsd:element name="dlc_EmailMailbox" ma:index="1" nillable="true" ma:displayName="Submitter" ma:description="" ma:internalName="dlc_EmailMailbox">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lc_EmailTo" ma:index="2" nillable="true" ma:displayName="To" ma:internalName="dlc_EmailTo">
      <xsd:simpleType>
        <xsd:restriction base="dms:Text">
          <xsd:maxLength value="255"/>
        </xsd:restriction>
      </xsd:simpleType>
    </xsd:element>
    <xsd:element name="dlc_EmailFrom" ma:index="3" nillable="true" ma:displayName="From" ma:internalName="dlc_EmailFrom">
      <xsd:simpleType>
        <xsd:restriction base="dms:Text">
          <xsd:maxLength value="255"/>
        </xsd:restriction>
      </xsd:simpleType>
    </xsd:element>
    <xsd:element name="dlc_EmailCC" ma:index="4" nillable="true" ma:displayName="CC" ma:internalName="dlc_EmailCC">
      <xsd:simpleType>
        <xsd:restriction base="dms:Note">
          <xsd:maxLength value="1024"/>
        </xsd:restriction>
      </xsd:simpleType>
    </xsd:element>
    <xsd:element name="dlc_EmailBCC" ma:index="5" nillable="true" ma:displayName="BCC" ma:internalName="dlc_EmailBCC">
      <xsd:simpleType>
        <xsd:restriction base="dms:Note">
          <xsd:maxLength value="1024"/>
        </xsd:restriction>
      </xsd:simpleType>
    </xsd:element>
    <xsd:element name="dlc_EmailSentUTC" ma:index="6" nillable="true" ma:displayName="Date Sent" ma:internalName="dlc_EmailSentUTC">
      <xsd:simpleType>
        <xsd:restriction base="dms:DateTime"/>
      </xsd:simpleType>
    </xsd:element>
    <xsd:element name="dlc_EmailReceivedUTC" ma:index="7" nillable="true" ma:displayName="Date Received" ma:internalName="dlc_EmailReceivedUTC">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485635d-cf54-460b-8438-0e2015e08040" elementFormDefault="qualified">
    <xsd:import namespace="http://schemas.microsoft.com/office/2006/documentManagement/types"/>
    <xsd:import namespace="http://schemas.microsoft.com/office/infopath/2007/PartnerControls"/>
    <xsd:element name="HMT_DocumentTypeHTField0" ma:index="9" nillable="true" ma:taxonomy="true" ma:internalName="HMT_DocumentTypeHTField0" ma:taxonomyFieldName="HMT_DocumentType" ma:displayName="Document Type" ma:indexed="true" ma:default="-1;#Other|c235b5c2-f697-427b-a70a-43d69599f998" ma:fieldId="{64e205a0-0872-4e26-9aef-64ca7bdb5848}" ma:sspId="9002b6cd-6bc3-456d-8dd0-19fe32dddaf9" ma:termSetId="b6f1e53f-947f-4b4b-98bb-41ceeb10f910" ma:anchorId="bd4325a7-7f6a-48f9-b0dc-cc3aef626e65" ma:open="false" ma:isKeyword="false">
      <xsd:complexType>
        <xsd:sequence>
          <xsd:element ref="pc:Terms" minOccurs="0" maxOccurs="1"/>
        </xsd:sequence>
      </xsd:complexType>
    </xsd:element>
    <xsd:element name="HMT_Record" ma:index="10" nillable="true" ma:displayName="Record" ma:description="Is this document a record?" ma:hidden="true" ma:internalName="HMT_Record" ma:readOnly="true">
      <xsd:simpleType>
        <xsd:restriction base="dms:Boolean"/>
      </xsd:simpleType>
    </xsd:element>
    <xsd:element name="HMT_GroupHTField0" ma:index="12" nillable="true" ma:taxonomy="true" ma:internalName="HMT_GroupHTField0" ma:taxonomyFieldName="HMT_Group" ma:displayName="Organisation unit" ma:indexed="true" ma:readOnly="true" ma:default="" ma:fieldId="{0727aac2-e220-4289-aa2b-5b6dcdadae03}"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eamHTField0" ma:index="14" nillable="true" ma:taxonomy="true" ma:internalName="HMT_TeamHTField0" ma:taxonomyFieldName="HMT_Team" ma:displayName="Team" ma:indexed="true" ma:readOnly="true" ma:default="" ma:fieldId="{2eefa5c6-211a-4a5e-9a50-7e1c1c1599ef}"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SubTeamHTField0" ma:index="16" nillable="true" ma:taxonomy="true" ma:internalName="HMT_SubTeamHTField0" ma:taxonomyFieldName="HMT_SubTeam" ma:displayName="Sub Team" ma:indexed="true" ma:readOnly="true" ma:default="" ma:fieldId="{1b8bc039-1a2e-4089-a24d-47de9e4a6672}"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heme" ma:index="17" nillable="true" ma:displayName="Library" ma:description="Document library theme" ma:hidden="true" ma:internalName="HMT_Theme" ma:readOnly="true">
      <xsd:simpleType>
        <xsd:restriction base="dms:Text"/>
      </xsd:simpleType>
    </xsd:element>
    <xsd:element name="HMT_Topic" ma:index="18" nillable="true" ma:displayName="Topic" ma:description="Topic" ma:hidden="true" ma:internalName="HMT_Topic" ma:readOnly="true">
      <xsd:simpleType>
        <xsd:restriction base="dms:Text"/>
      </xsd:simpleType>
    </xsd:element>
    <xsd:element name="HMT_SubTopic" ma:index="19" nillable="true" ma:displayName="Sub Topic" ma:description="Sub topic" ma:hidden="true" ma:internalName="HMT_SubTopic" ma:readOnly="true">
      <xsd:simpleType>
        <xsd:restriction base="dms:Text"/>
      </xsd:simpleType>
    </xsd:element>
    <xsd:element name="HMT_CategoryHTField0" ma:index="21" nillable="true" ma:taxonomy="true" ma:internalName="HMT_CategoryHTField0" ma:taxonomyFieldName="HMT_Category" ma:displayName="Category" ma:indexed="true" ma:readOnly="true" ma:default="" ma:fieldId="{03bf77b0-a02d-47ea-8bec-4fb357d1f3ee}" ma:sspId="9002b6cd-6bc3-456d-8dd0-19fe32dddaf9" ma:termSetId="b6f1e53f-947f-4b4b-98bb-41ceeb10f910" ma:anchorId="00000000-0000-0000-0000-000000000000" ma:open="false" ma:isKeyword="false">
      <xsd:complexType>
        <xsd:sequence>
          <xsd:element ref="pc:Terms" minOccurs="0" maxOccurs="1"/>
        </xsd:sequence>
      </xsd:complexType>
    </xsd:element>
    <xsd:element name="HMT_ClosedOn" ma:index="23" nillable="true" ma:displayName="Closed On" ma:description="The date this item was closed on" ma:format="DateTime" ma:hidden="true" ma:internalName="HMT_ClosedOn" ma:readOnly="true">
      <xsd:simpleType>
        <xsd:restriction base="dms:DateTime"/>
      </xsd:simpleType>
    </xsd:element>
    <xsd:element name="HMT_DeletedOn" ma:index="24" nillable="true" ma:displayName="Deleted On" ma:description="The date this item was deleted on" ma:format="DateTime" ma:hidden="true" ma:internalName="HMT_DeletedOn" ma:readOnly="true">
      <xsd:simpleType>
        <xsd:restriction base="dms:DateTime"/>
      </xsd:simpleType>
    </xsd:element>
    <xsd:element name="HMT_ArchivedOn" ma:index="25" nillable="true" ma:displayName="Archived On" ma:description="The date this item was archived on" ma:format="DateTime" ma:hidden="true" ma:internalName="HMT_ArchivedOn" ma:readOnly="true">
      <xsd:simpleType>
        <xsd:restriction base="dms:DateTime"/>
      </xsd:simpleType>
    </xsd:element>
    <xsd:element name="HMT_LegacyItemID" ma:index="26" nillable="true" ma:displayName="Legacy Item ID" ma:hidden="true" ma:internalName="HMT_LegacyItemID" ma:readOnly="true">
      <xsd:simpleType>
        <xsd:restriction base="dms:Text"/>
      </xsd:simpleType>
    </xsd:element>
    <xsd:element name="HMT_LegacyCreatedBy" ma:index="27" nillable="true" ma:displayName="Legacy Created By" ma:hidden="true" ma:internalName="HMT_LegacyCreatedBy" ma:readOnly="true">
      <xsd:simpleType>
        <xsd:restriction base="dms:Text"/>
      </xsd:simpleType>
    </xsd:element>
    <xsd:element name="HMT_LegacyModifiedBy" ma:index="28" nillable="true" ma:displayName="Legacy Modified By" ma:hidden="true" ma:internalName="HMT_LegacyModifiedBy" ma:readOnly="true">
      <xsd:simpleType>
        <xsd:restriction base="dms:Text"/>
      </xsd:simpleType>
    </xsd:element>
    <xsd:element name="HMT_LegacyOrigSource" ma:index="29" nillable="true" ma:displayName="Original Source" ma:hidden="true" ma:internalName="HMT_LegacyOrigSource" ma:readOnly="true">
      <xsd:simpleType>
        <xsd:restriction base="dms:Text"/>
      </xsd:simpleType>
    </xsd:element>
    <xsd:element name="HMT_LegacyExtRef" ma:index="30" nillable="true" ma:displayName="External Reference" ma:hidden="true" ma:internalName="HMT_LegacyExtRef" ma:readOnly="true">
      <xsd:simpleType>
        <xsd:restriction base="dms:Text"/>
      </xsd:simpleType>
    </xsd:element>
    <xsd:element name="HMT_LegacySensitive" ma:index="31" nillable="true" ma:displayName="Sensitive Item" ma:default="0" ma:hidden="true" ma:internalName="HMT_LegacySensitive" ma:readOnly="true">
      <xsd:simpleType>
        <xsd:restriction base="dms:Boolean"/>
      </xsd:simpleType>
    </xsd:element>
    <xsd:element name="HMT_LegacyRecord" ma:index="32" nillable="true" ma:displayName="Legacy Record" ma:default="0" ma:hidden="true" ma:internalName="HMT_LegacyRecord" ma:readOnly="true">
      <xsd:simpleType>
        <xsd:restriction base="dms:Boolean"/>
      </xsd:simpleType>
    </xsd:element>
    <xsd:element name="HMT_Audit" ma:index="33" nillable="true" ma:displayName="Audit Log" ma:description="Audit Log" ma:internalName="HMT_Audit" ma:readOnly="true">
      <xsd:simpleType>
        <xsd:restriction base="dms:Note">
          <xsd:maxLength value="255"/>
        </xsd:restriction>
      </xsd:simpleType>
    </xsd:element>
    <xsd:element name="HMT_ClosedBy" ma:index="34" nillable="true" ma:displayName="Closed By" ma:description="Who closed this item" ma:hidden="true" ma:list="UserInfo" ma:internalName="HMT_Clos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ArchivedBy" ma:index="35" nillable="true" ma:displayName="Archived By" ma:description="Who archived this item" ma:hidden="true" ma:list="UserInfo" ma:internalName="HMT_Archi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ClosedArchive" ma:index="36" nillable="true" ma:displayName="Closed Archive" ma:default="0" ma:description="Item sent to closed archive" ma:hidden="true" ma:internalName="HMT_ClosedArchive" ma:readOnly="true">
      <xsd:simpleType>
        <xsd:restriction base="dms:Boolean"/>
      </xsd:simpleType>
    </xsd:element>
    <xsd:element name="HMT_ClosedOnOrig" ma:index="37" nillable="true" ma:displayName="Original Closed On" ma:description="The date this item was originally closed on" ma:format="DateTime" ma:hidden="true" ma:internalName="HMT_ClosedOnOrig" ma:readOnly="true">
      <xsd:simpleType>
        <xsd:restriction base="dms:DateTime"/>
      </xsd:simpleType>
    </xsd:element>
    <xsd:element name="HMT_ClosedbyOrig" ma:index="38" nillable="true" ma:displayName="Original Closed By" ma:description="Who originally closed this item" ma:hidden="true" ma:list="UserInfo" ma:internalName="HMT_ClosedbyOrig">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7" nillable="true" ma:displayName="Taxonomy Catch All Column1" ma:hidden="true" ma:list="{1ae8225f-1e40-477c-bc6a-873b602347e8}" ma:internalName="TaxCatchAllLabel" ma:readOnly="true" ma:showField="CatchAllDataLabel"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TaxCatchAll" ma:index="48" nillable="true" ma:displayName="Taxonomy Catch All Column" ma:hidden="true" ma:list="{1ae8225f-1e40-477c-bc6a-873b602347e8}" ma:internalName="TaxCatchAll" ma:showField="CatchAllData"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b9c42a306c8b47fcbaf8a41a71352f3a" ma:index="49" nillable="true" ma:taxonomy="true" ma:internalName="b9c42a306c8b47fcbaf8a41a71352f3a" ma:taxonomyFieldName="HMT_Classification" ma:displayName="Classification" ma:indexed="true" ma:readOnly="true" ma:default="" ma:fieldId="{b9c42a30-6c8b-47fc-baf8-a41a71352f3a}" ma:sspId="9002b6cd-6bc3-456d-8dd0-19fe32dddaf9" ma:termSetId="7a69d7dc-39ad-4ce6-95e5-a2714f1574de" ma:anchorId="00000000-0000-0000-0000-000000000000" ma:open="false" ma:isKeyword="false">
      <xsd:complexType>
        <xsd:sequence>
          <xsd:element ref="pc:Terms" minOccurs="0" maxOccurs="1"/>
        </xsd:sequence>
      </xsd:complexType>
    </xsd:element>
    <xsd:element name="_dlc_DocId" ma:index="50" nillable="true" ma:displayName="Document ID Value" ma:description="The value of the document ID assigned to this item." ma:internalName="_dlc_DocId" ma:readOnly="true">
      <xsd:simpleType>
        <xsd:restriction base="dms:Text"/>
      </xsd:simpleType>
    </xsd:element>
    <xsd:element name="_dlc_DocIdPersistId" ma:index="51" nillable="true" ma:displayName="Persist ID" ma:description="Keep ID on add." ma:hidden="true" ma:internalName="_dlc_DocIdPersistId" ma:readOnly="true">
      <xsd:simpleType>
        <xsd:restriction base="dms:Boolean"/>
      </xsd:simpleType>
    </xsd:element>
    <xsd:element name="SharedWithUsers" ma:index="6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73eb41-3b4e-4577-aad0-fb7d94f6139d" elementFormDefault="qualified">
    <xsd:import namespace="http://schemas.microsoft.com/office/2006/documentManagement/types"/>
    <xsd:import namespace="http://schemas.microsoft.com/office/infopath/2007/PartnerControls"/>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AutoKeyPoints" ma:index="56" nillable="true" ma:displayName="MediaServiceAutoKeyPoints" ma:hidden="true" ma:internalName="MediaServiceAutoKeyPoints" ma:readOnly="true">
      <xsd:simpleType>
        <xsd:restriction base="dms:Note"/>
      </xsd:simpleType>
    </xsd:element>
    <xsd:element name="MediaServiceKeyPoints" ma:index="57" nillable="true" ma:displayName="KeyPoints" ma:internalName="MediaServiceKeyPoints" ma:readOnly="true">
      <xsd:simpleType>
        <xsd:restriction base="dms:Note">
          <xsd:maxLength value="255"/>
        </xsd:restriction>
      </xsd:simpleType>
    </xsd:element>
    <xsd:element name="MediaServiceAutoTags" ma:index="58" nillable="true" ma:displayName="Tags" ma:internalName="MediaServiceAutoTags" ma:readOnly="true">
      <xsd:simpleType>
        <xsd:restriction base="dms:Text"/>
      </xsd:simpleType>
    </xsd:element>
    <xsd:element name="MediaServiceGenerationTime" ma:index="59" nillable="true" ma:displayName="MediaServiceGenerationTime" ma:hidden="true" ma:internalName="MediaServiceGenerationTime" ma:readOnly="true">
      <xsd:simpleType>
        <xsd:restriction base="dms:Text"/>
      </xsd:simpleType>
    </xsd:element>
    <xsd:element name="MediaServiceEventHashCode" ma:index="60" nillable="true" ma:displayName="MediaServiceEventHashCode" ma:hidden="true" ma:internalName="MediaServiceEventHashCode" ma:readOnly="true">
      <xsd:simpleType>
        <xsd:restriction base="dms:Text"/>
      </xsd:simpleType>
    </xsd:element>
    <xsd:element name="MediaServiceOCR" ma:index="61" nillable="true" ma:displayName="Extracted Text" ma:internalName="MediaServiceOCR" ma:readOnly="true">
      <xsd:simpleType>
        <xsd:restriction base="dms:Note">
          <xsd:maxLength value="255"/>
        </xsd:restriction>
      </xsd:simpleType>
    </xsd:element>
    <xsd:element name="lcf76f155ced4ddcb4097134ff3c332f" ma:index="65" nillable="true" ma:taxonomy="true" ma:internalName="lcf76f155ced4ddcb4097134ff3c332f" ma:taxonomyFieldName="MediaServiceImageTags" ma:displayName="Image Tags" ma:readOnly="false" ma:fieldId="{5cf76f15-5ced-4ddc-b409-7134ff3c332f}" ma:taxonomyMulti="true" ma:sspId="9002b6cd-6bc3-456d-8dd0-19fe32dddaf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66" nillable="true" ma:displayName="MediaServiceObjectDetectorVersions" ma:hidden="true" ma:indexed="true" ma:internalName="MediaServiceObjectDetectorVersions" ma:readOnly="true">
      <xsd:simpleType>
        <xsd:restriction base="dms:Text"/>
      </xsd:simpleType>
    </xsd:element>
    <xsd:element name="MediaServiceSearchProperties" ma:index="67" nillable="true" ma:displayName="MediaServiceSearchProperties" ma:hidden="true" ma:internalName="MediaServiceSearchProperties" ma:readOnly="true">
      <xsd:simpleType>
        <xsd:restriction base="dms:Note"/>
      </xsd:simpleType>
    </xsd:element>
    <xsd:element name="MediaServiceDateTaken" ma:index="6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_EmailBCC xmlns="http://schemas.microsoft.com/sharepoint/v3" xsi:nil="true"/>
    <TaxCatchAll xmlns="8485635d-cf54-460b-8438-0e2015e08040"/>
    <dlc_EmailReceivedUTC xmlns="http://schemas.microsoft.com/sharepoint/v3" xsi:nil="true"/>
    <dlc_EmailSentUTC xmlns="http://schemas.microsoft.com/sharepoint/v3" xsi:nil="true"/>
    <HMT_ClosedbyOrig xmlns="8485635d-cf54-460b-8438-0e2015e08040">
      <UserInfo>
        <DisplayName/>
        <AccountId xsi:nil="true"/>
        <AccountType/>
      </UserInfo>
    </HMT_ClosedbyOrig>
    <dlc_EmailSubject xmlns="http://schemas.microsoft.com/sharepoint/v3" xsi:nil="true"/>
    <dlc_EmailTo xmlns="http://schemas.microsoft.com/sharepoint/v3" xsi:nil="true"/>
    <dlc_EmailFrom xmlns="http://schemas.microsoft.com/sharepoint/v3" xsi:nil="true"/>
    <dlc_EmailCC xmlns="http://schemas.microsoft.com/sharepoint/v3" xsi:nil="true"/>
    <HMT_DocumentTypeHTField0 xmlns="8485635d-cf54-460b-8438-0e2015e08040">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c235b5c2-f697-427b-a70a-43d69599f998</TermId>
        </TermInfo>
      </Terms>
    </HMT_DocumentTypeHTField0>
    <dlc_EmailMailbox xmlns="http://schemas.microsoft.com/sharepoint/v3">
      <UserInfo>
        <DisplayName/>
        <AccountId xsi:nil="true"/>
        <AccountType/>
      </UserInfo>
    </dlc_EmailMailbox>
    <lcf76f155ced4ddcb4097134ff3c332f xmlns="6973eb41-3b4e-4577-aad0-fb7d94f6139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727FDE3-E835-433F-8B36-7943C7A4E860}"/>
</file>

<file path=customXml/itemProps2.xml><?xml version="1.0" encoding="utf-8"?>
<ds:datastoreItem xmlns:ds="http://schemas.openxmlformats.org/officeDocument/2006/customXml" ds:itemID="{2DD0713A-F39A-41E4-B94D-70D76B4314B0}"/>
</file>

<file path=customXml/itemProps3.xml><?xml version="1.0" encoding="utf-8"?>
<ds:datastoreItem xmlns:ds="http://schemas.openxmlformats.org/officeDocument/2006/customXml" ds:itemID="{9F7F5376-F639-44D9-BEEE-CF3681EEA2B4}"/>
</file>

<file path=customXml/itemProps4.xml><?xml version="1.0" encoding="utf-8"?>
<ds:datastoreItem xmlns:ds="http://schemas.openxmlformats.org/officeDocument/2006/customXml" ds:itemID="{C0185731-BDAD-41E4-9473-FD411911AF8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Misson, Cameron - HMT</dc:creator>
  <cp:keywords/>
  <dc:description/>
  <cp:lastModifiedBy>Misson, Cameron - HMT</cp:lastModifiedBy>
  <cp:revision/>
  <dcterms:created xsi:type="dcterms:W3CDTF">2025-02-05T17:24:00Z</dcterms:created>
  <dcterms:modified xsi:type="dcterms:W3CDTF">2025-02-05T18:47:57Z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0x010100F3DA492754083E45834DB37B66A759800010F63139ABA69541942A90E5FB19FB6D</vt:lpwstr>
  </property>
</Properties>
</file>