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:\SPI\6. AY Portfolio\0_Cyberport\Deliverables\2024_06_26 Cyberport Innovation Lab\7. Data set\"/>
    </mc:Choice>
  </mc:AlternateContent>
  <xr:revisionPtr revIDLastSave="0" documentId="13_ncr:1_{BC00E514-CFD0-45B6-82C6-72A39AE47A6B}" xr6:coauthVersionLast="47" xr6:coauthVersionMax="47" xr10:uidLastSave="{00000000-0000-0000-0000-000000000000}"/>
  <bookViews>
    <workbookView xWindow="-1185" yWindow="-13140" windowWidth="23205" windowHeight="11670" xr2:uid="{00000000-000D-0000-FFFF-FFFF00000000}"/>
  </bookViews>
  <sheets>
    <sheet name="0151.HK" sheetId="2" r:id="rId1"/>
    <sheet name="0806.HK" sheetId="3" r:id="rId2"/>
    <sheet name="0909.HK" sheetId="4" r:id="rId3"/>
    <sheet name="0975.HK" sheetId="5" r:id="rId4"/>
    <sheet name="1787.HK" sheetId="6" r:id="rId5"/>
  </sheets>
  <definedNames>
    <definedName name="__FDS_HYPERLINK_TOGGLE_STATE__" hidden="1">"ON"</definedName>
    <definedName name="__FDS_UNIQUE_RANGE_ID_GENERATOR_COUNTER" hidden="1">1</definedName>
    <definedName name="_AMO_UniqueIdentifier" hidden="1">"'3426ca2e-6d65-4cbb-80d0-e9b012cdbcfc'"</definedName>
    <definedName name="geog_status">#REF!</definedName>
    <definedName name="header">#REF!</definedName>
    <definedName name="insiders">#REF!</definedName>
    <definedName name="insiders_nf">#REF!</definedName>
    <definedName name="institutions">#REF!</definedName>
    <definedName name="institutions_nf">#REF!</definedName>
    <definedName name="prev_faf">#REF!</definedName>
    <definedName name="rels">#REF!</definedName>
    <definedName name="shs_structu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B6" i="3"/>
  <c r="C6" i="3" s="1"/>
  <c r="C4" i="3"/>
  <c r="B9" i="6"/>
  <c r="C9" i="6" s="1"/>
  <c r="C7" i="6"/>
  <c r="C6" i="6"/>
  <c r="C4" i="6"/>
  <c r="B9" i="5"/>
  <c r="B11" i="5" s="1"/>
  <c r="C11" i="5" s="1"/>
  <c r="C8" i="5"/>
  <c r="C7" i="5"/>
  <c r="C6" i="5"/>
  <c r="C4" i="5"/>
  <c r="C9" i="5" l="1"/>
  <c r="B9" i="3"/>
  <c r="C9" i="3" s="1"/>
  <c r="B8" i="4"/>
  <c r="C8" i="4" s="1"/>
  <c r="B7" i="4"/>
  <c r="C7" i="4" s="1"/>
  <c r="B6" i="4"/>
  <c r="C6" i="4" s="1"/>
  <c r="C4" i="4"/>
  <c r="B10" i="4" l="1"/>
  <c r="C10" i="4" s="1"/>
  <c r="C10" i="2"/>
  <c r="C9" i="2"/>
  <c r="C8" i="2"/>
  <c r="B7" i="2"/>
  <c r="C7" i="2" s="1"/>
  <c r="C4" i="2"/>
  <c r="B6" i="2"/>
  <c r="C6" i="2" s="1"/>
  <c r="B12" i="2" l="1"/>
  <c r="C12" i="2" s="1"/>
</calcChain>
</file>

<file path=xl/sharedStrings.xml><?xml version="1.0" encoding="utf-8"?>
<sst xmlns="http://schemas.openxmlformats.org/spreadsheetml/2006/main" count="84" uniqueCount="37">
  <si>
    <t>Remarks</t>
  </si>
  <si>
    <t>Directors' and management holdings</t>
  </si>
  <si>
    <t>Corporate cross holdings</t>
  </si>
  <si>
    <t>Total Issued Shares</t>
  </si>
  <si>
    <t>Shares</t>
  </si>
  <si>
    <t>%</t>
  </si>
  <si>
    <t>Investor Class</t>
  </si>
  <si>
    <t>蔡衍明 / 蔡衍明先生未滿18歲的子女蔡衍明先生未滿18歲的子女 / Want Power / Top Quality</t>
  </si>
  <si>
    <t>蔡紹中 / Twitcher</t>
  </si>
  <si>
    <t>蔡旺家 / ThemePark</t>
  </si>
  <si>
    <t>鄭文憲 / Mr Big</t>
  </si>
  <si>
    <t>岩塚制果株式會社</t>
  </si>
  <si>
    <t>Minus non-freefloat investor class</t>
  </si>
  <si>
    <t>Freefloat</t>
  </si>
  <si>
    <t>蔡先生為蔡紹中先生及蔡旺家先生的父親及鄭文憲先生的舅父。</t>
  </si>
  <si>
    <t>0151.HK 中國旺旺</t>
  </si>
  <si>
    <t>0806.HK 惠理集團</t>
  </si>
  <si>
    <t>拿督斯里謝清海 / CCML / CCL / Zedra</t>
  </si>
  <si>
    <t>葉維義</t>
  </si>
  <si>
    <t>謝先生自一九九三年二月與合夥人葉維義先生共同創辦惠理基金</t>
  </si>
  <si>
    <t>0909.HK 明源雲</t>
  </si>
  <si>
    <t>高宇 / GHTongRui / MYTongRui</t>
  </si>
  <si>
    <t>陳曉暉 / HengXinYuan / SunshineSmoor / SunshineMorning</t>
  </si>
  <si>
    <t>姜海洋 / LINGFAN / Mindfree</t>
  </si>
  <si>
    <t>0975.HK MONGOL MINING</t>
  </si>
  <si>
    <t>Odjargal Jambaljamts</t>
  </si>
  <si>
    <t>Jambaljamts先生為本公司非執行董事兼控股股東Od Jambaljamts先生的胞弟。</t>
  </si>
  <si>
    <t>Od Jambaljamts</t>
  </si>
  <si>
    <t>Jambaljamts先生為本公司董事會主席、執行董事及控股股東Odjargal Jambaljamts先生的胞兄。</t>
  </si>
  <si>
    <t>MCS Mining Group LLC</t>
  </si>
  <si>
    <t>KMUHG / KMM / Fexos / 嘉里控股 / AML / 嘉里集團</t>
  </si>
  <si>
    <t>1787.HK 山東黃金</t>
  </si>
  <si>
    <t>Gold Virtue</t>
  </si>
  <si>
    <t>中國國有企業結構調整基金股份有限公司</t>
  </si>
  <si>
    <t>Strategic holdings</t>
  </si>
  <si>
    <t>Governments affiliated entities</t>
  </si>
  <si>
    <t xml:space="preserve">FAF Calculation as of 31 December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</si>
</sst>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2" applyNumberFormat="1" applyFont="1"/>
    <xf numFmtId="165" fontId="0" fillId="0" borderId="0" xfId="1" applyNumberFormat="1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A807-F58D-4D21-AD70-E02F3825BEF1}">
  <dimension ref="A1:E12"/>
  <sheetViews>
    <sheetView tabSelected="1" workbookViewId="0"/>
  </sheetViews>
  <sheetFormatPr defaultRowHeight="12.75" x14ac:dyDescent="0.2"/>
  <cols>
    <col min="1" max="1" width="78.42578125" bestFit="1" customWidth="1"/>
    <col min="2" max="2" width="15" bestFit="1" customWidth="1"/>
    <col min="3" max="3" width="8.28515625" bestFit="1" customWidth="1"/>
    <col min="4" max="4" width="31.7109375" bestFit="1" customWidth="1"/>
    <col min="5" max="5" width="54.5703125" bestFit="1" customWidth="1"/>
  </cols>
  <sheetData>
    <row r="1" spans="1:5" ht="15.75" x14ac:dyDescent="0.25">
      <c r="A1" s="3" t="s">
        <v>36</v>
      </c>
    </row>
    <row r="2" spans="1:5" ht="15.75" x14ac:dyDescent="0.25">
      <c r="A2" s="3"/>
    </row>
    <row r="3" spans="1:5" x14ac:dyDescent="0.2">
      <c r="A3" t="s">
        <v>15</v>
      </c>
      <c r="B3" t="s">
        <v>4</v>
      </c>
      <c r="C3" t="s">
        <v>5</v>
      </c>
      <c r="D3" t="s">
        <v>6</v>
      </c>
      <c r="E3" t="s">
        <v>0</v>
      </c>
    </row>
    <row r="4" spans="1:5" x14ac:dyDescent="0.2">
      <c r="A4" t="s">
        <v>3</v>
      </c>
      <c r="B4" s="2">
        <v>11837211135</v>
      </c>
      <c r="C4" s="1">
        <f>B4/$B$4</f>
        <v>1</v>
      </c>
    </row>
    <row r="5" spans="1:5" x14ac:dyDescent="0.2">
      <c r="A5" t="s">
        <v>12</v>
      </c>
      <c r="B5" s="2"/>
      <c r="C5" s="1"/>
    </row>
    <row r="6" spans="1:5" x14ac:dyDescent="0.2">
      <c r="A6" t="s">
        <v>7</v>
      </c>
      <c r="B6" s="2">
        <f>177000000+6143843100</f>
        <v>6320843100</v>
      </c>
      <c r="C6" s="1">
        <f>B6/$B$4</f>
        <v>0.53398076860441168</v>
      </c>
      <c r="D6" t="s">
        <v>1</v>
      </c>
    </row>
    <row r="7" spans="1:5" x14ac:dyDescent="0.2">
      <c r="A7" t="s">
        <v>8</v>
      </c>
      <c r="B7" s="2">
        <f>102594000</f>
        <v>102594000</v>
      </c>
      <c r="C7" s="1">
        <f>B7/$B$4</f>
        <v>8.6670752789609687E-3</v>
      </c>
      <c r="D7" t="s">
        <v>1</v>
      </c>
      <c r="E7" t="s">
        <v>14</v>
      </c>
    </row>
    <row r="8" spans="1:5" x14ac:dyDescent="0.2">
      <c r="A8" t="s">
        <v>9</v>
      </c>
      <c r="B8" s="2">
        <v>101342000</v>
      </c>
      <c r="C8" s="1">
        <f>B8/$B$4</f>
        <v>8.5613071224483143E-3</v>
      </c>
      <c r="D8" t="s">
        <v>1</v>
      </c>
      <c r="E8" t="s">
        <v>14</v>
      </c>
    </row>
    <row r="9" spans="1:5" x14ac:dyDescent="0.2">
      <c r="A9" t="s">
        <v>10</v>
      </c>
      <c r="B9" s="2">
        <v>463162640</v>
      </c>
      <c r="C9" s="1">
        <f>B9/$B$4</f>
        <v>3.9127682586528434E-2</v>
      </c>
      <c r="D9" t="s">
        <v>1</v>
      </c>
      <c r="E9" t="s">
        <v>14</v>
      </c>
    </row>
    <row r="10" spans="1:5" x14ac:dyDescent="0.2">
      <c r="A10" t="s">
        <v>11</v>
      </c>
      <c r="B10" s="2">
        <v>608434480</v>
      </c>
      <c r="C10" s="1">
        <f>B10/$B$4</f>
        <v>5.1400154399628355E-2</v>
      </c>
      <c r="D10" t="s">
        <v>2</v>
      </c>
    </row>
    <row r="11" spans="1:5" x14ac:dyDescent="0.2">
      <c r="B11" s="2"/>
      <c r="C11" s="1"/>
    </row>
    <row r="12" spans="1:5" x14ac:dyDescent="0.2">
      <c r="A12" t="s">
        <v>13</v>
      </c>
      <c r="B12" s="2">
        <f>B4-SUM(B6:B10)</f>
        <v>4240834915</v>
      </c>
      <c r="C12" s="1">
        <f>B12/$B$4</f>
        <v>0.3582630120080223</v>
      </c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72E9-B3E3-4CA5-A992-4C507C787A48}">
  <dimension ref="A1:E9"/>
  <sheetViews>
    <sheetView workbookViewId="0"/>
  </sheetViews>
  <sheetFormatPr defaultRowHeight="12.75" x14ac:dyDescent="0.2"/>
  <cols>
    <col min="1" max="1" width="46.85546875" bestFit="1" customWidth="1"/>
    <col min="2" max="2" width="14" bestFit="1" customWidth="1"/>
    <col min="3" max="3" width="8.28515625" bestFit="1" customWidth="1"/>
    <col min="4" max="4" width="31.7109375" bestFit="1" customWidth="1"/>
    <col min="5" max="5" width="54.5703125" bestFit="1" customWidth="1"/>
  </cols>
  <sheetData>
    <row r="1" spans="1:5" ht="15.75" x14ac:dyDescent="0.25">
      <c r="A1" s="3" t="s">
        <v>36</v>
      </c>
    </row>
    <row r="2" spans="1:5" ht="15.75" x14ac:dyDescent="0.25">
      <c r="A2" s="3"/>
    </row>
    <row r="3" spans="1:5" x14ac:dyDescent="0.2">
      <c r="A3" t="s">
        <v>16</v>
      </c>
      <c r="B3" t="s">
        <v>4</v>
      </c>
      <c r="C3" t="s">
        <v>5</v>
      </c>
      <c r="D3" t="s">
        <v>6</v>
      </c>
      <c r="E3" t="s">
        <v>0</v>
      </c>
    </row>
    <row r="4" spans="1:5" x14ac:dyDescent="0.2">
      <c r="A4" t="s">
        <v>3</v>
      </c>
      <c r="B4" s="2">
        <v>1826709831</v>
      </c>
      <c r="C4" s="1">
        <f>B4/$B$4</f>
        <v>1</v>
      </c>
    </row>
    <row r="5" spans="1:5" x14ac:dyDescent="0.2">
      <c r="A5" t="s">
        <v>12</v>
      </c>
      <c r="B5" s="2"/>
      <c r="C5" s="1"/>
    </row>
    <row r="6" spans="1:5" x14ac:dyDescent="0.2">
      <c r="A6" t="s">
        <v>17</v>
      </c>
      <c r="B6" s="2">
        <f>403730484+60733516</f>
        <v>464464000</v>
      </c>
      <c r="C6" s="1">
        <f>B6/$B$4</f>
        <v>0.25426260488549374</v>
      </c>
      <c r="D6" t="s">
        <v>1</v>
      </c>
    </row>
    <row r="7" spans="1:5" x14ac:dyDescent="0.2">
      <c r="A7" t="s">
        <v>18</v>
      </c>
      <c r="B7" s="2">
        <v>298705324</v>
      </c>
      <c r="C7" s="1">
        <f>B7/$B$4</f>
        <v>0.16352094839084488</v>
      </c>
      <c r="D7" t="s">
        <v>1</v>
      </c>
      <c r="E7" t="s">
        <v>19</v>
      </c>
    </row>
    <row r="8" spans="1:5" x14ac:dyDescent="0.2">
      <c r="B8" s="2"/>
      <c r="C8" s="1"/>
    </row>
    <row r="9" spans="1:5" x14ac:dyDescent="0.2">
      <c r="A9" t="s">
        <v>13</v>
      </c>
      <c r="B9" s="2">
        <f>B4-SUM(B6:B7)</f>
        <v>1063540507</v>
      </c>
      <c r="C9" s="1">
        <f>B9/$B$4</f>
        <v>0.58221644672366135</v>
      </c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38DB-7E8C-4424-B616-71FDFF3CE794}">
  <dimension ref="A1:E10"/>
  <sheetViews>
    <sheetView workbookViewId="0"/>
  </sheetViews>
  <sheetFormatPr defaultRowHeight="12.75" x14ac:dyDescent="0.2"/>
  <cols>
    <col min="1" max="1" width="52" bestFit="1" customWidth="1"/>
    <col min="2" max="2" width="14" bestFit="1" customWidth="1"/>
    <col min="3" max="3" width="8.28515625" bestFit="1" customWidth="1"/>
    <col min="4" max="4" width="31.7109375" bestFit="1" customWidth="1"/>
    <col min="5" max="5" width="8.42578125" bestFit="1" customWidth="1"/>
  </cols>
  <sheetData>
    <row r="1" spans="1:5" ht="15.75" x14ac:dyDescent="0.25">
      <c r="A1" s="3" t="s">
        <v>36</v>
      </c>
    </row>
    <row r="2" spans="1:5" ht="15.75" x14ac:dyDescent="0.25">
      <c r="A2" s="3"/>
    </row>
    <row r="3" spans="1:5" x14ac:dyDescent="0.2">
      <c r="A3" t="s">
        <v>20</v>
      </c>
      <c r="B3" t="s">
        <v>4</v>
      </c>
      <c r="C3" t="s">
        <v>5</v>
      </c>
      <c r="D3" t="s">
        <v>6</v>
      </c>
      <c r="E3" t="s">
        <v>0</v>
      </c>
    </row>
    <row r="4" spans="1:5" x14ac:dyDescent="0.2">
      <c r="A4" t="s">
        <v>3</v>
      </c>
      <c r="B4" s="2">
        <v>1942315754</v>
      </c>
      <c r="C4" s="1">
        <f>B4/$B$4</f>
        <v>1</v>
      </c>
    </row>
    <row r="5" spans="1:5" x14ac:dyDescent="0.2">
      <c r="A5" t="s">
        <v>12</v>
      </c>
      <c r="B5" s="2"/>
      <c r="C5" s="1"/>
    </row>
    <row r="6" spans="1:5" x14ac:dyDescent="0.2">
      <c r="A6" t="s">
        <v>21</v>
      </c>
      <c r="B6" s="2">
        <f>397923600-25000000</f>
        <v>372923600</v>
      </c>
      <c r="C6" s="1">
        <f>B6/$B$4</f>
        <v>0.19199947239886311</v>
      </c>
      <c r="D6" t="s">
        <v>1</v>
      </c>
    </row>
    <row r="7" spans="1:5" x14ac:dyDescent="0.2">
      <c r="A7" t="s">
        <v>22</v>
      </c>
      <c r="B7" s="2">
        <f>298644800+3000000-35000000-6500000</f>
        <v>260144800</v>
      </c>
      <c r="C7" s="1">
        <f>B7/$B$4</f>
        <v>0.13393538072491998</v>
      </c>
      <c r="D7" t="s">
        <v>1</v>
      </c>
    </row>
    <row r="8" spans="1:5" x14ac:dyDescent="0.2">
      <c r="A8" t="s">
        <v>23</v>
      </c>
      <c r="B8" s="2">
        <f>186826600-18000000-8000000</f>
        <v>160826600</v>
      </c>
      <c r="C8" s="1">
        <f>B8/$B$4</f>
        <v>8.2801470187735496E-2</v>
      </c>
      <c r="D8" t="s">
        <v>1</v>
      </c>
    </row>
    <row r="9" spans="1:5" x14ac:dyDescent="0.2">
      <c r="B9" s="2"/>
      <c r="C9" s="1"/>
    </row>
    <row r="10" spans="1:5" x14ac:dyDescent="0.2">
      <c r="A10" t="s">
        <v>13</v>
      </c>
      <c r="B10" s="2">
        <f>B4-SUM(B6:B8)</f>
        <v>1148420754</v>
      </c>
      <c r="C10" s="1">
        <f>B10/$B$4</f>
        <v>0.59126367668848145</v>
      </c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DB484-5887-4D22-8C4E-EA092E8216AA}">
  <dimension ref="A1:E11"/>
  <sheetViews>
    <sheetView workbookViewId="0"/>
  </sheetViews>
  <sheetFormatPr defaultRowHeight="12.75" x14ac:dyDescent="0.2"/>
  <cols>
    <col min="1" max="1" width="47.140625" bestFit="1" customWidth="1"/>
    <col min="2" max="2" width="14" bestFit="1" customWidth="1"/>
    <col min="3" max="3" width="8.28515625" bestFit="1" customWidth="1"/>
    <col min="4" max="4" width="31.7109375" bestFit="1" customWidth="1"/>
    <col min="5" max="5" width="81.85546875" bestFit="1" customWidth="1"/>
  </cols>
  <sheetData>
    <row r="1" spans="1:5" ht="15.75" x14ac:dyDescent="0.25">
      <c r="A1" s="3" t="s">
        <v>36</v>
      </c>
    </row>
    <row r="2" spans="1:5" ht="15.75" x14ac:dyDescent="0.25">
      <c r="A2" s="3"/>
    </row>
    <row r="3" spans="1:5" x14ac:dyDescent="0.2">
      <c r="A3" t="s">
        <v>24</v>
      </c>
      <c r="B3" t="s">
        <v>4</v>
      </c>
      <c r="C3" t="s">
        <v>5</v>
      </c>
      <c r="D3" t="s">
        <v>6</v>
      </c>
      <c r="E3" t="s">
        <v>0</v>
      </c>
    </row>
    <row r="4" spans="1:5" x14ac:dyDescent="0.2">
      <c r="A4" t="s">
        <v>3</v>
      </c>
      <c r="B4" s="2">
        <v>1042476786</v>
      </c>
      <c r="C4" s="1">
        <f>B4/$B$4</f>
        <v>1</v>
      </c>
    </row>
    <row r="5" spans="1:5" x14ac:dyDescent="0.2">
      <c r="A5" t="s">
        <v>12</v>
      </c>
      <c r="B5" s="2"/>
      <c r="C5" s="1"/>
    </row>
    <row r="6" spans="1:5" x14ac:dyDescent="0.2">
      <c r="A6" t="s">
        <v>25</v>
      </c>
      <c r="B6" s="2">
        <v>46164754</v>
      </c>
      <c r="C6" s="1">
        <f>B6/$B$4</f>
        <v>4.4283723743273835E-2</v>
      </c>
      <c r="D6" t="s">
        <v>1</v>
      </c>
      <c r="E6" t="s">
        <v>26</v>
      </c>
    </row>
    <row r="7" spans="1:5" x14ac:dyDescent="0.2">
      <c r="A7" t="s">
        <v>27</v>
      </c>
      <c r="B7" s="2">
        <v>26576226</v>
      </c>
      <c r="C7" s="1">
        <f>B7/$B$4</f>
        <v>2.5493350410202804E-2</v>
      </c>
      <c r="D7" t="s">
        <v>1</v>
      </c>
      <c r="E7" t="s">
        <v>28</v>
      </c>
    </row>
    <row r="8" spans="1:5" x14ac:dyDescent="0.2">
      <c r="A8" t="s">
        <v>29</v>
      </c>
      <c r="B8" s="2">
        <v>323492188</v>
      </c>
      <c r="C8" s="1">
        <f>B8/$B$4</f>
        <v>0.31031116696731892</v>
      </c>
      <c r="D8" t="s">
        <v>1</v>
      </c>
    </row>
    <row r="9" spans="1:5" x14ac:dyDescent="0.2">
      <c r="A9" t="s">
        <v>30</v>
      </c>
      <c r="B9" s="2">
        <f>75000000+7821187</f>
        <v>82821187</v>
      </c>
      <c r="C9" s="1">
        <f>B9/$B$4</f>
        <v>7.9446552779161836E-2</v>
      </c>
      <c r="D9" t="s">
        <v>2</v>
      </c>
    </row>
    <row r="10" spans="1:5" x14ac:dyDescent="0.2">
      <c r="B10" s="2"/>
      <c r="C10" s="1"/>
    </row>
    <row r="11" spans="1:5" x14ac:dyDescent="0.2">
      <c r="A11" t="s">
        <v>13</v>
      </c>
      <c r="B11" s="2">
        <f>B4-SUM(B6:B9)</f>
        <v>563422431</v>
      </c>
      <c r="C11" s="1">
        <f>B11/$B$4</f>
        <v>0.54046520610004256</v>
      </c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6D21-2531-47FB-AF9A-24B1DBCD67DD}">
  <dimension ref="A1:E9"/>
  <sheetViews>
    <sheetView workbookViewId="0"/>
  </sheetViews>
  <sheetFormatPr defaultRowHeight="12.75" x14ac:dyDescent="0.2"/>
  <cols>
    <col min="1" max="1" width="46.85546875" bestFit="1" customWidth="1"/>
    <col min="2" max="2" width="12.28515625" bestFit="1" customWidth="1"/>
    <col min="3" max="3" width="8.28515625" bestFit="1" customWidth="1"/>
    <col min="4" max="4" width="22" bestFit="1" customWidth="1"/>
    <col min="5" max="5" width="26.28515625" bestFit="1" customWidth="1"/>
  </cols>
  <sheetData>
    <row r="1" spans="1:5" ht="15.75" x14ac:dyDescent="0.25">
      <c r="A1" s="3" t="s">
        <v>36</v>
      </c>
    </row>
    <row r="2" spans="1:5" ht="15.75" x14ac:dyDescent="0.25">
      <c r="A2" s="3"/>
    </row>
    <row r="3" spans="1:5" x14ac:dyDescent="0.2">
      <c r="A3" t="s">
        <v>31</v>
      </c>
      <c r="B3" t="s">
        <v>4</v>
      </c>
      <c r="C3" t="s">
        <v>5</v>
      </c>
      <c r="D3" t="s">
        <v>6</v>
      </c>
      <c r="E3" t="s">
        <v>0</v>
      </c>
    </row>
    <row r="4" spans="1:5" x14ac:dyDescent="0.2">
      <c r="A4" t="s">
        <v>3</v>
      </c>
      <c r="B4" s="2">
        <v>858986178</v>
      </c>
      <c r="C4" s="1">
        <f>B4/$B$4</f>
        <v>1</v>
      </c>
    </row>
    <row r="5" spans="1:5" x14ac:dyDescent="0.2">
      <c r="A5" t="s">
        <v>12</v>
      </c>
      <c r="B5" s="2"/>
      <c r="C5" s="1"/>
    </row>
    <row r="6" spans="1:5" x14ac:dyDescent="0.2">
      <c r="A6" t="s">
        <v>32</v>
      </c>
      <c r="B6" s="2">
        <v>94189655</v>
      </c>
      <c r="C6" s="1">
        <f>B6/$B$4</f>
        <v>0.10965211945470908</v>
      </c>
      <c r="D6" t="s">
        <v>2</v>
      </c>
    </row>
    <row r="7" spans="1:5" x14ac:dyDescent="0.2">
      <c r="A7" t="s">
        <v>33</v>
      </c>
      <c r="B7" s="2">
        <v>76639270</v>
      </c>
      <c r="C7" s="1">
        <f>B7/$B$4</f>
        <v>8.9220609088776284E-2</v>
      </c>
      <c r="D7" t="s">
        <v>34</v>
      </c>
      <c r="E7" t="s">
        <v>35</v>
      </c>
    </row>
    <row r="8" spans="1:5" x14ac:dyDescent="0.2">
      <c r="B8" s="2"/>
      <c r="C8" s="1"/>
    </row>
    <row r="9" spans="1:5" x14ac:dyDescent="0.2">
      <c r="A9" t="s">
        <v>13</v>
      </c>
      <c r="B9" s="2">
        <f>B4-SUM(B6:B7)</f>
        <v>688157253</v>
      </c>
      <c r="C9" s="1">
        <f>B9/$B$4</f>
        <v>0.80112727145651463</v>
      </c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0151.HK</vt:lpstr>
      <vt:lpstr>0806.HK</vt:lpstr>
      <vt:lpstr>0909.HK</vt:lpstr>
      <vt:lpstr>0975.HK</vt:lpstr>
      <vt:lpstr>1787.HK</vt:lpstr>
    </vt:vector>
  </TitlesOfParts>
  <Company>HSBC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 W NG-Alternate-21130310-830</dc:creator>
  <cp:keywords>INTERNAL</cp:keywords>
  <dc:description>INTERNAL</dc:description>
  <cp:lastModifiedBy>Stephanie H L WONG</cp:lastModifiedBy>
  <dcterms:created xsi:type="dcterms:W3CDTF">2018-01-04T01:24:19Z</dcterms:created>
  <dcterms:modified xsi:type="dcterms:W3CDTF">2024-09-05T07:00:01Z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Internal</vt:lpwstr>
  </property>
  <property fmtid="{D5CDD505-2E9C-101B-9397-08002B2CF9AE}" pid="3" name="Footers">
    <vt:lpwstr>Footers</vt:lpwstr>
  </property>
  <property fmtid="{D5CDD505-2E9C-101B-9397-08002B2CF9AE}" pid="4" name="MSIP_Label_0a8e637f-7bb7-4040-a22f-4e3924ef3558_Enabled">
    <vt:lpwstr>true</vt:lpwstr>
  </property>
  <property fmtid="{D5CDD505-2E9C-101B-9397-08002B2CF9AE}" pid="5" name="MSIP_Label_0a8e637f-7bb7-4040-a22f-4e3924ef3558_SetDate">
    <vt:lpwstr>2024-09-05T07:00:01Z</vt:lpwstr>
  </property>
  <property fmtid="{D5CDD505-2E9C-101B-9397-08002B2CF9AE}" pid="6" name="MSIP_Label_0a8e637f-7bb7-4040-a22f-4e3924ef3558_Method">
    <vt:lpwstr>Standard</vt:lpwstr>
  </property>
  <property fmtid="{D5CDD505-2E9C-101B-9397-08002B2CF9AE}" pid="7" name="MSIP_Label_0a8e637f-7bb7-4040-a22f-4e3924ef3558_Name">
    <vt:lpwstr>CLAINTERN</vt:lpwstr>
  </property>
  <property fmtid="{D5CDD505-2E9C-101B-9397-08002B2CF9AE}" pid="8" name="MSIP_Label_0a8e637f-7bb7-4040-a22f-4e3924ef3558_SiteId">
    <vt:lpwstr>e0fd434d-ba64-497b-90d2-859c472e1a92</vt:lpwstr>
  </property>
  <property fmtid="{D5CDD505-2E9C-101B-9397-08002B2CF9AE}" pid="9" name="MSIP_Label_0a8e637f-7bb7-4040-a22f-4e3924ef3558_ActionId">
    <vt:lpwstr>b216ac93-a868-4edf-af2d-daf287b7f2ed</vt:lpwstr>
  </property>
  <property fmtid="{D5CDD505-2E9C-101B-9397-08002B2CF9AE}" pid="10" name="MSIP_Label_0a8e637f-7bb7-4040-a22f-4e3924ef3558_ContentBits">
    <vt:lpwstr>2</vt:lpwstr>
  </property>
  <property fmtid="{D5CDD505-2E9C-101B-9397-08002B2CF9AE}" pid="11" name="Classification">
    <vt:lpwstr>INTERNAL</vt:lpwstr>
  </property>
</Properties>
</file>