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\derivatives\"/>
    </mc:Choice>
  </mc:AlternateContent>
  <xr:revisionPtr revIDLastSave="0" documentId="13_ncr:1_{688D32C7-B1CA-4233-8DBD-B764EB1141CE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3" l="1"/>
  <c r="C78" i="3"/>
  <c r="C69" i="3"/>
  <c r="C77" i="3" s="1"/>
  <c r="C68" i="3"/>
  <c r="C76" i="3" s="1"/>
  <c r="C49" i="3"/>
  <c r="C48" i="3"/>
  <c r="C58" i="3"/>
  <c r="C21" i="3"/>
  <c r="C20" i="3"/>
  <c r="C19" i="3"/>
  <c r="C18" i="3"/>
  <c r="C38" i="3" s="1"/>
  <c r="C54" i="3"/>
  <c r="C55" i="3" s="1"/>
  <c r="C50" i="3"/>
  <c r="C51" i="3" s="1"/>
  <c r="C36" i="3"/>
  <c r="C37" i="3" l="1"/>
</calcChain>
</file>

<file path=xl/sharedStrings.xml><?xml version="1.0" encoding="utf-8"?>
<sst xmlns="http://schemas.openxmlformats.org/spreadsheetml/2006/main" count="195" uniqueCount="112">
  <si>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</si>
  <si>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</si>
  <si>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</si>
  <si>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</si>
  <si>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</si>
  <si>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</si>
  <si>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</si>
  <si>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</si>
  <si>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</si>
  <si>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</si>
  <si>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</si>
  <si>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</si>
  <si>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</si>
  <si>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</si>
  <si>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</si>
  <si>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</si>
  <si>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</si>
  <si>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</si>
  <si>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</si>
  <si>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</si>
  <si>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</si>
  <si>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</si>
  <si>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</si>
  <si>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</si>
  <si>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</si>
  <si>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</si>
  <si>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</si>
  <si>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</si>
  <si>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</si>
  <si>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</si>
  <si>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</si>
  <si>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</si>
  <si>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</si>
  <si>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</si>
  <si>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</si>
  <si>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</si>
  <si>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</si>
  <si>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</si>
  <si>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</si>
  <si>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</si>
  <si>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</si>
  <si>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</si>
  <si>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</si>
  <si>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</si>
  <si>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</si>
  <si>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</si>
  <si>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</si>
  <si>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</si>
  <si>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</si>
  <si>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</si>
  <si>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</si>
  <si>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</si>
  <si>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</si>
  <si>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</si>
  <si>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</si>
  <si>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</si>
  <si>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</si>
  <si>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</si>
  <si>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</si>
  <si>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</si>
  <si>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</si>
  <si>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</si>
  <si>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</si>
  <si>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</si>
  <si>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</si>
  <si>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</si>
  <si>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</si>
  <si>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</si>
  <si>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</si>
  <si>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</si>
  <si>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</si>
  <si>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</si>
  <si>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</si>
  <si>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</si>
  <si>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</si>
  <si>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</si>
  <si>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</si>
  <si>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</si>
  <si>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</si>
  <si>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</si>
  <si>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Area of Horiz stab</t>
  </si>
  <si>
    <t>S_Tail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</si>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</sst>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D90"/>
  <sheetViews>
    <sheetView tabSelected="1" zoomScaleNormal="100" workbookViewId="0">
      <selection activeCell="F9" sqref="F9"/>
    </sheetView>
  </sheetViews>
  <sheetFormatPr defaultRowHeight="14.35" x14ac:dyDescent="0.5"/>
  <cols>
    <col min="1" max="1" width="15.234375" bestFit="1" customWidth="1"/>
    <col min="2" max="2" width="13.937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11" t="s">
        <v>4</v>
      </c>
      <c r="B2" s="12"/>
      <c r="C2" s="12"/>
      <c r="D2" s="13"/>
    </row>
    <row r="3" spans="1:4" ht="14.7" thickBot="1" x14ac:dyDescent="0.55000000000000004">
      <c r="A3" s="2" t="s">
        <v>5</v>
      </c>
      <c r="B3" s="3" t="s">
        <v>6</v>
      </c>
      <c r="C3" s="3" t="s">
        <v>29</v>
      </c>
      <c r="D3" s="4"/>
    </row>
    <row r="4" spans="1:4" x14ac:dyDescent="0.5">
      <c r="A4" t="s">
        <v>10</v>
      </c>
      <c r="B4" t="s">
        <v>0</v>
      </c>
      <c r="C4">
        <v>190</v>
      </c>
      <c r="D4" t="s">
        <v>12</v>
      </c>
    </row>
    <row r="5" spans="1:4" x14ac:dyDescent="0.5">
      <c r="A5" t="s">
        <v>9</v>
      </c>
      <c r="B5" t="s">
        <v>7</v>
      </c>
      <c r="C5">
        <v>329</v>
      </c>
      <c r="D5" t="s">
        <v>13</v>
      </c>
    </row>
    <row r="6" spans="1:4" x14ac:dyDescent="0.5">
      <c r="A6" t="s">
        <v>110</v>
      </c>
      <c r="B6" t="s">
        <v>108</v>
      </c>
      <c r="C6">
        <v>329</v>
      </c>
      <c r="D6" t="s">
        <v>13</v>
      </c>
    </row>
    <row r="7" spans="1:4" x14ac:dyDescent="0.5">
      <c r="A7" t="s">
        <v>109</v>
      </c>
      <c r="B7" t="s">
        <v>111</v>
      </c>
      <c r="C7">
        <v>67</v>
      </c>
      <c r="D7" t="s">
        <v>13</v>
      </c>
    </row>
    <row r="8" spans="1:4" x14ac:dyDescent="0.5">
      <c r="A8" t="s">
        <v>11</v>
      </c>
      <c r="B8" t="s">
        <v>8</v>
      </c>
      <c r="C8">
        <v>25000</v>
      </c>
      <c r="D8" t="s">
        <v>14</v>
      </c>
    </row>
    <row r="9" spans="1:4" x14ac:dyDescent="0.5">
      <c r="A9" t="s">
        <v>41</v>
      </c>
      <c r="B9" t="s">
        <v>42</v>
      </c>
      <c r="C9">
        <v>35.35</v>
      </c>
      <c r="D9" t="s">
        <v>14</v>
      </c>
    </row>
    <row r="12" spans="1:4" ht="14.7" thickBot="1" x14ac:dyDescent="0.55000000000000004"/>
    <row r="13" spans="1:4" ht="14.7" thickBot="1" x14ac:dyDescent="0.55000000000000004">
      <c r="A13" s="8" t="s">
        <v>53</v>
      </c>
      <c r="B13" s="9"/>
      <c r="C13" s="9"/>
      <c r="D13" s="10"/>
    </row>
    <row r="14" spans="1:4" ht="14.7" thickBot="1" x14ac:dyDescent="0.55000000000000004">
      <c r="A14" s="2" t="s">
        <v>5</v>
      </c>
      <c r="B14" s="3" t="s">
        <v>6</v>
      </c>
      <c r="C14" s="3" t="s">
        <v>29</v>
      </c>
      <c r="D14" s="4"/>
    </row>
    <row r="15" spans="1:4" x14ac:dyDescent="0.5">
      <c r="A15" t="s">
        <v>16</v>
      </c>
      <c r="B15" t="s">
        <v>1</v>
      </c>
      <c r="C15">
        <v>7.4</v>
      </c>
      <c r="D15" t="s">
        <v>14</v>
      </c>
    </row>
    <row r="16" spans="1:4" x14ac:dyDescent="0.5">
      <c r="A16" t="s">
        <v>17</v>
      </c>
      <c r="B16" t="s">
        <v>2</v>
      </c>
      <c r="C16">
        <v>3.5</v>
      </c>
      <c r="D16" t="s">
        <v>14</v>
      </c>
    </row>
    <row r="17" spans="1:4" x14ac:dyDescent="0.5">
      <c r="A17" t="s">
        <v>34</v>
      </c>
      <c r="B17" t="s">
        <v>3</v>
      </c>
      <c r="C17">
        <v>5.45</v>
      </c>
      <c r="D17" t="s">
        <v>14</v>
      </c>
    </row>
    <row r="18" spans="1:4" x14ac:dyDescent="0.5">
      <c r="A18" s="1" t="s">
        <v>15</v>
      </c>
      <c r="B18" s="1" t="s">
        <v>33</v>
      </c>
      <c r="C18" s="1">
        <f>((2/3)*( (C15+C16-( (C15*C16)/(C15+C16) ))/(1+(C16/C15)) ) + C17)/2</f>
        <v>4.653945374968437</v>
      </c>
      <c r="D18" t="s">
        <v>14</v>
      </c>
    </row>
    <row r="19" spans="1:4" x14ac:dyDescent="0.5">
      <c r="A19" t="s">
        <v>46</v>
      </c>
      <c r="B19" t="s">
        <v>48</v>
      </c>
      <c r="C19" s="1">
        <f>0.18*C15</f>
        <v>1.3320000000000001</v>
      </c>
      <c r="D19" t="s">
        <v>14</v>
      </c>
    </row>
    <row r="20" spans="1:4" x14ac:dyDescent="0.5">
      <c r="A20" t="s">
        <v>47</v>
      </c>
      <c r="B20" t="s">
        <v>49</v>
      </c>
      <c r="C20" s="1">
        <f>0.15*C16</f>
        <v>0.52500000000000002</v>
      </c>
      <c r="D20" t="s">
        <v>14</v>
      </c>
    </row>
    <row r="21" spans="1:4" x14ac:dyDescent="0.5">
      <c r="A21" t="s">
        <v>50</v>
      </c>
      <c r="B21" t="s">
        <v>51</v>
      </c>
      <c r="C21" s="1">
        <f>((C9*2)^2)/C4</f>
        <v>26.307842105263163</v>
      </c>
      <c r="D21" t="s">
        <v>52</v>
      </c>
    </row>
    <row r="22" spans="1:4" x14ac:dyDescent="0.5">
      <c r="A22" t="s">
        <v>60</v>
      </c>
      <c r="B22" s="7" t="s">
        <v>27</v>
      </c>
      <c r="C22">
        <v>8.7759999999999998</v>
      </c>
      <c r="D22" t="s">
        <v>56</v>
      </c>
    </row>
    <row r="23" spans="1:4" x14ac:dyDescent="0.5">
      <c r="A23" t="s">
        <v>54</v>
      </c>
      <c r="B23" s="7" t="s">
        <v>57</v>
      </c>
      <c r="C23">
        <v>8.7759999999999998</v>
      </c>
      <c r="D23" t="s">
        <v>56</v>
      </c>
    </row>
    <row r="24" spans="1:4" x14ac:dyDescent="0.5">
      <c r="A24" t="s">
        <v>55</v>
      </c>
      <c r="B24" s="7" t="s">
        <v>58</v>
      </c>
      <c r="C24">
        <v>8.7759999999999998</v>
      </c>
      <c r="D24" t="s">
        <v>56</v>
      </c>
    </row>
    <row r="25" spans="1:4" x14ac:dyDescent="0.5">
      <c r="A25" t="s">
        <v>59</v>
      </c>
      <c r="B25" s="7" t="s">
        <v>61</v>
      </c>
      <c r="C25">
        <v>8.7759999999999998</v>
      </c>
      <c r="D25" t="s">
        <v>56</v>
      </c>
    </row>
    <row r="26" spans="1:4" x14ac:dyDescent="0.5">
      <c r="C26" s="1"/>
    </row>
    <row r="27" spans="1:4" ht="14" customHeight="1" x14ac:dyDescent="0.5">
      <c r="C27" s="1"/>
    </row>
    <row r="28" spans="1:4" ht="14.7" thickBot="1" x14ac:dyDescent="0.55000000000000004">
      <c r="C28" s="1"/>
    </row>
    <row r="29" spans="1:4" ht="14.7" thickBot="1" x14ac:dyDescent="0.55000000000000004">
      <c r="A29" s="8" t="s">
        <v>64</v>
      </c>
      <c r="B29" s="9"/>
      <c r="C29" s="9"/>
      <c r="D29" s="10"/>
    </row>
    <row r="30" spans="1:4" ht="14.7" thickBot="1" x14ac:dyDescent="0.55000000000000004">
      <c r="A30" s="2" t="s">
        <v>5</v>
      </c>
      <c r="B30" s="3" t="s">
        <v>6</v>
      </c>
      <c r="C30" s="3" t="s">
        <v>29</v>
      </c>
      <c r="D30" s="4"/>
    </row>
    <row r="31" spans="1:4" x14ac:dyDescent="0.5">
      <c r="A31" t="s">
        <v>22</v>
      </c>
      <c r="B31" t="s">
        <v>18</v>
      </c>
      <c r="C31">
        <v>20.329999999999998</v>
      </c>
      <c r="D31" t="s">
        <v>14</v>
      </c>
    </row>
    <row r="32" spans="1:4" x14ac:dyDescent="0.5">
      <c r="A32" t="s">
        <v>23</v>
      </c>
      <c r="B32" t="s">
        <v>19</v>
      </c>
      <c r="C32">
        <v>7.3025000000000002</v>
      </c>
      <c r="D32" t="s">
        <v>14</v>
      </c>
    </row>
    <row r="33" spans="1:4" x14ac:dyDescent="0.5">
      <c r="A33" t="s">
        <v>24</v>
      </c>
      <c r="B33" t="s">
        <v>20</v>
      </c>
      <c r="C33">
        <v>13.2958</v>
      </c>
      <c r="D33" t="s">
        <v>14</v>
      </c>
    </row>
    <row r="34" spans="1:4" x14ac:dyDescent="0.5">
      <c r="A34" t="s">
        <v>25</v>
      </c>
      <c r="B34" t="s">
        <v>21</v>
      </c>
      <c r="C34">
        <v>14.1866</v>
      </c>
      <c r="D34" t="s">
        <v>14</v>
      </c>
    </row>
    <row r="35" spans="1:4" x14ac:dyDescent="0.5">
      <c r="A35" t="s">
        <v>26</v>
      </c>
      <c r="B35" t="s">
        <v>27</v>
      </c>
      <c r="C35">
        <v>8.7759999999999998</v>
      </c>
      <c r="D35" t="s">
        <v>28</v>
      </c>
    </row>
    <row r="36" spans="1:4" x14ac:dyDescent="0.5">
      <c r="B36" s="1" t="s">
        <v>30</v>
      </c>
      <c r="C36" s="1">
        <f>0.25*0.225*C4</f>
        <v>10.6875</v>
      </c>
    </row>
    <row r="37" spans="1:4" x14ac:dyDescent="0.5">
      <c r="B37" t="s">
        <v>31</v>
      </c>
      <c r="C37">
        <f>0.225*C18</f>
        <v>1.0471377093678984</v>
      </c>
    </row>
    <row r="38" spans="1:4" x14ac:dyDescent="0.5">
      <c r="B38" t="s">
        <v>32</v>
      </c>
      <c r="C38">
        <f>0.225*C18</f>
        <v>1.0471377093678984</v>
      </c>
    </row>
    <row r="39" spans="1:4" x14ac:dyDescent="0.5">
      <c r="A39" t="s">
        <v>92</v>
      </c>
      <c r="B39" t="s">
        <v>19</v>
      </c>
      <c r="C39">
        <v>7.3025000000000002</v>
      </c>
      <c r="D39" t="s">
        <v>14</v>
      </c>
    </row>
    <row r="40" spans="1:4" x14ac:dyDescent="0.5">
      <c r="A40" t="s">
        <v>93</v>
      </c>
      <c r="B40" t="s">
        <v>20</v>
      </c>
      <c r="C40">
        <v>13.2958</v>
      </c>
      <c r="D40" t="s">
        <v>14</v>
      </c>
    </row>
    <row r="41" spans="1:4" x14ac:dyDescent="0.5">
      <c r="A41" t="s">
        <v>97</v>
      </c>
      <c r="B41" t="s">
        <v>105</v>
      </c>
      <c r="C41">
        <v>101.23</v>
      </c>
      <c r="D41" t="s">
        <v>12</v>
      </c>
    </row>
    <row r="42" spans="1:4" x14ac:dyDescent="0.5">
      <c r="A42" t="s">
        <v>98</v>
      </c>
      <c r="B42" t="s">
        <v>106</v>
      </c>
      <c r="C42">
        <v>27.09</v>
      </c>
      <c r="D42" t="s">
        <v>12</v>
      </c>
    </row>
    <row r="45" spans="1:4" ht="14.7" thickBot="1" x14ac:dyDescent="0.55000000000000004"/>
    <row r="46" spans="1:4" ht="14.7" thickBot="1" x14ac:dyDescent="0.55000000000000004">
      <c r="A46" s="8" t="s">
        <v>87</v>
      </c>
      <c r="B46" s="9"/>
      <c r="C46" s="9"/>
      <c r="D46" s="10"/>
    </row>
    <row r="47" spans="1:4" ht="14.7" thickBot="1" x14ac:dyDescent="0.55000000000000004">
      <c r="A47" s="2" t="s">
        <v>5</v>
      </c>
      <c r="B47" s="3" t="s">
        <v>6</v>
      </c>
      <c r="C47" s="3" t="s">
        <v>29</v>
      </c>
      <c r="D47" s="4"/>
    </row>
    <row r="48" spans="1:4" x14ac:dyDescent="0.5">
      <c r="A48" t="s">
        <v>16</v>
      </c>
      <c r="B48" t="s">
        <v>71</v>
      </c>
      <c r="C48">
        <f>65.6/12</f>
        <v>5.4666666666666659</v>
      </c>
      <c r="D48" t="s">
        <v>14</v>
      </c>
    </row>
    <row r="49" spans="1:4" x14ac:dyDescent="0.5">
      <c r="A49" t="s">
        <v>17</v>
      </c>
      <c r="B49" t="s">
        <v>72</v>
      </c>
      <c r="C49">
        <f>31/12</f>
        <v>2.5833333333333335</v>
      </c>
      <c r="D49" t="s">
        <v>14</v>
      </c>
    </row>
    <row r="50" spans="1:4" x14ac:dyDescent="0.5">
      <c r="A50" t="s">
        <v>43</v>
      </c>
      <c r="B50" t="s">
        <v>36</v>
      </c>
      <c r="C50">
        <f>38.39/12 *0.25</f>
        <v>0.79979166666666668</v>
      </c>
      <c r="D50" t="s">
        <v>14</v>
      </c>
    </row>
    <row r="51" spans="1:4" x14ac:dyDescent="0.5">
      <c r="A51" s="6" t="s">
        <v>45</v>
      </c>
      <c r="B51" t="s">
        <v>37</v>
      </c>
      <c r="C51">
        <f>C50</f>
        <v>0.79979166666666668</v>
      </c>
      <c r="D51" t="s">
        <v>14</v>
      </c>
    </row>
    <row r="52" spans="1:4" x14ac:dyDescent="0.5">
      <c r="A52" s="5" t="s">
        <v>80</v>
      </c>
      <c r="B52" t="s">
        <v>81</v>
      </c>
      <c r="D52" t="s">
        <v>12</v>
      </c>
    </row>
    <row r="53" spans="1:4" x14ac:dyDescent="0.5">
      <c r="A53" s="5" t="s">
        <v>65</v>
      </c>
      <c r="B53" t="s">
        <v>38</v>
      </c>
      <c r="C53">
        <v>19.692029999999999</v>
      </c>
      <c r="D53" t="s">
        <v>12</v>
      </c>
    </row>
    <row r="54" spans="1:4" x14ac:dyDescent="0.5">
      <c r="A54" t="s">
        <v>34</v>
      </c>
      <c r="B54" t="s">
        <v>39</v>
      </c>
      <c r="C54">
        <f>48.58/12 *0.25</f>
        <v>1.0120833333333332</v>
      </c>
      <c r="D54" t="s">
        <v>14</v>
      </c>
    </row>
    <row r="55" spans="1:4" x14ac:dyDescent="0.5">
      <c r="A55" t="s">
        <v>15</v>
      </c>
      <c r="B55" t="s">
        <v>40</v>
      </c>
      <c r="C55">
        <f>C54</f>
        <v>1.0120833333333332</v>
      </c>
      <c r="D55" t="s">
        <v>14</v>
      </c>
    </row>
    <row r="56" spans="1:4" x14ac:dyDescent="0.5">
      <c r="A56" t="s">
        <v>62</v>
      </c>
      <c r="B56" t="s">
        <v>69</v>
      </c>
      <c r="C56">
        <v>0.45600000000000002</v>
      </c>
      <c r="D56" t="s">
        <v>14</v>
      </c>
    </row>
    <row r="57" spans="1:4" x14ac:dyDescent="0.5">
      <c r="A57" t="s">
        <v>63</v>
      </c>
      <c r="B57" t="s">
        <v>70</v>
      </c>
      <c r="C57">
        <v>0.45600000000000002</v>
      </c>
      <c r="D57" t="s">
        <v>14</v>
      </c>
    </row>
    <row r="58" spans="1:4" x14ac:dyDescent="0.5">
      <c r="A58" t="s">
        <v>41</v>
      </c>
      <c r="B58" t="s">
        <v>66</v>
      </c>
      <c r="C58">
        <f>59.18/12</f>
        <v>4.9316666666666666</v>
      </c>
      <c r="D58" t="s">
        <v>12</v>
      </c>
    </row>
    <row r="59" spans="1:4" x14ac:dyDescent="0.5">
      <c r="A59" t="s">
        <v>68</v>
      </c>
      <c r="B59" s="7" t="s">
        <v>67</v>
      </c>
      <c r="C59">
        <v>9.3800000000000008</v>
      </c>
      <c r="D59" t="s">
        <v>28</v>
      </c>
    </row>
    <row r="60" spans="1:4" x14ac:dyDescent="0.5">
      <c r="A60" t="s">
        <v>94</v>
      </c>
      <c r="B60" t="s">
        <v>21</v>
      </c>
      <c r="C60">
        <v>14.1866</v>
      </c>
      <c r="D60" t="s">
        <v>14</v>
      </c>
    </row>
    <row r="61" spans="1:4" x14ac:dyDescent="0.5">
      <c r="A61" t="s">
        <v>96</v>
      </c>
      <c r="B61" t="s">
        <v>95</v>
      </c>
      <c r="C61">
        <v>53.73</v>
      </c>
      <c r="D61" t="s">
        <v>12</v>
      </c>
    </row>
    <row r="65" spans="1:4" ht="14.7" thickBot="1" x14ac:dyDescent="0.55000000000000004"/>
    <row r="66" spans="1:4" ht="14.7" thickBot="1" x14ac:dyDescent="0.55000000000000004">
      <c r="A66" s="8" t="s">
        <v>88</v>
      </c>
      <c r="B66" s="9"/>
      <c r="C66" s="9"/>
      <c r="D66" s="10"/>
    </row>
    <row r="67" spans="1:4" ht="14.7" thickBot="1" x14ac:dyDescent="0.55000000000000004">
      <c r="A67" s="2" t="s">
        <v>5</v>
      </c>
      <c r="B67" s="3" t="s">
        <v>6</v>
      </c>
      <c r="C67" s="3" t="s">
        <v>29</v>
      </c>
      <c r="D67" s="4"/>
    </row>
    <row r="68" spans="1:4" x14ac:dyDescent="0.5">
      <c r="A68" t="s">
        <v>16</v>
      </c>
      <c r="B68" t="s">
        <v>74</v>
      </c>
      <c r="C68">
        <f>49.55/12</f>
        <v>4.1291666666666664</v>
      </c>
      <c r="D68" t="s">
        <v>14</v>
      </c>
    </row>
    <row r="69" spans="1:4" x14ac:dyDescent="0.5">
      <c r="A69" t="s">
        <v>17</v>
      </c>
      <c r="B69" t="s">
        <v>73</v>
      </c>
      <c r="C69">
        <f>24.28/12</f>
        <v>2.0233333333333334</v>
      </c>
      <c r="D69" t="s">
        <v>14</v>
      </c>
    </row>
    <row r="70" spans="1:4" x14ac:dyDescent="0.5">
      <c r="A70" t="s">
        <v>78</v>
      </c>
      <c r="B70" t="s">
        <v>79</v>
      </c>
      <c r="C70">
        <v>20.446000000000002</v>
      </c>
      <c r="D70" t="s">
        <v>12</v>
      </c>
    </row>
    <row r="71" spans="1:4" x14ac:dyDescent="0.5">
      <c r="A71" t="s">
        <v>43</v>
      </c>
      <c r="B71" t="s">
        <v>76</v>
      </c>
      <c r="D71" t="s">
        <v>14</v>
      </c>
    </row>
    <row r="72" spans="1:4" x14ac:dyDescent="0.5">
      <c r="A72" s="6" t="s">
        <v>45</v>
      </c>
      <c r="B72" t="s">
        <v>77</v>
      </c>
      <c r="D72" t="s">
        <v>14</v>
      </c>
    </row>
    <row r="73" spans="1:4" x14ac:dyDescent="0.5">
      <c r="A73" t="s">
        <v>44</v>
      </c>
      <c r="B73" t="s">
        <v>35</v>
      </c>
      <c r="C73">
        <v>22.93844</v>
      </c>
      <c r="D73" t="s">
        <v>12</v>
      </c>
    </row>
    <row r="74" spans="1:4" x14ac:dyDescent="0.5">
      <c r="A74" t="s">
        <v>34</v>
      </c>
    </row>
    <row r="75" spans="1:4" x14ac:dyDescent="0.5">
      <c r="A75" t="s">
        <v>15</v>
      </c>
    </row>
    <row r="76" spans="1:4" x14ac:dyDescent="0.5">
      <c r="A76" t="s">
        <v>62</v>
      </c>
      <c r="B76" t="s">
        <v>82</v>
      </c>
      <c r="C76">
        <f>0.15*C68</f>
        <v>0.6193749999999999</v>
      </c>
      <c r="D76" t="s">
        <v>14</v>
      </c>
    </row>
    <row r="77" spans="1:4" x14ac:dyDescent="0.5">
      <c r="A77" t="s">
        <v>63</v>
      </c>
      <c r="B77" t="s">
        <v>75</v>
      </c>
      <c r="C77">
        <f>0.15*C69</f>
        <v>0.30349999999999999</v>
      </c>
      <c r="D77" t="s">
        <v>14</v>
      </c>
    </row>
    <row r="78" spans="1:4" x14ac:dyDescent="0.5">
      <c r="A78" t="s">
        <v>41</v>
      </c>
      <c r="B78" t="s">
        <v>83</v>
      </c>
      <c r="C78">
        <f>152.9/12</f>
        <v>12.741666666666667</v>
      </c>
      <c r="D78" t="s">
        <v>14</v>
      </c>
    </row>
    <row r="79" spans="1:4" x14ac:dyDescent="0.5">
      <c r="A79" t="s">
        <v>84</v>
      </c>
      <c r="B79" s="7" t="s">
        <v>89</v>
      </c>
      <c r="C79">
        <v>9.3800000000000008</v>
      </c>
      <c r="D79" t="s">
        <v>86</v>
      </c>
    </row>
    <row r="80" spans="1:4" x14ac:dyDescent="0.5">
      <c r="A80" t="s">
        <v>85</v>
      </c>
      <c r="B80" s="7" t="s">
        <v>89</v>
      </c>
      <c r="C80">
        <v>9.3800000000000008</v>
      </c>
      <c r="D80" t="s">
        <v>86</v>
      </c>
    </row>
    <row r="81" spans="1:4" x14ac:dyDescent="0.5">
      <c r="A81" t="s">
        <v>99</v>
      </c>
      <c r="B81" t="s">
        <v>100</v>
      </c>
      <c r="C81">
        <v>14.59404</v>
      </c>
      <c r="D81" t="s">
        <v>14</v>
      </c>
    </row>
    <row r="82" spans="1:4" x14ac:dyDescent="0.5">
      <c r="A82" t="s">
        <v>91</v>
      </c>
      <c r="B82" t="s">
        <v>90</v>
      </c>
      <c r="C82">
        <f>31.5/12</f>
        <v>2.625</v>
      </c>
      <c r="D82" t="s">
        <v>14</v>
      </c>
    </row>
    <row r="83" spans="1:4" x14ac:dyDescent="0.5">
      <c r="A83" t="s">
        <v>102</v>
      </c>
      <c r="B83" t="s">
        <v>101</v>
      </c>
      <c r="C83">
        <v>0</v>
      </c>
      <c r="D83" t="s">
        <v>52</v>
      </c>
    </row>
    <row r="84" spans="1:4" x14ac:dyDescent="0.5">
      <c r="A84" t="s">
        <v>103</v>
      </c>
      <c r="B84" t="s">
        <v>107</v>
      </c>
      <c r="C84">
        <v>0</v>
      </c>
    </row>
    <row r="87" spans="1:4" ht="14.7" thickBot="1" x14ac:dyDescent="0.55000000000000004"/>
    <row r="88" spans="1:4" ht="14.7" thickBot="1" x14ac:dyDescent="0.55000000000000004">
      <c r="A88" s="8" t="s">
        <v>104</v>
      </c>
      <c r="B88" s="9"/>
      <c r="C88" s="9"/>
      <c r="D88" s="10"/>
    </row>
    <row r="89" spans="1:4" ht="14.7" thickBot="1" x14ac:dyDescent="0.55000000000000004">
      <c r="A89" s="2" t="s">
        <v>5</v>
      </c>
      <c r="B89" s="3" t="s">
        <v>6</v>
      </c>
      <c r="C89" s="3" t="s">
        <v>29</v>
      </c>
      <c r="D89" s="4"/>
    </row>
    <row r="90" spans="1:4" x14ac:dyDescent="0.5">
      <c r="A90" t="s">
        <v>102</v>
      </c>
      <c r="B90" t="s">
        <v>101</v>
      </c>
      <c r="C90">
        <v>0</v>
      </c>
    </row>
  </sheetData>
  <mergeCells count="6">
    <mergeCell ref="A88:D88"/>
    <mergeCell ref="A2:D2"/>
    <mergeCell ref="A13:D13"/>
    <mergeCell ref="A29:D29"/>
    <mergeCell ref="A46:D46"/>
    <mergeCell ref="A66:D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2025-02-02T23:31:48Z</dcterms:modified>
</cp:coreProperties>
</file>