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5556561F-5DAB-4C8A-A761-400C3F49A45C}" xr6:coauthVersionLast="47" xr6:coauthVersionMax="47" xr10:uidLastSave="{00000000-0000-0000-0000-000000000000}"/>
  <bookViews>
    <workbookView xWindow="28680" yWindow="-120" windowWidth="29040" windowHeight="15840" firstSheet="2" activeTab="2" xr2:uid="{ECD4D7EE-2D5D-4083-A820-495883BB0745}"/>
  </bookViews>
  <sheets>
    <sheet name="10.0.1.5" sheetId="44" r:id="rId1"/>
    <sheet name="10.0.1.11" sheetId="51" r:id="rId2"/>
    <sheet name="10.0.1.12" sheetId="52" r:id="rId3"/>
    <sheet name="10.0.1.7" sheetId="46" r:id="rId4"/>
    <sheet name="10.0.1.9" sheetId="48" r:id="rId5"/>
    <sheet name="10.0.1.10" sheetId="49" r:id="rId6"/>
    <sheet name="10.0.1.8" sheetId="47" r:id="rId7"/>
    <sheet name="10.0.0" sheetId="37" r:id="rId8"/>
    <sheet name="10.0.1" sheetId="38" r:id="rId9"/>
    <sheet name="10.0.1.2" sheetId="41" r:id="rId10"/>
    <sheet name="10.0.1.3" sheetId="42" r:id="rId11"/>
    <sheet name="10.0.1.6" sheetId="45" r:id="rId12"/>
    <sheet name="10.0.1.4" sheetId="43" r:id="rId13"/>
    <sheet name="10.0.2" sheetId="39" r:id="rId14"/>
    <sheet name="10.0.3" sheetId="40" r:id="rId15"/>
    <sheet name="Sheet2" sheetId="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4" i="52" l="1"/>
  <c r="AD5" i="52"/>
  <c r="AD6" i="52"/>
  <c r="AD7" i="52"/>
  <c r="AD8" i="52"/>
  <c r="AD9" i="52"/>
  <c r="AD10" i="52"/>
  <c r="AD11" i="52"/>
  <c r="AD12" i="52"/>
  <c r="AD13" i="52"/>
  <c r="AD14" i="52"/>
  <c r="AD15" i="52"/>
  <c r="AD16" i="52"/>
  <c r="AD17" i="52"/>
  <c r="AD18" i="52"/>
  <c r="AD19" i="52"/>
  <c r="AD20" i="52"/>
  <c r="AD21" i="52"/>
  <c r="AD22" i="52"/>
  <c r="AD23" i="52"/>
  <c r="AD24" i="52"/>
  <c r="AD25" i="52"/>
  <c r="AD26" i="52"/>
  <c r="AD27" i="52"/>
  <c r="AD28" i="52"/>
  <c r="AD3" i="52"/>
  <c r="AD31" i="52" l="1"/>
  <c r="AC31" i="52" l="1"/>
  <c r="Y31" i="52"/>
  <c r="AA28" i="52"/>
  <c r="Z28" i="52"/>
  <c r="AA27" i="52"/>
  <c r="Z27" i="52"/>
  <c r="W26" i="52"/>
  <c r="AA25" i="52"/>
  <c r="Z25" i="52"/>
  <c r="W25" i="52"/>
  <c r="AA24" i="52"/>
  <c r="Z24" i="52"/>
  <c r="W24" i="52"/>
  <c r="AA23" i="52"/>
  <c r="Z23" i="52"/>
  <c r="W23" i="52"/>
  <c r="AA22" i="52"/>
  <c r="Z22" i="52"/>
  <c r="AA21" i="52"/>
  <c r="Z21" i="52"/>
  <c r="AA20" i="52"/>
  <c r="Z20" i="52"/>
  <c r="AA19" i="52"/>
  <c r="Z19" i="52"/>
  <c r="AA18" i="52"/>
  <c r="Z18" i="52"/>
  <c r="AA17" i="52"/>
  <c r="Z17" i="52"/>
  <c r="AA16" i="52"/>
  <c r="AB16" i="52" s="1"/>
  <c r="Z16" i="52"/>
  <c r="AA15" i="52"/>
  <c r="Z15" i="52"/>
  <c r="W15" i="52"/>
  <c r="AA14" i="52"/>
  <c r="AB14" i="52" s="1"/>
  <c r="Z14" i="52"/>
  <c r="AA13" i="52"/>
  <c r="Z13" i="52"/>
  <c r="AA12" i="52"/>
  <c r="Z12" i="52"/>
  <c r="AA11" i="52"/>
  <c r="Z11" i="52"/>
  <c r="AB11" i="52" s="1"/>
  <c r="W11" i="52"/>
  <c r="AA10" i="52"/>
  <c r="Z10" i="52"/>
  <c r="W10" i="52"/>
  <c r="AA9" i="52"/>
  <c r="Z9" i="52"/>
  <c r="W9" i="52"/>
  <c r="AA8" i="52"/>
  <c r="Z8" i="52"/>
  <c r="P8" i="52"/>
  <c r="H8" i="52"/>
  <c r="AA7" i="52"/>
  <c r="Z7" i="52"/>
  <c r="O7" i="52"/>
  <c r="N7" i="52"/>
  <c r="M7" i="52"/>
  <c r="H7" i="52"/>
  <c r="G7" i="52"/>
  <c r="F7" i="52"/>
  <c r="E7" i="52"/>
  <c r="AA6" i="52"/>
  <c r="Z6" i="52"/>
  <c r="R6" i="52"/>
  <c r="O6" i="52" a="1"/>
  <c r="O6" i="52" s="1"/>
  <c r="N6" i="52" a="1"/>
  <c r="N6" i="52" s="1"/>
  <c r="M6" i="52" a="1"/>
  <c r="M6" i="52" s="1"/>
  <c r="G6" i="52" a="1"/>
  <c r="G6" i="52" s="1"/>
  <c r="F6" i="52" a="1"/>
  <c r="F6" i="52" s="1"/>
  <c r="E6" i="52"/>
  <c r="E6" i="52" a="1"/>
  <c r="AA5" i="52"/>
  <c r="Z5" i="52"/>
  <c r="O5" i="52" a="1"/>
  <c r="O5" i="52" s="1"/>
  <c r="N5" i="52" a="1"/>
  <c r="N5" i="52" s="1"/>
  <c r="M5" i="52" a="1"/>
  <c r="M5" i="52" s="1"/>
  <c r="G5" i="52" a="1"/>
  <c r="G5" i="52" s="1"/>
  <c r="F5" i="52" a="1"/>
  <c r="F5" i="52" s="1"/>
  <c r="E5" i="52" a="1"/>
  <c r="E5" i="52" s="1"/>
  <c r="AA4" i="52"/>
  <c r="Z4" i="52"/>
  <c r="W4" i="52"/>
  <c r="P4" i="52"/>
  <c r="H4" i="52"/>
  <c r="AA3" i="52"/>
  <c r="Z3" i="52"/>
  <c r="W3" i="52"/>
  <c r="H1" i="52" s="1" a="1"/>
  <c r="H1" i="52" s="1"/>
  <c r="AC31" i="51"/>
  <c r="Y31" i="51"/>
  <c r="AA28" i="51"/>
  <c r="Z28" i="51"/>
  <c r="AA27" i="51"/>
  <c r="Z27" i="51"/>
  <c r="W26" i="51"/>
  <c r="AA25" i="51"/>
  <c r="Z25" i="51"/>
  <c r="W25" i="51"/>
  <c r="AA24" i="51"/>
  <c r="Z24" i="51"/>
  <c r="W24" i="51"/>
  <c r="AA23" i="51"/>
  <c r="Z23" i="51"/>
  <c r="W23" i="51"/>
  <c r="AA22" i="51"/>
  <c r="Z22" i="51"/>
  <c r="AA21" i="51"/>
  <c r="Z21" i="51"/>
  <c r="AA20" i="51"/>
  <c r="AB20" i="51" s="1"/>
  <c r="Z20" i="51"/>
  <c r="AA19" i="51"/>
  <c r="Z19" i="51"/>
  <c r="AA18" i="51"/>
  <c r="Z18" i="51"/>
  <c r="AB18" i="51" s="1"/>
  <c r="AA17" i="51"/>
  <c r="Z17" i="51"/>
  <c r="AA16" i="51"/>
  <c r="Z16" i="51"/>
  <c r="AA15" i="51"/>
  <c r="Z15" i="51"/>
  <c r="W15" i="51"/>
  <c r="AA14" i="51"/>
  <c r="Z14" i="51"/>
  <c r="AA13" i="51"/>
  <c r="Z13" i="51"/>
  <c r="AA12" i="51"/>
  <c r="Z12" i="51"/>
  <c r="AA11" i="51"/>
  <c r="Z11" i="51"/>
  <c r="W11" i="51"/>
  <c r="AA10" i="51"/>
  <c r="Z10" i="51"/>
  <c r="W10" i="51"/>
  <c r="AA9" i="51"/>
  <c r="Z9" i="51"/>
  <c r="W9" i="51"/>
  <c r="AA8" i="51"/>
  <c r="Z8" i="51"/>
  <c r="P8" i="51"/>
  <c r="H8" i="51"/>
  <c r="AA7" i="51"/>
  <c r="Z7" i="51"/>
  <c r="O7" i="51"/>
  <c r="N7" i="51"/>
  <c r="M7" i="51"/>
  <c r="G7" i="51"/>
  <c r="F7" i="51"/>
  <c r="E7" i="51"/>
  <c r="H7" i="51" s="1"/>
  <c r="AA6" i="51"/>
  <c r="Z6" i="51"/>
  <c r="R6" i="51"/>
  <c r="O6" i="51" a="1"/>
  <c r="O6" i="51" s="1"/>
  <c r="N6" i="51" a="1"/>
  <c r="N6" i="51" s="1"/>
  <c r="M6" i="51" a="1"/>
  <c r="M6" i="51" s="1"/>
  <c r="G6" i="51" a="1"/>
  <c r="G6" i="51" s="1"/>
  <c r="F6" i="51" a="1"/>
  <c r="F6" i="51" s="1"/>
  <c r="E6" i="51" a="1"/>
  <c r="E6" i="51" s="1"/>
  <c r="AA5" i="51"/>
  <c r="Z5" i="51"/>
  <c r="O5" i="51" a="1"/>
  <c r="O5" i="51" s="1"/>
  <c r="N5" i="51" a="1"/>
  <c r="N5" i="51" s="1"/>
  <c r="M5" i="51" a="1"/>
  <c r="M5" i="51" s="1"/>
  <c r="G5" i="51" a="1"/>
  <c r="G5" i="51" s="1"/>
  <c r="F5" i="51" a="1"/>
  <c r="F5" i="51" s="1"/>
  <c r="E5" i="51" a="1"/>
  <c r="E5" i="51" s="1"/>
  <c r="AA4" i="51"/>
  <c r="Z4" i="51"/>
  <c r="W4" i="51"/>
  <c r="P4" i="51"/>
  <c r="H4" i="51"/>
  <c r="AA3" i="51"/>
  <c r="Z3" i="51"/>
  <c r="W3" i="51"/>
  <c r="H1" i="51" s="1" a="1"/>
  <c r="H1" i="51" s="1"/>
  <c r="AC31" i="49"/>
  <c r="Y31" i="49"/>
  <c r="AA28" i="49"/>
  <c r="Z28" i="49"/>
  <c r="AA27" i="49"/>
  <c r="Z27" i="49"/>
  <c r="W26" i="49"/>
  <c r="AA25" i="49"/>
  <c r="Z25" i="49"/>
  <c r="W25" i="49"/>
  <c r="AA24" i="49"/>
  <c r="Z24" i="49"/>
  <c r="W24" i="49"/>
  <c r="AA23" i="49"/>
  <c r="Z23" i="49"/>
  <c r="W23" i="49"/>
  <c r="AA22" i="49"/>
  <c r="Z22" i="49"/>
  <c r="AA21" i="49"/>
  <c r="Z21" i="49"/>
  <c r="AA20" i="49"/>
  <c r="Z20" i="49"/>
  <c r="AA19" i="49"/>
  <c r="Z19" i="49"/>
  <c r="AA18" i="49"/>
  <c r="Z18" i="49"/>
  <c r="AB18" i="49" s="1"/>
  <c r="AA17" i="49"/>
  <c r="Z17" i="49"/>
  <c r="AA16" i="49"/>
  <c r="Z16" i="49"/>
  <c r="AA15" i="49"/>
  <c r="Z15" i="49"/>
  <c r="W15" i="49"/>
  <c r="AA14" i="49"/>
  <c r="Z14" i="49"/>
  <c r="AA13" i="49"/>
  <c r="Z13" i="49"/>
  <c r="AA12" i="49"/>
  <c r="Z12" i="49"/>
  <c r="AA11" i="49"/>
  <c r="Z11" i="49"/>
  <c r="AB11" i="49" s="1"/>
  <c r="W11" i="49"/>
  <c r="AA10" i="49"/>
  <c r="Z10" i="49"/>
  <c r="W10" i="49"/>
  <c r="AA9" i="49"/>
  <c r="Z9" i="49"/>
  <c r="W9" i="49"/>
  <c r="AA8" i="49"/>
  <c r="Z8" i="49"/>
  <c r="AB8" i="49" s="1"/>
  <c r="P8" i="49"/>
  <c r="H8" i="49"/>
  <c r="AA7" i="49"/>
  <c r="Z7" i="49"/>
  <c r="O7" i="49"/>
  <c r="N7" i="49"/>
  <c r="M7" i="49"/>
  <c r="G7" i="49"/>
  <c r="F7" i="49"/>
  <c r="E7" i="49"/>
  <c r="AA6" i="49"/>
  <c r="Z6" i="49"/>
  <c r="R6" i="49"/>
  <c r="O6" i="49" a="1"/>
  <c r="O6" i="49" s="1"/>
  <c r="N6" i="49" a="1"/>
  <c r="N6" i="49" s="1"/>
  <c r="M6" i="49" a="1"/>
  <c r="M6" i="49" s="1"/>
  <c r="G6" i="49" a="1"/>
  <c r="G6" i="49" s="1"/>
  <c r="F6" i="49" a="1"/>
  <c r="F6" i="49" s="1"/>
  <c r="E6" i="49" a="1"/>
  <c r="E6" i="49" s="1"/>
  <c r="AA5" i="49"/>
  <c r="Z5" i="49"/>
  <c r="O5" i="49" a="1"/>
  <c r="O5" i="49" s="1"/>
  <c r="N5" i="49" a="1"/>
  <c r="N5" i="49" s="1"/>
  <c r="M5" i="49" a="1"/>
  <c r="M5" i="49" s="1"/>
  <c r="G5" i="49" a="1"/>
  <c r="G5" i="49" s="1"/>
  <c r="F5" i="49" a="1"/>
  <c r="F5" i="49" s="1"/>
  <c r="E5" i="49" a="1"/>
  <c r="E5" i="49" s="1"/>
  <c r="AA4" i="49"/>
  <c r="Z4" i="49"/>
  <c r="W4" i="49"/>
  <c r="P4" i="49"/>
  <c r="H4" i="49"/>
  <c r="AA3" i="49"/>
  <c r="Z3" i="49"/>
  <c r="W3" i="49"/>
  <c r="AC31" i="48"/>
  <c r="Y31" i="48"/>
  <c r="AA28" i="48"/>
  <c r="Z28" i="48"/>
  <c r="AA27" i="48"/>
  <c r="Z27" i="48"/>
  <c r="W26" i="48"/>
  <c r="AA25" i="48"/>
  <c r="Z25" i="48"/>
  <c r="W25" i="48"/>
  <c r="AA24" i="48"/>
  <c r="Z24" i="48"/>
  <c r="W24" i="48"/>
  <c r="AA23" i="48"/>
  <c r="Z23" i="48"/>
  <c r="W23" i="48"/>
  <c r="AA22" i="48"/>
  <c r="Z22" i="48"/>
  <c r="AA21" i="48"/>
  <c r="Z21" i="48"/>
  <c r="AA20" i="48"/>
  <c r="Z20" i="48"/>
  <c r="AA19" i="48"/>
  <c r="AB19" i="48" s="1"/>
  <c r="Z19" i="48"/>
  <c r="AA18" i="48"/>
  <c r="Z18" i="48"/>
  <c r="AA17" i="48"/>
  <c r="Z17" i="48"/>
  <c r="AA16" i="48"/>
  <c r="Z16" i="48"/>
  <c r="AA15" i="48"/>
  <c r="AB15" i="48" s="1"/>
  <c r="Z15" i="48"/>
  <c r="W15" i="48"/>
  <c r="AA14" i="48"/>
  <c r="AB14" i="48" s="1"/>
  <c r="Z14" i="48"/>
  <c r="AA13" i="48"/>
  <c r="Z13" i="48"/>
  <c r="AA12" i="48"/>
  <c r="Z12" i="48"/>
  <c r="AA11" i="48"/>
  <c r="Z11" i="48"/>
  <c r="W11" i="48"/>
  <c r="AA10" i="48"/>
  <c r="Z10" i="48"/>
  <c r="W10" i="48"/>
  <c r="AA9" i="48"/>
  <c r="Z9" i="48"/>
  <c r="W9" i="48"/>
  <c r="AA8" i="48"/>
  <c r="Z8" i="48"/>
  <c r="P8" i="48"/>
  <c r="H8" i="48"/>
  <c r="AA7" i="48"/>
  <c r="Z7" i="48"/>
  <c r="O7" i="48"/>
  <c r="N7" i="48"/>
  <c r="M7" i="48"/>
  <c r="H7" i="48"/>
  <c r="G7" i="48"/>
  <c r="F7" i="48"/>
  <c r="E7" i="48"/>
  <c r="AA6" i="48"/>
  <c r="AB6" i="48" s="1"/>
  <c r="Z6" i="48"/>
  <c r="R6" i="48"/>
  <c r="O6" i="48" a="1"/>
  <c r="O6" i="48" s="1"/>
  <c r="N6" i="48" a="1"/>
  <c r="N6" i="48" s="1"/>
  <c r="M6" i="48" a="1"/>
  <c r="M6" i="48" s="1"/>
  <c r="G6" i="48" a="1"/>
  <c r="G6" i="48" s="1"/>
  <c r="F6" i="48" a="1"/>
  <c r="F6" i="48" s="1"/>
  <c r="E6" i="48" a="1"/>
  <c r="E6" i="48" s="1"/>
  <c r="H6" i="48" s="1"/>
  <c r="AA5" i="48"/>
  <c r="Z5" i="48"/>
  <c r="O5" i="48" a="1"/>
  <c r="O5" i="48" s="1"/>
  <c r="N5" i="48" a="1"/>
  <c r="N5" i="48" s="1"/>
  <c r="M5" i="48" a="1"/>
  <c r="M5" i="48" s="1"/>
  <c r="G5" i="48" a="1"/>
  <c r="G5" i="48" s="1"/>
  <c r="F5" i="48" a="1"/>
  <c r="F5" i="48" s="1"/>
  <c r="E5" i="48" a="1"/>
  <c r="E5" i="48" s="1"/>
  <c r="AA4" i="48"/>
  <c r="Z4" i="48"/>
  <c r="W4" i="48"/>
  <c r="P4" i="48"/>
  <c r="H4" i="48"/>
  <c r="AA3" i="48"/>
  <c r="Z3" i="48"/>
  <c r="W3" i="48"/>
  <c r="H1" i="48" s="1" a="1"/>
  <c r="H1" i="48" s="1"/>
  <c r="AC31" i="47"/>
  <c r="Y31" i="47"/>
  <c r="AA28" i="47"/>
  <c r="Z28" i="47"/>
  <c r="AA27" i="47"/>
  <c r="Z27" i="47"/>
  <c r="W26" i="47"/>
  <c r="AA25" i="47"/>
  <c r="Z25" i="47"/>
  <c r="W25" i="47"/>
  <c r="AA24" i="47"/>
  <c r="Z24" i="47"/>
  <c r="W24" i="47"/>
  <c r="AA23" i="47"/>
  <c r="Z23" i="47"/>
  <c r="W23" i="47"/>
  <c r="AA22" i="47"/>
  <c r="Z22" i="47"/>
  <c r="AA21" i="47"/>
  <c r="Z21" i="47"/>
  <c r="AB21" i="47" s="1"/>
  <c r="AA20" i="47"/>
  <c r="AB20" i="47" s="1"/>
  <c r="Z20" i="47"/>
  <c r="AA19" i="47"/>
  <c r="AB19" i="47" s="1"/>
  <c r="Z19" i="47"/>
  <c r="AA18" i="47"/>
  <c r="Z18" i="47"/>
  <c r="AA17" i="47"/>
  <c r="Z17" i="47"/>
  <c r="AA16" i="47"/>
  <c r="AB16" i="47" s="1"/>
  <c r="Z16" i="47"/>
  <c r="AA15" i="47"/>
  <c r="AB15" i="47" s="1"/>
  <c r="Z15" i="47"/>
  <c r="W15" i="47"/>
  <c r="AA14" i="47"/>
  <c r="AB14" i="47" s="1"/>
  <c r="Z14" i="47"/>
  <c r="AA13" i="47"/>
  <c r="Z13" i="47"/>
  <c r="AA12" i="47"/>
  <c r="AB12" i="47" s="1"/>
  <c r="Z12" i="47"/>
  <c r="AA11" i="47"/>
  <c r="Z11" i="47"/>
  <c r="W11" i="47"/>
  <c r="AA10" i="47"/>
  <c r="Z10" i="47"/>
  <c r="W10" i="47"/>
  <c r="AA9" i="47"/>
  <c r="Z9" i="47"/>
  <c r="W9" i="47"/>
  <c r="AA8" i="47"/>
  <c r="Z8" i="47"/>
  <c r="P8" i="47"/>
  <c r="H8" i="47"/>
  <c r="AA7" i="47"/>
  <c r="Z7" i="47"/>
  <c r="O7" i="47"/>
  <c r="N7" i="47"/>
  <c r="M7" i="47"/>
  <c r="P7" i="47" s="1"/>
  <c r="H7" i="47"/>
  <c r="G7" i="47"/>
  <c r="F7" i="47"/>
  <c r="E7" i="47"/>
  <c r="AA6" i="47"/>
  <c r="AB6" i="47" s="1"/>
  <c r="Z6" i="47"/>
  <c r="R6" i="47"/>
  <c r="O6" i="47" a="1"/>
  <c r="O6" i="47" s="1"/>
  <c r="O9" i="47" s="1"/>
  <c r="N6" i="47" a="1"/>
  <c r="N6" i="47" s="1"/>
  <c r="M6" i="47" a="1"/>
  <c r="M6" i="47" s="1"/>
  <c r="G6" i="47" a="1"/>
  <c r="G6" i="47" s="1"/>
  <c r="F6" i="47" a="1"/>
  <c r="F6" i="47" s="1"/>
  <c r="E6" i="47" a="1"/>
  <c r="E6" i="47" s="1"/>
  <c r="AA5" i="47"/>
  <c r="Z5" i="47"/>
  <c r="O5" i="47" a="1"/>
  <c r="O5" i="47" s="1"/>
  <c r="N5" i="47" a="1"/>
  <c r="N5" i="47" s="1"/>
  <c r="M5" i="47" a="1"/>
  <c r="M5" i="47" s="1"/>
  <c r="G5" i="47" a="1"/>
  <c r="G5" i="47" s="1"/>
  <c r="F5" i="47" a="1"/>
  <c r="F5" i="47" s="1"/>
  <c r="E5" i="47" a="1"/>
  <c r="E5" i="47" s="1"/>
  <c r="AA4" i="47"/>
  <c r="Z4" i="47"/>
  <c r="W4" i="47"/>
  <c r="P4" i="47"/>
  <c r="H4" i="47"/>
  <c r="AA3" i="47"/>
  <c r="Z3" i="47"/>
  <c r="W3" i="47"/>
  <c r="H1" i="47" s="1" a="1"/>
  <c r="H1" i="47" s="1"/>
  <c r="AC31" i="46"/>
  <c r="Y31" i="46"/>
  <c r="AA28" i="46"/>
  <c r="Z28" i="46"/>
  <c r="AA27" i="46"/>
  <c r="AB27" i="46" s="1"/>
  <c r="Z27" i="46"/>
  <c r="W26" i="46"/>
  <c r="AA25" i="46"/>
  <c r="Z25" i="46"/>
  <c r="W25" i="46"/>
  <c r="AA24" i="46"/>
  <c r="Z24" i="46"/>
  <c r="W24" i="46"/>
  <c r="AA23" i="46"/>
  <c r="AB23" i="46" s="1"/>
  <c r="Z23" i="46"/>
  <c r="W23" i="46"/>
  <c r="AA22" i="46"/>
  <c r="Z22" i="46"/>
  <c r="AA21" i="46"/>
  <c r="Z21" i="46"/>
  <c r="AA20" i="46"/>
  <c r="Z20" i="46"/>
  <c r="AA19" i="46"/>
  <c r="AB19" i="46" s="1"/>
  <c r="Z19" i="46"/>
  <c r="AA18" i="46"/>
  <c r="Z18" i="46"/>
  <c r="AA17" i="46"/>
  <c r="Z17" i="46"/>
  <c r="AA16" i="46"/>
  <c r="Z16" i="46"/>
  <c r="AA15" i="46"/>
  <c r="AB15" i="46" s="1"/>
  <c r="Z15" i="46"/>
  <c r="W15" i="46"/>
  <c r="AA14" i="46"/>
  <c r="AB14" i="46" s="1"/>
  <c r="Z14" i="46"/>
  <c r="AA13" i="46"/>
  <c r="Z13" i="46"/>
  <c r="AA12" i="46"/>
  <c r="AB12" i="46" s="1"/>
  <c r="Z12" i="46"/>
  <c r="AA11" i="46"/>
  <c r="Z11" i="46"/>
  <c r="W11" i="46"/>
  <c r="AA10" i="46"/>
  <c r="Z10" i="46"/>
  <c r="W10" i="46"/>
  <c r="AB9" i="46"/>
  <c r="AA9" i="46"/>
  <c r="Z9" i="46"/>
  <c r="W9" i="46"/>
  <c r="AA8" i="46"/>
  <c r="Z8" i="46"/>
  <c r="P8" i="46"/>
  <c r="H8" i="46"/>
  <c r="AA7" i="46"/>
  <c r="Z7" i="46"/>
  <c r="O7" i="46"/>
  <c r="N7" i="46"/>
  <c r="M7" i="46"/>
  <c r="P7" i="46" s="1"/>
  <c r="G7" i="46"/>
  <c r="F7" i="46"/>
  <c r="H7" i="46" s="1"/>
  <c r="E7" i="46"/>
  <c r="AB6" i="46"/>
  <c r="AA6" i="46"/>
  <c r="Z6" i="46"/>
  <c r="R6" i="46"/>
  <c r="O6" i="46" a="1"/>
  <c r="O6" i="46" s="1"/>
  <c r="N6" i="46" a="1"/>
  <c r="N6" i="46" s="1"/>
  <c r="M6" i="46" a="1"/>
  <c r="M6" i="46" s="1"/>
  <c r="G6" i="46" a="1"/>
  <c r="G6" i="46" s="1"/>
  <c r="F6" i="46" a="1"/>
  <c r="F6" i="46" s="1"/>
  <c r="E6" i="46" a="1"/>
  <c r="E6" i="46" s="1"/>
  <c r="H6" i="46" s="1"/>
  <c r="AA5" i="46"/>
  <c r="Z5" i="46"/>
  <c r="O5" i="46" a="1"/>
  <c r="O5" i="46" s="1"/>
  <c r="N5" i="46" a="1"/>
  <c r="N5" i="46" s="1"/>
  <c r="M5" i="46" a="1"/>
  <c r="M5" i="46" s="1"/>
  <c r="G5" i="46" a="1"/>
  <c r="G5" i="46" s="1"/>
  <c r="F5" i="46" a="1"/>
  <c r="F5" i="46" s="1"/>
  <c r="E5" i="46" a="1"/>
  <c r="E5" i="46" s="1"/>
  <c r="H5" i="46" s="1"/>
  <c r="AA4" i="46"/>
  <c r="Z4" i="46"/>
  <c r="W4" i="46"/>
  <c r="P4" i="46"/>
  <c r="H4" i="46"/>
  <c r="AA3" i="46"/>
  <c r="Z3" i="46"/>
  <c r="AB3" i="46" s="1"/>
  <c r="W3" i="46"/>
  <c r="H1" i="46" s="1" a="1"/>
  <c r="H1" i="46" s="1"/>
  <c r="H6" i="51" l="1"/>
  <c r="AB16" i="51"/>
  <c r="AB6" i="51"/>
  <c r="AB12" i="51"/>
  <c r="AB19" i="51"/>
  <c r="AB14" i="51"/>
  <c r="AB15" i="51"/>
  <c r="O9" i="51"/>
  <c r="AB18" i="52"/>
  <c r="AB8" i="52"/>
  <c r="P7" i="52"/>
  <c r="AB9" i="52"/>
  <c r="AB23" i="52"/>
  <c r="AB5" i="52"/>
  <c r="AB13" i="52"/>
  <c r="AB21" i="52"/>
  <c r="AB12" i="52"/>
  <c r="O9" i="52"/>
  <c r="AB24" i="52"/>
  <c r="AB20" i="52"/>
  <c r="AB4" i="52"/>
  <c r="AB25" i="52"/>
  <c r="AB10" i="52"/>
  <c r="AB15" i="52"/>
  <c r="AB7" i="52"/>
  <c r="AB22" i="52"/>
  <c r="AB27" i="52"/>
  <c r="AB6" i="52"/>
  <c r="AB17" i="52"/>
  <c r="AB28" i="52"/>
  <c r="AB3" i="52"/>
  <c r="N9" i="52"/>
  <c r="P5" i="52"/>
  <c r="AB19" i="52"/>
  <c r="H6" i="52"/>
  <c r="H5" i="52"/>
  <c r="M9" i="52"/>
  <c r="P6" i="52"/>
  <c r="N9" i="51"/>
  <c r="AB21" i="51"/>
  <c r="AB9" i="51"/>
  <c r="P7" i="51"/>
  <c r="AB4" i="51"/>
  <c r="AB11" i="51"/>
  <c r="AB5" i="51"/>
  <c r="AB24" i="51"/>
  <c r="AB10" i="51"/>
  <c r="AB25" i="51"/>
  <c r="AB7" i="51"/>
  <c r="P5" i="51"/>
  <c r="AB22" i="51"/>
  <c r="AB27" i="51"/>
  <c r="AB8" i="51"/>
  <c r="AB17" i="51"/>
  <c r="AB28" i="51"/>
  <c r="AB23" i="51"/>
  <c r="AB3" i="51"/>
  <c r="AB13" i="51"/>
  <c r="M9" i="51"/>
  <c r="P6" i="51"/>
  <c r="H5" i="51"/>
  <c r="AB4" i="49"/>
  <c r="H1" i="49" a="1"/>
  <c r="H1" i="49" s="1"/>
  <c r="AB14" i="49"/>
  <c r="AB25" i="49"/>
  <c r="AB9" i="49"/>
  <c r="AB23" i="49"/>
  <c r="AB13" i="49"/>
  <c r="AB20" i="49"/>
  <c r="AB5" i="49"/>
  <c r="P7" i="49"/>
  <c r="AB10" i="49"/>
  <c r="AB15" i="49"/>
  <c r="AB21" i="49"/>
  <c r="AB7" i="49"/>
  <c r="AB16" i="49"/>
  <c r="AB22" i="49"/>
  <c r="AB27" i="49"/>
  <c r="AB17" i="49"/>
  <c r="AB28" i="49"/>
  <c r="AB12" i="49"/>
  <c r="AB19" i="49"/>
  <c r="AB24" i="49"/>
  <c r="AB3" i="49"/>
  <c r="AB6" i="49"/>
  <c r="H5" i="49"/>
  <c r="H7" i="49"/>
  <c r="H6" i="49"/>
  <c r="M9" i="49"/>
  <c r="P6" i="49"/>
  <c r="N9" i="49"/>
  <c r="O9" i="49"/>
  <c r="P5" i="49"/>
  <c r="AB21" i="48"/>
  <c r="AB5" i="48"/>
  <c r="AB7" i="48"/>
  <c r="AB18" i="48"/>
  <c r="AB3" i="48"/>
  <c r="AB9" i="48"/>
  <c r="AB24" i="48"/>
  <c r="P7" i="48"/>
  <c r="AB20" i="48"/>
  <c r="AB4" i="48"/>
  <c r="AB10" i="48"/>
  <c r="O9" i="48"/>
  <c r="AB11" i="48"/>
  <c r="AB16" i="48"/>
  <c r="AB22" i="48"/>
  <c r="AB27" i="48"/>
  <c r="AB25" i="48"/>
  <c r="AB12" i="48"/>
  <c r="AB17" i="48"/>
  <c r="AB28" i="48"/>
  <c r="AB23" i="48"/>
  <c r="AB13" i="48"/>
  <c r="AB8" i="48"/>
  <c r="M9" i="48"/>
  <c r="P6" i="48"/>
  <c r="H5" i="48"/>
  <c r="N9" i="48"/>
  <c r="P5" i="48"/>
  <c r="AB9" i="47"/>
  <c r="AB4" i="47"/>
  <c r="AB18" i="47"/>
  <c r="AB25" i="47"/>
  <c r="AB24" i="47"/>
  <c r="AB10" i="47"/>
  <c r="AB11" i="47"/>
  <c r="AB7" i="47"/>
  <c r="AB22" i="47"/>
  <c r="AB27" i="47"/>
  <c r="AB3" i="47"/>
  <c r="AB8" i="47"/>
  <c r="AB17" i="47"/>
  <c r="AB28" i="47"/>
  <c r="AB5" i="47"/>
  <c r="AB23" i="47"/>
  <c r="AB13" i="47"/>
  <c r="H6" i="47"/>
  <c r="M9" i="47"/>
  <c r="P6" i="47"/>
  <c r="H5" i="47"/>
  <c r="N9" i="47"/>
  <c r="P5" i="47"/>
  <c r="AB10" i="46"/>
  <c r="AB4" i="46"/>
  <c r="AB20" i="46"/>
  <c r="AB7" i="46"/>
  <c r="AB21" i="46"/>
  <c r="AB25" i="46"/>
  <c r="AB11" i="46"/>
  <c r="AB16" i="46"/>
  <c r="AB22" i="46"/>
  <c r="AB8" i="46"/>
  <c r="AB17" i="46"/>
  <c r="AB5" i="46"/>
  <c r="AB13" i="46"/>
  <c r="AB18" i="46"/>
  <c r="AB28" i="46"/>
  <c r="AB24" i="46"/>
  <c r="M9" i="46"/>
  <c r="P6" i="46"/>
  <c r="P9" i="46" s="1"/>
  <c r="N9" i="46"/>
  <c r="O9" i="46"/>
  <c r="P5" i="46"/>
  <c r="P9" i="52" l="1"/>
  <c r="P11" i="52"/>
  <c r="P12" i="52"/>
  <c r="R8" i="52" a="1"/>
  <c r="R8" i="52" s="1"/>
  <c r="R2" i="52" a="1"/>
  <c r="R2" i="52" s="1"/>
  <c r="P9" i="51"/>
  <c r="P11" i="51"/>
  <c r="R2" i="51" a="1"/>
  <c r="R2" i="51" s="1"/>
  <c r="P12" i="51"/>
  <c r="R8" i="51" a="1"/>
  <c r="R8" i="51" s="1"/>
  <c r="R2" i="49" a="1"/>
  <c r="R2" i="49" s="1"/>
  <c r="P9" i="49"/>
  <c r="P11" i="49"/>
  <c r="P12" i="49"/>
  <c r="R8" i="49" a="1"/>
  <c r="R8" i="49" s="1"/>
  <c r="R8" i="48" a="1"/>
  <c r="R8" i="48" s="1"/>
  <c r="P9" i="48"/>
  <c r="R2" i="48" a="1"/>
  <c r="R2" i="48" s="1"/>
  <c r="P11" i="48"/>
  <c r="P12" i="48"/>
  <c r="P9" i="47"/>
  <c r="P11" i="47"/>
  <c r="P12" i="47"/>
  <c r="R2" i="47" a="1"/>
  <c r="R2" i="47" s="1"/>
  <c r="R8" i="47" a="1"/>
  <c r="R8" i="47" s="1"/>
  <c r="R8" i="46" a="1"/>
  <c r="R8" i="46" s="1"/>
  <c r="P11" i="46"/>
  <c r="P12" i="46"/>
  <c r="R2" i="46" a="1"/>
  <c r="R2" i="46" s="1"/>
  <c r="AC31" i="44" l="1"/>
  <c r="Y31" i="45" l="1"/>
  <c r="AA28" i="45"/>
  <c r="Z28" i="45"/>
  <c r="AA27" i="45"/>
  <c r="Z27" i="45"/>
  <c r="W26" i="45"/>
  <c r="AA25" i="45"/>
  <c r="Z25" i="45"/>
  <c r="W25" i="45"/>
  <c r="AA24" i="45"/>
  <c r="Z24" i="45"/>
  <c r="W24" i="45"/>
  <c r="AA23" i="45"/>
  <c r="Z23" i="45"/>
  <c r="W23" i="45"/>
  <c r="AA22" i="45"/>
  <c r="Z22" i="45"/>
  <c r="AA21" i="45"/>
  <c r="Z21" i="45"/>
  <c r="AA20" i="45"/>
  <c r="Z20" i="45"/>
  <c r="AA19" i="45"/>
  <c r="Z19" i="45"/>
  <c r="AA18" i="45"/>
  <c r="Z18" i="45"/>
  <c r="AA17" i="45"/>
  <c r="Z17" i="45"/>
  <c r="AA16" i="45"/>
  <c r="Z16" i="45"/>
  <c r="AA15" i="45"/>
  <c r="Z15" i="45"/>
  <c r="W15" i="45"/>
  <c r="AA14" i="45"/>
  <c r="Z14" i="45"/>
  <c r="AA13" i="45"/>
  <c r="Z13" i="45"/>
  <c r="AA12" i="45"/>
  <c r="Z12" i="45"/>
  <c r="AA11" i="45"/>
  <c r="Z11" i="45"/>
  <c r="AB11" i="45" s="1"/>
  <c r="W11" i="45"/>
  <c r="AA10" i="45"/>
  <c r="Z10" i="45"/>
  <c r="W10" i="45"/>
  <c r="AA9" i="45"/>
  <c r="Z9" i="45"/>
  <c r="W9" i="45"/>
  <c r="AA8" i="45"/>
  <c r="Z8" i="45"/>
  <c r="P8" i="45"/>
  <c r="H8" i="45"/>
  <c r="AA7" i="45"/>
  <c r="Z7" i="45"/>
  <c r="O7" i="45"/>
  <c r="N7" i="45"/>
  <c r="M7" i="45"/>
  <c r="G7" i="45"/>
  <c r="F7" i="45"/>
  <c r="E7" i="45"/>
  <c r="AA6" i="45"/>
  <c r="Z6" i="45"/>
  <c r="R6" i="45"/>
  <c r="O6" i="45" a="1"/>
  <c r="O6" i="45" s="1"/>
  <c r="N6" i="45" a="1"/>
  <c r="N6" i="45" s="1"/>
  <c r="M6" i="45" a="1"/>
  <c r="M6" i="45" s="1"/>
  <c r="G6" i="45" a="1"/>
  <c r="G6" i="45" s="1"/>
  <c r="F6" i="45" a="1"/>
  <c r="F6" i="45" s="1"/>
  <c r="E6" i="45" a="1"/>
  <c r="E6" i="45" s="1"/>
  <c r="AA5" i="45"/>
  <c r="Z5" i="45"/>
  <c r="O5" i="45" a="1"/>
  <c r="O5" i="45" s="1"/>
  <c r="N5" i="45" a="1"/>
  <c r="N5" i="45" s="1"/>
  <c r="M5" i="45" a="1"/>
  <c r="M5" i="45" s="1"/>
  <c r="G5" i="45" a="1"/>
  <c r="G5" i="45" s="1"/>
  <c r="F5" i="45" a="1"/>
  <c r="F5" i="45" s="1"/>
  <c r="E5" i="45" a="1"/>
  <c r="E5" i="45" s="1"/>
  <c r="AA4" i="45"/>
  <c r="Z4" i="45"/>
  <c r="W4" i="45"/>
  <c r="P4" i="45"/>
  <c r="H4" i="45"/>
  <c r="AA3" i="45"/>
  <c r="Z3" i="45"/>
  <c r="W3" i="45"/>
  <c r="H1" i="45" s="1" a="1"/>
  <c r="H1" i="45" s="1"/>
  <c r="Y31" i="44"/>
  <c r="AA28" i="44"/>
  <c r="Z28" i="44"/>
  <c r="AA27" i="44"/>
  <c r="Z27" i="44"/>
  <c r="W26" i="44"/>
  <c r="AA25" i="44"/>
  <c r="Z25" i="44"/>
  <c r="W25" i="44"/>
  <c r="AA24" i="44"/>
  <c r="Z24" i="44"/>
  <c r="W24" i="44"/>
  <c r="AA23" i="44"/>
  <c r="Z23" i="44"/>
  <c r="W23" i="44"/>
  <c r="AA22" i="44"/>
  <c r="Z22" i="44"/>
  <c r="AA21" i="44"/>
  <c r="Z21" i="44"/>
  <c r="AA20" i="44"/>
  <c r="Z20" i="44"/>
  <c r="AA19" i="44"/>
  <c r="Z19" i="44"/>
  <c r="AA18" i="44"/>
  <c r="Z18" i="44"/>
  <c r="AA17" i="44"/>
  <c r="Z17" i="44"/>
  <c r="AA16" i="44"/>
  <c r="Z16" i="44"/>
  <c r="AA15" i="44"/>
  <c r="Z15" i="44"/>
  <c r="W15" i="44"/>
  <c r="AA14" i="44"/>
  <c r="Z14" i="44"/>
  <c r="AA13" i="44"/>
  <c r="Z13" i="44"/>
  <c r="AA12" i="44"/>
  <c r="Z12" i="44"/>
  <c r="AA11" i="44"/>
  <c r="Z11" i="44"/>
  <c r="AB11" i="44" s="1"/>
  <c r="W11" i="44"/>
  <c r="AA10" i="44"/>
  <c r="Z10" i="44"/>
  <c r="W10" i="44"/>
  <c r="AA9" i="44"/>
  <c r="Z9" i="44"/>
  <c r="W9" i="44"/>
  <c r="AA8" i="44"/>
  <c r="Z8" i="44"/>
  <c r="P8" i="44"/>
  <c r="H8" i="44"/>
  <c r="AA7" i="44"/>
  <c r="Z7" i="44"/>
  <c r="O7" i="44"/>
  <c r="N7" i="44"/>
  <c r="M7" i="44"/>
  <c r="G7" i="44"/>
  <c r="F7" i="44"/>
  <c r="E7" i="44"/>
  <c r="AA6" i="44"/>
  <c r="Z6" i="44"/>
  <c r="R6" i="44"/>
  <c r="O6" i="44" a="1"/>
  <c r="O6" i="44" s="1"/>
  <c r="N6" i="44" a="1"/>
  <c r="N6" i="44" s="1"/>
  <c r="M6" i="44" a="1"/>
  <c r="M6" i="44" s="1"/>
  <c r="G6" i="44" a="1"/>
  <c r="G6" i="44" s="1"/>
  <c r="F6" i="44" a="1"/>
  <c r="F6" i="44" s="1"/>
  <c r="E6" i="44" a="1"/>
  <c r="E6" i="44" s="1"/>
  <c r="AA5" i="44"/>
  <c r="Z5" i="44"/>
  <c r="O5" i="44" a="1"/>
  <c r="O5" i="44" s="1"/>
  <c r="N5" i="44" a="1"/>
  <c r="N5" i="44" s="1"/>
  <c r="M5" i="44" a="1"/>
  <c r="M5" i="44" s="1"/>
  <c r="G5" i="44" a="1"/>
  <c r="G5" i="44" s="1"/>
  <c r="F5" i="44" a="1"/>
  <c r="F5" i="44" s="1"/>
  <c r="E5" i="44" a="1"/>
  <c r="E5" i="44" s="1"/>
  <c r="AA4" i="44"/>
  <c r="Z4" i="44"/>
  <c r="W4" i="44"/>
  <c r="P4" i="44"/>
  <c r="H4" i="44"/>
  <c r="AA3" i="44"/>
  <c r="Z3" i="44"/>
  <c r="W3" i="44"/>
  <c r="H1" i="44" s="1" a="1"/>
  <c r="H1" i="44" s="1"/>
  <c r="Y31" i="43"/>
  <c r="AA28" i="43"/>
  <c r="Z28" i="43"/>
  <c r="AB28" i="43" s="1"/>
  <c r="AA27" i="43"/>
  <c r="Z27" i="43"/>
  <c r="AB27" i="43" s="1"/>
  <c r="W26" i="43"/>
  <c r="AA25" i="43"/>
  <c r="Z25" i="43"/>
  <c r="AB25" i="43" s="1"/>
  <c r="W25" i="43"/>
  <c r="AA24" i="43"/>
  <c r="Z24" i="43"/>
  <c r="AB24" i="43" s="1"/>
  <c r="W24" i="43"/>
  <c r="AA23" i="43"/>
  <c r="Z23" i="43"/>
  <c r="AB23" i="43" s="1"/>
  <c r="W23" i="43"/>
  <c r="AA22" i="43"/>
  <c r="Z22" i="43"/>
  <c r="AB22" i="43" s="1"/>
  <c r="AA21" i="43"/>
  <c r="Z21" i="43"/>
  <c r="AB21" i="43" s="1"/>
  <c r="AA20" i="43"/>
  <c r="Z20" i="43"/>
  <c r="AB20" i="43" s="1"/>
  <c r="AA19" i="43"/>
  <c r="Z19" i="43"/>
  <c r="AA18" i="43"/>
  <c r="Z18" i="43"/>
  <c r="AB18" i="43" s="1"/>
  <c r="AA17" i="43"/>
  <c r="Z17" i="43"/>
  <c r="AB17" i="43" s="1"/>
  <c r="AA16" i="43"/>
  <c r="Z16" i="43"/>
  <c r="AB16" i="43" s="1"/>
  <c r="AA15" i="43"/>
  <c r="Z15" i="43"/>
  <c r="W15" i="43"/>
  <c r="AA14" i="43"/>
  <c r="Z14" i="43"/>
  <c r="AB14" i="43" s="1"/>
  <c r="AA13" i="43"/>
  <c r="Z13" i="43"/>
  <c r="AB13" i="43" s="1"/>
  <c r="AA12" i="43"/>
  <c r="Z12" i="43"/>
  <c r="AB12" i="43" s="1"/>
  <c r="AA11" i="43"/>
  <c r="Z11" i="43"/>
  <c r="AB11" i="43" s="1"/>
  <c r="W11" i="43"/>
  <c r="AA10" i="43"/>
  <c r="Z10" i="43"/>
  <c r="AB10" i="43" s="1"/>
  <c r="W10" i="43"/>
  <c r="AA9" i="43"/>
  <c r="Z9" i="43"/>
  <c r="AB9" i="43" s="1"/>
  <c r="W9" i="43"/>
  <c r="AA8" i="43"/>
  <c r="Z8" i="43"/>
  <c r="AB8" i="43" s="1"/>
  <c r="P8" i="43"/>
  <c r="H8" i="43"/>
  <c r="AA7" i="43"/>
  <c r="Z7" i="43"/>
  <c r="AB7" i="43" s="1"/>
  <c r="O7" i="43"/>
  <c r="N7" i="43"/>
  <c r="M7" i="43"/>
  <c r="P7" i="43" s="1"/>
  <c r="G7" i="43"/>
  <c r="F7" i="43"/>
  <c r="H7" i="43" s="1"/>
  <c r="E7" i="43"/>
  <c r="AA6" i="43"/>
  <c r="Z6" i="43"/>
  <c r="AB6" i="43" s="1"/>
  <c r="R6" i="43"/>
  <c r="O6" i="43" a="1"/>
  <c r="O6" i="43" s="1"/>
  <c r="O9" i="43" s="1"/>
  <c r="N6" i="43" a="1"/>
  <c r="N6" i="43" s="1"/>
  <c r="M6" i="43" a="1"/>
  <c r="M6" i="43" s="1"/>
  <c r="G6" i="43" a="1"/>
  <c r="G6" i="43" s="1"/>
  <c r="F6" i="43" a="1"/>
  <c r="F6" i="43" s="1"/>
  <c r="E6" i="43" a="1"/>
  <c r="E6" i="43" s="1"/>
  <c r="AA5" i="43"/>
  <c r="Z5" i="43"/>
  <c r="AB5" i="43" s="1"/>
  <c r="O5" i="43" a="1"/>
  <c r="O5" i="43" s="1"/>
  <c r="N5" i="43" a="1"/>
  <c r="N5" i="43" s="1"/>
  <c r="M5" i="43" a="1"/>
  <c r="M5" i="43" s="1"/>
  <c r="G5" i="43" a="1"/>
  <c r="G5" i="43" s="1"/>
  <c r="F5" i="43" a="1"/>
  <c r="F5" i="43" s="1"/>
  <c r="E5" i="43" a="1"/>
  <c r="E5" i="43" s="1"/>
  <c r="AA4" i="43"/>
  <c r="Z4" i="43"/>
  <c r="AB4" i="43" s="1"/>
  <c r="W4" i="43"/>
  <c r="P4" i="43"/>
  <c r="H4" i="43"/>
  <c r="AA3" i="43"/>
  <c r="Z3" i="43"/>
  <c r="W3" i="43"/>
  <c r="H1" i="43" s="1" a="1"/>
  <c r="H1" i="43" s="1"/>
  <c r="N9" i="44" l="1"/>
  <c r="H7" i="44"/>
  <c r="P7" i="45"/>
  <c r="O9" i="45"/>
  <c r="AB23" i="45"/>
  <c r="AB24" i="45"/>
  <c r="AB8" i="45"/>
  <c r="AB18" i="45"/>
  <c r="AB13" i="45"/>
  <c r="AB5" i="45"/>
  <c r="AB20" i="45"/>
  <c r="AB3" i="45"/>
  <c r="AB25" i="45"/>
  <c r="AB9" i="45"/>
  <c r="AB4" i="45"/>
  <c r="AB10" i="45"/>
  <c r="AB15" i="45"/>
  <c r="AB21" i="45"/>
  <c r="AB7" i="45"/>
  <c r="AB22" i="45"/>
  <c r="AB27" i="45"/>
  <c r="AB17" i="45"/>
  <c r="AB28" i="45"/>
  <c r="P5" i="45"/>
  <c r="AB6" i="45"/>
  <c r="AB18" i="44"/>
  <c r="AB21" i="44"/>
  <c r="AB8" i="44"/>
  <c r="AB24" i="44"/>
  <c r="P7" i="44"/>
  <c r="AB15" i="44"/>
  <c r="O9" i="44"/>
  <c r="P5" i="44"/>
  <c r="H7" i="45"/>
  <c r="AB19" i="45"/>
  <c r="AB14" i="45"/>
  <c r="AB16" i="45"/>
  <c r="AB12" i="45"/>
  <c r="H6" i="45"/>
  <c r="H5" i="45"/>
  <c r="P6" i="45"/>
  <c r="M9" i="45"/>
  <c r="N9" i="45"/>
  <c r="AB5" i="44"/>
  <c r="AB13" i="44"/>
  <c r="AB9" i="44"/>
  <c r="AB4" i="44"/>
  <c r="AB25" i="44"/>
  <c r="AB10" i="44"/>
  <c r="AB7" i="44"/>
  <c r="AB22" i="44"/>
  <c r="AB27" i="44"/>
  <c r="AB17" i="44"/>
  <c r="AB28" i="44"/>
  <c r="AB3" i="44"/>
  <c r="AB6" i="44"/>
  <c r="AB23" i="44"/>
  <c r="AB12" i="44"/>
  <c r="AB19" i="44"/>
  <c r="AB14" i="44"/>
  <c r="H5" i="44"/>
  <c r="AB20" i="44"/>
  <c r="AB16" i="44"/>
  <c r="H6" i="44"/>
  <c r="P6" i="44"/>
  <c r="M9" i="44"/>
  <c r="P5" i="43"/>
  <c r="N9" i="43"/>
  <c r="AB19" i="43"/>
  <c r="H5" i="43"/>
  <c r="P11" i="43" s="1"/>
  <c r="AB15" i="43"/>
  <c r="R2" i="43" s="1" a="1"/>
  <c r="R2" i="43" s="1"/>
  <c r="AB3" i="43"/>
  <c r="P6" i="43"/>
  <c r="P9" i="43" s="1"/>
  <c r="M9" i="43"/>
  <c r="H6" i="43"/>
  <c r="P12" i="43" s="1"/>
  <c r="P9" i="45" l="1"/>
  <c r="P11" i="45"/>
  <c r="P9" i="44"/>
  <c r="P11" i="44"/>
  <c r="R2" i="45" a="1"/>
  <c r="R2" i="45" s="1"/>
  <c r="R8" i="45" a="1"/>
  <c r="R8" i="45" s="1"/>
  <c r="P12" i="45"/>
  <c r="R8" i="44" a="1"/>
  <c r="R8" i="44" s="1"/>
  <c r="R2" i="44" a="1"/>
  <c r="R2" i="44" s="1"/>
  <c r="P12" i="44"/>
  <c r="R8" i="43" a="1"/>
  <c r="R8" i="43" s="1"/>
  <c r="Y31" i="42" l="1"/>
  <c r="AA28" i="42"/>
  <c r="Z28" i="42"/>
  <c r="AA27" i="42"/>
  <c r="Z27" i="42"/>
  <c r="W26" i="42"/>
  <c r="AA25" i="42"/>
  <c r="Z25" i="42"/>
  <c r="W25" i="42"/>
  <c r="AA24" i="42"/>
  <c r="Z24" i="42"/>
  <c r="AB24" i="42" s="1"/>
  <c r="W24" i="42"/>
  <c r="AA23" i="42"/>
  <c r="Z23" i="42"/>
  <c r="AB23" i="42" s="1"/>
  <c r="W23" i="42"/>
  <c r="AA22" i="42"/>
  <c r="Z22" i="42"/>
  <c r="AA21" i="42"/>
  <c r="Z21" i="42"/>
  <c r="AB21" i="42" s="1"/>
  <c r="AA20" i="42"/>
  <c r="Z20" i="42"/>
  <c r="AA19" i="42"/>
  <c r="Z19" i="42"/>
  <c r="AA18" i="42"/>
  <c r="Z18" i="42"/>
  <c r="AB18" i="42" s="1"/>
  <c r="AA17" i="42"/>
  <c r="Z17" i="42"/>
  <c r="AA16" i="42"/>
  <c r="Z16" i="42"/>
  <c r="AA15" i="42"/>
  <c r="Z15" i="42"/>
  <c r="W15" i="42"/>
  <c r="AA14" i="42"/>
  <c r="Z14" i="42"/>
  <c r="AA13" i="42"/>
  <c r="Z13" i="42"/>
  <c r="AA12" i="42"/>
  <c r="Z12" i="42"/>
  <c r="AB12" i="42" s="1"/>
  <c r="AA11" i="42"/>
  <c r="Z11" i="42"/>
  <c r="AB11" i="42" s="1"/>
  <c r="W11" i="42"/>
  <c r="AA10" i="42"/>
  <c r="Z10" i="42"/>
  <c r="W10" i="42"/>
  <c r="AA9" i="42"/>
  <c r="Z9" i="42"/>
  <c r="W9" i="42"/>
  <c r="AA8" i="42"/>
  <c r="Z8" i="42"/>
  <c r="AB8" i="42" s="1"/>
  <c r="P8" i="42"/>
  <c r="H8" i="42"/>
  <c r="AA7" i="42"/>
  <c r="Z7" i="42"/>
  <c r="O7" i="42"/>
  <c r="N7" i="42"/>
  <c r="M7" i="42"/>
  <c r="P7" i="42" s="1"/>
  <c r="G7" i="42"/>
  <c r="F7" i="42"/>
  <c r="H7" i="42" s="1"/>
  <c r="E7" i="42"/>
  <c r="AA6" i="42"/>
  <c r="Z6" i="42"/>
  <c r="R6" i="42"/>
  <c r="O6" i="42" a="1"/>
  <c r="O6" i="42" s="1"/>
  <c r="N6" i="42" a="1"/>
  <c r="N6" i="42" s="1"/>
  <c r="M6" i="42" a="1"/>
  <c r="M6" i="42" s="1"/>
  <c r="G6" i="42" a="1"/>
  <c r="G6" i="42" s="1"/>
  <c r="F6" i="42" a="1"/>
  <c r="F6" i="42" s="1"/>
  <c r="E6" i="42" a="1"/>
  <c r="E6" i="42" s="1"/>
  <c r="AA5" i="42"/>
  <c r="Z5" i="42"/>
  <c r="O5" i="42" a="1"/>
  <c r="O5" i="42" s="1"/>
  <c r="N5" i="42" a="1"/>
  <c r="N5" i="42" s="1"/>
  <c r="M5" i="42" a="1"/>
  <c r="M5" i="42" s="1"/>
  <c r="G5" i="42" a="1"/>
  <c r="G5" i="42" s="1"/>
  <c r="F5" i="42" a="1"/>
  <c r="F5" i="42" s="1"/>
  <c r="E5" i="42" a="1"/>
  <c r="E5" i="42" s="1"/>
  <c r="AA4" i="42"/>
  <c r="Z4" i="42"/>
  <c r="W4" i="42"/>
  <c r="P4" i="42"/>
  <c r="H4" i="42"/>
  <c r="AA3" i="42"/>
  <c r="Z3" i="42"/>
  <c r="W3" i="42"/>
  <c r="H1" i="42" s="1" a="1"/>
  <c r="H1" i="42" s="1"/>
  <c r="Y31" i="41"/>
  <c r="AA28" i="41"/>
  <c r="Z28" i="41"/>
  <c r="AA27" i="41"/>
  <c r="Z27" i="41"/>
  <c r="W26" i="41"/>
  <c r="AA25" i="41"/>
  <c r="Z25" i="41"/>
  <c r="W25" i="41"/>
  <c r="AA24" i="41"/>
  <c r="Z24" i="41"/>
  <c r="AB24" i="41" s="1"/>
  <c r="W24" i="41"/>
  <c r="AA23" i="41"/>
  <c r="Z23" i="41"/>
  <c r="W23" i="41"/>
  <c r="AA22" i="41"/>
  <c r="Z22" i="41"/>
  <c r="AA21" i="41"/>
  <c r="Z21" i="41"/>
  <c r="AA20" i="41"/>
  <c r="AB20" i="41" s="1"/>
  <c r="Z20" i="41"/>
  <c r="AA19" i="41"/>
  <c r="AB19" i="41" s="1"/>
  <c r="Z19" i="41"/>
  <c r="AA18" i="41"/>
  <c r="Z18" i="41"/>
  <c r="AB18" i="41" s="1"/>
  <c r="AA17" i="41"/>
  <c r="Z17" i="41"/>
  <c r="AA16" i="41"/>
  <c r="AB16" i="41" s="1"/>
  <c r="Z16" i="41"/>
  <c r="AA15" i="41"/>
  <c r="Z15" i="41"/>
  <c r="W15" i="41"/>
  <c r="AA14" i="41"/>
  <c r="AB14" i="41" s="1"/>
  <c r="Z14" i="41"/>
  <c r="AA13" i="41"/>
  <c r="Z13" i="41"/>
  <c r="AA12" i="41"/>
  <c r="AB12" i="41" s="1"/>
  <c r="Z12" i="41"/>
  <c r="AA11" i="41"/>
  <c r="Z11" i="41"/>
  <c r="W11" i="41"/>
  <c r="AA10" i="41"/>
  <c r="Z10" i="41"/>
  <c r="W10" i="41"/>
  <c r="AA9" i="41"/>
  <c r="Z9" i="41"/>
  <c r="W9" i="41"/>
  <c r="AA8" i="41"/>
  <c r="Z8" i="41"/>
  <c r="AB8" i="41" s="1"/>
  <c r="P8" i="41"/>
  <c r="H8" i="41"/>
  <c r="AA7" i="41"/>
  <c r="Z7" i="41"/>
  <c r="O7" i="41"/>
  <c r="N7" i="41"/>
  <c r="M7" i="41"/>
  <c r="G7" i="41"/>
  <c r="H7" i="41" s="1"/>
  <c r="F7" i="41"/>
  <c r="E7" i="41"/>
  <c r="AA6" i="41"/>
  <c r="AB6" i="41" s="1"/>
  <c r="Z6" i="41"/>
  <c r="R6" i="41"/>
  <c r="O6" i="41" a="1"/>
  <c r="O6" i="41" s="1"/>
  <c r="N6" i="41" a="1"/>
  <c r="N6" i="41" s="1"/>
  <c r="M6" i="41" a="1"/>
  <c r="M6" i="41" s="1"/>
  <c r="G6" i="41" a="1"/>
  <c r="G6" i="41" s="1"/>
  <c r="F6" i="41" a="1"/>
  <c r="F6" i="41" s="1"/>
  <c r="E6" i="41" a="1"/>
  <c r="E6" i="41" s="1"/>
  <c r="H6" i="41" s="1"/>
  <c r="AA5" i="41"/>
  <c r="Z5" i="41"/>
  <c r="O5" i="41" a="1"/>
  <c r="O5" i="41" s="1"/>
  <c r="N5" i="41" a="1"/>
  <c r="N5" i="41" s="1"/>
  <c r="M5" i="41" a="1"/>
  <c r="M5" i="41" s="1"/>
  <c r="G5" i="41" a="1"/>
  <c r="G5" i="41" s="1"/>
  <c r="F5" i="41" a="1"/>
  <c r="F5" i="41" s="1"/>
  <c r="E5" i="41" a="1"/>
  <c r="E5" i="41" s="1"/>
  <c r="H5" i="41" s="1"/>
  <c r="AA4" i="41"/>
  <c r="Z4" i="41"/>
  <c r="W4" i="41"/>
  <c r="P4" i="41"/>
  <c r="H4" i="41"/>
  <c r="AA3" i="41"/>
  <c r="Z3" i="41"/>
  <c r="W3" i="41"/>
  <c r="H1" i="41" s="1" a="1"/>
  <c r="H1" i="41" s="1"/>
  <c r="AC31" i="40"/>
  <c r="Y31" i="40"/>
  <c r="AA28" i="40"/>
  <c r="Z28" i="40"/>
  <c r="AA27" i="40"/>
  <c r="Z27" i="40"/>
  <c r="W26" i="40"/>
  <c r="AA25" i="40"/>
  <c r="Z25" i="40"/>
  <c r="W25" i="40"/>
  <c r="AA24" i="40"/>
  <c r="Z24" i="40"/>
  <c r="W24" i="40"/>
  <c r="AA23" i="40"/>
  <c r="Z23" i="40"/>
  <c r="AB23" i="40" s="1"/>
  <c r="W23" i="40"/>
  <c r="AA22" i="40"/>
  <c r="Z22" i="40"/>
  <c r="AA21" i="40"/>
  <c r="Z21" i="40"/>
  <c r="AB21" i="40" s="1"/>
  <c r="AA20" i="40"/>
  <c r="Z20" i="40"/>
  <c r="AA19" i="40"/>
  <c r="Z19" i="40"/>
  <c r="AA18" i="40"/>
  <c r="Z18" i="40"/>
  <c r="AB18" i="40" s="1"/>
  <c r="AA17" i="40"/>
  <c r="Z17" i="40"/>
  <c r="AA16" i="40"/>
  <c r="Z16" i="40"/>
  <c r="AA15" i="40"/>
  <c r="Z15" i="40"/>
  <c r="W15" i="40"/>
  <c r="AA14" i="40"/>
  <c r="Z14" i="40"/>
  <c r="AA13" i="40"/>
  <c r="Z13" i="40"/>
  <c r="AA12" i="40"/>
  <c r="Z12" i="40"/>
  <c r="AA11" i="40"/>
  <c r="Z11" i="40"/>
  <c r="AB11" i="40" s="1"/>
  <c r="W11" i="40"/>
  <c r="AA10" i="40"/>
  <c r="Z10" i="40"/>
  <c r="AB10" i="40" s="1"/>
  <c r="W10" i="40"/>
  <c r="AA9" i="40"/>
  <c r="Z9" i="40"/>
  <c r="AB9" i="40" s="1"/>
  <c r="W9" i="40"/>
  <c r="AA8" i="40"/>
  <c r="Z8" i="40"/>
  <c r="AB8" i="40" s="1"/>
  <c r="P8" i="40"/>
  <c r="H8" i="40"/>
  <c r="AA7" i="40"/>
  <c r="Z7" i="40"/>
  <c r="O7" i="40"/>
  <c r="N7" i="40"/>
  <c r="M7" i="40"/>
  <c r="G7" i="40"/>
  <c r="F7" i="40"/>
  <c r="E7" i="40"/>
  <c r="AA6" i="40"/>
  <c r="Z6" i="40"/>
  <c r="AB6" i="40" s="1"/>
  <c r="R6" i="40"/>
  <c r="O6" i="40" a="1"/>
  <c r="O6" i="40" s="1"/>
  <c r="N6" i="40" a="1"/>
  <c r="N6" i="40" s="1"/>
  <c r="N9" i="40" s="1"/>
  <c r="M6" i="40" a="1"/>
  <c r="M6" i="40" s="1"/>
  <c r="G6" i="40" a="1"/>
  <c r="G6" i="40" s="1"/>
  <c r="F6" i="40" a="1"/>
  <c r="F6" i="40" s="1"/>
  <c r="E6" i="40" a="1"/>
  <c r="E6" i="40" s="1"/>
  <c r="AA5" i="40"/>
  <c r="Z5" i="40"/>
  <c r="AB5" i="40" s="1"/>
  <c r="O5" i="40" a="1"/>
  <c r="O5" i="40" s="1"/>
  <c r="N5" i="40" a="1"/>
  <c r="N5" i="40" s="1"/>
  <c r="M5" i="40" a="1"/>
  <c r="M5" i="40" s="1"/>
  <c r="G5" i="40" a="1"/>
  <c r="G5" i="40" s="1"/>
  <c r="F5" i="40" a="1"/>
  <c r="F5" i="40" s="1"/>
  <c r="E5" i="40" a="1"/>
  <c r="E5" i="40" s="1"/>
  <c r="AA4" i="40"/>
  <c r="Z4" i="40"/>
  <c r="W4" i="40"/>
  <c r="P4" i="40"/>
  <c r="H4" i="40"/>
  <c r="AA3" i="40"/>
  <c r="Z3" i="40"/>
  <c r="AB3" i="40" s="1"/>
  <c r="W3" i="40"/>
  <c r="AC31" i="39"/>
  <c r="Y31" i="39"/>
  <c r="AA28" i="39"/>
  <c r="Z28" i="39"/>
  <c r="AA27" i="39"/>
  <c r="Z27" i="39"/>
  <c r="W26" i="39"/>
  <c r="AA25" i="39"/>
  <c r="Z25" i="39"/>
  <c r="W25" i="39"/>
  <c r="AA24" i="39"/>
  <c r="Z24" i="39"/>
  <c r="W24" i="39"/>
  <c r="AA23" i="39"/>
  <c r="Z23" i="39"/>
  <c r="W23" i="39"/>
  <c r="AA22" i="39"/>
  <c r="Z22" i="39"/>
  <c r="AA21" i="39"/>
  <c r="Z21" i="39"/>
  <c r="AA20" i="39"/>
  <c r="Z20" i="39"/>
  <c r="AA19" i="39"/>
  <c r="Z19" i="39"/>
  <c r="AA18" i="39"/>
  <c r="Z18" i="39"/>
  <c r="AA17" i="39"/>
  <c r="Z17" i="39"/>
  <c r="AA16" i="39"/>
  <c r="Z16" i="39"/>
  <c r="AA15" i="39"/>
  <c r="Z15" i="39"/>
  <c r="W15" i="39"/>
  <c r="AA14" i="39"/>
  <c r="Z14" i="39"/>
  <c r="AA13" i="39"/>
  <c r="Z13" i="39"/>
  <c r="AA12" i="39"/>
  <c r="Z12" i="39"/>
  <c r="AA11" i="39"/>
  <c r="Z11" i="39"/>
  <c r="W11" i="39"/>
  <c r="AA10" i="39"/>
  <c r="Z10" i="39"/>
  <c r="W10" i="39"/>
  <c r="AA9" i="39"/>
  <c r="Z9" i="39"/>
  <c r="W9" i="39"/>
  <c r="AA8" i="39"/>
  <c r="Z8" i="39"/>
  <c r="P8" i="39"/>
  <c r="H8" i="39"/>
  <c r="AA7" i="39"/>
  <c r="Z7" i="39"/>
  <c r="O7" i="39"/>
  <c r="N7" i="39"/>
  <c r="M7" i="39"/>
  <c r="G7" i="39"/>
  <c r="F7" i="39"/>
  <c r="H7" i="39" s="1"/>
  <c r="E7" i="39"/>
  <c r="AA6" i="39"/>
  <c r="Z6" i="39"/>
  <c r="R6" i="39"/>
  <c r="O6" i="39" a="1"/>
  <c r="O6" i="39" s="1"/>
  <c r="N6" i="39" a="1"/>
  <c r="N6" i="39" s="1"/>
  <c r="N9" i="39" s="1"/>
  <c r="M6" i="39" a="1"/>
  <c r="M6" i="39" s="1"/>
  <c r="G6" i="39" a="1"/>
  <c r="G6" i="39" s="1"/>
  <c r="F6" i="39" a="1"/>
  <c r="F6" i="39" s="1"/>
  <c r="E6" i="39" a="1"/>
  <c r="E6" i="39" s="1"/>
  <c r="AA5" i="39"/>
  <c r="Z5" i="39"/>
  <c r="O5" i="39" a="1"/>
  <c r="O5" i="39" s="1"/>
  <c r="N5" i="39" a="1"/>
  <c r="N5" i="39" s="1"/>
  <c r="M5" i="39" a="1"/>
  <c r="M5" i="39" s="1"/>
  <c r="G5" i="39" a="1"/>
  <c r="G5" i="39" s="1"/>
  <c r="F5" i="39" a="1"/>
  <c r="F5" i="39" s="1"/>
  <c r="E5" i="39" a="1"/>
  <c r="E5" i="39" s="1"/>
  <c r="AA4" i="39"/>
  <c r="Z4" i="39"/>
  <c r="W4" i="39"/>
  <c r="P4" i="39"/>
  <c r="H4" i="39"/>
  <c r="AA3" i="39"/>
  <c r="Z3" i="39"/>
  <c r="W3" i="39"/>
  <c r="H1" i="39" s="1" a="1"/>
  <c r="H1" i="39" s="1"/>
  <c r="Y31" i="38"/>
  <c r="AA28" i="38"/>
  <c r="Z28" i="38"/>
  <c r="AA27" i="38"/>
  <c r="Z27" i="38"/>
  <c r="W26" i="38"/>
  <c r="AA25" i="38"/>
  <c r="Z25" i="38"/>
  <c r="W25" i="38"/>
  <c r="AA24" i="38"/>
  <c r="Z24" i="38"/>
  <c r="W24" i="38"/>
  <c r="AA23" i="38"/>
  <c r="Z23" i="38"/>
  <c r="W23" i="38"/>
  <c r="AA22" i="38"/>
  <c r="Z22" i="38"/>
  <c r="AA21" i="38"/>
  <c r="Z21" i="38"/>
  <c r="AB21" i="38" s="1"/>
  <c r="AA20" i="38"/>
  <c r="Z20" i="38"/>
  <c r="AA19" i="38"/>
  <c r="Z19" i="38"/>
  <c r="AA18" i="38"/>
  <c r="Z18" i="38"/>
  <c r="AB18" i="38" s="1"/>
  <c r="AA17" i="38"/>
  <c r="Z17" i="38"/>
  <c r="AA16" i="38"/>
  <c r="Z16" i="38"/>
  <c r="AA15" i="38"/>
  <c r="Z15" i="38"/>
  <c r="W15" i="38"/>
  <c r="AA14" i="38"/>
  <c r="Z14" i="38"/>
  <c r="AA13" i="38"/>
  <c r="Z13" i="38"/>
  <c r="AA12" i="38"/>
  <c r="Z12" i="38"/>
  <c r="AA11" i="38"/>
  <c r="Z11" i="38"/>
  <c r="AB11" i="38" s="1"/>
  <c r="W11" i="38"/>
  <c r="AA10" i="38"/>
  <c r="Z10" i="38"/>
  <c r="W10" i="38"/>
  <c r="AA9" i="38"/>
  <c r="Z9" i="38"/>
  <c r="W9" i="38"/>
  <c r="AA8" i="38"/>
  <c r="Z8" i="38"/>
  <c r="P8" i="38"/>
  <c r="H8" i="38"/>
  <c r="AA7" i="38"/>
  <c r="Z7" i="38"/>
  <c r="P7" i="38"/>
  <c r="O7" i="38"/>
  <c r="N7" i="38"/>
  <c r="M7" i="38"/>
  <c r="G7" i="38"/>
  <c r="F7" i="38"/>
  <c r="E7" i="38"/>
  <c r="H7" i="38" s="1"/>
  <c r="AA6" i="38"/>
  <c r="Z6" i="38"/>
  <c r="R6" i="38"/>
  <c r="O6" i="38" a="1"/>
  <c r="O6" i="38" s="1"/>
  <c r="O9" i="38" s="1"/>
  <c r="N6" i="38" a="1"/>
  <c r="N6" i="38" s="1"/>
  <c r="M6" i="38" a="1"/>
  <c r="M6" i="38" s="1"/>
  <c r="G6" i="38" a="1"/>
  <c r="G6" i="38" s="1"/>
  <c r="F6" i="38" a="1"/>
  <c r="F6" i="38" s="1"/>
  <c r="E6" i="38" a="1"/>
  <c r="E6" i="38" s="1"/>
  <c r="AA5" i="38"/>
  <c r="Z5" i="38"/>
  <c r="O5" i="38" a="1"/>
  <c r="O5" i="38" s="1"/>
  <c r="N5" i="38" a="1"/>
  <c r="N5" i="38" s="1"/>
  <c r="M5" i="38" a="1"/>
  <c r="M5" i="38" s="1"/>
  <c r="G5" i="38" a="1"/>
  <c r="G5" i="38" s="1"/>
  <c r="F5" i="38" a="1"/>
  <c r="F5" i="38" s="1"/>
  <c r="E5" i="38" a="1"/>
  <c r="E5" i="38" s="1"/>
  <c r="AA4" i="38"/>
  <c r="Z4" i="38"/>
  <c r="W4" i="38"/>
  <c r="P4" i="38"/>
  <c r="H4" i="38"/>
  <c r="AA3" i="38"/>
  <c r="Z3" i="38"/>
  <c r="W3" i="38"/>
  <c r="H1" i="38" s="1" a="1"/>
  <c r="H1" i="38" s="1"/>
  <c r="Y31" i="37"/>
  <c r="AA28" i="37"/>
  <c r="Z28" i="37"/>
  <c r="AA27" i="37"/>
  <c r="Z27" i="37"/>
  <c r="W26" i="37"/>
  <c r="AA25" i="37"/>
  <c r="Z25" i="37"/>
  <c r="W25" i="37"/>
  <c r="AA24" i="37"/>
  <c r="Z24" i="37"/>
  <c r="W24" i="37"/>
  <c r="AA23" i="37"/>
  <c r="Z23" i="37"/>
  <c r="W23" i="37"/>
  <c r="AA22" i="37"/>
  <c r="Z22" i="37"/>
  <c r="AA21" i="37"/>
  <c r="Z21" i="37"/>
  <c r="AA20" i="37"/>
  <c r="Z20" i="37"/>
  <c r="AA19" i="37"/>
  <c r="Z19" i="37"/>
  <c r="AA18" i="37"/>
  <c r="Z18" i="37"/>
  <c r="AA17" i="37"/>
  <c r="Z17" i="37"/>
  <c r="AA16" i="37"/>
  <c r="Z16" i="37"/>
  <c r="AA15" i="37"/>
  <c r="Z15" i="37"/>
  <c r="W15" i="37"/>
  <c r="AA14" i="37"/>
  <c r="Z14" i="37"/>
  <c r="AA13" i="37"/>
  <c r="Z13" i="37"/>
  <c r="AA12" i="37"/>
  <c r="Z12" i="37"/>
  <c r="AA11" i="37"/>
  <c r="Z11" i="37"/>
  <c r="W11" i="37"/>
  <c r="AA10" i="37"/>
  <c r="Z10" i="37"/>
  <c r="W10" i="37"/>
  <c r="AA9" i="37"/>
  <c r="Z9" i="37"/>
  <c r="W9" i="37"/>
  <c r="AA8" i="37"/>
  <c r="Z8" i="37"/>
  <c r="P8" i="37"/>
  <c r="H8" i="37"/>
  <c r="AA7" i="37"/>
  <c r="Z7" i="37"/>
  <c r="O7" i="37"/>
  <c r="N7" i="37"/>
  <c r="M7" i="37"/>
  <c r="G7" i="37"/>
  <c r="F7" i="37"/>
  <c r="E7" i="37"/>
  <c r="AA6" i="37"/>
  <c r="Z6" i="37"/>
  <c r="R6" i="37"/>
  <c r="O6" i="37" a="1"/>
  <c r="O6" i="37" s="1"/>
  <c r="N6" i="37" a="1"/>
  <c r="N6" i="37" s="1"/>
  <c r="M6" i="37" a="1"/>
  <c r="M6" i="37" s="1"/>
  <c r="G6" i="37" a="1"/>
  <c r="G6" i="37" s="1"/>
  <c r="F6" i="37" a="1"/>
  <c r="F6" i="37" s="1"/>
  <c r="E6" i="37" a="1"/>
  <c r="E6" i="37" s="1"/>
  <c r="AA5" i="37"/>
  <c r="Z5" i="37"/>
  <c r="O5" i="37" a="1"/>
  <c r="O5" i="37" s="1"/>
  <c r="N5" i="37" a="1"/>
  <c r="N5" i="37" s="1"/>
  <c r="M5" i="37" a="1"/>
  <c r="M5" i="37" s="1"/>
  <c r="G5" i="37" a="1"/>
  <c r="G5" i="37" s="1"/>
  <c r="F5" i="37" a="1"/>
  <c r="F5" i="37" s="1"/>
  <c r="E5" i="37" a="1"/>
  <c r="E5" i="37" s="1"/>
  <c r="AA4" i="37"/>
  <c r="Z4" i="37"/>
  <c r="W4" i="37"/>
  <c r="P4" i="37"/>
  <c r="H4" i="37"/>
  <c r="AA3" i="37"/>
  <c r="Z3" i="37"/>
  <c r="W3" i="37"/>
  <c r="H1" i="37" s="1" a="1"/>
  <c r="H1" i="37" s="1"/>
  <c r="P5" i="42" l="1"/>
  <c r="AB3" i="42"/>
  <c r="AB13" i="42"/>
  <c r="AB5" i="42"/>
  <c r="AB9" i="42"/>
  <c r="AB25" i="42"/>
  <c r="AB4" i="42"/>
  <c r="AB10" i="42"/>
  <c r="AB15" i="42"/>
  <c r="AB7" i="42"/>
  <c r="AB16" i="42"/>
  <c r="AB22" i="42"/>
  <c r="AB27" i="42"/>
  <c r="AB17" i="42"/>
  <c r="AB28" i="42"/>
  <c r="AB6" i="42"/>
  <c r="AB20" i="42"/>
  <c r="AB19" i="42"/>
  <c r="AB14" i="42"/>
  <c r="H6" i="42"/>
  <c r="P6" i="42"/>
  <c r="P9" i="42" s="1"/>
  <c r="M9" i="42"/>
  <c r="H5" i="42"/>
  <c r="P11" i="42" s="1"/>
  <c r="N9" i="42"/>
  <c r="O9" i="42"/>
  <c r="AB27" i="38"/>
  <c r="AB24" i="38"/>
  <c r="AB7" i="38"/>
  <c r="AB22" i="38"/>
  <c r="AB5" i="38"/>
  <c r="AB3" i="38"/>
  <c r="AB20" i="38"/>
  <c r="AB25" i="38"/>
  <c r="AB9" i="38"/>
  <c r="AB4" i="38"/>
  <c r="AB10" i="38"/>
  <c r="AB15" i="38"/>
  <c r="AB17" i="38"/>
  <c r="AB28" i="38"/>
  <c r="AB6" i="38"/>
  <c r="AB23" i="38"/>
  <c r="AB8" i="38"/>
  <c r="AB13" i="38"/>
  <c r="AB23" i="41"/>
  <c r="AB3" i="41"/>
  <c r="P7" i="41"/>
  <c r="AB7" i="41"/>
  <c r="AB5" i="41"/>
  <c r="AB13" i="41"/>
  <c r="AB4" i="41"/>
  <c r="AB10" i="41"/>
  <c r="AB25" i="41"/>
  <c r="AB15" i="41"/>
  <c r="AB21" i="41"/>
  <c r="AB9" i="41"/>
  <c r="AB11" i="41"/>
  <c r="AB22" i="41"/>
  <c r="AB27" i="41"/>
  <c r="AB17" i="41"/>
  <c r="AB28" i="41"/>
  <c r="O9" i="41"/>
  <c r="P5" i="41"/>
  <c r="N9" i="41"/>
  <c r="P6" i="41"/>
  <c r="P12" i="41" s="1"/>
  <c r="M9" i="41"/>
  <c r="AB25" i="40"/>
  <c r="H1" i="40" a="1"/>
  <c r="H1" i="40" s="1"/>
  <c r="AB16" i="40"/>
  <c r="AB22" i="40"/>
  <c r="AB27" i="40"/>
  <c r="AB24" i="40"/>
  <c r="AB20" i="40"/>
  <c r="P7" i="40"/>
  <c r="AB4" i="40"/>
  <c r="AB7" i="40"/>
  <c r="O9" i="40"/>
  <c r="AB17" i="40"/>
  <c r="AB28" i="40"/>
  <c r="P5" i="40"/>
  <c r="AB13" i="40"/>
  <c r="H7" i="40"/>
  <c r="AB19" i="40"/>
  <c r="AB14" i="40"/>
  <c r="AB15" i="40"/>
  <c r="AB12" i="40"/>
  <c r="H5" i="40"/>
  <c r="M9" i="40"/>
  <c r="P6" i="40"/>
  <c r="H6" i="40"/>
  <c r="AB9" i="39"/>
  <c r="AB10" i="39"/>
  <c r="P7" i="39"/>
  <c r="AB17" i="39"/>
  <c r="AB23" i="39"/>
  <c r="AB6" i="39"/>
  <c r="AB8" i="39"/>
  <c r="AB20" i="39"/>
  <c r="AB19" i="39"/>
  <c r="AB14" i="39"/>
  <c r="H5" i="39"/>
  <c r="AB15" i="39"/>
  <c r="AB16" i="39"/>
  <c r="AB28" i="39"/>
  <c r="AB12" i="39"/>
  <c r="AB5" i="39"/>
  <c r="AB7" i="39"/>
  <c r="AB25" i="39"/>
  <c r="AB24" i="39"/>
  <c r="AB11" i="39"/>
  <c r="AB21" i="39"/>
  <c r="AB22" i="39"/>
  <c r="AB27" i="39"/>
  <c r="AB4" i="39"/>
  <c r="AB13" i="39"/>
  <c r="AB18" i="39"/>
  <c r="AB3" i="39"/>
  <c r="H6" i="39"/>
  <c r="P6" i="39"/>
  <c r="M9" i="39"/>
  <c r="O9" i="39"/>
  <c r="P5" i="39"/>
  <c r="P11" i="39" s="1"/>
  <c r="P5" i="38"/>
  <c r="AB19" i="38"/>
  <c r="AB16" i="38"/>
  <c r="AB14" i="38"/>
  <c r="AB12" i="38"/>
  <c r="H6" i="38"/>
  <c r="H5" i="38"/>
  <c r="P6" i="38"/>
  <c r="M9" i="38"/>
  <c r="N9" i="38"/>
  <c r="AB23" i="37"/>
  <c r="H7" i="37"/>
  <c r="AB20" i="37"/>
  <c r="AB3" i="37"/>
  <c r="H5" i="37"/>
  <c r="AB17" i="37"/>
  <c r="AB5" i="37"/>
  <c r="AB19" i="37"/>
  <c r="AB15" i="37"/>
  <c r="AB21" i="37"/>
  <c r="AB16" i="37"/>
  <c r="AB6" i="37"/>
  <c r="AB8" i="37"/>
  <c r="P7" i="37"/>
  <c r="AB10" i="37"/>
  <c r="AB11" i="37"/>
  <c r="AB4" i="37"/>
  <c r="AB24" i="37"/>
  <c r="AB7" i="37"/>
  <c r="AB25" i="37"/>
  <c r="AB12" i="37"/>
  <c r="AB22" i="37"/>
  <c r="AB27" i="37"/>
  <c r="AB13" i="37"/>
  <c r="AB18" i="37"/>
  <c r="AB28" i="37"/>
  <c r="AB9" i="37"/>
  <c r="AB14" i="37"/>
  <c r="N9" i="37"/>
  <c r="P6" i="37"/>
  <c r="M9" i="37"/>
  <c r="O9" i="37"/>
  <c r="P5" i="37"/>
  <c r="H6" i="37"/>
  <c r="R2" i="42" l="1" a="1"/>
  <c r="R2" i="42" s="1"/>
  <c r="R8" i="42" a="1"/>
  <c r="R8" i="42" s="1"/>
  <c r="P12" i="42"/>
  <c r="R2" i="41" a="1"/>
  <c r="R2" i="41" s="1"/>
  <c r="R8" i="41" a="1"/>
  <c r="R8" i="41" s="1"/>
  <c r="P9" i="41"/>
  <c r="P11" i="41"/>
  <c r="P12" i="40"/>
  <c r="P9" i="40"/>
  <c r="P11" i="40"/>
  <c r="R2" i="40" a="1"/>
  <c r="R2" i="40" s="1"/>
  <c r="R8" i="40" a="1"/>
  <c r="R8" i="40" s="1"/>
  <c r="R2" i="39" a="1"/>
  <c r="R2" i="39" s="1"/>
  <c r="P9" i="39"/>
  <c r="P12" i="39"/>
  <c r="R8" i="39" a="1"/>
  <c r="R8" i="39" s="1"/>
  <c r="P9" i="38"/>
  <c r="P11" i="38"/>
  <c r="R2" i="38" a="1"/>
  <c r="R2" i="38" s="1"/>
  <c r="P12" i="38"/>
  <c r="R8" i="38" a="1"/>
  <c r="R8" i="38" s="1"/>
  <c r="P11" i="37"/>
  <c r="P12" i="37"/>
  <c r="P9" i="37"/>
  <c r="R2" i="37" a="1"/>
  <c r="R2" i="37" s="1"/>
  <c r="R8" i="37" a="1"/>
  <c r="R8" i="37" s="1"/>
  <c r="D4" i="5" l="1"/>
  <c r="D3" i="5"/>
  <c r="D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<sst xmlns="http://schemas.openxmlformats.org/spreadsheetml/2006/main" count="9994" uniqueCount="70">
  <si>
    <t>地块</t>
  </si>
  <si>
    <t>粮草</t>
  </si>
  <si>
    <t>经验</t>
  </si>
  <si>
    <t>八卦前亏损</t>
  </si>
  <si>
    <t>1级</t>
  </si>
  <si>
    <t>2级</t>
  </si>
  <si>
    <t>3级</t>
  </si>
  <si>
    <t>4级</t>
  </si>
  <si>
    <t>5级</t>
  </si>
  <si>
    <t>6级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</si>
  <si>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</si>
  <si>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</si>
  <si>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</si>
  <si>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</si>
  <si>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</si>
  <si>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</si>
  <si>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</si>
  <si>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</si>
  <si>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</si>
  <si>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大卦</t>
  </si>
  <si>
    <t>小卦</t>
  </si>
  <si>
    <t>小boss</t>
  </si>
  <si>
    <t>大boss</t>
  </si>
  <si>
    <t>中boss</t>
  </si>
  <si>
    <t>奈良</t>
  </si>
  <si>
    <t>山中</t>
  </si>
  <si>
    <t>秋道</t>
  </si>
  <si>
    <t>空</t>
  </si>
  <si>
    <t>营地+</t>
  </si>
  <si>
    <t>历练</t>
  </si>
  <si>
    <t>八卦路线</t>
  </si>
  <si>
    <t>一队</t>
  </si>
  <si>
    <t>二队</t>
  </si>
  <si>
    <t>三队</t>
  </si>
  <si>
    <t>跳步</t>
  </si>
  <si>
    <t>行动</t>
  </si>
  <si>
    <t>总</t>
  </si>
  <si>
    <t>统计</t>
  </si>
  <si>
    <t>消耗粮草</t>
  </si>
  <si>
    <t>获得经验</t>
  </si>
  <si>
    <t>步数</t>
  </si>
  <si>
    <t>收尾路线</t>
  </si>
  <si>
    <t>性价比</t>
  </si>
  <si>
    <t>总经验</t>
  </si>
  <si>
    <t>总数</t>
  </si>
  <si>
    <t>前期</t>
  </si>
  <si>
    <t>收尾</t>
  </si>
  <si>
    <t>中期</t>
  </si>
  <si>
    <t>全局统计</t>
  </si>
  <si>
    <t>天数</t>
  </si>
  <si>
    <t>周数</t>
  </si>
  <si>
    <t>种植粮草</t>
  </si>
  <si>
    <t>总粮草</t>
  </si>
  <si>
    <t>剩余粮草</t>
  </si>
  <si>
    <t>中期跳步</t>
  </si>
  <si>
    <t>占领数</t>
  </si>
  <si>
    <t>使用说明</t>
  </si>
  <si>
    <t>统计重要地块个数，填入X列</t>
  </si>
  <si>
    <t>绿色格子需要手动填写</t>
  </si>
  <si>
    <t>在R列填写赛季基本信息</t>
  </si>
  <si>
    <t>规划八卦以及收尾路线，填入ABC，FGH列，填写跳步和传送次数</t>
  </si>
  <si>
    <t>note：八卦路线为拿满八卦之前的路线，收尾路线原则上不包括任何三级地</t>
  </si>
  <si>
    <t>统计确定需要占领的各种地块个数，填入Y列</t>
  </si>
  <si>
    <t>对路线进行最终微调</t>
  </si>
  <si>
    <t>粮草</t>
    <phoneticPr fontId="9" type="noConversion"/>
  </si>
  <si>
    <t>经验</t>
    <phoneticPr fontId="9" type="noConversion"/>
  </si>
  <si>
    <t>test1</t>
    <phoneticPr fontId="9" type="noConversion"/>
  </si>
  <si>
    <t>test2</t>
    <phoneticPr fontId="9" type="noConversion"/>
  </si>
  <si>
    <t>飞雷神</t>
  </si>
  <si>
    <t>根据剩余粮草，调整占领的三级地个数，直至粮草小于136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</si>
</sst>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9"/>
      <name val="Calibri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0" fontId="1" fillId="15" borderId="1" xfId="0" applyFont="1" applyFill="1" applyBorder="1"/>
    <xf numFmtId="0" fontId="1" fillId="0" borderId="1" xfId="0" applyFont="1" applyBorder="1"/>
    <xf numFmtId="0" fontId="1" fillId="16" borderId="1" xfId="0" applyFont="1" applyFill="1" applyBorder="1"/>
    <xf numFmtId="0" fontId="3" fillId="17" borderId="4" xfId="0" applyFont="1" applyFill="1" applyBorder="1"/>
    <xf numFmtId="0" fontId="0" fillId="0" borderId="0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18" borderId="1" xfId="0" applyFont="1" applyFill="1" applyBorder="1"/>
    <xf numFmtId="0" fontId="4" fillId="18" borderId="6" xfId="0" applyFont="1" applyFill="1" applyBorder="1"/>
    <xf numFmtId="0" fontId="5" fillId="18" borderId="1" xfId="0" applyFont="1" applyFill="1" applyBorder="1"/>
    <xf numFmtId="0" fontId="5" fillId="18" borderId="6" xfId="0" applyFont="1" applyFill="1" applyBorder="1"/>
    <xf numFmtId="0" fontId="0" fillId="18" borderId="1" xfId="0" applyFill="1" applyBorder="1"/>
    <xf numFmtId="0" fontId="0" fillId="18" borderId="6" xfId="0" applyFill="1" applyBorder="1"/>
    <xf numFmtId="0" fontId="5" fillId="0" borderId="1" xfId="0" applyFont="1" applyFill="1" applyBorder="1"/>
    <xf numFmtId="0" fontId="5" fillId="0" borderId="0" xfId="0" applyFont="1" applyFill="1" applyBorder="1"/>
    <xf numFmtId="0" fontId="4" fillId="18" borderId="21" xfId="0" applyFont="1" applyFill="1" applyBorder="1"/>
    <xf numFmtId="0" fontId="4" fillId="19" borderId="21" xfId="0" applyFont="1" applyFill="1" applyBorder="1"/>
    <xf numFmtId="0" fontId="4" fillId="19" borderId="1" xfId="0" applyFont="1" applyFill="1" applyBorder="1"/>
    <xf numFmtId="0" fontId="0" fillId="0" borderId="14" xfId="0" applyBorder="1" applyAlignment="1">
      <alignment wrapText="1"/>
    </xf>
    <xf numFmtId="0" fontId="0" fillId="0" borderId="14" xfId="0" applyBorder="1"/>
    <xf numFmtId="0" fontId="0" fillId="19" borderId="1" xfId="0" applyFill="1" applyBorder="1"/>
    <xf numFmtId="0" fontId="0" fillId="0" borderId="1" xfId="0" applyFill="1" applyBorder="1"/>
    <xf numFmtId="0" fontId="6" fillId="19" borderId="1" xfId="0" applyFont="1" applyFill="1" applyBorder="1"/>
    <xf numFmtId="0" fontId="8" fillId="18" borderId="6" xfId="0" applyFont="1" applyFill="1" applyBorder="1"/>
    <xf numFmtId="0" fontId="0" fillId="0" borderId="17" xfId="0" applyBorder="1"/>
    <xf numFmtId="0" fontId="7" fillId="0" borderId="0" xfId="0" applyFont="1" applyBorder="1"/>
    <xf numFmtId="0" fontId="0" fillId="0" borderId="6" xfId="0" applyFill="1" applyBorder="1"/>
    <xf numFmtId="0" fontId="0" fillId="19" borderId="17" xfId="0" applyFill="1" applyBorder="1"/>
    <xf numFmtId="0" fontId="0" fillId="0" borderId="6" xfId="0" applyBorder="1"/>
    <xf numFmtId="0" fontId="6" fillId="0" borderId="0" xfId="0" applyFont="1" applyBorder="1"/>
    <xf numFmtId="0" fontId="0" fillId="0" borderId="22" xfId="0" applyBorder="1"/>
    <xf numFmtId="0" fontId="0" fillId="0" borderId="23" xfId="0" applyBorder="1"/>
    <xf numFmtId="0" fontId="6" fillId="18" borderId="6" xfId="0" applyFont="1" applyFill="1" applyBorder="1"/>
    <xf numFmtId="0" fontId="1" fillId="17" borderId="5" xfId="0" applyFont="1" applyFill="1" applyBorder="1"/>
    <xf numFmtId="0" fontId="1" fillId="20" borderId="1" xfId="0" applyFont="1" applyFill="1" applyBorder="1"/>
    <xf numFmtId="0" fontId="1" fillId="21" borderId="5" xfId="0" applyFont="1" applyFill="1" applyBorder="1"/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 wrapText="1"/>
    </xf>
    <xf numFmtId="0" fontId="1" fillId="11" borderId="18" xfId="0" applyFont="1" applyFill="1" applyBorder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19" borderId="5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4" fillId="18" borderId="14" xfId="0" applyFont="1" applyFill="1" applyBorder="1" applyAlignment="1">
      <alignment horizontal="center"/>
    </xf>
    <xf numFmtId="0" fontId="4" fillId="18" borderId="15" xfId="0" applyFont="1" applyFill="1" applyBorder="1" applyAlignment="1">
      <alignment horizontal="center"/>
    </xf>
    <xf numFmtId="0" fontId="4" fillId="18" borderId="16" xfId="0" applyFont="1" applyFill="1" applyBorder="1" applyAlignment="1">
      <alignment horizontal="center"/>
    </xf>
    <xf numFmtId="0" fontId="1" fillId="19" borderId="12" xfId="0" applyFont="1" applyFill="1" applyBorder="1" applyAlignment="1">
      <alignment horizontal="center"/>
    </xf>
    <xf numFmtId="0" fontId="1" fillId="19" borderId="13" xfId="0" applyFont="1" applyFill="1" applyBorder="1" applyAlignment="1">
      <alignment horizontal="center"/>
    </xf>
    <xf numFmtId="0" fontId="4" fillId="18" borderId="1" xfId="0" applyFont="1" applyFill="1" applyBorder="1" applyAlignment="1">
      <alignment horizontal="center"/>
    </xf>
    <xf numFmtId="0" fontId="4" fillId="18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432349</xdr:colOff>
      <xdr:row>1</xdr:row>
      <xdr:rowOff>98611</xdr:rowOff>
    </xdr:from>
    <xdr:to>
      <xdr:col>45</xdr:col>
      <xdr:colOff>241278</xdr:colOff>
      <xdr:row>31</xdr:row>
      <xdr:rowOff>130172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FE57F8-C357-4A03-BF02-8E1BAD5CD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58749" y="295835"/>
          <a:ext cx="6514529" cy="5607608"/>
        </a:xfrm>
        <a:prstGeom prst="rect">
          <a:avLst/>
        </a:prstGeom>
      </xdr:spPr>
    </xdr:pic>
    <xdr:clientData/>
  </xdr:twoCellAnchor>
  <xdr:twoCellAnchor editAs="oneCell">
    <xdr:from>
      <xdr:col>4</xdr:col>
      <xdr:colOff>589375</xdr:colOff>
      <xdr:row>31</xdr:row>
      <xdr:rowOff>157012</xdr:rowOff>
    </xdr:from>
    <xdr:to>
      <xdr:col>53</xdr:col>
      <xdr:colOff>565205</xdr:colOff>
      <xdr:row>147</xdr:row>
      <xdr:rowOff>1869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6900123-AED4-4910-B908-DEF546B21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7289704" y="1838683"/>
          <a:ext cx="21322371" cy="298462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432349</xdr:colOff>
      <xdr:row>1</xdr:row>
      <xdr:rowOff>98611</xdr:rowOff>
    </xdr:from>
    <xdr:to>
      <xdr:col>45</xdr:col>
      <xdr:colOff>241278</xdr:colOff>
      <xdr:row>31</xdr:row>
      <xdr:rowOff>130172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76DF77-45FD-4A2F-A526-3E10CB6B4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58749" y="296731"/>
          <a:ext cx="6514529" cy="5708461"/>
        </a:xfrm>
        <a:prstGeom prst="rect">
          <a:avLst/>
        </a:prstGeom>
      </xdr:spPr>
    </xdr:pic>
    <xdr:clientData/>
  </xdr:twoCellAnchor>
  <xdr:twoCellAnchor editAs="oneCell">
    <xdr:from>
      <xdr:col>16</xdr:col>
      <xdr:colOff>441158</xdr:colOff>
      <xdr:row>42</xdr:row>
      <xdr:rowOff>128337</xdr:rowOff>
    </xdr:from>
    <xdr:to>
      <xdr:col>22</xdr:col>
      <xdr:colOff>164510</xdr:colOff>
      <xdr:row>61</xdr:row>
      <xdr:rowOff>80280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D1F262-C089-4A5D-80BB-96F27CB0A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4758" y="8015037"/>
          <a:ext cx="3380952" cy="34266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432349</xdr:colOff>
      <xdr:row>1</xdr:row>
      <xdr:rowOff>98611</xdr:rowOff>
    </xdr:from>
    <xdr:to>
      <xdr:col>45</xdr:col>
      <xdr:colOff>241278</xdr:colOff>
      <xdr:row>31</xdr:row>
      <xdr:rowOff>130172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B2FD6E-B356-4C7A-BC7A-519D2C51F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58749" y="296731"/>
          <a:ext cx="6514529" cy="5708461"/>
        </a:xfrm>
        <a:prstGeom prst="rect">
          <a:avLst/>
        </a:prstGeom>
      </xdr:spPr>
    </xdr:pic>
    <xdr:clientData/>
  </xdr:twoCellAnchor>
  <xdr:twoCellAnchor editAs="oneCell">
    <xdr:from>
      <xdr:col>16</xdr:col>
      <xdr:colOff>441158</xdr:colOff>
      <xdr:row>42</xdr:row>
      <xdr:rowOff>128337</xdr:rowOff>
    </xdr:from>
    <xdr:to>
      <xdr:col>22</xdr:col>
      <xdr:colOff>164510</xdr:colOff>
      <xdr:row>61</xdr:row>
      <xdr:rowOff>80280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CB79E4-021F-476A-9FD7-122251B56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4758" y="8015037"/>
          <a:ext cx="3380952" cy="34266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432349</xdr:colOff>
      <xdr:row>1</xdr:row>
      <xdr:rowOff>98611</xdr:rowOff>
    </xdr:from>
    <xdr:to>
      <xdr:col>45</xdr:col>
      <xdr:colOff>241278</xdr:colOff>
      <xdr:row>31</xdr:row>
      <xdr:rowOff>130172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91C6FA-D8C6-4D4B-B52B-2D9503134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58749" y="296731"/>
          <a:ext cx="6514529" cy="5708461"/>
        </a:xfrm>
        <a:prstGeom prst="rect">
          <a:avLst/>
        </a:prstGeom>
      </xdr:spPr>
    </xdr:pic>
    <xdr:clientData/>
  </xdr:twoCellAnchor>
  <xdr:twoCellAnchor editAs="oneCell">
    <xdr:from>
      <xdr:col>1</xdr:col>
      <xdr:colOff>21140</xdr:colOff>
      <xdr:row>48</xdr:row>
      <xdr:rowOff>166528</xdr:rowOff>
    </xdr:from>
    <xdr:to>
      <xdr:col>26</xdr:col>
      <xdr:colOff>85220</xdr:colOff>
      <xdr:row>112</xdr:row>
      <xdr:rowOff>98353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2B5AA6-DED4-4CC1-971B-5EAC2C13B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0740" y="9150508"/>
          <a:ext cx="15304080" cy="116437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432349</xdr:colOff>
      <xdr:row>1</xdr:row>
      <xdr:rowOff>98611</xdr:rowOff>
    </xdr:from>
    <xdr:to>
      <xdr:col>45</xdr:col>
      <xdr:colOff>241278</xdr:colOff>
      <xdr:row>31</xdr:row>
      <xdr:rowOff>130172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09F39E-CC74-4FD1-BC23-C7693B3ED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58749" y="296731"/>
          <a:ext cx="6514529" cy="5708461"/>
        </a:xfrm>
        <a:prstGeom prst="rect">
          <a:avLst/>
        </a:prstGeom>
      </xdr:spPr>
    </xdr:pic>
    <xdr:clientData/>
  </xdr:twoCellAnchor>
  <xdr:twoCellAnchor editAs="oneCell">
    <xdr:from>
      <xdr:col>16</xdr:col>
      <xdr:colOff>441158</xdr:colOff>
      <xdr:row>42</xdr:row>
      <xdr:rowOff>128337</xdr:rowOff>
    </xdr:from>
    <xdr:to>
      <xdr:col>22</xdr:col>
      <xdr:colOff>164510</xdr:colOff>
      <xdr:row>61</xdr:row>
      <xdr:rowOff>80280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6368D4-857E-45DD-A5AF-44E4B4973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4758" y="8085221"/>
          <a:ext cx="3380952" cy="34571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432349</xdr:colOff>
      <xdr:row>1</xdr:row>
      <xdr:rowOff>98611</xdr:rowOff>
    </xdr:from>
    <xdr:to>
      <xdr:col>45</xdr:col>
      <xdr:colOff>241278</xdr:colOff>
      <xdr:row>31</xdr:row>
      <xdr:rowOff>130172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CC845E-F41A-477F-B9A8-55797DB8F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58749" y="296731"/>
          <a:ext cx="6514529" cy="5708461"/>
        </a:xfrm>
        <a:prstGeom prst="rect">
          <a:avLst/>
        </a:prstGeom>
      </xdr:spPr>
    </xdr:pic>
    <xdr:clientData/>
  </xdr:twoCellAnchor>
  <xdr:twoCellAnchor editAs="oneCell">
    <xdr:from>
      <xdr:col>16</xdr:col>
      <xdr:colOff>441158</xdr:colOff>
      <xdr:row>42</xdr:row>
      <xdr:rowOff>128337</xdr:rowOff>
    </xdr:from>
    <xdr:to>
      <xdr:col>22</xdr:col>
      <xdr:colOff>164510</xdr:colOff>
      <xdr:row>61</xdr:row>
      <xdr:rowOff>80280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38594F-2135-46EC-B809-5068A5173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4758" y="8015037"/>
          <a:ext cx="3380952" cy="342666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432349</xdr:colOff>
      <xdr:row>1</xdr:row>
      <xdr:rowOff>98611</xdr:rowOff>
    </xdr:from>
    <xdr:to>
      <xdr:col>45</xdr:col>
      <xdr:colOff>241278</xdr:colOff>
      <xdr:row>31</xdr:row>
      <xdr:rowOff>130172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4F91E3-0642-4BF2-9F01-36DAC8371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58749" y="296731"/>
          <a:ext cx="6514529" cy="5708461"/>
        </a:xfrm>
        <a:prstGeom prst="rect">
          <a:avLst/>
        </a:prstGeom>
      </xdr:spPr>
    </xdr:pic>
    <xdr:clientData/>
  </xdr:twoCellAnchor>
  <xdr:twoCellAnchor editAs="oneCell">
    <xdr:from>
      <xdr:col>1</xdr:col>
      <xdr:colOff>21140</xdr:colOff>
      <xdr:row>48</xdr:row>
      <xdr:rowOff>166528</xdr:rowOff>
    </xdr:from>
    <xdr:to>
      <xdr:col>26</xdr:col>
      <xdr:colOff>85220</xdr:colOff>
      <xdr:row>112</xdr:row>
      <xdr:rowOff>98353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C9E7CB-2AB8-4B70-B1B0-58EEC1247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0740" y="9150508"/>
          <a:ext cx="15304080" cy="1164376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282615</xdr:colOff>
      <xdr:row>81</xdr:row>
      <xdr:rowOff>0</xdr:rowOff>
    </xdr:from>
    <xdr:to>
      <xdr:col>29</xdr:col>
      <xdr:colOff>83397</xdr:colOff>
      <xdr:row>156</xdr:row>
      <xdr:rowOff>53237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62A3A0-8A5E-4956-A07D-539CA01BD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615" y="14737976"/>
          <a:ext cx="17479182" cy="135092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A5BF1-401B-4EBE-AF8B-4138AB5DFC7F}">
  <dimension ref="A1:AH100"/>
  <sheetViews>
    <sheetView topLeftCell="L4" zoomScaleNormal="100" workbookViewId="0">
      <selection activeCell="F30" sqref="F30"/>
    </sheetView>
  </sheetViews>
  <sheetFormatPr defaultRowHeight="14.4"/>
  <sheetData>
    <row r="1" spans="1:29" ht="15.6">
      <c r="A1" s="61" t="s">
        <v>30</v>
      </c>
      <c r="B1" s="62"/>
      <c r="C1" s="62"/>
      <c r="D1" s="62"/>
      <c r="E1" s="62"/>
      <c r="F1" s="63" t="s">
        <v>3</v>
      </c>
      <c r="G1" s="63"/>
      <c r="H1" s="24" cm="1">
        <f t="array" ref="H1">SUM(VLOOKUP(A4:C100,$T$3:$W$36,4,FALSE))+H4*10-H8*50</f>
        <v>2820.442042782623</v>
      </c>
      <c r="I1" s="64" t="s">
        <v>41</v>
      </c>
      <c r="J1" s="65"/>
      <c r="K1" s="65"/>
      <c r="L1" s="65"/>
      <c r="M1" s="65"/>
      <c r="N1" s="65"/>
      <c r="O1" s="65"/>
      <c r="P1" s="66"/>
      <c r="Q1" s="64" t="s">
        <v>48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6"/>
    </row>
    <row r="2" spans="1:29" ht="28.8">
      <c r="A2" s="67" t="s">
        <v>35</v>
      </c>
      <c r="B2" s="68"/>
      <c r="C2" s="68"/>
      <c r="D2" s="69" t="s">
        <v>37</v>
      </c>
      <c r="E2" s="70"/>
      <c r="F2" s="70"/>
      <c r="G2" s="70"/>
      <c r="H2" s="71"/>
      <c r="I2" s="72" t="s">
        <v>35</v>
      </c>
      <c r="J2" s="73"/>
      <c r="K2" s="73"/>
      <c r="L2" s="74" t="s">
        <v>37</v>
      </c>
      <c r="M2" s="74"/>
      <c r="N2" s="74"/>
      <c r="O2" s="74"/>
      <c r="P2" s="75"/>
      <c r="Q2" s="49" t="s">
        <v>43</v>
      </c>
      <c r="R2" s="50" cm="1">
        <f t="array" ref="R2">SUM(V3:V28*AB3:AB28)+H6+P6+R4*500</f>
        <v>65335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29">
      <c r="A3" s="58" t="s">
        <v>31</v>
      </c>
      <c r="B3" s="59" t="s">
        <v>32</v>
      </c>
      <c r="C3" s="20" t="s">
        <v>33</v>
      </c>
      <c r="D3" s="32"/>
      <c r="E3" s="58" t="s">
        <v>31</v>
      </c>
      <c r="F3" s="59" t="s">
        <v>32</v>
      </c>
      <c r="G3" s="20" t="s">
        <v>33</v>
      </c>
      <c r="H3" s="33" t="s">
        <v>36</v>
      </c>
      <c r="I3" s="58" t="s">
        <v>31</v>
      </c>
      <c r="J3" s="59" t="s">
        <v>32</v>
      </c>
      <c r="K3" s="20" t="s">
        <v>33</v>
      </c>
      <c r="L3" s="32"/>
      <c r="M3" s="58" t="s">
        <v>31</v>
      </c>
      <c r="N3" s="59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22</v>
      </c>
      <c r="Z3" s="1">
        <f>COUNTIF($A$4:$C$100,T3)</f>
        <v>13</v>
      </c>
      <c r="AA3" s="1">
        <f>COUNTIF($I$4:$K$100,T3)</f>
        <v>9</v>
      </c>
      <c r="AB3" s="53">
        <f>Y3-Z3-AA3</f>
        <v>0</v>
      </c>
      <c r="AC3">
        <v>18</v>
      </c>
    </row>
    <row r="4" spans="1:29">
      <c r="A4" s="2" t="s">
        <v>4</v>
      </c>
      <c r="B4" s="4" t="s">
        <v>6</v>
      </c>
      <c r="C4" s="2" t="s">
        <v>4</v>
      </c>
      <c r="D4" s="42" t="s">
        <v>34</v>
      </c>
      <c r="E4" s="38">
        <v>1</v>
      </c>
      <c r="F4" s="38">
        <v>2</v>
      </c>
      <c r="G4" s="38">
        <v>0</v>
      </c>
      <c r="H4" s="35">
        <f>SUM(E4:G4)</f>
        <v>3</v>
      </c>
      <c r="I4" s="15" t="s">
        <v>17</v>
      </c>
      <c r="J4" s="2" t="s">
        <v>4</v>
      </c>
      <c r="K4" s="2" t="s">
        <v>4</v>
      </c>
      <c r="L4" s="42" t="s">
        <v>34</v>
      </c>
      <c r="M4" s="38">
        <v>1</v>
      </c>
      <c r="N4" s="38">
        <v>8</v>
      </c>
      <c r="O4" s="38">
        <v>4</v>
      </c>
      <c r="P4" s="35">
        <f>SUM(M4:O4)</f>
        <v>13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25</v>
      </c>
      <c r="Z4" s="1">
        <f t="shared" ref="Z4:Z28" si="1">COUNTIF($A$4:$C$100,T4)</f>
        <v>4</v>
      </c>
      <c r="AA4" s="1">
        <f t="shared" ref="AA4:AA28" si="2">COUNTIF($I$4:$K$100,T4)</f>
        <v>21</v>
      </c>
      <c r="AB4" s="53">
        <f t="shared" ref="AB4:AB28" si="3">Y4-Z4-AA4</f>
        <v>0</v>
      </c>
      <c r="AC4">
        <v>25</v>
      </c>
    </row>
    <row r="5" spans="1:29">
      <c r="A5" s="2" t="s">
        <v>4</v>
      </c>
      <c r="B5" s="4" t="s">
        <v>6</v>
      </c>
      <c r="C5" s="2" t="s">
        <v>4</v>
      </c>
      <c r="D5" s="32" t="s">
        <v>38</v>
      </c>
      <c r="E5" s="34" cm="1">
        <f t="array" ref="E5">(SUM(VLOOKUP(A4:A100,$T$3:$W$41,2,FALSE))+E4*10)-E8*50</f>
        <v>3940</v>
      </c>
      <c r="F5" s="34" cm="1">
        <f t="array" ref="F5">(SUM(VLOOKUP(B4:B100,$T$3:$W$41,2,FALSE))+F4*10)-F8*50</f>
        <v>4820</v>
      </c>
      <c r="G5" s="34" cm="1">
        <f t="array" ref="G5">(SUM(VLOOKUP(C4:C100,$T$3:$W$41,2,FALSE))+G4*10)-G8*50</f>
        <v>5920</v>
      </c>
      <c r="H5" s="57">
        <f t="shared" ref="H5:H8" si="4">SUM(E5:G5)</f>
        <v>14680</v>
      </c>
      <c r="I5" s="3" t="s">
        <v>5</v>
      </c>
      <c r="J5" s="2" t="s">
        <v>4</v>
      </c>
      <c r="K5" s="2" t="s">
        <v>4</v>
      </c>
      <c r="L5" s="32" t="s">
        <v>38</v>
      </c>
      <c r="M5" s="34" cm="1">
        <f t="array" ref="M5">(SUM(VLOOKUP(I4:I100,$T$3:$W$41,2,FALSE))+M4*10)*0.8-M8*40</f>
        <v>3096</v>
      </c>
      <c r="N5" s="34" cm="1">
        <f t="array" ref="N5">(SUM(VLOOKUP(J4:J100,$T$3:$W$41,2,FALSE))+N4*10)*0.8-N8*40</f>
        <v>584</v>
      </c>
      <c r="O5" s="34" cm="1">
        <f t="array" ref="O5">(SUM(VLOOKUP(K4:K100,$T$3:$W$41,2,FALSE))+O4*10)*0.8-O8*40</f>
        <v>432</v>
      </c>
      <c r="P5" s="57">
        <f t="shared" ref="P5:P8" si="5">SUM(M5:O5)</f>
        <v>4112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246</v>
      </c>
      <c r="Z5" s="1">
        <f t="shared" si="1"/>
        <v>58</v>
      </c>
      <c r="AA5" s="1">
        <f t="shared" si="2"/>
        <v>0</v>
      </c>
      <c r="AB5" s="53">
        <f t="shared" si="3"/>
        <v>188</v>
      </c>
      <c r="AC5">
        <v>249</v>
      </c>
    </row>
    <row r="6" spans="1:29">
      <c r="A6" s="2" t="s">
        <v>4</v>
      </c>
      <c r="B6" s="4" t="s">
        <v>6</v>
      </c>
      <c r="C6" s="2" t="s">
        <v>4</v>
      </c>
      <c r="D6" s="32" t="s">
        <v>39</v>
      </c>
      <c r="E6" s="34" cm="1">
        <f t="array" ref="E6">(SUM(VLOOKUP(A4:A100,$T$3:$W$41,3,FALSE)))</f>
        <v>1540</v>
      </c>
      <c r="F6" s="34" cm="1">
        <f t="array" ref="F6">(SUM(VLOOKUP(B4:B100,$T$3:$W$41,3,FALSE)))</f>
        <v>1760</v>
      </c>
      <c r="G6" s="34" cm="1">
        <f t="array" ref="G6">(SUM(VLOOKUP(C4:C100,$T$3:$W$41,3,FALSE)))</f>
        <v>1990</v>
      </c>
      <c r="H6" s="48">
        <f t="shared" si="4"/>
        <v>5290</v>
      </c>
      <c r="I6" s="16" t="s">
        <v>28</v>
      </c>
      <c r="J6" s="2" t="s">
        <v>4</v>
      </c>
      <c r="K6" s="2" t="s">
        <v>4</v>
      </c>
      <c r="L6" s="32" t="s">
        <v>39</v>
      </c>
      <c r="M6" s="34" cm="1">
        <f t="array" ref="M6">(SUM(VLOOKUP(I4:I100,$T$3:$W$41,3,FALSE)))</f>
        <v>1230</v>
      </c>
      <c r="N6" s="34" cm="1">
        <f t="array" ref="N6">(SUM(VLOOKUP(J4:J100,$T$3:$W$41,3,FALSE)))</f>
        <v>170</v>
      </c>
      <c r="O6" s="34" cm="1">
        <f t="array" ref="O6">(SUM(VLOOKUP(K4:K100,$T$3:$W$41,3,FALSE)))</f>
        <v>135</v>
      </c>
      <c r="P6" s="48">
        <f t="shared" si="5"/>
        <v>1535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267</v>
      </c>
      <c r="Y6" s="45">
        <v>268</v>
      </c>
      <c r="Z6" s="1">
        <f t="shared" si="1"/>
        <v>0</v>
      </c>
      <c r="AA6" s="1">
        <f t="shared" si="2"/>
        <v>0</v>
      </c>
      <c r="AB6" s="53">
        <f t="shared" si="3"/>
        <v>268</v>
      </c>
      <c r="AC6">
        <v>268</v>
      </c>
    </row>
    <row r="7" spans="1:29">
      <c r="A7" s="2" t="s">
        <v>4</v>
      </c>
      <c r="B7" s="4" t="s">
        <v>6</v>
      </c>
      <c r="C7" s="2" t="s">
        <v>4</v>
      </c>
      <c r="D7" s="32" t="s">
        <v>40</v>
      </c>
      <c r="E7" s="34">
        <f>COUNTIF(A4:A100,"&lt;&gt;空")</f>
        <v>28</v>
      </c>
      <c r="F7" s="34">
        <f>COUNTIF(B4:B100,"&lt;&gt;空")</f>
        <v>30</v>
      </c>
      <c r="G7" s="34">
        <f>COUNTIF(C4:C100,"&lt;&gt;空")</f>
        <v>36</v>
      </c>
      <c r="H7" s="35">
        <f t="shared" si="4"/>
        <v>94</v>
      </c>
      <c r="I7" s="1" t="s">
        <v>27</v>
      </c>
      <c r="J7" s="1" t="s">
        <v>27</v>
      </c>
      <c r="K7" s="15" t="s">
        <v>17</v>
      </c>
      <c r="L7" s="32" t="s">
        <v>40</v>
      </c>
      <c r="M7" s="34">
        <f>COUNTIF(I4:I100,"&lt;&gt;空")</f>
        <v>35</v>
      </c>
      <c r="N7" s="34">
        <f>COUNTIF(J4:J100,"&lt;&gt;空")</f>
        <v>5</v>
      </c>
      <c r="O7" s="34">
        <f>COUNTIF(K4:K100,"&lt;&gt;空")</f>
        <v>4</v>
      </c>
      <c r="P7" s="35">
        <f t="shared" si="5"/>
        <v>44</v>
      </c>
      <c r="Q7" s="52" t="s">
        <v>54</v>
      </c>
      <c r="R7" s="25">
        <v>0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236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  <c r="AC7">
        <v>235</v>
      </c>
    </row>
    <row r="8" spans="1:29">
      <c r="A8" s="2" t="s">
        <v>4</v>
      </c>
      <c r="B8" s="15" t="s">
        <v>17</v>
      </c>
      <c r="C8" s="15" t="s">
        <v>17</v>
      </c>
      <c r="D8" s="41" t="s">
        <v>68</v>
      </c>
      <c r="E8" s="40">
        <v>1</v>
      </c>
      <c r="F8" s="40">
        <v>0</v>
      </c>
      <c r="G8" s="40">
        <v>0</v>
      </c>
      <c r="H8" s="35">
        <f t="shared" si="4"/>
        <v>1</v>
      </c>
      <c r="I8" s="2" t="s">
        <v>4</v>
      </c>
      <c r="J8" s="2" t="s">
        <v>4</v>
      </c>
      <c r="K8" s="1" t="s">
        <v>27</v>
      </c>
      <c r="L8" s="41" t="s">
        <v>68</v>
      </c>
      <c r="M8" s="40">
        <v>2</v>
      </c>
      <c r="N8" s="40">
        <v>0</v>
      </c>
      <c r="O8" s="40">
        <v>0</v>
      </c>
      <c r="P8" s="35">
        <f t="shared" si="5"/>
        <v>2</v>
      </c>
      <c r="Q8" s="49" t="s">
        <v>53</v>
      </c>
      <c r="R8" s="54" cm="1">
        <f t="array" ref="R8">R6-P5-H5-SUM(U3:U28*AB3:AB28)*0.8-R7*8</f>
        <v>88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193</v>
      </c>
      <c r="Z8" s="1">
        <f t="shared" si="1"/>
        <v>0</v>
      </c>
      <c r="AA8" s="1">
        <f t="shared" si="2"/>
        <v>0</v>
      </c>
      <c r="AB8" s="53">
        <f t="shared" si="3"/>
        <v>193</v>
      </c>
      <c r="AC8">
        <v>193</v>
      </c>
    </row>
    <row r="9" spans="1:29">
      <c r="A9" s="16" t="s">
        <v>18</v>
      </c>
      <c r="B9" s="4" t="s">
        <v>6</v>
      </c>
      <c r="C9" s="2" t="s">
        <v>4</v>
      </c>
      <c r="D9" s="25"/>
      <c r="E9" s="25"/>
      <c r="F9" s="25"/>
      <c r="G9" s="25"/>
      <c r="H9" s="26"/>
      <c r="I9" s="15" t="s">
        <v>17</v>
      </c>
      <c r="J9" s="15" t="s">
        <v>17</v>
      </c>
      <c r="K9" s="1" t="s">
        <v>27</v>
      </c>
      <c r="L9" s="32" t="s">
        <v>42</v>
      </c>
      <c r="M9" s="36">
        <f>M6/M5</f>
        <v>0.39728682170542634</v>
      </c>
      <c r="N9" s="36">
        <f>N6/N5</f>
        <v>0.2910958904109589</v>
      </c>
      <c r="O9" s="36">
        <f>O6/O5</f>
        <v>0.3125</v>
      </c>
      <c r="P9" s="37">
        <f>P6/P5</f>
        <v>0.37329766536964981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6">U9-V9/0.330882</f>
        <v>44.222109392472248</v>
      </c>
      <c r="X9" s="45">
        <v>3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</row>
    <row r="10" spans="1:29">
      <c r="A10" s="2" t="s">
        <v>4</v>
      </c>
      <c r="B10" s="10" t="s">
        <v>12</v>
      </c>
      <c r="C10" s="2" t="s">
        <v>4</v>
      </c>
      <c r="D10" s="25"/>
      <c r="E10" s="25"/>
      <c r="F10" s="25"/>
      <c r="G10" s="25"/>
      <c r="H10" s="26"/>
      <c r="I10" s="1" t="s">
        <v>27</v>
      </c>
      <c r="J10" s="1" t="s">
        <v>27</v>
      </c>
      <c r="K10" s="1" t="s">
        <v>27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6"/>
        <v>29.110982162825422</v>
      </c>
      <c r="X10" s="45">
        <v>7</v>
      </c>
      <c r="Y10" s="45">
        <v>3</v>
      </c>
      <c r="Z10" s="1">
        <f t="shared" si="1"/>
        <v>1</v>
      </c>
      <c r="AA10" s="1">
        <f t="shared" si="2"/>
        <v>2</v>
      </c>
      <c r="AB10" s="53">
        <f t="shared" si="3"/>
        <v>0</v>
      </c>
      <c r="AC10">
        <v>5</v>
      </c>
    </row>
    <row r="11" spans="1:29">
      <c r="A11" s="4" t="s">
        <v>6</v>
      </c>
      <c r="B11" s="4" t="s">
        <v>6</v>
      </c>
      <c r="C11" s="4" t="s">
        <v>6</v>
      </c>
      <c r="D11" s="25"/>
      <c r="E11" s="25"/>
      <c r="F11" s="25"/>
      <c r="G11" s="25"/>
      <c r="H11" s="26"/>
      <c r="I11" s="1" t="s">
        <v>27</v>
      </c>
      <c r="J11" s="1" t="s">
        <v>27</v>
      </c>
      <c r="K11" s="1" t="s">
        <v>27</v>
      </c>
      <c r="L11" s="25"/>
      <c r="M11" s="25"/>
      <c r="N11" s="25"/>
      <c r="O11" s="25"/>
      <c r="P11" s="26">
        <f>H5+P5</f>
        <v>18792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 t="shared" si="6"/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  <c r="AC11">
        <v>5</v>
      </c>
    </row>
    <row r="12" spans="1:29">
      <c r="A12" s="4" t="s">
        <v>6</v>
      </c>
      <c r="B12" s="4" t="s">
        <v>6</v>
      </c>
      <c r="C12" s="4" t="s">
        <v>6</v>
      </c>
      <c r="D12" s="25"/>
      <c r="E12" s="25"/>
      <c r="F12" s="25"/>
      <c r="G12" s="25"/>
      <c r="H12" s="26"/>
      <c r="I12" s="2" t="s">
        <v>4</v>
      </c>
      <c r="J12" s="1" t="s">
        <v>27</v>
      </c>
      <c r="K12" s="1" t="s">
        <v>27</v>
      </c>
      <c r="L12" s="25"/>
      <c r="M12" s="25"/>
      <c r="N12" s="25"/>
      <c r="O12" s="25"/>
      <c r="P12" s="26">
        <f>H6+P6</f>
        <v>6825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C12">
        <v>3</v>
      </c>
    </row>
    <row r="13" spans="1:29">
      <c r="A13" s="3" t="s">
        <v>5</v>
      </c>
      <c r="B13" s="4" t="s">
        <v>6</v>
      </c>
      <c r="C13" s="4" t="s">
        <v>6</v>
      </c>
      <c r="D13" s="25"/>
      <c r="E13" s="25"/>
      <c r="F13" s="25"/>
      <c r="G13" s="25"/>
      <c r="H13" s="26"/>
      <c r="I13" s="15" t="s">
        <v>17</v>
      </c>
      <c r="J13" s="1" t="s">
        <v>27</v>
      </c>
      <c r="K13" s="1" t="s">
        <v>27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</row>
    <row r="14" spans="1:29">
      <c r="A14" s="15" t="s">
        <v>17</v>
      </c>
      <c r="B14" s="17" t="s">
        <v>20</v>
      </c>
      <c r="C14" s="4" t="s">
        <v>6</v>
      </c>
      <c r="D14" s="25"/>
      <c r="E14" s="25"/>
      <c r="F14" s="25"/>
      <c r="G14" s="25"/>
      <c r="H14" s="26"/>
      <c r="I14" s="16" t="s">
        <v>28</v>
      </c>
      <c r="J14" s="1" t="s">
        <v>27</v>
      </c>
      <c r="K14" s="1" t="s">
        <v>27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</row>
    <row r="15" spans="1:29">
      <c r="A15" s="3" t="s">
        <v>5</v>
      </c>
      <c r="B15" s="4" t="s">
        <v>6</v>
      </c>
      <c r="C15" s="4" t="s">
        <v>6</v>
      </c>
      <c r="D15" s="25"/>
      <c r="E15" s="25"/>
      <c r="F15" s="25"/>
      <c r="G15" s="25"/>
      <c r="H15" s="26"/>
      <c r="I15" s="3" t="s">
        <v>5</v>
      </c>
      <c r="J15" s="1" t="s">
        <v>27</v>
      </c>
      <c r="K15" s="1" t="s">
        <v>27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7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0</v>
      </c>
    </row>
    <row r="16" spans="1:29">
      <c r="A16" s="9" t="s">
        <v>11</v>
      </c>
      <c r="B16" s="4" t="s">
        <v>6</v>
      </c>
      <c r="C16" s="4" t="s">
        <v>6</v>
      </c>
      <c r="D16" s="25"/>
      <c r="E16" s="25"/>
      <c r="F16" s="25"/>
      <c r="G16" s="25"/>
      <c r="H16" s="26"/>
      <c r="I16" s="3" t="s">
        <v>5</v>
      </c>
      <c r="J16" s="1" t="s">
        <v>27</v>
      </c>
      <c r="K16" s="1" t="s">
        <v>27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38</v>
      </c>
      <c r="Z16" s="1">
        <f t="shared" si="1"/>
        <v>7</v>
      </c>
      <c r="AA16" s="1">
        <f t="shared" si="2"/>
        <v>10</v>
      </c>
      <c r="AB16" s="53">
        <f t="shared" si="3"/>
        <v>21</v>
      </c>
      <c r="AC16">
        <v>37</v>
      </c>
    </row>
    <row r="17" spans="1:34">
      <c r="A17" s="3" t="s">
        <v>5</v>
      </c>
      <c r="B17" s="4" t="s">
        <v>6</v>
      </c>
      <c r="C17" s="4" t="s">
        <v>6</v>
      </c>
      <c r="D17" s="25"/>
      <c r="E17" s="25"/>
      <c r="F17" s="25"/>
      <c r="G17" s="25"/>
      <c r="H17" s="26"/>
      <c r="I17" s="9" t="s">
        <v>11</v>
      </c>
      <c r="J17" s="1" t="s">
        <v>27</v>
      </c>
      <c r="K17" s="1" t="s">
        <v>27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2</v>
      </c>
      <c r="Y17" s="45">
        <v>1</v>
      </c>
      <c r="Z17" s="1">
        <f t="shared" si="1"/>
        <v>1</v>
      </c>
      <c r="AA17" s="1">
        <f t="shared" si="2"/>
        <v>0</v>
      </c>
      <c r="AB17" s="53">
        <f t="shared" si="3"/>
        <v>0</v>
      </c>
      <c r="AC17">
        <v>1</v>
      </c>
    </row>
    <row r="18" spans="1:34">
      <c r="A18" s="15" t="s">
        <v>17</v>
      </c>
      <c r="B18" s="4" t="s">
        <v>6</v>
      </c>
      <c r="C18" s="4" t="s">
        <v>6</v>
      </c>
      <c r="D18" s="25"/>
      <c r="E18" s="25"/>
      <c r="F18" s="25"/>
      <c r="G18" s="25"/>
      <c r="H18" s="26"/>
      <c r="I18" s="3" t="s">
        <v>5</v>
      </c>
      <c r="J18" s="1" t="s">
        <v>27</v>
      </c>
      <c r="K18" s="1" t="s">
        <v>27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200</v>
      </c>
      <c r="W18" s="44"/>
      <c r="X18" s="45">
        <v>0</v>
      </c>
      <c r="Y18" s="45">
        <v>0</v>
      </c>
      <c r="Z18" s="1">
        <f t="shared" si="1"/>
        <v>0</v>
      </c>
      <c r="AA18" s="1">
        <f t="shared" si="2"/>
        <v>0</v>
      </c>
      <c r="AB18" s="53">
        <f t="shared" si="3"/>
        <v>0</v>
      </c>
      <c r="AC18">
        <v>0</v>
      </c>
    </row>
    <row r="19" spans="1:34">
      <c r="A19" s="3" t="s">
        <v>5</v>
      </c>
      <c r="B19" s="4" t="s">
        <v>6</v>
      </c>
      <c r="C19" s="17" t="s">
        <v>20</v>
      </c>
      <c r="D19" s="25"/>
      <c r="E19" s="25"/>
      <c r="F19" s="25"/>
      <c r="G19" s="25"/>
      <c r="H19" s="26"/>
      <c r="I19" s="15" t="s">
        <v>17</v>
      </c>
      <c r="J19" s="1" t="s">
        <v>27</v>
      </c>
      <c r="K19" s="1" t="s">
        <v>27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</row>
    <row r="20" spans="1:34">
      <c r="A20" s="4" t="s">
        <v>6</v>
      </c>
      <c r="B20" s="15" t="s">
        <v>17</v>
      </c>
      <c r="C20" s="4" t="s">
        <v>6</v>
      </c>
      <c r="D20" s="25"/>
      <c r="E20" s="25"/>
      <c r="F20" s="25"/>
      <c r="G20" s="25"/>
      <c r="H20" s="26"/>
      <c r="I20" s="3" t="s">
        <v>5</v>
      </c>
      <c r="J20" s="1" t="s">
        <v>27</v>
      </c>
      <c r="K20" s="1" t="s">
        <v>27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2</v>
      </c>
      <c r="Y20" s="45">
        <v>2</v>
      </c>
      <c r="Z20" s="1">
        <f t="shared" si="1"/>
        <v>0</v>
      </c>
      <c r="AA20" s="1">
        <f t="shared" si="2"/>
        <v>0</v>
      </c>
      <c r="AB20" s="53">
        <f t="shared" si="3"/>
        <v>2</v>
      </c>
      <c r="AC20">
        <v>2</v>
      </c>
    </row>
    <row r="21" spans="1:34">
      <c r="A21" s="4" t="s">
        <v>6</v>
      </c>
      <c r="B21" s="4" t="s">
        <v>6</v>
      </c>
      <c r="C21" s="4" t="s">
        <v>6</v>
      </c>
      <c r="D21" s="25"/>
      <c r="E21" s="25"/>
      <c r="F21" s="25"/>
      <c r="G21" s="25"/>
      <c r="H21" s="26"/>
      <c r="I21" s="3" t="s">
        <v>5</v>
      </c>
      <c r="J21" s="1" t="s">
        <v>27</v>
      </c>
      <c r="K21" s="1" t="s">
        <v>27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</row>
    <row r="22" spans="1:34">
      <c r="A22" s="4" t="s">
        <v>6</v>
      </c>
      <c r="B22" s="4" t="s">
        <v>6</v>
      </c>
      <c r="C22" s="4" t="s">
        <v>6</v>
      </c>
      <c r="D22" s="25"/>
      <c r="E22" s="25"/>
      <c r="F22" s="25"/>
      <c r="G22" s="25"/>
      <c r="H22" s="26"/>
      <c r="I22" s="3" t="s">
        <v>5</v>
      </c>
      <c r="J22" s="1" t="s">
        <v>27</v>
      </c>
      <c r="K22" s="1" t="s">
        <v>27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3</v>
      </c>
      <c r="Y22" s="45">
        <v>3</v>
      </c>
      <c r="Z22" s="1">
        <f t="shared" si="1"/>
        <v>3</v>
      </c>
      <c r="AA22" s="1">
        <f t="shared" si="2"/>
        <v>0</v>
      </c>
      <c r="AB22" s="53">
        <f t="shared" si="3"/>
        <v>0</v>
      </c>
      <c r="AC22">
        <v>3</v>
      </c>
    </row>
    <row r="23" spans="1:34">
      <c r="A23" s="4" t="s">
        <v>6</v>
      </c>
      <c r="B23" s="4" t="s">
        <v>6</v>
      </c>
      <c r="C23" s="10" t="s">
        <v>12</v>
      </c>
      <c r="D23" s="25"/>
      <c r="E23" s="25"/>
      <c r="F23" s="25"/>
      <c r="G23" s="25"/>
      <c r="H23" s="26"/>
      <c r="I23" s="3" t="s">
        <v>5</v>
      </c>
      <c r="J23" s="1" t="s">
        <v>27</v>
      </c>
      <c r="K23" s="1" t="s">
        <v>27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8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</row>
    <row r="24" spans="1:34">
      <c r="A24" s="4" t="s">
        <v>6</v>
      </c>
      <c r="B24" s="4" t="s">
        <v>6</v>
      </c>
      <c r="C24" s="4" t="s">
        <v>6</v>
      </c>
      <c r="D24" s="25"/>
      <c r="E24" s="25"/>
      <c r="F24" s="25"/>
      <c r="G24" s="25"/>
      <c r="H24" s="26"/>
      <c r="I24" s="15" t="s">
        <v>17</v>
      </c>
      <c r="J24" s="1" t="s">
        <v>27</v>
      </c>
      <c r="K24" s="1" t="s">
        <v>27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8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</row>
    <row r="25" spans="1:34">
      <c r="A25" s="17" t="s">
        <v>20</v>
      </c>
      <c r="B25" s="4" t="s">
        <v>6</v>
      </c>
      <c r="C25" s="4" t="s">
        <v>6</v>
      </c>
      <c r="D25" s="25"/>
      <c r="E25" s="25"/>
      <c r="F25" s="25"/>
      <c r="G25" s="25"/>
      <c r="H25" s="26"/>
      <c r="I25" s="3" t="s">
        <v>5</v>
      </c>
      <c r="J25" s="1" t="s">
        <v>27</v>
      </c>
      <c r="K25" s="1" t="s">
        <v>27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8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</row>
    <row r="26" spans="1:34">
      <c r="A26" s="1" t="s">
        <v>27</v>
      </c>
      <c r="B26" s="17" t="s">
        <v>20</v>
      </c>
      <c r="C26" s="4" t="s">
        <v>6</v>
      </c>
      <c r="D26" s="25"/>
      <c r="E26" s="25"/>
      <c r="F26" s="25"/>
      <c r="G26" s="25"/>
      <c r="H26" s="26"/>
      <c r="I26" s="3" t="s">
        <v>5</v>
      </c>
      <c r="J26" s="1" t="s">
        <v>27</v>
      </c>
      <c r="K26" s="1" t="s">
        <v>27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8"/>
        <v>0</v>
      </c>
      <c r="X26" s="45">
        <v>0</v>
      </c>
      <c r="Y26" s="45">
        <v>0</v>
      </c>
      <c r="Z26" s="1"/>
      <c r="AA26" s="1"/>
      <c r="AB26" s="53"/>
    </row>
    <row r="27" spans="1:34">
      <c r="A27" s="1" t="s">
        <v>27</v>
      </c>
      <c r="B27" s="4" t="s">
        <v>6</v>
      </c>
      <c r="C27" s="4" t="s">
        <v>6</v>
      </c>
      <c r="D27" s="25"/>
      <c r="E27" s="25"/>
      <c r="F27" s="25"/>
      <c r="G27" s="25"/>
      <c r="H27" s="26"/>
      <c r="I27" s="3" t="s">
        <v>5</v>
      </c>
      <c r="J27" s="1" t="s">
        <v>27</v>
      </c>
      <c r="K27" s="1" t="s">
        <v>27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14</v>
      </c>
      <c r="Y27" s="45">
        <v>14</v>
      </c>
      <c r="Z27" s="1">
        <f t="shared" si="1"/>
        <v>0</v>
      </c>
      <c r="AA27" s="1">
        <f t="shared" si="2"/>
        <v>2</v>
      </c>
      <c r="AB27" s="53">
        <f t="shared" si="3"/>
        <v>12</v>
      </c>
      <c r="AC27">
        <v>14</v>
      </c>
      <c r="AE27">
        <v>3</v>
      </c>
      <c r="AF27">
        <v>4</v>
      </c>
      <c r="AG27">
        <v>5</v>
      </c>
      <c r="AH27">
        <v>6</v>
      </c>
    </row>
    <row r="28" spans="1:34">
      <c r="A28" s="1" t="s">
        <v>27</v>
      </c>
      <c r="B28" s="4" t="s">
        <v>6</v>
      </c>
      <c r="C28" s="2" t="s">
        <v>4</v>
      </c>
      <c r="D28" s="25"/>
      <c r="E28" s="25"/>
      <c r="F28" s="25"/>
      <c r="G28" s="25"/>
      <c r="H28" s="26"/>
      <c r="I28" s="3" t="s">
        <v>5</v>
      </c>
      <c r="J28" s="1" t="s">
        <v>27</v>
      </c>
      <c r="K28" s="1" t="s">
        <v>27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/>
      <c r="X28" s="45">
        <v>3</v>
      </c>
      <c r="Y28" s="45">
        <v>3</v>
      </c>
      <c r="Z28" s="1">
        <f t="shared" si="1"/>
        <v>0</v>
      </c>
      <c r="AA28" s="1">
        <f t="shared" si="2"/>
        <v>0</v>
      </c>
      <c r="AB28" s="53">
        <f t="shared" si="3"/>
        <v>3</v>
      </c>
      <c r="AC28">
        <v>3</v>
      </c>
      <c r="AE28">
        <v>4</v>
      </c>
      <c r="AF28">
        <v>3</v>
      </c>
      <c r="AG28">
        <v>3</v>
      </c>
      <c r="AH28">
        <v>1</v>
      </c>
    </row>
    <row r="29" spans="1:34" ht="15" thickBot="1">
      <c r="A29" s="4" t="s">
        <v>6</v>
      </c>
      <c r="B29" s="15" t="s">
        <v>17</v>
      </c>
      <c r="C29" s="4" t="s">
        <v>6</v>
      </c>
      <c r="D29" s="25"/>
      <c r="E29" s="25"/>
      <c r="F29" s="25"/>
      <c r="G29" s="25"/>
      <c r="H29" s="26"/>
      <c r="I29" s="3" t="s">
        <v>5</v>
      </c>
      <c r="J29" s="1" t="s">
        <v>27</v>
      </c>
      <c r="K29" s="1" t="s">
        <v>27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  <c r="AE29">
        <v>2</v>
      </c>
    </row>
    <row r="30" spans="1:34">
      <c r="A30" s="15" t="s">
        <v>17</v>
      </c>
      <c r="B30" s="1" t="s">
        <v>27</v>
      </c>
      <c r="C30" s="4" t="s">
        <v>6</v>
      </c>
      <c r="D30" s="25"/>
      <c r="E30" s="25"/>
      <c r="F30" s="25"/>
      <c r="G30" s="25"/>
      <c r="H30" s="26"/>
      <c r="I30" s="15" t="s">
        <v>17</v>
      </c>
      <c r="J30" s="1" t="s">
        <v>27</v>
      </c>
      <c r="K30" s="1" t="s">
        <v>27</v>
      </c>
      <c r="L30" s="25"/>
      <c r="M30" s="25"/>
      <c r="N30" s="25"/>
      <c r="O30" s="25"/>
      <c r="P30" s="26"/>
    </row>
    <row r="31" spans="1:34">
      <c r="A31" s="4" t="s">
        <v>6</v>
      </c>
      <c r="B31" s="4" t="s">
        <v>6</v>
      </c>
      <c r="C31" s="17" t="s">
        <v>20</v>
      </c>
      <c r="D31" s="25"/>
      <c r="E31" s="25"/>
      <c r="F31" s="25"/>
      <c r="G31" s="25"/>
      <c r="H31" s="26"/>
      <c r="I31" s="3" t="s">
        <v>5</v>
      </c>
      <c r="J31" s="1" t="s">
        <v>27</v>
      </c>
      <c r="K31" s="1" t="s">
        <v>27</v>
      </c>
      <c r="L31" s="25"/>
      <c r="M31" s="25"/>
      <c r="N31" s="25"/>
      <c r="O31" s="25"/>
      <c r="P31" s="26"/>
      <c r="Y31">
        <f>SUM(Y3:Y28)</f>
        <v>1073</v>
      </c>
      <c r="AC31">
        <f>SUM(AC3:AC28)</f>
        <v>1072</v>
      </c>
    </row>
    <row r="32" spans="1:34">
      <c r="A32" s="4" t="s">
        <v>6</v>
      </c>
      <c r="B32" s="4" t="s">
        <v>6</v>
      </c>
      <c r="C32" s="4" t="s">
        <v>6</v>
      </c>
      <c r="D32" s="25"/>
      <c r="E32" s="25"/>
      <c r="F32" s="25"/>
      <c r="G32" s="25"/>
      <c r="H32" s="26"/>
      <c r="I32" s="3" t="s">
        <v>5</v>
      </c>
      <c r="J32" s="1" t="s">
        <v>27</v>
      </c>
      <c r="K32" s="1" t="s">
        <v>27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>
      <c r="A33" s="4" t="s">
        <v>6</v>
      </c>
      <c r="B33" s="4" t="s">
        <v>6</v>
      </c>
      <c r="C33" s="4" t="s">
        <v>6</v>
      </c>
      <c r="D33" s="25"/>
      <c r="E33" s="25"/>
      <c r="F33" s="25"/>
      <c r="G33" s="25"/>
      <c r="H33" s="26"/>
      <c r="I33" s="3" t="s">
        <v>5</v>
      </c>
      <c r="J33" s="1" t="s">
        <v>27</v>
      </c>
      <c r="K33" s="1" t="s">
        <v>27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>
      <c r="A34" s="20" t="s">
        <v>23</v>
      </c>
      <c r="B34" s="20" t="s">
        <v>23</v>
      </c>
      <c r="C34" s="4" t="s">
        <v>6</v>
      </c>
      <c r="D34" s="25"/>
      <c r="E34" s="25"/>
      <c r="F34" s="25"/>
      <c r="G34" s="25"/>
      <c r="H34" s="26"/>
      <c r="I34" s="9" t="s">
        <v>11</v>
      </c>
      <c r="J34" s="1" t="s">
        <v>27</v>
      </c>
      <c r="K34" s="1" t="s">
        <v>27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>
      <c r="A35" s="1" t="s">
        <v>27</v>
      </c>
      <c r="B35" s="1" t="s">
        <v>27</v>
      </c>
      <c r="C35" s="4" t="s">
        <v>6</v>
      </c>
      <c r="D35" s="25"/>
      <c r="E35" s="25"/>
      <c r="F35" s="25"/>
      <c r="G35" s="25"/>
      <c r="H35" s="26"/>
      <c r="I35" s="3" t="s">
        <v>5</v>
      </c>
      <c r="J35" s="1" t="s">
        <v>27</v>
      </c>
      <c r="K35" s="1" t="s">
        <v>27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3" t="s">
        <v>5</v>
      </c>
      <c r="J36" s="1" t="s">
        <v>27</v>
      </c>
      <c r="K36" s="1" t="s">
        <v>27</v>
      </c>
      <c r="L36" s="25"/>
      <c r="M36" s="25"/>
      <c r="N36" s="25"/>
      <c r="O36" s="25"/>
      <c r="P36" s="26"/>
      <c r="S36" t="s">
        <v>61</v>
      </c>
    </row>
    <row r="37" spans="1:19">
      <c r="A37" s="1" t="s">
        <v>27</v>
      </c>
      <c r="B37" s="1" t="s">
        <v>27</v>
      </c>
      <c r="C37" s="4" t="s">
        <v>6</v>
      </c>
      <c r="D37" s="25"/>
      <c r="E37" s="25"/>
      <c r="F37" s="25"/>
      <c r="G37" s="25"/>
      <c r="H37" s="26"/>
      <c r="I37" s="15" t="s">
        <v>17</v>
      </c>
      <c r="J37" s="1" t="s">
        <v>27</v>
      </c>
      <c r="K37" s="1" t="s">
        <v>27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3" t="s">
        <v>5</v>
      </c>
      <c r="J38" s="1" t="s">
        <v>27</v>
      </c>
      <c r="K38" s="1" t="s">
        <v>27</v>
      </c>
      <c r="L38" s="25"/>
      <c r="M38" s="25"/>
      <c r="N38" s="25"/>
      <c r="O38" s="25"/>
      <c r="P38" s="26"/>
      <c r="R38">
        <v>6</v>
      </c>
      <c r="S38" t="s">
        <v>69</v>
      </c>
    </row>
    <row r="39" spans="1:19">
      <c r="A39" s="1" t="s">
        <v>27</v>
      </c>
      <c r="B39" s="1" t="s">
        <v>27</v>
      </c>
      <c r="C39" s="20" t="s">
        <v>23</v>
      </c>
      <c r="D39" s="25"/>
      <c r="E39" s="25"/>
      <c r="F39" s="25"/>
      <c r="G39" s="25"/>
      <c r="H39" s="26"/>
      <c r="I39" s="3" t="s">
        <v>5</v>
      </c>
      <c r="J39" s="1" t="s">
        <v>27</v>
      </c>
      <c r="K39" s="1" t="s">
        <v>27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>
      <c r="A40" s="1" t="s">
        <v>27</v>
      </c>
      <c r="B40" s="1" t="s">
        <v>27</v>
      </c>
      <c r="C40" s="1" t="s">
        <v>27</v>
      </c>
      <c r="D40" s="25"/>
      <c r="E40" s="25"/>
      <c r="F40" s="25"/>
      <c r="G40" s="25"/>
      <c r="H40" s="26"/>
      <c r="I40" s="3" t="s">
        <v>5</v>
      </c>
      <c r="J40" s="1" t="s">
        <v>27</v>
      </c>
      <c r="K40" s="1" t="s">
        <v>27</v>
      </c>
      <c r="L40" s="25"/>
      <c r="M40" s="25"/>
      <c r="N40" s="25"/>
      <c r="O40" s="25"/>
      <c r="P40" s="26"/>
    </row>
    <row r="41" spans="1:19">
      <c r="A41" s="1" t="s">
        <v>27</v>
      </c>
      <c r="B41" s="1" t="s">
        <v>27</v>
      </c>
      <c r="C41" s="1" t="s">
        <v>27</v>
      </c>
      <c r="D41" s="25"/>
      <c r="E41" s="25"/>
      <c r="F41" s="25"/>
      <c r="G41" s="25"/>
      <c r="H41" s="26"/>
      <c r="I41" s="15" t="s">
        <v>17</v>
      </c>
      <c r="J41" s="1" t="s">
        <v>27</v>
      </c>
      <c r="K41" s="1" t="s">
        <v>27</v>
      </c>
      <c r="L41" s="25"/>
      <c r="M41" s="25"/>
      <c r="N41" s="25"/>
      <c r="O41" s="25"/>
      <c r="P41" s="26"/>
    </row>
    <row r="42" spans="1:19">
      <c r="A42" s="1" t="s">
        <v>27</v>
      </c>
      <c r="B42" s="1" t="s">
        <v>27</v>
      </c>
      <c r="C42" s="1" t="s">
        <v>27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1" t="s">
        <v>27</v>
      </c>
      <c r="L42" s="25"/>
      <c r="M42" s="25"/>
      <c r="N42" s="25"/>
      <c r="O42" s="25"/>
      <c r="P42" s="26"/>
    </row>
    <row r="43" spans="1:19">
      <c r="A43" s="1" t="s">
        <v>27</v>
      </c>
      <c r="B43" s="1" t="s">
        <v>27</v>
      </c>
      <c r="C43" s="1" t="s">
        <v>27</v>
      </c>
      <c r="D43" s="25"/>
      <c r="E43" s="25"/>
      <c r="F43" s="25"/>
      <c r="G43" s="25"/>
      <c r="H43" s="26"/>
      <c r="I43" s="1" t="s">
        <v>27</v>
      </c>
      <c r="J43" s="1" t="s">
        <v>27</v>
      </c>
      <c r="K43" s="1" t="s">
        <v>27</v>
      </c>
      <c r="L43" s="25"/>
      <c r="M43" s="25"/>
      <c r="N43" s="25"/>
      <c r="O43" s="25"/>
      <c r="P43" s="26"/>
    </row>
    <row r="44" spans="1:19">
      <c r="A44" s="1" t="s">
        <v>27</v>
      </c>
      <c r="B44" s="1" t="s">
        <v>27</v>
      </c>
      <c r="C44" s="1" t="s">
        <v>27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1" t="s">
        <v>27</v>
      </c>
      <c r="L44" s="25"/>
      <c r="M44" s="25"/>
      <c r="N44" s="25"/>
      <c r="O44" s="25"/>
      <c r="P44" s="26"/>
    </row>
    <row r="45" spans="1:19">
      <c r="A45" s="1" t="s">
        <v>27</v>
      </c>
      <c r="B45" s="1" t="s">
        <v>27</v>
      </c>
      <c r="C45" s="1" t="s">
        <v>27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1" t="s">
        <v>27</v>
      </c>
      <c r="L45" s="25"/>
      <c r="M45" s="25"/>
      <c r="N45" s="25"/>
      <c r="O45" s="25"/>
      <c r="P45" s="26"/>
    </row>
    <row r="46" spans="1:19">
      <c r="A46" s="1" t="s">
        <v>27</v>
      </c>
      <c r="B46" s="1" t="s">
        <v>27</v>
      </c>
      <c r="C46" s="1" t="s">
        <v>27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" t="s">
        <v>27</v>
      </c>
      <c r="L46" s="25"/>
      <c r="M46" s="25"/>
      <c r="N46" s="25"/>
      <c r="O46" s="25"/>
      <c r="P46" s="26"/>
    </row>
    <row r="47" spans="1:19">
      <c r="A47" s="1" t="s">
        <v>27</v>
      </c>
      <c r="B47" s="1" t="s">
        <v>27</v>
      </c>
      <c r="C47" s="1" t="s">
        <v>27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>
      <c r="A48" s="1" t="s">
        <v>27</v>
      </c>
      <c r="B48" s="1" t="s">
        <v>27</v>
      </c>
      <c r="C48" s="1" t="s">
        <v>27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>
      <c r="A49" s="1" t="s">
        <v>27</v>
      </c>
      <c r="B49" s="1" t="s">
        <v>27</v>
      </c>
      <c r="C49" s="1" t="s">
        <v>27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>
      <c r="A50" s="1" t="s">
        <v>27</v>
      </c>
      <c r="B50" s="1" t="s">
        <v>27</v>
      </c>
      <c r="C50" s="1" t="s">
        <v>27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1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1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1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232CC-CDCE-404E-8400-180A0E89DA97}">
  <dimension ref="A1:AH100"/>
  <sheetViews>
    <sheetView zoomScale="99" zoomScaleNormal="99" workbookViewId="0">
      <selection activeCell="H22" sqref="H22"/>
    </sheetView>
  </sheetViews>
  <sheetFormatPr defaultRowHeight="14.4"/>
  <sheetData>
    <row r="1" spans="1:29" ht="15.6">
      <c r="A1" s="61" t="s">
        <v>30</v>
      </c>
      <c r="B1" s="62"/>
      <c r="C1" s="62"/>
      <c r="D1" s="62"/>
      <c r="E1" s="62"/>
      <c r="F1" s="63" t="s">
        <v>3</v>
      </c>
      <c r="G1" s="63"/>
      <c r="H1" s="24" cm="1">
        <f t="array" ref="H1">SUM(VLOOKUP(A4:C100,$T$3:$W$36,4,FALSE))+H4*10-H8*50</f>
        <v>2820.442042782623</v>
      </c>
      <c r="I1" s="64" t="s">
        <v>41</v>
      </c>
      <c r="J1" s="65"/>
      <c r="K1" s="65"/>
      <c r="L1" s="65"/>
      <c r="M1" s="65"/>
      <c r="N1" s="65"/>
      <c r="O1" s="65"/>
      <c r="P1" s="66"/>
      <c r="Q1" s="64" t="s">
        <v>48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6"/>
    </row>
    <row r="2" spans="1:29" ht="28.8">
      <c r="A2" s="67" t="s">
        <v>35</v>
      </c>
      <c r="B2" s="68"/>
      <c r="C2" s="68"/>
      <c r="D2" s="69" t="s">
        <v>37</v>
      </c>
      <c r="E2" s="70"/>
      <c r="F2" s="70"/>
      <c r="G2" s="70"/>
      <c r="H2" s="71"/>
      <c r="I2" s="72" t="s">
        <v>35</v>
      </c>
      <c r="J2" s="73"/>
      <c r="K2" s="73"/>
      <c r="L2" s="74" t="s">
        <v>37</v>
      </c>
      <c r="M2" s="74"/>
      <c r="N2" s="74"/>
      <c r="O2" s="74"/>
      <c r="P2" s="75"/>
      <c r="Q2" s="49" t="s">
        <v>43</v>
      </c>
      <c r="R2" s="50" cm="1">
        <f t="array" ref="R2">SUM(V3:V28*AB3:AB28)+H6+P6+R4*500</f>
        <v>66370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29">
      <c r="A3" s="60" t="s">
        <v>31</v>
      </c>
      <c r="B3" s="59" t="s">
        <v>32</v>
      </c>
      <c r="C3" s="20" t="s">
        <v>33</v>
      </c>
      <c r="D3" s="32"/>
      <c r="E3" s="60" t="s">
        <v>31</v>
      </c>
      <c r="F3" s="59" t="s">
        <v>32</v>
      </c>
      <c r="G3" s="20" t="s">
        <v>33</v>
      </c>
      <c r="H3" s="33" t="s">
        <v>36</v>
      </c>
      <c r="I3" s="60" t="s">
        <v>31</v>
      </c>
      <c r="J3" s="59" t="s">
        <v>32</v>
      </c>
      <c r="K3" s="20" t="s">
        <v>33</v>
      </c>
      <c r="L3" s="32"/>
      <c r="M3" s="60" t="s">
        <v>31</v>
      </c>
      <c r="N3" s="59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20</v>
      </c>
      <c r="Z3" s="1">
        <f>COUNTIF($A$4:$C$100,T3)</f>
        <v>13</v>
      </c>
      <c r="AA3" s="1">
        <f>COUNTIF($I$4:$K$100,T3)</f>
        <v>7</v>
      </c>
      <c r="AB3" s="53">
        <f>Y3-Z3-AA3</f>
        <v>0</v>
      </c>
      <c r="AC3">
        <v>18</v>
      </c>
    </row>
    <row r="4" spans="1:29">
      <c r="A4" s="2" t="s">
        <v>4</v>
      </c>
      <c r="B4" s="4" t="s">
        <v>6</v>
      </c>
      <c r="C4" s="2" t="s">
        <v>4</v>
      </c>
      <c r="D4" s="42" t="s">
        <v>34</v>
      </c>
      <c r="E4" s="38">
        <v>1</v>
      </c>
      <c r="F4" s="38">
        <v>2</v>
      </c>
      <c r="G4" s="38">
        <v>0</v>
      </c>
      <c r="H4" s="35">
        <f>SUM(E4:G4)</f>
        <v>3</v>
      </c>
      <c r="I4" s="15" t="s">
        <v>17</v>
      </c>
      <c r="J4" s="2" t="s">
        <v>4</v>
      </c>
      <c r="K4" s="2" t="s">
        <v>4</v>
      </c>
      <c r="L4" s="42" t="s">
        <v>34</v>
      </c>
      <c r="M4" s="38">
        <v>0</v>
      </c>
      <c r="N4" s="38">
        <v>5</v>
      </c>
      <c r="O4" s="38">
        <v>4</v>
      </c>
      <c r="P4" s="35">
        <f>SUM(M4:O4)</f>
        <v>9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27</v>
      </c>
      <c r="Z4" s="1">
        <f t="shared" ref="Z4:Z28" si="1">COUNTIF($A$4:$C$100,T4)</f>
        <v>4</v>
      </c>
      <c r="AA4" s="1">
        <f t="shared" ref="AA4:AA28" si="2">COUNTIF($I$4:$K$100,T4)</f>
        <v>23</v>
      </c>
      <c r="AB4" s="53">
        <f t="shared" ref="AB4:AB28" si="3">Y4-Z4-AA4</f>
        <v>0</v>
      </c>
      <c r="AC4">
        <v>25</v>
      </c>
    </row>
    <row r="5" spans="1:29">
      <c r="A5" s="2" t="s">
        <v>4</v>
      </c>
      <c r="B5" s="4" t="s">
        <v>6</v>
      </c>
      <c r="C5" s="2" t="s">
        <v>4</v>
      </c>
      <c r="D5" s="32" t="s">
        <v>38</v>
      </c>
      <c r="E5" s="34" cm="1">
        <f t="array" ref="E5">(SUM(VLOOKUP(A4:A100,$T$3:$W$41,2,FALSE))+E4*10)-E8*50</f>
        <v>3940</v>
      </c>
      <c r="F5" s="34" cm="1">
        <f t="array" ref="F5">(SUM(VLOOKUP(B4:B100,$T$3:$W$41,2,FALSE))+F4*10)-F8*50</f>
        <v>4820</v>
      </c>
      <c r="G5" s="34" cm="1">
        <f t="array" ref="G5">(SUM(VLOOKUP(C4:C100,$T$3:$W$41,2,FALSE))+G4*10)-G8*50</f>
        <v>5920</v>
      </c>
      <c r="H5" s="57">
        <f t="shared" ref="H5:H8" si="4">SUM(E5:G5)</f>
        <v>14680</v>
      </c>
      <c r="I5" s="3" t="s">
        <v>5</v>
      </c>
      <c r="J5" s="2" t="s">
        <v>4</v>
      </c>
      <c r="K5" s="15" t="s">
        <v>17</v>
      </c>
      <c r="L5" s="32" t="s">
        <v>38</v>
      </c>
      <c r="M5" s="34" cm="1">
        <f t="array" ref="M5">(SUM(VLOOKUP(I4:I100,$T$3:$W$41,2,FALSE))+M4*10)*0.8-M8*40</f>
        <v>384</v>
      </c>
      <c r="N5" s="34" cm="1">
        <f t="array" ref="N5">(SUM(VLOOKUP(J4:J100,$T$3:$W$41,2,FALSE))+N4*10)*0.8-N8*40</f>
        <v>680</v>
      </c>
      <c r="O5" s="34" cm="1">
        <f t="array" ref="O5">(SUM(VLOOKUP(K4:K100,$T$3:$W$41,2,FALSE))+O4*10)*0.8-O8*40</f>
        <v>3272</v>
      </c>
      <c r="P5" s="57">
        <f t="shared" ref="P5:P8" si="5">SUM(M5:O5)</f>
        <v>4336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246</v>
      </c>
      <c r="Z5" s="1">
        <f t="shared" si="1"/>
        <v>58</v>
      </c>
      <c r="AA5" s="1">
        <f t="shared" si="2"/>
        <v>0</v>
      </c>
      <c r="AB5" s="53">
        <f t="shared" si="3"/>
        <v>188</v>
      </c>
      <c r="AC5">
        <v>249</v>
      </c>
    </row>
    <row r="6" spans="1:29">
      <c r="A6" s="2" t="s">
        <v>4</v>
      </c>
      <c r="B6" s="4" t="s">
        <v>6</v>
      </c>
      <c r="C6" s="2" t="s">
        <v>4</v>
      </c>
      <c r="D6" s="32" t="s">
        <v>39</v>
      </c>
      <c r="E6" s="34" cm="1">
        <f t="array" ref="E6">(SUM(VLOOKUP(A4:A100,$T$3:$W$41,3,FALSE)))</f>
        <v>1540</v>
      </c>
      <c r="F6" s="34" cm="1">
        <f t="array" ref="F6">(SUM(VLOOKUP(B4:B100,$T$3:$W$41,3,FALSE)))</f>
        <v>1760</v>
      </c>
      <c r="G6" s="34" cm="1">
        <f t="array" ref="G6">(SUM(VLOOKUP(C4:C100,$T$3:$W$41,3,FALSE)))</f>
        <v>1990</v>
      </c>
      <c r="H6" s="48">
        <f t="shared" si="4"/>
        <v>5290</v>
      </c>
      <c r="I6" s="16" t="s">
        <v>28</v>
      </c>
      <c r="J6" s="2" t="s">
        <v>4</v>
      </c>
      <c r="K6" s="1" t="s">
        <v>27</v>
      </c>
      <c r="L6" s="32" t="s">
        <v>39</v>
      </c>
      <c r="M6" s="34" cm="1">
        <f t="array" ref="M6">(SUM(VLOOKUP(I4:I100,$T$3:$W$41,3,FALSE)))</f>
        <v>190</v>
      </c>
      <c r="N6" s="34" cm="1">
        <f t="array" ref="N6">(SUM(VLOOKUP(J4:J100,$T$3:$W$41,3,FALSE)))</f>
        <v>205</v>
      </c>
      <c r="O6" s="34" cm="1">
        <f t="array" ref="O6">(SUM(VLOOKUP(K4:K100,$T$3:$W$41,3,FALSE)))</f>
        <v>1225</v>
      </c>
      <c r="P6" s="48">
        <f t="shared" si="5"/>
        <v>1620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268</v>
      </c>
      <c r="Y6" s="45">
        <v>267</v>
      </c>
      <c r="Z6" s="1">
        <f t="shared" si="1"/>
        <v>0</v>
      </c>
      <c r="AA6" s="1">
        <f t="shared" si="2"/>
        <v>0</v>
      </c>
      <c r="AB6" s="53">
        <f t="shared" si="3"/>
        <v>267</v>
      </c>
      <c r="AC6">
        <v>268</v>
      </c>
    </row>
    <row r="7" spans="1:29">
      <c r="A7" s="2" t="s">
        <v>4</v>
      </c>
      <c r="B7" s="4" t="s">
        <v>6</v>
      </c>
      <c r="C7" s="2" t="s">
        <v>4</v>
      </c>
      <c r="D7" s="32" t="s">
        <v>40</v>
      </c>
      <c r="E7" s="34">
        <f>COUNTIF(A4:A100,"&lt;&gt;空")</f>
        <v>28</v>
      </c>
      <c r="F7" s="34">
        <f>COUNTIF(B4:B100,"&lt;&gt;空")</f>
        <v>30</v>
      </c>
      <c r="G7" s="34">
        <f>COUNTIF(C4:C100,"&lt;&gt;空")</f>
        <v>36</v>
      </c>
      <c r="H7" s="35">
        <f t="shared" si="4"/>
        <v>94</v>
      </c>
      <c r="I7" s="1" t="s">
        <v>27</v>
      </c>
      <c r="J7" s="15" t="s">
        <v>17</v>
      </c>
      <c r="K7" s="2" t="s">
        <v>4</v>
      </c>
      <c r="L7" s="32" t="s">
        <v>40</v>
      </c>
      <c r="M7" s="34">
        <f>COUNTIF(I4:I100,"&lt;&gt;空")</f>
        <v>6</v>
      </c>
      <c r="N7" s="34">
        <f>COUNTIF(J4:J100,"&lt;&gt;空")</f>
        <v>6</v>
      </c>
      <c r="O7" s="34">
        <f>COUNTIF(K4:K100,"&lt;&gt;空")</f>
        <v>34</v>
      </c>
      <c r="P7" s="35">
        <f t="shared" si="5"/>
        <v>46</v>
      </c>
      <c r="Q7" s="52" t="s">
        <v>54</v>
      </c>
      <c r="R7" s="25">
        <v>0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236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  <c r="AC7">
        <v>235</v>
      </c>
    </row>
    <row r="8" spans="1:29">
      <c r="A8" s="2" t="s">
        <v>4</v>
      </c>
      <c r="B8" s="15" t="s">
        <v>17</v>
      </c>
      <c r="C8" s="15" t="s">
        <v>17</v>
      </c>
      <c r="D8" s="41" t="s">
        <v>68</v>
      </c>
      <c r="E8" s="40">
        <v>1</v>
      </c>
      <c r="F8" s="40">
        <v>0</v>
      </c>
      <c r="G8" s="40">
        <v>0</v>
      </c>
      <c r="H8" s="35">
        <f t="shared" si="4"/>
        <v>1</v>
      </c>
      <c r="I8" s="3" t="s">
        <v>5</v>
      </c>
      <c r="J8" s="2" t="s">
        <v>4</v>
      </c>
      <c r="K8" s="15" t="s">
        <v>17</v>
      </c>
      <c r="L8" s="41" t="s">
        <v>68</v>
      </c>
      <c r="M8" s="40">
        <v>0</v>
      </c>
      <c r="N8" s="40">
        <v>0</v>
      </c>
      <c r="O8" s="40">
        <v>2</v>
      </c>
      <c r="P8" s="35">
        <f t="shared" si="5"/>
        <v>2</v>
      </c>
      <c r="Q8" s="49" t="s">
        <v>53</v>
      </c>
      <c r="R8" s="54" cm="1">
        <f t="array" ref="R8">R6-P5-H5-SUM(U3:U28*AB3:AB28)*0.8-R7*8</f>
        <v>8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193</v>
      </c>
      <c r="Z8" s="1">
        <f t="shared" si="1"/>
        <v>0</v>
      </c>
      <c r="AA8" s="1">
        <f t="shared" si="2"/>
        <v>0</v>
      </c>
      <c r="AB8" s="53">
        <f t="shared" si="3"/>
        <v>193</v>
      </c>
      <c r="AC8">
        <v>193</v>
      </c>
    </row>
    <row r="9" spans="1:29">
      <c r="A9" s="16" t="s">
        <v>18</v>
      </c>
      <c r="B9" s="4" t="s">
        <v>6</v>
      </c>
      <c r="C9" s="2" t="s">
        <v>4</v>
      </c>
      <c r="D9" s="25"/>
      <c r="E9" s="25"/>
      <c r="F9" s="25"/>
      <c r="G9" s="25"/>
      <c r="H9" s="26"/>
      <c r="I9" s="3" t="s">
        <v>5</v>
      </c>
      <c r="J9" s="1" t="s">
        <v>27</v>
      </c>
      <c r="K9" s="16" t="s">
        <v>28</v>
      </c>
      <c r="L9" s="32" t="s">
        <v>42</v>
      </c>
      <c r="M9" s="36">
        <f>M6/M5</f>
        <v>0.49479166666666669</v>
      </c>
      <c r="N9" s="36">
        <f>N6/N5</f>
        <v>0.3014705882352941</v>
      </c>
      <c r="O9" s="36">
        <f>O6/O5</f>
        <v>0.3743887530562347</v>
      </c>
      <c r="P9" s="37">
        <f>P6/P5</f>
        <v>0.37361623616236161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6">U9-V9/0.330882</f>
        <v>44.222109392472248</v>
      </c>
      <c r="X9" s="45">
        <v>3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</row>
    <row r="10" spans="1:29">
      <c r="A10" s="2" t="s">
        <v>4</v>
      </c>
      <c r="B10" s="10" t="s">
        <v>12</v>
      </c>
      <c r="C10" s="2" t="s">
        <v>4</v>
      </c>
      <c r="D10" s="25"/>
      <c r="E10" s="25"/>
      <c r="F10" s="25"/>
      <c r="G10" s="25"/>
      <c r="H10" s="26"/>
      <c r="I10" s="1" t="s">
        <v>27</v>
      </c>
      <c r="J10" s="14" t="s">
        <v>16</v>
      </c>
      <c r="K10" s="3" t="s">
        <v>5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6"/>
        <v>29.110982162825422</v>
      </c>
      <c r="X10" s="45">
        <v>7</v>
      </c>
      <c r="Y10" s="45">
        <v>4</v>
      </c>
      <c r="Z10" s="1">
        <f t="shared" si="1"/>
        <v>1</v>
      </c>
      <c r="AA10" s="1">
        <f t="shared" si="2"/>
        <v>3</v>
      </c>
      <c r="AB10" s="53">
        <f t="shared" si="3"/>
        <v>0</v>
      </c>
      <c r="AC10">
        <v>5</v>
      </c>
    </row>
    <row r="11" spans="1:29">
      <c r="A11" s="4" t="s">
        <v>6</v>
      </c>
      <c r="B11" s="4" t="s">
        <v>6</v>
      </c>
      <c r="C11" s="4" t="s">
        <v>6</v>
      </c>
      <c r="D11" s="25"/>
      <c r="E11" s="25"/>
      <c r="F11" s="25"/>
      <c r="G11" s="25"/>
      <c r="H11" s="26"/>
      <c r="I11" s="9" t="s">
        <v>11</v>
      </c>
      <c r="J11" s="1" t="s">
        <v>27</v>
      </c>
      <c r="K11" s="3" t="s">
        <v>5</v>
      </c>
      <c r="L11" s="25"/>
      <c r="M11" s="25"/>
      <c r="N11" s="25"/>
      <c r="O11" s="25"/>
      <c r="P11" s="26">
        <f>H5+P5</f>
        <v>19016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 t="shared" si="6"/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  <c r="AC11">
        <v>5</v>
      </c>
    </row>
    <row r="12" spans="1:29">
      <c r="A12" s="4" t="s">
        <v>6</v>
      </c>
      <c r="B12" s="4" t="s">
        <v>6</v>
      </c>
      <c r="C12" s="4" t="s">
        <v>6</v>
      </c>
      <c r="D12" s="25"/>
      <c r="E12" s="25"/>
      <c r="F12" s="25"/>
      <c r="G12" s="25"/>
      <c r="H12" s="26"/>
      <c r="I12" s="1" t="s">
        <v>27</v>
      </c>
      <c r="J12" s="1" t="s">
        <v>27</v>
      </c>
      <c r="K12" s="9" t="s">
        <v>11</v>
      </c>
      <c r="L12" s="25"/>
      <c r="M12" s="25"/>
      <c r="N12" s="25"/>
      <c r="O12" s="25"/>
      <c r="P12" s="26">
        <f>H6+P6</f>
        <v>6910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C12">
        <v>3</v>
      </c>
    </row>
    <row r="13" spans="1:29">
      <c r="A13" s="3" t="s">
        <v>5</v>
      </c>
      <c r="B13" s="4" t="s">
        <v>6</v>
      </c>
      <c r="C13" s="4" t="s">
        <v>6</v>
      </c>
      <c r="D13" s="25"/>
      <c r="E13" s="25"/>
      <c r="F13" s="25"/>
      <c r="G13" s="25"/>
      <c r="H13" s="26"/>
      <c r="I13" s="1" t="s">
        <v>27</v>
      </c>
      <c r="J13" s="1" t="s">
        <v>27</v>
      </c>
      <c r="K13" s="3" t="s">
        <v>5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</row>
    <row r="14" spans="1:29">
      <c r="A14" s="15" t="s">
        <v>17</v>
      </c>
      <c r="B14" s="17" t="s">
        <v>20</v>
      </c>
      <c r="C14" s="4" t="s">
        <v>6</v>
      </c>
      <c r="D14" s="25"/>
      <c r="E14" s="25"/>
      <c r="F14" s="25"/>
      <c r="G14" s="25"/>
      <c r="H14" s="26"/>
      <c r="I14" s="1" t="s">
        <v>27</v>
      </c>
      <c r="J14" s="1" t="s">
        <v>27</v>
      </c>
      <c r="K14" s="15" t="s">
        <v>17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</row>
    <row r="15" spans="1:29">
      <c r="A15" s="3" t="s">
        <v>5</v>
      </c>
      <c r="B15" s="4" t="s">
        <v>6</v>
      </c>
      <c r="C15" s="4" t="s">
        <v>6</v>
      </c>
      <c r="D15" s="25"/>
      <c r="E15" s="25"/>
      <c r="F15" s="25"/>
      <c r="G15" s="25"/>
      <c r="H15" s="26"/>
      <c r="I15" s="1" t="s">
        <v>27</v>
      </c>
      <c r="J15" s="1" t="s">
        <v>27</v>
      </c>
      <c r="K15" s="3" t="s">
        <v>5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7">U15-V15/0.330882</f>
        <v>44.222109392472248</v>
      </c>
      <c r="X15" s="45"/>
      <c r="Y15" s="45">
        <v>1</v>
      </c>
      <c r="Z15" s="1">
        <f t="shared" si="1"/>
        <v>0</v>
      </c>
      <c r="AA15" s="1">
        <f t="shared" si="2"/>
        <v>1</v>
      </c>
      <c r="AB15" s="53">
        <f t="shared" si="3"/>
        <v>0</v>
      </c>
      <c r="AC15">
        <v>0</v>
      </c>
    </row>
    <row r="16" spans="1:29">
      <c r="A16" s="9" t="s">
        <v>11</v>
      </c>
      <c r="B16" s="4" t="s">
        <v>6</v>
      </c>
      <c r="C16" s="4" t="s">
        <v>6</v>
      </c>
      <c r="D16" s="25"/>
      <c r="E16" s="25"/>
      <c r="F16" s="25"/>
      <c r="G16" s="25"/>
      <c r="H16" s="26"/>
      <c r="I16" s="1" t="s">
        <v>27</v>
      </c>
      <c r="J16" s="1" t="s">
        <v>27</v>
      </c>
      <c r="K16" s="3" t="s">
        <v>5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38</v>
      </c>
      <c r="Z16" s="1">
        <f t="shared" si="1"/>
        <v>7</v>
      </c>
      <c r="AA16" s="1">
        <f t="shared" si="2"/>
        <v>10</v>
      </c>
      <c r="AB16" s="53">
        <f t="shared" si="3"/>
        <v>21</v>
      </c>
      <c r="AC16">
        <v>37</v>
      </c>
    </row>
    <row r="17" spans="1:34">
      <c r="A17" s="3" t="s">
        <v>5</v>
      </c>
      <c r="B17" s="4" t="s">
        <v>6</v>
      </c>
      <c r="C17" s="4" t="s">
        <v>6</v>
      </c>
      <c r="D17" s="25"/>
      <c r="E17" s="25"/>
      <c r="F17" s="25"/>
      <c r="G17" s="25"/>
      <c r="H17" s="26"/>
      <c r="I17" s="1" t="s">
        <v>27</v>
      </c>
      <c r="J17" s="1" t="s">
        <v>27</v>
      </c>
      <c r="K17" s="3" t="s">
        <v>5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2</v>
      </c>
      <c r="Y17" s="45">
        <v>1</v>
      </c>
      <c r="Z17" s="1">
        <f t="shared" si="1"/>
        <v>1</v>
      </c>
      <c r="AA17" s="1">
        <f t="shared" si="2"/>
        <v>0</v>
      </c>
      <c r="AB17" s="53">
        <f t="shared" si="3"/>
        <v>0</v>
      </c>
      <c r="AC17">
        <v>1</v>
      </c>
    </row>
    <row r="18" spans="1:34">
      <c r="A18" s="15" t="s">
        <v>17</v>
      </c>
      <c r="B18" s="4" t="s">
        <v>6</v>
      </c>
      <c r="C18" s="4" t="s">
        <v>6</v>
      </c>
      <c r="D18" s="25"/>
      <c r="E18" s="25"/>
      <c r="F18" s="25"/>
      <c r="G18" s="25"/>
      <c r="H18" s="26"/>
      <c r="I18" s="1" t="s">
        <v>27</v>
      </c>
      <c r="J18" s="1" t="s">
        <v>27</v>
      </c>
      <c r="K18" s="3" t="s">
        <v>5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500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  <c r="AC18">
        <v>0</v>
      </c>
    </row>
    <row r="19" spans="1:34">
      <c r="A19" s="3" t="s">
        <v>5</v>
      </c>
      <c r="B19" s="4" t="s">
        <v>6</v>
      </c>
      <c r="C19" s="17" t="s">
        <v>20</v>
      </c>
      <c r="D19" s="25"/>
      <c r="E19" s="25"/>
      <c r="F19" s="25"/>
      <c r="G19" s="25"/>
      <c r="H19" s="26"/>
      <c r="I19" s="1" t="s">
        <v>27</v>
      </c>
      <c r="J19" s="1" t="s">
        <v>27</v>
      </c>
      <c r="K19" s="15" t="s">
        <v>17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</row>
    <row r="20" spans="1:34">
      <c r="A20" s="4" t="s">
        <v>6</v>
      </c>
      <c r="B20" s="15" t="s">
        <v>17</v>
      </c>
      <c r="C20" s="4" t="s">
        <v>6</v>
      </c>
      <c r="D20" s="25"/>
      <c r="E20" s="25"/>
      <c r="F20" s="25"/>
      <c r="G20" s="25"/>
      <c r="H20" s="26"/>
      <c r="I20" s="1" t="s">
        <v>27</v>
      </c>
      <c r="J20" s="1" t="s">
        <v>27</v>
      </c>
      <c r="K20" s="3" t="s">
        <v>5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  <c r="AC20">
        <v>2</v>
      </c>
    </row>
    <row r="21" spans="1:34">
      <c r="A21" s="4" t="s">
        <v>6</v>
      </c>
      <c r="B21" s="4" t="s">
        <v>6</v>
      </c>
      <c r="C21" s="4" t="s">
        <v>6</v>
      </c>
      <c r="D21" s="25"/>
      <c r="E21" s="25"/>
      <c r="F21" s="25"/>
      <c r="G21" s="25"/>
      <c r="H21" s="26"/>
      <c r="I21" s="1" t="s">
        <v>27</v>
      </c>
      <c r="J21" s="1" t="s">
        <v>27</v>
      </c>
      <c r="K21" s="3" t="s">
        <v>5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</row>
    <row r="22" spans="1:34">
      <c r="A22" s="4" t="s">
        <v>6</v>
      </c>
      <c r="B22" s="4" t="s">
        <v>6</v>
      </c>
      <c r="C22" s="4" t="s">
        <v>6</v>
      </c>
      <c r="D22" s="25"/>
      <c r="E22" s="25"/>
      <c r="F22" s="25"/>
      <c r="G22" s="25"/>
      <c r="H22" s="26"/>
      <c r="I22" s="1" t="s">
        <v>27</v>
      </c>
      <c r="J22" s="1" t="s">
        <v>27</v>
      </c>
      <c r="K22" s="3" t="s">
        <v>5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700</v>
      </c>
      <c r="W22" s="44"/>
      <c r="X22" s="45">
        <v>2</v>
      </c>
      <c r="Y22" s="45">
        <v>2</v>
      </c>
      <c r="Z22" s="1">
        <f t="shared" si="1"/>
        <v>0</v>
      </c>
      <c r="AA22" s="1">
        <f t="shared" si="2"/>
        <v>0</v>
      </c>
      <c r="AB22" s="53">
        <f t="shared" si="3"/>
        <v>2</v>
      </c>
      <c r="AC22">
        <v>3</v>
      </c>
    </row>
    <row r="23" spans="1:34">
      <c r="A23" s="4" t="s">
        <v>6</v>
      </c>
      <c r="B23" s="4" t="s">
        <v>6</v>
      </c>
      <c r="C23" s="10" t="s">
        <v>12</v>
      </c>
      <c r="D23" s="25"/>
      <c r="E23" s="25"/>
      <c r="F23" s="25"/>
      <c r="G23" s="25"/>
      <c r="H23" s="26"/>
      <c r="I23" s="1" t="s">
        <v>27</v>
      </c>
      <c r="J23" s="1" t="s">
        <v>27</v>
      </c>
      <c r="K23" s="3" t="s">
        <v>5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8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</row>
    <row r="24" spans="1:34">
      <c r="A24" s="4" t="s">
        <v>6</v>
      </c>
      <c r="B24" s="4" t="s">
        <v>6</v>
      </c>
      <c r="C24" s="4" t="s">
        <v>6</v>
      </c>
      <c r="D24" s="25"/>
      <c r="E24" s="25"/>
      <c r="F24" s="25"/>
      <c r="G24" s="25"/>
      <c r="H24" s="26"/>
      <c r="I24" s="1" t="s">
        <v>27</v>
      </c>
      <c r="J24" s="1" t="s">
        <v>27</v>
      </c>
      <c r="K24" s="3" t="s">
        <v>5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8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</row>
    <row r="25" spans="1:34">
      <c r="A25" s="17" t="s">
        <v>20</v>
      </c>
      <c r="B25" s="4" t="s">
        <v>6</v>
      </c>
      <c r="C25" s="4" t="s">
        <v>6</v>
      </c>
      <c r="D25" s="25"/>
      <c r="E25" s="25"/>
      <c r="F25" s="25"/>
      <c r="G25" s="25"/>
      <c r="H25" s="26"/>
      <c r="I25" s="1" t="s">
        <v>27</v>
      </c>
      <c r="J25" s="1" t="s">
        <v>27</v>
      </c>
      <c r="K25" s="15" t="s">
        <v>17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8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</row>
    <row r="26" spans="1:34">
      <c r="A26" s="1" t="s">
        <v>27</v>
      </c>
      <c r="B26" s="17" t="s">
        <v>20</v>
      </c>
      <c r="C26" s="4" t="s">
        <v>6</v>
      </c>
      <c r="D26" s="25"/>
      <c r="E26" s="25"/>
      <c r="F26" s="25"/>
      <c r="G26" s="25"/>
      <c r="H26" s="26"/>
      <c r="I26" s="1" t="s">
        <v>27</v>
      </c>
      <c r="J26" s="1" t="s">
        <v>27</v>
      </c>
      <c r="K26" s="3" t="s">
        <v>5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8"/>
        <v>0</v>
      </c>
      <c r="X26" s="45">
        <v>0</v>
      </c>
      <c r="Y26" s="45">
        <v>0</v>
      </c>
      <c r="Z26" s="1"/>
      <c r="AA26" s="1"/>
      <c r="AB26" s="53"/>
    </row>
    <row r="27" spans="1:34">
      <c r="A27" s="1" t="s">
        <v>27</v>
      </c>
      <c r="B27" s="4" t="s">
        <v>6</v>
      </c>
      <c r="C27" s="4" t="s">
        <v>6</v>
      </c>
      <c r="D27" s="25"/>
      <c r="E27" s="25"/>
      <c r="F27" s="25"/>
      <c r="G27" s="25"/>
      <c r="H27" s="26"/>
      <c r="I27" s="1" t="s">
        <v>27</v>
      </c>
      <c r="J27" s="1" t="s">
        <v>27</v>
      </c>
      <c r="K27" s="3" t="s">
        <v>5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14</v>
      </c>
      <c r="Y27" s="45">
        <v>14</v>
      </c>
      <c r="Z27" s="1">
        <f t="shared" si="1"/>
        <v>0</v>
      </c>
      <c r="AA27" s="1">
        <f t="shared" si="2"/>
        <v>2</v>
      </c>
      <c r="AB27" s="53">
        <f t="shared" si="3"/>
        <v>12</v>
      </c>
      <c r="AC27">
        <v>14</v>
      </c>
      <c r="AE27">
        <v>3</v>
      </c>
      <c r="AF27">
        <v>4</v>
      </c>
      <c r="AG27">
        <v>5</v>
      </c>
      <c r="AH27">
        <v>6</v>
      </c>
    </row>
    <row r="28" spans="1:34">
      <c r="A28" s="1" t="s">
        <v>27</v>
      </c>
      <c r="B28" s="15" t="s">
        <v>17</v>
      </c>
      <c r="C28" s="2" t="s">
        <v>4</v>
      </c>
      <c r="D28" s="25"/>
      <c r="E28" s="25"/>
      <c r="F28" s="25"/>
      <c r="G28" s="25"/>
      <c r="H28" s="26"/>
      <c r="I28" s="1" t="s">
        <v>27</v>
      </c>
      <c r="J28" s="1" t="s">
        <v>27</v>
      </c>
      <c r="K28" s="3" t="s">
        <v>5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/>
      <c r="X28" s="45">
        <v>3</v>
      </c>
      <c r="Y28" s="45">
        <v>3</v>
      </c>
      <c r="Z28" s="1">
        <f t="shared" si="1"/>
        <v>0</v>
      </c>
      <c r="AA28" s="1">
        <f t="shared" si="2"/>
        <v>0</v>
      </c>
      <c r="AB28" s="53">
        <f t="shared" si="3"/>
        <v>3</v>
      </c>
      <c r="AC28">
        <v>3</v>
      </c>
      <c r="AE28">
        <v>4</v>
      </c>
      <c r="AF28">
        <v>3</v>
      </c>
      <c r="AG28">
        <v>3</v>
      </c>
      <c r="AH28">
        <v>1</v>
      </c>
    </row>
    <row r="29" spans="1:34" ht="15" thickBot="1">
      <c r="A29" s="4" t="s">
        <v>6</v>
      </c>
      <c r="B29" s="4" t="s">
        <v>6</v>
      </c>
      <c r="C29" s="4" t="s">
        <v>6</v>
      </c>
      <c r="D29" s="25"/>
      <c r="E29" s="25"/>
      <c r="F29" s="25"/>
      <c r="G29" s="25"/>
      <c r="H29" s="26"/>
      <c r="I29" s="1" t="s">
        <v>27</v>
      </c>
      <c r="J29" s="1" t="s">
        <v>27</v>
      </c>
      <c r="K29" s="9" t="s">
        <v>11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  <c r="AE29">
        <v>2</v>
      </c>
    </row>
    <row r="30" spans="1:34">
      <c r="A30" s="15" t="s">
        <v>17</v>
      </c>
      <c r="B30" s="4" t="s">
        <v>6</v>
      </c>
      <c r="C30" s="4" t="s">
        <v>6</v>
      </c>
      <c r="D30" s="25"/>
      <c r="E30" s="25"/>
      <c r="F30" s="25"/>
      <c r="G30" s="25"/>
      <c r="H30" s="26"/>
      <c r="I30" s="1" t="s">
        <v>27</v>
      </c>
      <c r="J30" s="1" t="s">
        <v>27</v>
      </c>
      <c r="K30" s="3" t="s">
        <v>5</v>
      </c>
      <c r="L30" s="25"/>
      <c r="M30" s="25"/>
      <c r="N30" s="25"/>
      <c r="O30" s="25"/>
      <c r="P30" s="26"/>
    </row>
    <row r="31" spans="1:34">
      <c r="A31" s="4" t="s">
        <v>6</v>
      </c>
      <c r="B31" s="4" t="s">
        <v>6</v>
      </c>
      <c r="C31" s="17" t="s">
        <v>20</v>
      </c>
      <c r="D31" s="25"/>
      <c r="E31" s="25"/>
      <c r="F31" s="25"/>
      <c r="G31" s="25"/>
      <c r="H31" s="26"/>
      <c r="I31" s="1" t="s">
        <v>27</v>
      </c>
      <c r="J31" s="1" t="s">
        <v>27</v>
      </c>
      <c r="K31" s="3" t="s">
        <v>5</v>
      </c>
      <c r="L31" s="25"/>
      <c r="M31" s="25"/>
      <c r="N31" s="25"/>
      <c r="O31" s="25"/>
      <c r="P31" s="26"/>
      <c r="Y31">
        <f>SUM(Y3:Y28)</f>
        <v>1074</v>
      </c>
      <c r="AC31">
        <f>SUM(AC3:AC28)</f>
        <v>1072</v>
      </c>
    </row>
    <row r="32" spans="1:34">
      <c r="A32" s="4" t="s">
        <v>6</v>
      </c>
      <c r="B32" s="4" t="s">
        <v>6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1" t="s">
        <v>27</v>
      </c>
      <c r="K32" s="15" t="s">
        <v>17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>
      <c r="A33" s="4" t="s">
        <v>6</v>
      </c>
      <c r="B33" s="17" t="s">
        <v>19</v>
      </c>
      <c r="C33" s="4" t="s">
        <v>6</v>
      </c>
      <c r="D33" s="25"/>
      <c r="E33" s="25"/>
      <c r="F33" s="25"/>
      <c r="G33" s="25"/>
      <c r="H33" s="26"/>
      <c r="I33" s="1" t="s">
        <v>27</v>
      </c>
      <c r="J33" s="1" t="s">
        <v>27</v>
      </c>
      <c r="K33" s="3" t="s">
        <v>5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>
      <c r="A34" s="17" t="s">
        <v>19</v>
      </c>
      <c r="B34" s="1" t="s">
        <v>27</v>
      </c>
      <c r="C34" s="4" t="s">
        <v>6</v>
      </c>
      <c r="D34" s="25"/>
      <c r="E34" s="25"/>
      <c r="F34" s="25"/>
      <c r="G34" s="25"/>
      <c r="H34" s="26"/>
      <c r="I34" s="1" t="s">
        <v>27</v>
      </c>
      <c r="J34" s="1" t="s">
        <v>27</v>
      </c>
      <c r="K34" s="3" t="s">
        <v>5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>
      <c r="A35" s="1" t="s">
        <v>27</v>
      </c>
      <c r="B35" s="1" t="s">
        <v>27</v>
      </c>
      <c r="C35" s="4" t="s">
        <v>6</v>
      </c>
      <c r="D35" s="25"/>
      <c r="E35" s="25"/>
      <c r="F35" s="25"/>
      <c r="G35" s="25"/>
      <c r="H35" s="26"/>
      <c r="I35" s="1" t="s">
        <v>27</v>
      </c>
      <c r="J35" s="1" t="s">
        <v>27</v>
      </c>
      <c r="K35" s="3" t="s">
        <v>5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1" t="s">
        <v>27</v>
      </c>
      <c r="J36" s="1" t="s">
        <v>27</v>
      </c>
      <c r="K36" s="15" t="s">
        <v>17</v>
      </c>
      <c r="L36" s="25"/>
      <c r="M36" s="25"/>
      <c r="N36" s="25"/>
      <c r="O36" s="25"/>
      <c r="P36" s="26"/>
      <c r="S36" t="s">
        <v>61</v>
      </c>
    </row>
    <row r="37" spans="1:19">
      <c r="A37" s="1" t="s">
        <v>27</v>
      </c>
      <c r="B37" s="1" t="s">
        <v>27</v>
      </c>
      <c r="C37" s="4" t="s">
        <v>6</v>
      </c>
      <c r="D37" s="25"/>
      <c r="E37" s="25"/>
      <c r="F37" s="25"/>
      <c r="G37" s="25"/>
      <c r="H37" s="26"/>
      <c r="I37" s="1" t="s">
        <v>27</v>
      </c>
      <c r="J37" s="1" t="s">
        <v>27</v>
      </c>
      <c r="K37" s="1" t="s">
        <v>27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1" t="s">
        <v>27</v>
      </c>
      <c r="J38" s="1" t="s">
        <v>27</v>
      </c>
      <c r="K38" s="2" t="s">
        <v>4</v>
      </c>
      <c r="L38" s="25"/>
      <c r="M38" s="25"/>
      <c r="N38" s="25"/>
      <c r="O38" s="25"/>
      <c r="P38" s="26"/>
      <c r="R38">
        <v>6</v>
      </c>
      <c r="S38" t="s">
        <v>69</v>
      </c>
    </row>
    <row r="39" spans="1:19">
      <c r="A39" s="1" t="s">
        <v>27</v>
      </c>
      <c r="B39" s="1" t="s">
        <v>27</v>
      </c>
      <c r="C39" s="17" t="s">
        <v>19</v>
      </c>
      <c r="D39" s="25"/>
      <c r="E39" s="25"/>
      <c r="F39" s="25"/>
      <c r="G39" s="25"/>
      <c r="H39" s="26"/>
      <c r="I39" s="1" t="s">
        <v>27</v>
      </c>
      <c r="J39" s="1" t="s">
        <v>27</v>
      </c>
      <c r="K39" s="15" t="s">
        <v>17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>
      <c r="A40" s="1" t="s">
        <v>27</v>
      </c>
      <c r="B40" s="1" t="s">
        <v>27</v>
      </c>
      <c r="C40" s="1" t="s">
        <v>27</v>
      </c>
      <c r="D40" s="25"/>
      <c r="E40" s="25"/>
      <c r="F40" s="25"/>
      <c r="G40" s="25"/>
      <c r="H40" s="26"/>
      <c r="I40" s="1" t="s">
        <v>27</v>
      </c>
      <c r="J40" s="1" t="s">
        <v>27</v>
      </c>
      <c r="K40" s="1" t="s">
        <v>27</v>
      </c>
      <c r="L40" s="25"/>
      <c r="M40" s="25"/>
      <c r="N40" s="25"/>
      <c r="O40" s="25"/>
      <c r="P40" s="26"/>
    </row>
    <row r="41" spans="1:19">
      <c r="A41" s="1" t="s">
        <v>27</v>
      </c>
      <c r="B41" s="1" t="s">
        <v>27</v>
      </c>
      <c r="C41" s="1" t="s">
        <v>27</v>
      </c>
      <c r="D41" s="25"/>
      <c r="E41" s="25"/>
      <c r="F41" s="25"/>
      <c r="G41" s="25"/>
      <c r="H41" s="26"/>
      <c r="I41" s="1" t="s">
        <v>27</v>
      </c>
      <c r="J41" s="1" t="s">
        <v>27</v>
      </c>
      <c r="K41" s="1" t="s">
        <v>27</v>
      </c>
      <c r="L41" s="25"/>
      <c r="M41" s="25"/>
      <c r="N41" s="25"/>
      <c r="O41" s="25"/>
      <c r="P41" s="26"/>
    </row>
    <row r="42" spans="1:19">
      <c r="A42" s="1" t="s">
        <v>27</v>
      </c>
      <c r="B42" s="1" t="s">
        <v>27</v>
      </c>
      <c r="C42" s="1" t="s">
        <v>27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1" t="s">
        <v>27</v>
      </c>
      <c r="L42" s="25"/>
      <c r="M42" s="25"/>
      <c r="N42" s="25"/>
      <c r="O42" s="25"/>
      <c r="P42" s="26"/>
    </row>
    <row r="43" spans="1:19">
      <c r="A43" s="1" t="s">
        <v>27</v>
      </c>
      <c r="B43" s="1" t="s">
        <v>27</v>
      </c>
      <c r="C43" s="1" t="s">
        <v>27</v>
      </c>
      <c r="D43" s="25"/>
      <c r="E43" s="25"/>
      <c r="F43" s="25"/>
      <c r="G43" s="25"/>
      <c r="H43" s="26"/>
      <c r="I43" s="1" t="s">
        <v>27</v>
      </c>
      <c r="J43" s="1" t="s">
        <v>27</v>
      </c>
      <c r="K43" s="1" t="s">
        <v>27</v>
      </c>
      <c r="L43" s="25"/>
      <c r="M43" s="25"/>
      <c r="N43" s="25"/>
      <c r="O43" s="25"/>
      <c r="P43" s="26"/>
    </row>
    <row r="44" spans="1:19">
      <c r="A44" s="1" t="s">
        <v>27</v>
      </c>
      <c r="B44" s="1" t="s">
        <v>27</v>
      </c>
      <c r="C44" s="1" t="s">
        <v>27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1" t="s">
        <v>27</v>
      </c>
      <c r="L44" s="25"/>
      <c r="M44" s="25"/>
      <c r="N44" s="25"/>
      <c r="O44" s="25"/>
      <c r="P44" s="26"/>
    </row>
    <row r="45" spans="1:19">
      <c r="A45" s="1" t="s">
        <v>27</v>
      </c>
      <c r="B45" s="1" t="s">
        <v>27</v>
      </c>
      <c r="C45" s="1" t="s">
        <v>27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1" t="s">
        <v>27</v>
      </c>
      <c r="L45" s="25"/>
      <c r="M45" s="25"/>
      <c r="N45" s="25"/>
      <c r="O45" s="25"/>
      <c r="P45" s="26"/>
    </row>
    <row r="46" spans="1:19">
      <c r="A46" s="1" t="s">
        <v>27</v>
      </c>
      <c r="B46" s="1" t="s">
        <v>27</v>
      </c>
      <c r="C46" s="1" t="s">
        <v>27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" t="s">
        <v>27</v>
      </c>
      <c r="L46" s="25"/>
      <c r="M46" s="25"/>
      <c r="N46" s="25"/>
      <c r="O46" s="25"/>
      <c r="P46" s="26"/>
    </row>
    <row r="47" spans="1:19">
      <c r="A47" s="1" t="s">
        <v>27</v>
      </c>
      <c r="B47" s="1" t="s">
        <v>27</v>
      </c>
      <c r="C47" s="1" t="s">
        <v>27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>
      <c r="A48" s="1" t="s">
        <v>27</v>
      </c>
      <c r="B48" s="1" t="s">
        <v>27</v>
      </c>
      <c r="C48" s="1" t="s">
        <v>27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>
      <c r="A49" s="1" t="s">
        <v>27</v>
      </c>
      <c r="B49" s="1" t="s">
        <v>27</v>
      </c>
      <c r="C49" s="1" t="s">
        <v>27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>
      <c r="A50" s="1" t="s">
        <v>27</v>
      </c>
      <c r="B50" s="1" t="s">
        <v>27</v>
      </c>
      <c r="C50" s="1" t="s">
        <v>27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27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27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27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80F7-EF8E-4383-B9DF-C437A1EB8446}">
  <dimension ref="A1:AH100"/>
  <sheetViews>
    <sheetView tabSelected="1" topLeftCell="B1" zoomScale="99" zoomScaleNormal="99" workbookViewId="0">
      <selection activeCell="I7" sqref="I7"/>
    </sheetView>
  </sheetViews>
  <sheetFormatPr defaultRowHeight="14.4"/>
  <sheetData>
    <row r="1" spans="1:30" ht="15.6">
      <c r="A1" s="61" t="s">
        <v>30</v>
      </c>
      <c r="B1" s="62"/>
      <c r="C1" s="62"/>
      <c r="D1" s="62"/>
      <c r="E1" s="62"/>
      <c r="F1" s="63" t="s">
        <v>3</v>
      </c>
      <c r="G1" s="63"/>
      <c r="H1" s="24" cm="1">
        <f t="array" ref="H1">SUM(VLOOKUP(A4:C100,$T$3:$W$36,4,FALSE))+H4*10-H8*50</f>
        <v>2810.442042782623</v>
      </c>
      <c r="I1" s="64" t="s">
        <v>41</v>
      </c>
      <c r="J1" s="65"/>
      <c r="K1" s="65"/>
      <c r="L1" s="65"/>
      <c r="M1" s="65"/>
      <c r="N1" s="65"/>
      <c r="O1" s="65"/>
      <c r="P1" s="66"/>
      <c r="Q1" s="64" t="s">
        <v>48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6"/>
    </row>
    <row r="2" spans="1:30" ht="28.8">
      <c r="A2" s="67" t="s">
        <v>35</v>
      </c>
      <c r="B2" s="68"/>
      <c r="C2" s="68"/>
      <c r="D2" s="69" t="s">
        <v>37</v>
      </c>
      <c r="E2" s="70"/>
      <c r="F2" s="70"/>
      <c r="G2" s="70"/>
      <c r="H2" s="71"/>
      <c r="I2" s="72" t="s">
        <v>35</v>
      </c>
      <c r="J2" s="73"/>
      <c r="K2" s="73"/>
      <c r="L2" s="74" t="s">
        <v>37</v>
      </c>
      <c r="M2" s="74"/>
      <c r="N2" s="74"/>
      <c r="O2" s="74"/>
      <c r="P2" s="75"/>
      <c r="Q2" s="49" t="s">
        <v>43</v>
      </c>
      <c r="R2" s="50" cm="1">
        <f t="array" ref="R2">SUM(V3:V28*AB3:AB28)+H6+P6+R4*500</f>
        <v>65345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30">
      <c r="A3" s="60" t="s">
        <v>31</v>
      </c>
      <c r="B3" s="59" t="s">
        <v>32</v>
      </c>
      <c r="C3" s="20" t="s">
        <v>33</v>
      </c>
      <c r="D3" s="32"/>
      <c r="E3" s="60" t="s">
        <v>31</v>
      </c>
      <c r="F3" s="59" t="s">
        <v>32</v>
      </c>
      <c r="G3" s="20" t="s">
        <v>33</v>
      </c>
      <c r="H3" s="33" t="s">
        <v>36</v>
      </c>
      <c r="I3" s="60" t="s">
        <v>31</v>
      </c>
      <c r="J3" s="59" t="s">
        <v>32</v>
      </c>
      <c r="K3" s="20" t="s">
        <v>33</v>
      </c>
      <c r="L3" s="32"/>
      <c r="M3" s="60" t="s">
        <v>31</v>
      </c>
      <c r="N3" s="59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20</v>
      </c>
      <c r="Z3" s="1">
        <f>COUNTIF($A$4:$C$100,T3)</f>
        <v>13</v>
      </c>
      <c r="AA3" s="1">
        <f>COUNTIF($I$4:$K$100,T3)</f>
        <v>7</v>
      </c>
      <c r="AB3" s="53">
        <f>Y3-Z3-AA3</f>
        <v>0</v>
      </c>
      <c r="AC3">
        <v>24</v>
      </c>
      <c r="AD3">
        <f>AC3*V3</f>
        <v>840</v>
      </c>
    </row>
    <row r="4" spans="1:30">
      <c r="A4" s="2" t="s">
        <v>4</v>
      </c>
      <c r="B4" s="4" t="s">
        <v>6</v>
      </c>
      <c r="C4" s="2" t="s">
        <v>4</v>
      </c>
      <c r="D4" s="42" t="s">
        <v>34</v>
      </c>
      <c r="E4" s="38">
        <v>1</v>
      </c>
      <c r="F4" s="38">
        <v>2</v>
      </c>
      <c r="G4" s="38">
        <v>0</v>
      </c>
      <c r="H4" s="35">
        <f>SUM(E4:G4)</f>
        <v>3</v>
      </c>
      <c r="I4" s="15" t="s">
        <v>17</v>
      </c>
      <c r="J4" s="2" t="s">
        <v>4</v>
      </c>
      <c r="K4" s="2" t="s">
        <v>4</v>
      </c>
      <c r="L4" s="42" t="s">
        <v>34</v>
      </c>
      <c r="M4" s="38">
        <v>1</v>
      </c>
      <c r="N4" s="38">
        <v>9</v>
      </c>
      <c r="O4" s="38">
        <v>3</v>
      </c>
      <c r="P4" s="35">
        <f>SUM(M4:O4)</f>
        <v>13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27</v>
      </c>
      <c r="Z4" s="1">
        <f t="shared" ref="Z4:Z28" si="1">COUNTIF($A$4:$C$100,T4)</f>
        <v>4</v>
      </c>
      <c r="AA4" s="1">
        <f t="shared" ref="AA4:AA28" si="2">COUNTIF($I$4:$K$100,T4)</f>
        <v>23</v>
      </c>
      <c r="AB4" s="53">
        <f t="shared" ref="AB4:AB28" si="3">Y4-Z4-AA4</f>
        <v>0</v>
      </c>
      <c r="AC4">
        <v>25</v>
      </c>
      <c r="AD4">
        <f t="shared" ref="AD4:AD28" si="4">AC4*V4</f>
        <v>1000</v>
      </c>
    </row>
    <row r="5" spans="1:30">
      <c r="A5" s="2" t="s">
        <v>4</v>
      </c>
      <c r="B5" s="4" t="s">
        <v>6</v>
      </c>
      <c r="C5" s="2" t="s">
        <v>4</v>
      </c>
      <c r="D5" s="32" t="s">
        <v>38</v>
      </c>
      <c r="E5" s="34" cm="1">
        <f t="array" ref="E5">(SUM(VLOOKUP(A4:A100,$T$3:$W$41,2,FALSE))+E4*10)-E8*50</f>
        <v>3940</v>
      </c>
      <c r="F5" s="34" cm="1">
        <f t="array" ref="F5">(SUM(VLOOKUP(B4:B100,$T$3:$W$41,2,FALSE))+F4*10)-F8*50</f>
        <v>4770</v>
      </c>
      <c r="G5" s="34" cm="1">
        <f t="array" ref="G5">(SUM(VLOOKUP(C4:C100,$T$3:$W$41,2,FALSE))+G4*10)-G8*50</f>
        <v>5920</v>
      </c>
      <c r="H5" s="57">
        <f t="shared" ref="H5:H8" si="5">SUM(E5:G5)</f>
        <v>14630</v>
      </c>
      <c r="I5" s="3" t="s">
        <v>5</v>
      </c>
      <c r="J5" s="15" t="s">
        <v>17</v>
      </c>
      <c r="K5" s="15" t="s">
        <v>17</v>
      </c>
      <c r="L5" s="32" t="s">
        <v>38</v>
      </c>
      <c r="M5" s="34" cm="1">
        <f t="array" ref="M5">(SUM(VLOOKUP(I4:I100,$T$3:$W$41,2,FALSE))+M4*10)*0.8-M8*40</f>
        <v>272</v>
      </c>
      <c r="N5" s="34" cm="1">
        <f t="array" ref="N5">(SUM(VLOOKUP(J4:J100,$T$3:$W$41,2,FALSE))+N4*10)*0.8-N8*40</f>
        <v>3592</v>
      </c>
      <c r="O5" s="34" cm="1">
        <f t="array" ref="O5">(SUM(VLOOKUP(K4:K100,$T$3:$W$41,2,FALSE))+O4*10)*0.8-O8*40</f>
        <v>304</v>
      </c>
      <c r="P5" s="57">
        <f t="shared" ref="P5:P8" si="6">SUM(M5:O5)</f>
        <v>4168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246</v>
      </c>
      <c r="Z5" s="1">
        <f t="shared" si="1"/>
        <v>58</v>
      </c>
      <c r="AA5" s="1">
        <f t="shared" si="2"/>
        <v>0</v>
      </c>
      <c r="AB5" s="53">
        <f t="shared" si="3"/>
        <v>188</v>
      </c>
      <c r="AC5">
        <v>247</v>
      </c>
      <c r="AD5">
        <f t="shared" si="4"/>
        <v>11115</v>
      </c>
    </row>
    <row r="6" spans="1:30">
      <c r="A6" s="2" t="s">
        <v>4</v>
      </c>
      <c r="B6" s="4" t="s">
        <v>6</v>
      </c>
      <c r="C6" s="2" t="s">
        <v>4</v>
      </c>
      <c r="D6" s="32" t="s">
        <v>39</v>
      </c>
      <c r="E6" s="34" cm="1">
        <f t="array" ref="E6">(SUM(VLOOKUP(A4:A100,$T$3:$W$41,3,FALSE)))</f>
        <v>1540</v>
      </c>
      <c r="F6" s="34" cm="1">
        <f t="array" ref="F6">(SUM(VLOOKUP(B4:B100,$T$3:$W$41,3,FALSE)))</f>
        <v>1730</v>
      </c>
      <c r="G6" s="34" cm="1">
        <f t="array" ref="G6">(SUM(VLOOKUP(C4:C100,$T$3:$W$41,3,FALSE)))</f>
        <v>1990</v>
      </c>
      <c r="H6" s="48">
        <f t="shared" si="5"/>
        <v>5260</v>
      </c>
      <c r="I6" s="16" t="s">
        <v>28</v>
      </c>
      <c r="J6" s="16" t="s">
        <v>28</v>
      </c>
      <c r="K6" s="1" t="s">
        <v>27</v>
      </c>
      <c r="L6" s="32" t="s">
        <v>39</v>
      </c>
      <c r="M6" s="34" cm="1">
        <f t="array" ref="M6">(SUM(VLOOKUP(I4:I100,$T$3:$W$41,3,FALSE)))</f>
        <v>150</v>
      </c>
      <c r="N6" s="34" cm="1">
        <f t="array" ref="N6">(SUM(VLOOKUP(J4:J100,$T$3:$W$41,3,FALSE)))</f>
        <v>1295</v>
      </c>
      <c r="O6" s="34" cm="1">
        <f t="array" ref="O6">(SUM(VLOOKUP(K4:K100,$T$3:$W$41,3,FALSE)))</f>
        <v>130</v>
      </c>
      <c r="P6" s="48">
        <f t="shared" si="6"/>
        <v>1575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268</v>
      </c>
      <c r="Y6" s="45">
        <v>268</v>
      </c>
      <c r="Z6" s="1">
        <f t="shared" si="1"/>
        <v>0</v>
      </c>
      <c r="AA6" s="1">
        <f t="shared" si="2"/>
        <v>0</v>
      </c>
      <c r="AB6" s="53">
        <f t="shared" si="3"/>
        <v>268</v>
      </c>
      <c r="AC6">
        <v>267</v>
      </c>
      <c r="AD6">
        <f t="shared" si="4"/>
        <v>13350</v>
      </c>
    </row>
    <row r="7" spans="1:30">
      <c r="A7" s="2" t="s">
        <v>4</v>
      </c>
      <c r="B7" s="4" t="s">
        <v>6</v>
      </c>
      <c r="C7" s="2" t="s">
        <v>4</v>
      </c>
      <c r="D7" s="32" t="s">
        <v>40</v>
      </c>
      <c r="E7" s="34">
        <f>COUNTIF(A4:A100,"&lt;&gt;空")</f>
        <v>28</v>
      </c>
      <c r="F7" s="34">
        <f>COUNTIF(B4:B100,"&lt;&gt;空")</f>
        <v>29</v>
      </c>
      <c r="G7" s="34">
        <f>COUNTIF(C4:C100,"&lt;&gt;空")</f>
        <v>36</v>
      </c>
      <c r="H7" s="35">
        <f t="shared" si="5"/>
        <v>93</v>
      </c>
      <c r="I7" s="1" t="s">
        <v>27</v>
      </c>
      <c r="J7" s="3" t="s">
        <v>5</v>
      </c>
      <c r="K7" s="2" t="s">
        <v>4</v>
      </c>
      <c r="L7" s="32" t="s">
        <v>40</v>
      </c>
      <c r="M7" s="34">
        <f>COUNTIF(I4:I100,"&lt;&gt;空")</f>
        <v>5</v>
      </c>
      <c r="N7" s="34">
        <f>COUNTIF(J4:J100,"&lt;&gt;空")</f>
        <v>36</v>
      </c>
      <c r="O7" s="34">
        <f>COUNTIF(K4:K100,"&lt;&gt;空")</f>
        <v>4</v>
      </c>
      <c r="P7" s="35">
        <f t="shared" si="6"/>
        <v>45</v>
      </c>
      <c r="Q7" s="52" t="s">
        <v>54</v>
      </c>
      <c r="R7" s="25">
        <v>0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235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  <c r="AC7">
        <v>235</v>
      </c>
      <c r="AD7">
        <f t="shared" si="4"/>
        <v>12925</v>
      </c>
    </row>
    <row r="8" spans="1:30">
      <c r="A8" s="2" t="s">
        <v>4</v>
      </c>
      <c r="B8" s="15" t="s">
        <v>17</v>
      </c>
      <c r="C8" s="15" t="s">
        <v>17</v>
      </c>
      <c r="D8" s="41" t="s">
        <v>68</v>
      </c>
      <c r="E8" s="40">
        <v>1</v>
      </c>
      <c r="F8" s="40">
        <v>0</v>
      </c>
      <c r="G8" s="40">
        <v>0</v>
      </c>
      <c r="H8" s="35">
        <f t="shared" si="5"/>
        <v>1</v>
      </c>
      <c r="I8" s="3" t="s">
        <v>5</v>
      </c>
      <c r="J8" s="3" t="s">
        <v>5</v>
      </c>
      <c r="K8" s="15" t="s">
        <v>17</v>
      </c>
      <c r="L8" s="41" t="s">
        <v>68</v>
      </c>
      <c r="M8" s="40">
        <v>0</v>
      </c>
      <c r="N8" s="40">
        <v>1</v>
      </c>
      <c r="O8" s="40">
        <v>1</v>
      </c>
      <c r="P8" s="35">
        <f t="shared" si="6"/>
        <v>2</v>
      </c>
      <c r="Q8" s="49" t="s">
        <v>53</v>
      </c>
      <c r="R8" s="54" cm="1">
        <f t="array" ref="R8">R6-P5-H5-SUM(U3:U28*AB3:AB28)*0.8-R7*8</f>
        <v>82</v>
      </c>
      <c r="S8" s="25"/>
      <c r="T8" s="7" t="s">
        <v>9</v>
      </c>
      <c r="U8" s="1">
        <v>200</v>
      </c>
      <c r="V8" s="1">
        <v>60</v>
      </c>
      <c r="W8" s="44"/>
      <c r="X8" s="45">
        <v>193</v>
      </c>
      <c r="Y8" s="45">
        <v>193</v>
      </c>
      <c r="Z8" s="1">
        <f t="shared" si="1"/>
        <v>0</v>
      </c>
      <c r="AA8" s="1">
        <f t="shared" si="2"/>
        <v>0</v>
      </c>
      <c r="AB8" s="53">
        <f t="shared" si="3"/>
        <v>193</v>
      </c>
      <c r="AC8">
        <v>193</v>
      </c>
      <c r="AD8">
        <f t="shared" si="4"/>
        <v>11580</v>
      </c>
    </row>
    <row r="9" spans="1:30">
      <c r="A9" s="16" t="s">
        <v>18</v>
      </c>
      <c r="B9" s="4" t="s">
        <v>6</v>
      </c>
      <c r="C9" s="2" t="s">
        <v>4</v>
      </c>
      <c r="D9" s="25"/>
      <c r="E9" s="25"/>
      <c r="F9" s="25"/>
      <c r="G9" s="25"/>
      <c r="H9" s="26"/>
      <c r="I9" s="3" t="s">
        <v>5</v>
      </c>
      <c r="J9" s="9" t="s">
        <v>11</v>
      </c>
      <c r="K9" s="1" t="s">
        <v>27</v>
      </c>
      <c r="L9" s="32" t="s">
        <v>42</v>
      </c>
      <c r="M9" s="36">
        <f>M6/M5</f>
        <v>0.55147058823529416</v>
      </c>
      <c r="N9" s="36">
        <f>N6/N5</f>
        <v>0.36052338530066813</v>
      </c>
      <c r="O9" s="36">
        <f>O6/O5</f>
        <v>0.42763157894736842</v>
      </c>
      <c r="P9" s="37">
        <f>P6/P5</f>
        <v>0.37787907869481768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7">U9-V9/0.330882</f>
        <v>44.222109392472248</v>
      </c>
      <c r="X9" s="45">
        <v>3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  <c r="AD9">
        <f t="shared" si="4"/>
        <v>0</v>
      </c>
    </row>
    <row r="10" spans="1:30">
      <c r="A10" s="2" t="s">
        <v>4</v>
      </c>
      <c r="B10" s="10" t="s">
        <v>12</v>
      </c>
      <c r="C10" s="2" t="s">
        <v>4</v>
      </c>
      <c r="D10" s="25"/>
      <c r="E10" s="25"/>
      <c r="F10" s="25"/>
      <c r="G10" s="25"/>
      <c r="H10" s="26"/>
      <c r="I10" s="1" t="s">
        <v>27</v>
      </c>
      <c r="J10" s="3" t="s">
        <v>5</v>
      </c>
      <c r="K10" s="1" t="s">
        <v>27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7"/>
        <v>29.110982162825422</v>
      </c>
      <c r="X10" s="45">
        <v>7</v>
      </c>
      <c r="Y10" s="45">
        <v>3</v>
      </c>
      <c r="Z10" s="1">
        <f t="shared" si="1"/>
        <v>1</v>
      </c>
      <c r="AA10" s="1">
        <f t="shared" si="2"/>
        <v>2</v>
      </c>
      <c r="AB10" s="53">
        <f t="shared" si="3"/>
        <v>0</v>
      </c>
      <c r="AC10">
        <v>2</v>
      </c>
      <c r="AD10">
        <f t="shared" si="4"/>
        <v>80</v>
      </c>
    </row>
    <row r="11" spans="1:30">
      <c r="A11" s="4" t="s">
        <v>6</v>
      </c>
      <c r="B11" s="4" t="s">
        <v>6</v>
      </c>
      <c r="C11" s="4" t="s">
        <v>6</v>
      </c>
      <c r="D11" s="25"/>
      <c r="E11" s="25"/>
      <c r="F11" s="25"/>
      <c r="G11" s="25"/>
      <c r="H11" s="26"/>
      <c r="I11" s="1" t="s">
        <v>27</v>
      </c>
      <c r="J11" s="15" t="s">
        <v>17</v>
      </c>
      <c r="K11" s="1" t="s">
        <v>27</v>
      </c>
      <c r="L11" s="25"/>
      <c r="M11" s="25"/>
      <c r="N11" s="25"/>
      <c r="O11" s="25"/>
      <c r="P11" s="26">
        <f>H5+P5</f>
        <v>18798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 t="shared" si="7"/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  <c r="AC11">
        <v>6</v>
      </c>
      <c r="AD11">
        <f t="shared" si="4"/>
        <v>270</v>
      </c>
    </row>
    <row r="12" spans="1:30">
      <c r="A12" s="4" t="s">
        <v>6</v>
      </c>
      <c r="B12" s="4" t="s">
        <v>6</v>
      </c>
      <c r="C12" s="4" t="s">
        <v>6</v>
      </c>
      <c r="D12" s="25"/>
      <c r="E12" s="25"/>
      <c r="F12" s="25"/>
      <c r="G12" s="25"/>
      <c r="H12" s="26"/>
      <c r="I12" s="1" t="s">
        <v>27</v>
      </c>
      <c r="J12" s="3" t="s">
        <v>5</v>
      </c>
      <c r="K12" s="1" t="s">
        <v>27</v>
      </c>
      <c r="L12" s="25"/>
      <c r="M12" s="25"/>
      <c r="N12" s="25"/>
      <c r="O12" s="25"/>
      <c r="P12" s="26">
        <f>H6+P6</f>
        <v>6835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C12">
        <v>3</v>
      </c>
      <c r="AD12">
        <f t="shared" si="4"/>
        <v>150</v>
      </c>
    </row>
    <row r="13" spans="1:30">
      <c r="A13" s="3" t="s">
        <v>5</v>
      </c>
      <c r="B13" s="4" t="s">
        <v>6</v>
      </c>
      <c r="C13" s="4" t="s">
        <v>6</v>
      </c>
      <c r="D13" s="25"/>
      <c r="E13" s="25"/>
      <c r="F13" s="25"/>
      <c r="G13" s="25"/>
      <c r="H13" s="26"/>
      <c r="I13" s="1" t="s">
        <v>27</v>
      </c>
      <c r="J13" s="3" t="s">
        <v>5</v>
      </c>
      <c r="K13" s="1" t="s">
        <v>27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  <c r="AD13">
        <f t="shared" si="4"/>
        <v>165</v>
      </c>
    </row>
    <row r="14" spans="1:30">
      <c r="A14" s="15" t="s">
        <v>17</v>
      </c>
      <c r="B14" s="17" t="s">
        <v>20</v>
      </c>
      <c r="C14" s="4" t="s">
        <v>6</v>
      </c>
      <c r="D14" s="25"/>
      <c r="E14" s="25"/>
      <c r="F14" s="25"/>
      <c r="G14" s="25"/>
      <c r="H14" s="26"/>
      <c r="I14" s="1" t="s">
        <v>27</v>
      </c>
      <c r="J14" s="3" t="s">
        <v>5</v>
      </c>
      <c r="K14" s="1" t="s">
        <v>27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  <c r="AD14">
        <f t="shared" si="4"/>
        <v>60</v>
      </c>
    </row>
    <row r="15" spans="1:30">
      <c r="A15" s="3" t="s">
        <v>5</v>
      </c>
      <c r="B15" s="4" t="s">
        <v>6</v>
      </c>
      <c r="C15" s="4" t="s">
        <v>6</v>
      </c>
      <c r="D15" s="25"/>
      <c r="E15" s="25"/>
      <c r="F15" s="25"/>
      <c r="G15" s="25"/>
      <c r="H15" s="26"/>
      <c r="I15" s="1" t="s">
        <v>27</v>
      </c>
      <c r="J15" s="3" t="s">
        <v>5</v>
      </c>
      <c r="K15" s="1" t="s">
        <v>27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8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0</v>
      </c>
      <c r="AD15">
        <f t="shared" si="4"/>
        <v>0</v>
      </c>
    </row>
    <row r="16" spans="1:30">
      <c r="A16" s="9" t="s">
        <v>11</v>
      </c>
      <c r="B16" s="4" t="s">
        <v>6</v>
      </c>
      <c r="C16" s="4" t="s">
        <v>6</v>
      </c>
      <c r="D16" s="25"/>
      <c r="E16" s="25"/>
      <c r="F16" s="25"/>
      <c r="G16" s="25"/>
      <c r="H16" s="26"/>
      <c r="I16" s="1" t="s">
        <v>27</v>
      </c>
      <c r="J16" s="15" t="s">
        <v>17</v>
      </c>
      <c r="K16" s="1" t="s">
        <v>27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38</v>
      </c>
      <c r="Z16" s="1">
        <f t="shared" si="1"/>
        <v>6</v>
      </c>
      <c r="AA16" s="1">
        <f t="shared" si="2"/>
        <v>11</v>
      </c>
      <c r="AB16" s="53">
        <f t="shared" si="3"/>
        <v>21</v>
      </c>
      <c r="AC16">
        <v>38</v>
      </c>
      <c r="AD16">
        <f t="shared" si="4"/>
        <v>1140</v>
      </c>
    </row>
    <row r="17" spans="1:34">
      <c r="A17" s="3" t="s">
        <v>5</v>
      </c>
      <c r="B17" s="4" t="s">
        <v>6</v>
      </c>
      <c r="C17" s="4" t="s">
        <v>6</v>
      </c>
      <c r="D17" s="25"/>
      <c r="E17" s="25"/>
      <c r="F17" s="25"/>
      <c r="G17" s="25"/>
      <c r="H17" s="26"/>
      <c r="I17" s="1" t="s">
        <v>27</v>
      </c>
      <c r="J17" s="3" t="s">
        <v>5</v>
      </c>
      <c r="K17" s="1" t="s">
        <v>27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2</v>
      </c>
      <c r="Y17" s="45">
        <v>1</v>
      </c>
      <c r="Z17" s="1">
        <f t="shared" si="1"/>
        <v>1</v>
      </c>
      <c r="AA17" s="1">
        <f t="shared" si="2"/>
        <v>0</v>
      </c>
      <c r="AB17" s="53">
        <f t="shared" si="3"/>
        <v>0</v>
      </c>
      <c r="AC17">
        <v>0</v>
      </c>
      <c r="AD17">
        <f t="shared" si="4"/>
        <v>0</v>
      </c>
    </row>
    <row r="18" spans="1:34">
      <c r="A18" s="15" t="s">
        <v>17</v>
      </c>
      <c r="B18" s="4" t="s">
        <v>6</v>
      </c>
      <c r="C18" s="4" t="s">
        <v>6</v>
      </c>
      <c r="D18" s="25"/>
      <c r="E18" s="25"/>
      <c r="F18" s="25"/>
      <c r="G18" s="25"/>
      <c r="H18" s="26"/>
      <c r="I18" s="1" t="s">
        <v>27</v>
      </c>
      <c r="J18" s="3" t="s">
        <v>5</v>
      </c>
      <c r="K18" s="1" t="s">
        <v>27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200</v>
      </c>
      <c r="W18" s="44"/>
      <c r="X18" s="45">
        <v>0</v>
      </c>
      <c r="Y18" s="45">
        <v>0</v>
      </c>
      <c r="Z18" s="1">
        <f t="shared" si="1"/>
        <v>0</v>
      </c>
      <c r="AA18" s="1">
        <f t="shared" si="2"/>
        <v>0</v>
      </c>
      <c r="AB18" s="53">
        <f t="shared" si="3"/>
        <v>0</v>
      </c>
      <c r="AC18">
        <v>0</v>
      </c>
      <c r="AD18">
        <f t="shared" si="4"/>
        <v>0</v>
      </c>
    </row>
    <row r="19" spans="1:34">
      <c r="A19" s="3" t="s">
        <v>5</v>
      </c>
      <c r="B19" s="4" t="s">
        <v>6</v>
      </c>
      <c r="C19" s="17" t="s">
        <v>20</v>
      </c>
      <c r="D19" s="25"/>
      <c r="E19" s="25"/>
      <c r="F19" s="25"/>
      <c r="G19" s="25"/>
      <c r="H19" s="26"/>
      <c r="I19" s="1" t="s">
        <v>27</v>
      </c>
      <c r="J19" s="3" t="s">
        <v>5</v>
      </c>
      <c r="K19" s="1" t="s">
        <v>27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  <c r="AD19">
        <f t="shared" si="4"/>
        <v>225</v>
      </c>
    </row>
    <row r="20" spans="1:34">
      <c r="A20" s="4" t="s">
        <v>6</v>
      </c>
      <c r="B20" s="1" t="s">
        <v>27</v>
      </c>
      <c r="C20" s="4" t="s">
        <v>6</v>
      </c>
      <c r="D20" s="25"/>
      <c r="E20" s="25"/>
      <c r="F20" s="25"/>
      <c r="G20" s="25"/>
      <c r="H20" s="26"/>
      <c r="I20" s="1" t="s">
        <v>27</v>
      </c>
      <c r="J20" s="3" t="s">
        <v>5</v>
      </c>
      <c r="K20" s="1" t="s">
        <v>27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2</v>
      </c>
      <c r="Y20" s="45">
        <v>2</v>
      </c>
      <c r="Z20" s="1">
        <f t="shared" si="1"/>
        <v>0</v>
      </c>
      <c r="AA20" s="1">
        <f t="shared" si="2"/>
        <v>0</v>
      </c>
      <c r="AB20" s="53">
        <f t="shared" si="3"/>
        <v>2</v>
      </c>
      <c r="AC20">
        <v>2</v>
      </c>
      <c r="AD20">
        <f t="shared" si="4"/>
        <v>400</v>
      </c>
    </row>
    <row r="21" spans="1:34">
      <c r="A21" s="4" t="s">
        <v>6</v>
      </c>
      <c r="B21" s="4" t="s">
        <v>6</v>
      </c>
      <c r="C21" s="4" t="s">
        <v>6</v>
      </c>
      <c r="D21" s="25"/>
      <c r="E21" s="25"/>
      <c r="F21" s="25"/>
      <c r="G21" s="25"/>
      <c r="H21" s="26"/>
      <c r="I21" s="1" t="s">
        <v>27</v>
      </c>
      <c r="J21" s="3" t="s">
        <v>5</v>
      </c>
      <c r="K21" s="1" t="s">
        <v>27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  <c r="AD21">
        <f t="shared" si="4"/>
        <v>2000</v>
      </c>
    </row>
    <row r="22" spans="1:34">
      <c r="A22" s="4" t="s">
        <v>6</v>
      </c>
      <c r="B22" s="4" t="s">
        <v>6</v>
      </c>
      <c r="C22" s="4" t="s">
        <v>6</v>
      </c>
      <c r="D22" s="25"/>
      <c r="E22" s="25"/>
      <c r="F22" s="25"/>
      <c r="G22" s="25"/>
      <c r="H22" s="26"/>
      <c r="I22" s="1" t="s">
        <v>27</v>
      </c>
      <c r="J22" s="15" t="s">
        <v>17</v>
      </c>
      <c r="K22" s="1" t="s">
        <v>27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3</v>
      </c>
      <c r="Y22" s="45">
        <v>3</v>
      </c>
      <c r="Z22" s="1">
        <f t="shared" si="1"/>
        <v>3</v>
      </c>
      <c r="AA22" s="1">
        <f t="shared" si="2"/>
        <v>0</v>
      </c>
      <c r="AB22" s="53">
        <f t="shared" si="3"/>
        <v>0</v>
      </c>
      <c r="AC22">
        <v>3</v>
      </c>
      <c r="AD22">
        <f t="shared" si="4"/>
        <v>1500</v>
      </c>
    </row>
    <row r="23" spans="1:34">
      <c r="A23" s="4" t="s">
        <v>6</v>
      </c>
      <c r="B23" s="4" t="s">
        <v>6</v>
      </c>
      <c r="C23" s="10" t="s">
        <v>12</v>
      </c>
      <c r="D23" s="25"/>
      <c r="E23" s="25"/>
      <c r="F23" s="25"/>
      <c r="G23" s="25"/>
      <c r="H23" s="26"/>
      <c r="I23" s="1" t="s">
        <v>27</v>
      </c>
      <c r="J23" s="3" t="s">
        <v>5</v>
      </c>
      <c r="K23" s="1" t="s">
        <v>27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9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  <c r="AD23">
        <f t="shared" si="4"/>
        <v>0</v>
      </c>
    </row>
    <row r="24" spans="1:34">
      <c r="A24" s="4" t="s">
        <v>6</v>
      </c>
      <c r="B24" s="4" t="s">
        <v>6</v>
      </c>
      <c r="C24" s="4" t="s">
        <v>6</v>
      </c>
      <c r="D24" s="25"/>
      <c r="E24" s="25"/>
      <c r="F24" s="25"/>
      <c r="G24" s="25"/>
      <c r="H24" s="26"/>
      <c r="I24" s="1" t="s">
        <v>27</v>
      </c>
      <c r="J24" s="3" t="s">
        <v>5</v>
      </c>
      <c r="K24" s="1" t="s">
        <v>27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9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  <c r="AD24">
        <f t="shared" si="4"/>
        <v>0</v>
      </c>
    </row>
    <row r="25" spans="1:34">
      <c r="A25" s="17" t="s">
        <v>20</v>
      </c>
      <c r="B25" s="4" t="s">
        <v>6</v>
      </c>
      <c r="C25" s="4" t="s">
        <v>6</v>
      </c>
      <c r="D25" s="25"/>
      <c r="E25" s="25"/>
      <c r="F25" s="25"/>
      <c r="G25" s="25"/>
      <c r="H25" s="26"/>
      <c r="I25" s="1" t="s">
        <v>27</v>
      </c>
      <c r="J25" s="3" t="s">
        <v>5</v>
      </c>
      <c r="K25" s="1" t="s">
        <v>27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9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  <c r="AD25">
        <f t="shared" si="4"/>
        <v>0</v>
      </c>
    </row>
    <row r="26" spans="1:34">
      <c r="A26" s="1" t="s">
        <v>27</v>
      </c>
      <c r="B26" s="17" t="s">
        <v>20</v>
      </c>
      <c r="C26" s="4" t="s">
        <v>6</v>
      </c>
      <c r="D26" s="25"/>
      <c r="E26" s="25"/>
      <c r="F26" s="25"/>
      <c r="G26" s="25"/>
      <c r="H26" s="26"/>
      <c r="I26" s="1" t="s">
        <v>27</v>
      </c>
      <c r="J26" s="9" t="s">
        <v>11</v>
      </c>
      <c r="K26" s="1" t="s">
        <v>27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9"/>
        <v>0</v>
      </c>
      <c r="X26" s="45">
        <v>0</v>
      </c>
      <c r="Y26" s="45">
        <v>0</v>
      </c>
      <c r="Z26" s="1"/>
      <c r="AA26" s="1"/>
      <c r="AB26" s="53"/>
      <c r="AD26">
        <f t="shared" si="4"/>
        <v>0</v>
      </c>
    </row>
    <row r="27" spans="1:34">
      <c r="A27" s="1" t="s">
        <v>27</v>
      </c>
      <c r="B27" s="4" t="s">
        <v>6</v>
      </c>
      <c r="C27" s="4" t="s">
        <v>6</v>
      </c>
      <c r="D27" s="25"/>
      <c r="E27" s="25"/>
      <c r="F27" s="25"/>
      <c r="G27" s="25"/>
      <c r="H27" s="26"/>
      <c r="I27" s="1" t="s">
        <v>27</v>
      </c>
      <c r="J27" s="3" t="s">
        <v>5</v>
      </c>
      <c r="K27" s="1" t="s">
        <v>27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14</v>
      </c>
      <c r="Y27" s="45">
        <v>14</v>
      </c>
      <c r="Z27" s="1">
        <f t="shared" si="1"/>
        <v>0</v>
      </c>
      <c r="AA27" s="1">
        <f t="shared" si="2"/>
        <v>2</v>
      </c>
      <c r="AB27" s="53">
        <f t="shared" si="3"/>
        <v>12</v>
      </c>
      <c r="AC27">
        <v>15</v>
      </c>
      <c r="AD27">
        <f t="shared" si="4"/>
        <v>0</v>
      </c>
      <c r="AE27">
        <v>3</v>
      </c>
      <c r="AF27">
        <v>4</v>
      </c>
      <c r="AG27">
        <v>5</v>
      </c>
      <c r="AH27">
        <v>6</v>
      </c>
    </row>
    <row r="28" spans="1:34">
      <c r="A28" s="1" t="s">
        <v>27</v>
      </c>
      <c r="B28" s="15" t="s">
        <v>17</v>
      </c>
      <c r="C28" s="2" t="s">
        <v>4</v>
      </c>
      <c r="D28" s="25"/>
      <c r="E28" s="25"/>
      <c r="F28" s="25"/>
      <c r="G28" s="25"/>
      <c r="H28" s="26"/>
      <c r="I28" s="1" t="s">
        <v>27</v>
      </c>
      <c r="J28" s="3" t="s">
        <v>5</v>
      </c>
      <c r="K28" s="1" t="s">
        <v>27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/>
      <c r="X28" s="45">
        <v>3</v>
      </c>
      <c r="Y28" s="45">
        <v>3</v>
      </c>
      <c r="Z28" s="1">
        <f t="shared" si="1"/>
        <v>0</v>
      </c>
      <c r="AA28" s="1">
        <f t="shared" si="2"/>
        <v>0</v>
      </c>
      <c r="AB28" s="53">
        <f t="shared" si="3"/>
        <v>3</v>
      </c>
      <c r="AC28">
        <v>3</v>
      </c>
      <c r="AD28">
        <f t="shared" si="4"/>
        <v>1560</v>
      </c>
      <c r="AE28">
        <v>4</v>
      </c>
      <c r="AF28">
        <v>3</v>
      </c>
      <c r="AG28">
        <v>3</v>
      </c>
      <c r="AH28">
        <v>1</v>
      </c>
    </row>
    <row r="29" spans="1:34" ht="15" thickBot="1">
      <c r="A29" s="4" t="s">
        <v>6</v>
      </c>
      <c r="B29" s="4" t="s">
        <v>6</v>
      </c>
      <c r="C29" s="4" t="s">
        <v>6</v>
      </c>
      <c r="D29" s="25"/>
      <c r="E29" s="25"/>
      <c r="F29" s="25"/>
      <c r="G29" s="25"/>
      <c r="H29" s="26"/>
      <c r="I29" s="1" t="s">
        <v>27</v>
      </c>
      <c r="J29" s="15" t="s">
        <v>17</v>
      </c>
      <c r="K29" s="1" t="s">
        <v>27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  <c r="AE29">
        <v>2</v>
      </c>
    </row>
    <row r="30" spans="1:34">
      <c r="A30" s="15" t="s">
        <v>17</v>
      </c>
      <c r="B30" s="4" t="s">
        <v>6</v>
      </c>
      <c r="C30" s="4" t="s">
        <v>6</v>
      </c>
      <c r="D30" s="25"/>
      <c r="E30" s="25"/>
      <c r="F30" s="25"/>
      <c r="G30" s="25"/>
      <c r="H30" s="26"/>
      <c r="I30" s="1" t="s">
        <v>27</v>
      </c>
      <c r="J30" s="3" t="s">
        <v>5</v>
      </c>
      <c r="K30" s="1" t="s">
        <v>27</v>
      </c>
      <c r="L30" s="25"/>
      <c r="M30" s="25"/>
      <c r="N30" s="25"/>
      <c r="O30" s="25"/>
      <c r="P30" s="26"/>
    </row>
    <row r="31" spans="1:34">
      <c r="A31" s="4" t="s">
        <v>6</v>
      </c>
      <c r="B31" s="4" t="s">
        <v>6</v>
      </c>
      <c r="C31" s="17" t="s">
        <v>20</v>
      </c>
      <c r="D31" s="25"/>
      <c r="E31" s="25"/>
      <c r="F31" s="25"/>
      <c r="G31" s="25"/>
      <c r="H31" s="26"/>
      <c r="I31" s="1" t="s">
        <v>27</v>
      </c>
      <c r="J31" s="3" t="s">
        <v>5</v>
      </c>
      <c r="K31" s="1" t="s">
        <v>27</v>
      </c>
      <c r="L31" s="25"/>
      <c r="M31" s="25"/>
      <c r="N31" s="25"/>
      <c r="O31" s="25"/>
      <c r="P31" s="26"/>
      <c r="Y31">
        <f>SUM(Y3:Y28)</f>
        <v>1073</v>
      </c>
      <c r="AC31">
        <f>SUM(AC3:AC28)</f>
        <v>1074</v>
      </c>
      <c r="AD31">
        <f>SUM(AD3:AD28)+7000</f>
        <v>65360</v>
      </c>
    </row>
    <row r="32" spans="1:34">
      <c r="A32" s="4" t="s">
        <v>6</v>
      </c>
      <c r="B32" s="4" t="s">
        <v>6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3" t="s">
        <v>5</v>
      </c>
      <c r="K32" s="1" t="s">
        <v>27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>
      <c r="A33" s="4" t="s">
        <v>6</v>
      </c>
      <c r="B33" s="20" t="s">
        <v>23</v>
      </c>
      <c r="C33" s="4" t="s">
        <v>6</v>
      </c>
      <c r="D33" s="25"/>
      <c r="E33" s="25"/>
      <c r="F33" s="25"/>
      <c r="G33" s="25"/>
      <c r="H33" s="26"/>
      <c r="I33" s="1" t="s">
        <v>27</v>
      </c>
      <c r="J33" s="15" t="s">
        <v>17</v>
      </c>
      <c r="K33" s="1" t="s">
        <v>27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>
      <c r="A34" s="20" t="s">
        <v>23</v>
      </c>
      <c r="B34" s="1" t="s">
        <v>27</v>
      </c>
      <c r="C34" s="4" t="s">
        <v>6</v>
      </c>
      <c r="D34" s="25"/>
      <c r="E34" s="25"/>
      <c r="F34" s="25"/>
      <c r="G34" s="25"/>
      <c r="H34" s="26"/>
      <c r="I34" s="1" t="s">
        <v>27</v>
      </c>
      <c r="J34" s="1" t="s">
        <v>27</v>
      </c>
      <c r="K34" s="1" t="s">
        <v>27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>
      <c r="A35" s="1" t="s">
        <v>27</v>
      </c>
      <c r="B35" s="1" t="s">
        <v>27</v>
      </c>
      <c r="C35" s="4" t="s">
        <v>6</v>
      </c>
      <c r="D35" s="25"/>
      <c r="E35" s="25"/>
      <c r="F35" s="25"/>
      <c r="G35" s="25"/>
      <c r="H35" s="26"/>
      <c r="I35" s="1" t="s">
        <v>27</v>
      </c>
      <c r="J35" s="2" t="s">
        <v>4</v>
      </c>
      <c r="K35" s="1" t="s">
        <v>27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1" t="s">
        <v>27</v>
      </c>
      <c r="J36" s="2" t="s">
        <v>4</v>
      </c>
      <c r="K36" s="1" t="s">
        <v>27</v>
      </c>
      <c r="L36" s="25"/>
      <c r="M36" s="25"/>
      <c r="N36" s="25"/>
      <c r="O36" s="25"/>
      <c r="P36" s="26"/>
      <c r="S36" t="s">
        <v>61</v>
      </c>
    </row>
    <row r="37" spans="1:19">
      <c r="A37" s="1" t="s">
        <v>27</v>
      </c>
      <c r="B37" s="1" t="s">
        <v>27</v>
      </c>
      <c r="C37" s="4" t="s">
        <v>6</v>
      </c>
      <c r="D37" s="25"/>
      <c r="E37" s="25"/>
      <c r="F37" s="25"/>
      <c r="G37" s="25"/>
      <c r="H37" s="26"/>
      <c r="I37" s="1" t="s">
        <v>27</v>
      </c>
      <c r="J37" s="2" t="s">
        <v>4</v>
      </c>
      <c r="K37" s="1" t="s">
        <v>27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1" t="s">
        <v>27</v>
      </c>
      <c r="J38" s="15" t="s">
        <v>17</v>
      </c>
      <c r="K38" s="1" t="s">
        <v>27</v>
      </c>
      <c r="L38" s="25"/>
      <c r="M38" s="25"/>
      <c r="N38" s="25"/>
      <c r="O38" s="25"/>
      <c r="P38" s="26"/>
      <c r="R38">
        <v>6</v>
      </c>
      <c r="S38" t="s">
        <v>69</v>
      </c>
    </row>
    <row r="39" spans="1:19">
      <c r="A39" s="1" t="s">
        <v>27</v>
      </c>
      <c r="B39" s="1" t="s">
        <v>27</v>
      </c>
      <c r="C39" s="20" t="s">
        <v>23</v>
      </c>
      <c r="D39" s="25"/>
      <c r="E39" s="25"/>
      <c r="F39" s="25"/>
      <c r="G39" s="25"/>
      <c r="H39" s="26"/>
      <c r="I39" s="1" t="s">
        <v>27</v>
      </c>
      <c r="J39" s="2" t="s">
        <v>4</v>
      </c>
      <c r="K39" s="1" t="s">
        <v>27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>
      <c r="A40" s="1" t="s">
        <v>27</v>
      </c>
      <c r="B40" s="1" t="s">
        <v>27</v>
      </c>
      <c r="C40" s="1" t="s">
        <v>27</v>
      </c>
      <c r="D40" s="25"/>
      <c r="E40" s="25"/>
      <c r="F40" s="25"/>
      <c r="G40" s="25"/>
      <c r="H40" s="26"/>
      <c r="I40" s="1" t="s">
        <v>27</v>
      </c>
      <c r="J40" s="15" t="s">
        <v>17</v>
      </c>
      <c r="K40" s="1" t="s">
        <v>27</v>
      </c>
      <c r="L40" s="25"/>
      <c r="M40" s="25"/>
      <c r="N40" s="25"/>
      <c r="O40" s="25"/>
      <c r="P40" s="26"/>
    </row>
    <row r="41" spans="1:19">
      <c r="A41" s="1" t="s">
        <v>27</v>
      </c>
      <c r="B41" s="1" t="s">
        <v>27</v>
      </c>
      <c r="C41" s="1" t="s">
        <v>27</v>
      </c>
      <c r="D41" s="25"/>
      <c r="E41" s="25"/>
      <c r="F41" s="25"/>
      <c r="G41" s="25"/>
      <c r="H41" s="26"/>
      <c r="I41" s="1" t="s">
        <v>27</v>
      </c>
      <c r="J41" s="1" t="s">
        <v>27</v>
      </c>
      <c r="K41" s="1" t="s">
        <v>27</v>
      </c>
      <c r="L41" s="25"/>
      <c r="M41" s="25"/>
      <c r="N41" s="25"/>
      <c r="O41" s="25"/>
      <c r="P41" s="26"/>
    </row>
    <row r="42" spans="1:19">
      <c r="A42" s="1" t="s">
        <v>27</v>
      </c>
      <c r="B42" s="1" t="s">
        <v>27</v>
      </c>
      <c r="C42" s="1" t="s">
        <v>27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1" t="s">
        <v>27</v>
      </c>
      <c r="L42" s="25"/>
      <c r="M42" s="25"/>
      <c r="N42" s="25"/>
      <c r="O42" s="25"/>
      <c r="P42" s="26"/>
    </row>
    <row r="43" spans="1:19">
      <c r="A43" s="1" t="s">
        <v>27</v>
      </c>
      <c r="B43" s="1" t="s">
        <v>27</v>
      </c>
      <c r="C43" s="1" t="s">
        <v>27</v>
      </c>
      <c r="D43" s="25"/>
      <c r="E43" s="25"/>
      <c r="F43" s="25"/>
      <c r="G43" s="25"/>
      <c r="H43" s="26"/>
      <c r="I43" s="1" t="s">
        <v>27</v>
      </c>
      <c r="J43" s="1" t="s">
        <v>27</v>
      </c>
      <c r="K43" s="1" t="s">
        <v>27</v>
      </c>
      <c r="L43" s="25"/>
      <c r="M43" s="25"/>
      <c r="N43" s="25"/>
      <c r="O43" s="25"/>
      <c r="P43" s="26"/>
    </row>
    <row r="44" spans="1:19">
      <c r="A44" s="1" t="s">
        <v>27</v>
      </c>
      <c r="B44" s="1" t="s">
        <v>27</v>
      </c>
      <c r="C44" s="1" t="s">
        <v>27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1" t="s">
        <v>27</v>
      </c>
      <c r="L44" s="25"/>
      <c r="M44" s="25"/>
      <c r="N44" s="25"/>
      <c r="O44" s="25"/>
      <c r="P44" s="26"/>
    </row>
    <row r="45" spans="1:19">
      <c r="A45" s="1" t="s">
        <v>27</v>
      </c>
      <c r="B45" s="1" t="s">
        <v>27</v>
      </c>
      <c r="C45" s="1" t="s">
        <v>27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1" t="s">
        <v>27</v>
      </c>
      <c r="L45" s="25"/>
      <c r="M45" s="25"/>
      <c r="N45" s="25"/>
      <c r="O45" s="25"/>
      <c r="P45" s="26"/>
    </row>
    <row r="46" spans="1:19">
      <c r="A46" s="1" t="s">
        <v>27</v>
      </c>
      <c r="B46" s="1" t="s">
        <v>27</v>
      </c>
      <c r="C46" s="1" t="s">
        <v>27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" t="s">
        <v>27</v>
      </c>
      <c r="L46" s="25"/>
      <c r="M46" s="25"/>
      <c r="N46" s="25"/>
      <c r="O46" s="25"/>
      <c r="P46" s="26"/>
    </row>
    <row r="47" spans="1:19">
      <c r="A47" s="1" t="s">
        <v>27</v>
      </c>
      <c r="B47" s="1" t="s">
        <v>27</v>
      </c>
      <c r="C47" s="1" t="s">
        <v>27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>
      <c r="A48" s="1" t="s">
        <v>27</v>
      </c>
      <c r="B48" s="1" t="s">
        <v>27</v>
      </c>
      <c r="C48" s="1" t="s">
        <v>27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>
      <c r="A49" s="1" t="s">
        <v>27</v>
      </c>
      <c r="B49" s="1" t="s">
        <v>27</v>
      </c>
      <c r="C49" s="1" t="s">
        <v>27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>
      <c r="A50" s="1" t="s">
        <v>27</v>
      </c>
      <c r="B50" s="1" t="s">
        <v>27</v>
      </c>
      <c r="C50" s="1" t="s">
        <v>27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27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27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27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9271-B260-4222-846C-4142CFD0FBEF}">
  <dimension ref="A1:AH100"/>
  <sheetViews>
    <sheetView topLeftCell="A19" zoomScale="95" zoomScaleNormal="85" workbookViewId="0">
      <selection activeCell="M12" sqref="M12"/>
    </sheetView>
  </sheetViews>
  <sheetFormatPr defaultRowHeight="14.4"/>
  <sheetData>
    <row r="1" spans="1:29" ht="15.6">
      <c r="A1" s="61" t="s">
        <v>30</v>
      </c>
      <c r="B1" s="62"/>
      <c r="C1" s="62"/>
      <c r="D1" s="62"/>
      <c r="E1" s="62"/>
      <c r="F1" s="63" t="s">
        <v>3</v>
      </c>
      <c r="G1" s="63"/>
      <c r="H1" s="24" cm="1">
        <f t="array" ref="H1">SUM(VLOOKUP(A4:C100,$T$3:$W$36,4,FALSE))+H4*10-H8*50</f>
        <v>2820.442042782623</v>
      </c>
      <c r="I1" s="64" t="s">
        <v>41</v>
      </c>
      <c r="J1" s="65"/>
      <c r="K1" s="65"/>
      <c r="L1" s="65"/>
      <c r="M1" s="65"/>
      <c r="N1" s="65"/>
      <c r="O1" s="65"/>
      <c r="P1" s="66"/>
      <c r="Q1" s="64" t="s">
        <v>48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6"/>
    </row>
    <row r="2" spans="1:29" ht="28.8">
      <c r="A2" s="67" t="s">
        <v>35</v>
      </c>
      <c r="B2" s="68"/>
      <c r="C2" s="68"/>
      <c r="D2" s="69" t="s">
        <v>37</v>
      </c>
      <c r="E2" s="70"/>
      <c r="F2" s="70"/>
      <c r="G2" s="70"/>
      <c r="H2" s="71"/>
      <c r="I2" s="72" t="s">
        <v>35</v>
      </c>
      <c r="J2" s="73"/>
      <c r="K2" s="73"/>
      <c r="L2" s="74" t="s">
        <v>37</v>
      </c>
      <c r="M2" s="74"/>
      <c r="N2" s="74"/>
      <c r="O2" s="74"/>
      <c r="P2" s="75"/>
      <c r="Q2" s="49" t="s">
        <v>43</v>
      </c>
      <c r="R2" s="50" cm="1">
        <f t="array" ref="R2">SUM(V3:V28*AB3:AB28)+H6+P6+R4*500</f>
        <v>65355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29">
      <c r="A3" s="58" t="s">
        <v>31</v>
      </c>
      <c r="B3" s="59" t="s">
        <v>32</v>
      </c>
      <c r="C3" s="20" t="s">
        <v>33</v>
      </c>
      <c r="D3" s="32"/>
      <c r="E3" s="58" t="s">
        <v>31</v>
      </c>
      <c r="F3" s="59" t="s">
        <v>32</v>
      </c>
      <c r="G3" s="20" t="s">
        <v>33</v>
      </c>
      <c r="H3" s="33" t="s">
        <v>36</v>
      </c>
      <c r="I3" s="58" t="s">
        <v>31</v>
      </c>
      <c r="J3" s="59" t="s">
        <v>32</v>
      </c>
      <c r="K3" s="20" t="s">
        <v>33</v>
      </c>
      <c r="L3" s="32"/>
      <c r="M3" s="58" t="s">
        <v>31</v>
      </c>
      <c r="N3" s="59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21</v>
      </c>
      <c r="Z3" s="1">
        <f>COUNTIF($A$4:$C$100,T3)</f>
        <v>13</v>
      </c>
      <c r="AA3" s="1">
        <f>COUNTIF($I$4:$K$100,T3)</f>
        <v>8</v>
      </c>
      <c r="AB3" s="53">
        <f>Y3-Z3-AA3</f>
        <v>0</v>
      </c>
      <c r="AC3">
        <v>18</v>
      </c>
    </row>
    <row r="4" spans="1:29">
      <c r="A4" s="2" t="s">
        <v>4</v>
      </c>
      <c r="B4" s="4" t="s">
        <v>6</v>
      </c>
      <c r="C4" s="2" t="s">
        <v>4</v>
      </c>
      <c r="D4" s="42" t="s">
        <v>34</v>
      </c>
      <c r="E4" s="38">
        <v>1</v>
      </c>
      <c r="F4" s="38">
        <v>2</v>
      </c>
      <c r="G4" s="38">
        <v>0</v>
      </c>
      <c r="H4" s="35">
        <f>SUM(E4:G4)</f>
        <v>3</v>
      </c>
      <c r="I4" s="15" t="s">
        <v>17</v>
      </c>
      <c r="J4" s="2" t="s">
        <v>4</v>
      </c>
      <c r="K4" s="2" t="s">
        <v>4</v>
      </c>
      <c r="L4" s="42" t="s">
        <v>34</v>
      </c>
      <c r="M4" s="38">
        <v>1</v>
      </c>
      <c r="N4" s="38">
        <v>8</v>
      </c>
      <c r="O4" s="38">
        <v>4</v>
      </c>
      <c r="P4" s="35">
        <f>SUM(M4:O4)</f>
        <v>13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38</v>
      </c>
      <c r="Z4" s="1">
        <f t="shared" ref="Z4:Z28" si="1">COUNTIF($A$4:$C$100,T4)</f>
        <v>4</v>
      </c>
      <c r="AA4" s="1">
        <f t="shared" ref="AA4:AA28" si="2">COUNTIF($I$4:$K$100,T4)</f>
        <v>34</v>
      </c>
      <c r="AB4" s="53">
        <f t="shared" ref="AB4:AB28" si="3">Y4-Z4-AA4</f>
        <v>0</v>
      </c>
      <c r="AC4">
        <v>25</v>
      </c>
    </row>
    <row r="5" spans="1:29">
      <c r="A5" s="2" t="s">
        <v>4</v>
      </c>
      <c r="B5" s="4" t="s">
        <v>6</v>
      </c>
      <c r="C5" s="2" t="s">
        <v>4</v>
      </c>
      <c r="D5" s="32" t="s">
        <v>38</v>
      </c>
      <c r="E5" s="34" cm="1">
        <f t="array" ref="E5">(SUM(VLOOKUP(A4:A100,$T$3:$W$41,2,FALSE))+E4*10)-E8*50</f>
        <v>3940</v>
      </c>
      <c r="F5" s="34" cm="1">
        <f t="array" ref="F5">(SUM(VLOOKUP(B4:B100,$T$3:$W$41,2,FALSE))+F4*10)-F8*50</f>
        <v>4820</v>
      </c>
      <c r="G5" s="34" cm="1">
        <f t="array" ref="G5">(SUM(VLOOKUP(C4:C100,$T$3:$W$41,2,FALSE))+G4*10)-G8*50</f>
        <v>5920</v>
      </c>
      <c r="H5" s="57">
        <f t="shared" ref="H5:H8" si="4">SUM(E5:G5)</f>
        <v>14680</v>
      </c>
      <c r="I5" s="3" t="s">
        <v>5</v>
      </c>
      <c r="J5" s="2" t="s">
        <v>4</v>
      </c>
      <c r="K5" s="2" t="s">
        <v>4</v>
      </c>
      <c r="L5" s="32" t="s">
        <v>38</v>
      </c>
      <c r="M5" s="34" cm="1">
        <f t="array" ref="M5">(SUM(VLOOKUP(I4:I100,$T$3:$W$41,2,FALSE))+M4*10)*0.8-M8*40</f>
        <v>2976</v>
      </c>
      <c r="N5" s="34" cm="1">
        <f t="array" ref="N5">(SUM(VLOOKUP(J4:J100,$T$3:$W$41,2,FALSE))+N4*10)*0.8-N8*40</f>
        <v>2288</v>
      </c>
      <c r="O5" s="34" cm="1">
        <f t="array" ref="O5">(SUM(VLOOKUP(K4:K100,$T$3:$W$41,2,FALSE))+O4*10)*0.8-O8*40</f>
        <v>432</v>
      </c>
      <c r="P5" s="57">
        <f t="shared" ref="P5:P8" si="5">SUM(M5:O5)</f>
        <v>5696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235</v>
      </c>
      <c r="Z5" s="1">
        <f t="shared" si="1"/>
        <v>58</v>
      </c>
      <c r="AA5" s="1">
        <f t="shared" si="2"/>
        <v>0</v>
      </c>
      <c r="AB5" s="53">
        <f t="shared" si="3"/>
        <v>177</v>
      </c>
      <c r="AC5">
        <v>249</v>
      </c>
    </row>
    <row r="6" spans="1:29">
      <c r="A6" s="2" t="s">
        <v>4</v>
      </c>
      <c r="B6" s="4" t="s">
        <v>6</v>
      </c>
      <c r="C6" s="2" t="s">
        <v>4</v>
      </c>
      <c r="D6" s="32" t="s">
        <v>39</v>
      </c>
      <c r="E6" s="34" cm="1">
        <f t="array" ref="E6">(SUM(VLOOKUP(A4:A100,$T$3:$W$41,3,FALSE)))</f>
        <v>1540</v>
      </c>
      <c r="F6" s="34" cm="1">
        <f t="array" ref="F6">(SUM(VLOOKUP(B4:B100,$T$3:$W$41,3,FALSE)))</f>
        <v>1760</v>
      </c>
      <c r="G6" s="34" cm="1">
        <f t="array" ref="G6">(SUM(VLOOKUP(C4:C100,$T$3:$W$41,3,FALSE)))</f>
        <v>1990</v>
      </c>
      <c r="H6" s="48">
        <f t="shared" si="4"/>
        <v>5290</v>
      </c>
      <c r="I6" s="16" t="s">
        <v>28</v>
      </c>
      <c r="J6" s="2" t="s">
        <v>4</v>
      </c>
      <c r="K6" s="2" t="s">
        <v>4</v>
      </c>
      <c r="L6" s="32" t="s">
        <v>39</v>
      </c>
      <c r="M6" s="34" cm="1">
        <f t="array" ref="M6">(SUM(VLOOKUP(I4:I100,$T$3:$W$41,3,FALSE)))</f>
        <v>1190</v>
      </c>
      <c r="N6" s="34" cm="1">
        <f t="array" ref="N6">(SUM(VLOOKUP(J4:J100,$T$3:$W$41,3,FALSE)))</f>
        <v>725</v>
      </c>
      <c r="O6" s="34" cm="1">
        <f t="array" ref="O6">(SUM(VLOOKUP(K4:K100,$T$3:$W$41,3,FALSE)))</f>
        <v>135</v>
      </c>
      <c r="P6" s="48">
        <f t="shared" si="5"/>
        <v>2050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267</v>
      </c>
      <c r="Y6" s="45">
        <v>268</v>
      </c>
      <c r="Z6" s="1">
        <f t="shared" si="1"/>
        <v>0</v>
      </c>
      <c r="AA6" s="1">
        <f t="shared" si="2"/>
        <v>0</v>
      </c>
      <c r="AB6" s="53">
        <f t="shared" si="3"/>
        <v>268</v>
      </c>
      <c r="AC6">
        <v>268</v>
      </c>
    </row>
    <row r="7" spans="1:29">
      <c r="A7" s="2" t="s">
        <v>4</v>
      </c>
      <c r="B7" s="4" t="s">
        <v>6</v>
      </c>
      <c r="C7" s="2" t="s">
        <v>4</v>
      </c>
      <c r="D7" s="32" t="s">
        <v>40</v>
      </c>
      <c r="E7" s="34">
        <f>COUNTIF(A4:A100,"&lt;&gt;空")</f>
        <v>28</v>
      </c>
      <c r="F7" s="34">
        <f>COUNTIF(B4:B100,"&lt;&gt;空")</f>
        <v>30</v>
      </c>
      <c r="G7" s="34">
        <f>COUNTIF(C4:C100,"&lt;&gt;空")</f>
        <v>36</v>
      </c>
      <c r="H7" s="35">
        <f t="shared" si="4"/>
        <v>94</v>
      </c>
      <c r="I7" s="1" t="s">
        <v>27</v>
      </c>
      <c r="J7" s="1" t="s">
        <v>27</v>
      </c>
      <c r="K7" s="15" t="s">
        <v>17</v>
      </c>
      <c r="L7" s="32" t="s">
        <v>40</v>
      </c>
      <c r="M7" s="34">
        <f>COUNTIF(I4:I100,"&lt;&gt;空")</f>
        <v>34</v>
      </c>
      <c r="N7" s="34">
        <f>COUNTIF(J4:J100,"&lt;&gt;空")</f>
        <v>19</v>
      </c>
      <c r="O7" s="34">
        <f>COUNTIF(K4:K100,"&lt;&gt;空")</f>
        <v>4</v>
      </c>
      <c r="P7" s="35">
        <f t="shared" si="5"/>
        <v>57</v>
      </c>
      <c r="Q7" s="52" t="s">
        <v>54</v>
      </c>
      <c r="R7" s="25">
        <v>0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236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  <c r="AC7">
        <v>235</v>
      </c>
    </row>
    <row r="8" spans="1:29">
      <c r="A8" s="2" t="s">
        <v>4</v>
      </c>
      <c r="B8" s="15" t="s">
        <v>17</v>
      </c>
      <c r="C8" s="15" t="s">
        <v>17</v>
      </c>
      <c r="D8" s="41" t="s">
        <v>68</v>
      </c>
      <c r="E8" s="40">
        <v>1</v>
      </c>
      <c r="F8" s="40">
        <v>0</v>
      </c>
      <c r="G8" s="40">
        <v>0</v>
      </c>
      <c r="H8" s="35">
        <f t="shared" si="4"/>
        <v>1</v>
      </c>
      <c r="I8" s="2" t="s">
        <v>4</v>
      </c>
      <c r="J8" s="3" t="s">
        <v>5</v>
      </c>
      <c r="K8" s="1" t="s">
        <v>27</v>
      </c>
      <c r="L8" s="41" t="s">
        <v>68</v>
      </c>
      <c r="M8" s="40">
        <v>2</v>
      </c>
      <c r="N8" s="40">
        <v>0</v>
      </c>
      <c r="O8" s="40">
        <v>0</v>
      </c>
      <c r="P8" s="35">
        <f t="shared" si="5"/>
        <v>2</v>
      </c>
      <c r="Q8" s="49" t="s">
        <v>53</v>
      </c>
      <c r="R8" s="54" cm="1">
        <f t="array" ref="R8">R6-P5-H5-SUM(U3:U28*AB3:AB28)*0.8-R7*8</f>
        <v>0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193</v>
      </c>
      <c r="Z8" s="1">
        <f t="shared" si="1"/>
        <v>0</v>
      </c>
      <c r="AA8" s="1">
        <f t="shared" si="2"/>
        <v>0</v>
      </c>
      <c r="AB8" s="53">
        <f t="shared" si="3"/>
        <v>193</v>
      </c>
      <c r="AC8">
        <v>193</v>
      </c>
    </row>
    <row r="9" spans="1:29">
      <c r="A9" s="16" t="s">
        <v>18</v>
      </c>
      <c r="B9" s="4" t="s">
        <v>6</v>
      </c>
      <c r="C9" s="2" t="s">
        <v>4</v>
      </c>
      <c r="D9" s="25"/>
      <c r="E9" s="25"/>
      <c r="F9" s="25"/>
      <c r="G9" s="25"/>
      <c r="H9" s="26"/>
      <c r="I9" s="15" t="s">
        <v>17</v>
      </c>
      <c r="J9" s="3" t="s">
        <v>5</v>
      </c>
      <c r="K9" s="1" t="s">
        <v>27</v>
      </c>
      <c r="L9" s="32" t="s">
        <v>42</v>
      </c>
      <c r="M9" s="36">
        <f>M6/M5</f>
        <v>0.39986559139784944</v>
      </c>
      <c r="N9" s="36">
        <f>N6/N5</f>
        <v>0.31687062937062938</v>
      </c>
      <c r="O9" s="36">
        <f>O6/O5</f>
        <v>0.3125</v>
      </c>
      <c r="P9" s="37">
        <f>P6/P5</f>
        <v>0.35990168539325845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6">U9-V9/0.330882</f>
        <v>44.222109392472248</v>
      </c>
      <c r="X9" s="45">
        <v>3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</row>
    <row r="10" spans="1:29">
      <c r="A10" s="2" t="s">
        <v>4</v>
      </c>
      <c r="B10" s="10" t="s">
        <v>12</v>
      </c>
      <c r="C10" s="2" t="s">
        <v>4</v>
      </c>
      <c r="D10" s="25"/>
      <c r="E10" s="25"/>
      <c r="F10" s="25"/>
      <c r="G10" s="25"/>
      <c r="H10" s="26"/>
      <c r="I10" s="1" t="s">
        <v>27</v>
      </c>
      <c r="J10" s="3" t="s">
        <v>5</v>
      </c>
      <c r="K10" s="1" t="s">
        <v>27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6"/>
        <v>29.110982162825422</v>
      </c>
      <c r="X10" s="45">
        <v>7</v>
      </c>
      <c r="Y10" s="45">
        <v>3</v>
      </c>
      <c r="Z10" s="1">
        <f t="shared" si="1"/>
        <v>1</v>
      </c>
      <c r="AA10" s="1">
        <f t="shared" si="2"/>
        <v>2</v>
      </c>
      <c r="AB10" s="53">
        <f t="shared" si="3"/>
        <v>0</v>
      </c>
      <c r="AC10">
        <v>5</v>
      </c>
    </row>
    <row r="11" spans="1:29">
      <c r="A11" s="4" t="s">
        <v>6</v>
      </c>
      <c r="B11" s="4" t="s">
        <v>6</v>
      </c>
      <c r="C11" s="4" t="s">
        <v>6</v>
      </c>
      <c r="D11" s="25"/>
      <c r="E11" s="25"/>
      <c r="F11" s="25"/>
      <c r="G11" s="25"/>
      <c r="H11" s="26"/>
      <c r="I11" s="1" t="s">
        <v>27</v>
      </c>
      <c r="J11" s="3" t="s">
        <v>5</v>
      </c>
      <c r="K11" s="1" t="s">
        <v>27</v>
      </c>
      <c r="L11" s="25"/>
      <c r="M11" s="25"/>
      <c r="N11" s="25"/>
      <c r="O11" s="25"/>
      <c r="P11" s="26">
        <f>H5+P5</f>
        <v>20376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 t="shared" si="6"/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  <c r="AC11">
        <v>5</v>
      </c>
    </row>
    <row r="12" spans="1:29">
      <c r="A12" s="4" t="s">
        <v>6</v>
      </c>
      <c r="B12" s="4" t="s">
        <v>6</v>
      </c>
      <c r="C12" s="4" t="s">
        <v>6</v>
      </c>
      <c r="D12" s="25"/>
      <c r="E12" s="25"/>
      <c r="F12" s="25"/>
      <c r="G12" s="25"/>
      <c r="H12" s="26"/>
      <c r="I12" s="2" t="s">
        <v>4</v>
      </c>
      <c r="J12" s="9" t="s">
        <v>11</v>
      </c>
      <c r="K12" s="1" t="s">
        <v>27</v>
      </c>
      <c r="L12" s="25"/>
      <c r="M12" s="25"/>
      <c r="N12" s="25"/>
      <c r="O12" s="25"/>
      <c r="P12" s="26">
        <f>H6+P6</f>
        <v>7340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C12">
        <v>3</v>
      </c>
    </row>
    <row r="13" spans="1:29">
      <c r="A13" s="3" t="s">
        <v>5</v>
      </c>
      <c r="B13" s="4" t="s">
        <v>6</v>
      </c>
      <c r="C13" s="4" t="s">
        <v>6</v>
      </c>
      <c r="D13" s="25"/>
      <c r="E13" s="25"/>
      <c r="F13" s="25"/>
      <c r="G13" s="25"/>
      <c r="H13" s="26"/>
      <c r="I13" s="15" t="s">
        <v>17</v>
      </c>
      <c r="J13" s="3" t="s">
        <v>5</v>
      </c>
      <c r="K13" s="1" t="s">
        <v>27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</row>
    <row r="14" spans="1:29">
      <c r="A14" s="15" t="s">
        <v>17</v>
      </c>
      <c r="B14" s="17" t="s">
        <v>20</v>
      </c>
      <c r="C14" s="4" t="s">
        <v>6</v>
      </c>
      <c r="D14" s="25"/>
      <c r="E14" s="25"/>
      <c r="F14" s="25"/>
      <c r="G14" s="25"/>
      <c r="H14" s="26"/>
      <c r="I14" s="16" t="s">
        <v>28</v>
      </c>
      <c r="J14" s="3" t="s">
        <v>5</v>
      </c>
      <c r="K14" s="1" t="s">
        <v>27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</row>
    <row r="15" spans="1:29">
      <c r="A15" s="3" t="s">
        <v>5</v>
      </c>
      <c r="B15" s="4" t="s">
        <v>6</v>
      </c>
      <c r="C15" s="4" t="s">
        <v>6</v>
      </c>
      <c r="D15" s="25"/>
      <c r="E15" s="25"/>
      <c r="F15" s="25"/>
      <c r="G15" s="25"/>
      <c r="H15" s="26"/>
      <c r="I15" s="3" t="s">
        <v>5</v>
      </c>
      <c r="J15" s="3" t="s">
        <v>5</v>
      </c>
      <c r="K15" s="1" t="s">
        <v>27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7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0</v>
      </c>
    </row>
    <row r="16" spans="1:29">
      <c r="A16" s="9" t="s">
        <v>11</v>
      </c>
      <c r="B16" s="4" t="s">
        <v>6</v>
      </c>
      <c r="C16" s="4" t="s">
        <v>6</v>
      </c>
      <c r="D16" s="25"/>
      <c r="E16" s="25"/>
      <c r="F16" s="25"/>
      <c r="G16" s="25"/>
      <c r="H16" s="26"/>
      <c r="I16" s="3" t="s">
        <v>5</v>
      </c>
      <c r="J16" s="15" t="s">
        <v>17</v>
      </c>
      <c r="K16" s="1" t="s">
        <v>27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39</v>
      </c>
      <c r="Z16" s="1">
        <f t="shared" si="1"/>
        <v>7</v>
      </c>
      <c r="AA16" s="1">
        <f t="shared" si="2"/>
        <v>11</v>
      </c>
      <c r="AB16" s="53">
        <f t="shared" si="3"/>
        <v>21</v>
      </c>
      <c r="AC16">
        <v>37</v>
      </c>
    </row>
    <row r="17" spans="1:34">
      <c r="A17" s="3" t="s">
        <v>5</v>
      </c>
      <c r="B17" s="4" t="s">
        <v>6</v>
      </c>
      <c r="C17" s="4" t="s">
        <v>6</v>
      </c>
      <c r="D17" s="25"/>
      <c r="E17" s="25"/>
      <c r="F17" s="25"/>
      <c r="G17" s="25"/>
      <c r="H17" s="26"/>
      <c r="I17" s="1" t="s">
        <v>27</v>
      </c>
      <c r="J17" s="3" t="s">
        <v>5</v>
      </c>
      <c r="K17" s="1" t="s">
        <v>27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2</v>
      </c>
      <c r="Y17" s="45">
        <v>1</v>
      </c>
      <c r="Z17" s="1">
        <f t="shared" si="1"/>
        <v>1</v>
      </c>
      <c r="AA17" s="1">
        <f t="shared" si="2"/>
        <v>0</v>
      </c>
      <c r="AB17" s="53">
        <f t="shared" si="3"/>
        <v>0</v>
      </c>
      <c r="AC17">
        <v>1</v>
      </c>
    </row>
    <row r="18" spans="1:34">
      <c r="A18" s="15" t="s">
        <v>17</v>
      </c>
      <c r="B18" s="4" t="s">
        <v>6</v>
      </c>
      <c r="C18" s="4" t="s">
        <v>6</v>
      </c>
      <c r="D18" s="25"/>
      <c r="E18" s="25"/>
      <c r="F18" s="25"/>
      <c r="G18" s="25"/>
      <c r="H18" s="26"/>
      <c r="I18" s="3" t="s">
        <v>5</v>
      </c>
      <c r="J18" s="3" t="s">
        <v>5</v>
      </c>
      <c r="K18" s="1" t="s">
        <v>27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200</v>
      </c>
      <c r="W18" s="44"/>
      <c r="X18" s="45">
        <v>0</v>
      </c>
      <c r="Y18" s="45">
        <v>0</v>
      </c>
      <c r="Z18" s="1">
        <f t="shared" si="1"/>
        <v>0</v>
      </c>
      <c r="AA18" s="1">
        <f t="shared" si="2"/>
        <v>0</v>
      </c>
      <c r="AB18" s="53">
        <f t="shared" si="3"/>
        <v>0</v>
      </c>
      <c r="AC18">
        <v>0</v>
      </c>
    </row>
    <row r="19" spans="1:34">
      <c r="A19" s="3" t="s">
        <v>5</v>
      </c>
      <c r="B19" s="4" t="s">
        <v>6</v>
      </c>
      <c r="C19" s="17" t="s">
        <v>20</v>
      </c>
      <c r="D19" s="25"/>
      <c r="E19" s="25"/>
      <c r="F19" s="25"/>
      <c r="G19" s="25"/>
      <c r="H19" s="26"/>
      <c r="I19" s="15" t="s">
        <v>17</v>
      </c>
      <c r="J19" s="3" t="s">
        <v>5</v>
      </c>
      <c r="K19" s="1" t="s">
        <v>27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</row>
    <row r="20" spans="1:34">
      <c r="A20" s="4" t="s">
        <v>6</v>
      </c>
      <c r="B20" s="15" t="s">
        <v>17</v>
      </c>
      <c r="C20" s="4" t="s">
        <v>6</v>
      </c>
      <c r="D20" s="25"/>
      <c r="E20" s="25"/>
      <c r="F20" s="25"/>
      <c r="G20" s="25"/>
      <c r="H20" s="26"/>
      <c r="I20" s="3" t="s">
        <v>5</v>
      </c>
      <c r="J20" s="3" t="s">
        <v>5</v>
      </c>
      <c r="K20" s="1" t="s">
        <v>27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2</v>
      </c>
      <c r="Y20" s="45">
        <v>2</v>
      </c>
      <c r="Z20" s="1">
        <f t="shared" si="1"/>
        <v>0</v>
      </c>
      <c r="AA20" s="1">
        <f t="shared" si="2"/>
        <v>0</v>
      </c>
      <c r="AB20" s="53">
        <f t="shared" si="3"/>
        <v>2</v>
      </c>
      <c r="AC20">
        <v>2</v>
      </c>
    </row>
    <row r="21" spans="1:34">
      <c r="A21" s="4" t="s">
        <v>6</v>
      </c>
      <c r="B21" s="4" t="s">
        <v>6</v>
      </c>
      <c r="C21" s="4" t="s">
        <v>6</v>
      </c>
      <c r="D21" s="25"/>
      <c r="E21" s="25"/>
      <c r="F21" s="25"/>
      <c r="G21" s="25"/>
      <c r="H21" s="26"/>
      <c r="I21" s="3" t="s">
        <v>5</v>
      </c>
      <c r="J21" s="3" t="s">
        <v>5</v>
      </c>
      <c r="K21" s="1" t="s">
        <v>27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</row>
    <row r="22" spans="1:34">
      <c r="A22" s="4" t="s">
        <v>6</v>
      </c>
      <c r="B22" s="4" t="s">
        <v>6</v>
      </c>
      <c r="C22" s="4" t="s">
        <v>6</v>
      </c>
      <c r="D22" s="25"/>
      <c r="E22" s="25"/>
      <c r="F22" s="25"/>
      <c r="G22" s="25"/>
      <c r="H22" s="26"/>
      <c r="I22" s="3" t="s">
        <v>5</v>
      </c>
      <c r="J22" s="3" t="s">
        <v>5</v>
      </c>
      <c r="K22" s="1" t="s">
        <v>27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3</v>
      </c>
      <c r="Y22" s="45">
        <v>3</v>
      </c>
      <c r="Z22" s="1">
        <f t="shared" si="1"/>
        <v>3</v>
      </c>
      <c r="AA22" s="1">
        <f t="shared" si="2"/>
        <v>0</v>
      </c>
      <c r="AB22" s="53">
        <f t="shared" si="3"/>
        <v>0</v>
      </c>
      <c r="AC22">
        <v>3</v>
      </c>
    </row>
    <row r="23" spans="1:34">
      <c r="A23" s="4" t="s">
        <v>6</v>
      </c>
      <c r="B23" s="4" t="s">
        <v>6</v>
      </c>
      <c r="C23" s="10" t="s">
        <v>12</v>
      </c>
      <c r="D23" s="25"/>
      <c r="E23" s="25"/>
      <c r="F23" s="25"/>
      <c r="G23" s="25"/>
      <c r="H23" s="26"/>
      <c r="I23" s="3" t="s">
        <v>5</v>
      </c>
      <c r="J23" s="15" t="s">
        <v>17</v>
      </c>
      <c r="K23" s="1" t="s">
        <v>27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8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</row>
    <row r="24" spans="1:34">
      <c r="A24" s="4" t="s">
        <v>6</v>
      </c>
      <c r="B24" s="4" t="s">
        <v>6</v>
      </c>
      <c r="C24" s="4" t="s">
        <v>6</v>
      </c>
      <c r="D24" s="25"/>
      <c r="E24" s="25"/>
      <c r="F24" s="25"/>
      <c r="G24" s="25"/>
      <c r="H24" s="26"/>
      <c r="I24" s="15" t="s">
        <v>17</v>
      </c>
      <c r="J24" s="1" t="s">
        <v>27</v>
      </c>
      <c r="K24" s="1" t="s">
        <v>27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8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</row>
    <row r="25" spans="1:34">
      <c r="A25" s="17" t="s">
        <v>20</v>
      </c>
      <c r="B25" s="4" t="s">
        <v>6</v>
      </c>
      <c r="C25" s="4" t="s">
        <v>6</v>
      </c>
      <c r="D25" s="25"/>
      <c r="E25" s="25"/>
      <c r="F25" s="25"/>
      <c r="G25" s="25"/>
      <c r="H25" s="26"/>
      <c r="I25" s="3" t="s">
        <v>5</v>
      </c>
      <c r="J25" s="1" t="s">
        <v>27</v>
      </c>
      <c r="K25" s="1" t="s">
        <v>27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8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</row>
    <row r="26" spans="1:34">
      <c r="A26" s="1" t="s">
        <v>27</v>
      </c>
      <c r="B26" s="17" t="s">
        <v>20</v>
      </c>
      <c r="C26" s="4" t="s">
        <v>6</v>
      </c>
      <c r="D26" s="25"/>
      <c r="E26" s="25"/>
      <c r="F26" s="25"/>
      <c r="G26" s="25"/>
      <c r="H26" s="26"/>
      <c r="I26" s="3" t="s">
        <v>5</v>
      </c>
      <c r="J26" s="1" t="s">
        <v>27</v>
      </c>
      <c r="K26" s="1" t="s">
        <v>27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8"/>
        <v>0</v>
      </c>
      <c r="X26" s="45">
        <v>0</v>
      </c>
      <c r="Y26" s="45">
        <v>0</v>
      </c>
      <c r="Z26" s="1"/>
      <c r="AA26" s="1"/>
      <c r="AB26" s="53"/>
    </row>
    <row r="27" spans="1:34">
      <c r="A27" s="1" t="s">
        <v>27</v>
      </c>
      <c r="B27" s="4" t="s">
        <v>6</v>
      </c>
      <c r="C27" s="4" t="s">
        <v>6</v>
      </c>
      <c r="D27" s="25"/>
      <c r="E27" s="25"/>
      <c r="F27" s="25"/>
      <c r="G27" s="25"/>
      <c r="H27" s="26"/>
      <c r="I27" s="3" t="s">
        <v>5</v>
      </c>
      <c r="J27" s="1" t="s">
        <v>27</v>
      </c>
      <c r="K27" s="1" t="s">
        <v>27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14</v>
      </c>
      <c r="Y27" s="45">
        <v>14</v>
      </c>
      <c r="Z27" s="1">
        <f t="shared" si="1"/>
        <v>0</v>
      </c>
      <c r="AA27" s="1">
        <f t="shared" si="2"/>
        <v>2</v>
      </c>
      <c r="AB27" s="53">
        <f t="shared" si="3"/>
        <v>12</v>
      </c>
      <c r="AC27">
        <v>14</v>
      </c>
      <c r="AE27">
        <v>3</v>
      </c>
      <c r="AF27">
        <v>4</v>
      </c>
      <c r="AG27">
        <v>5</v>
      </c>
      <c r="AH27">
        <v>6</v>
      </c>
    </row>
    <row r="28" spans="1:34">
      <c r="A28" s="1" t="s">
        <v>27</v>
      </c>
      <c r="B28" s="4" t="s">
        <v>6</v>
      </c>
      <c r="C28" s="2" t="s">
        <v>4</v>
      </c>
      <c r="D28" s="25"/>
      <c r="E28" s="25"/>
      <c r="F28" s="25"/>
      <c r="G28" s="25"/>
      <c r="H28" s="26"/>
      <c r="I28" s="3" t="s">
        <v>5</v>
      </c>
      <c r="J28" s="1" t="s">
        <v>27</v>
      </c>
      <c r="K28" s="1" t="s">
        <v>27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/>
      <c r="X28" s="45">
        <v>3</v>
      </c>
      <c r="Y28" s="45">
        <v>3</v>
      </c>
      <c r="Z28" s="1">
        <f t="shared" si="1"/>
        <v>0</v>
      </c>
      <c r="AA28" s="1">
        <f t="shared" si="2"/>
        <v>0</v>
      </c>
      <c r="AB28" s="53">
        <f t="shared" si="3"/>
        <v>3</v>
      </c>
      <c r="AC28">
        <v>3</v>
      </c>
      <c r="AE28">
        <v>4</v>
      </c>
      <c r="AF28">
        <v>3</v>
      </c>
      <c r="AG28">
        <v>3</v>
      </c>
      <c r="AH28">
        <v>1</v>
      </c>
    </row>
    <row r="29" spans="1:34" ht="15" thickBot="1">
      <c r="A29" s="4" t="s">
        <v>6</v>
      </c>
      <c r="B29" s="15" t="s">
        <v>17</v>
      </c>
      <c r="C29" s="4" t="s">
        <v>6</v>
      </c>
      <c r="D29" s="25"/>
      <c r="E29" s="25"/>
      <c r="F29" s="25"/>
      <c r="G29" s="25"/>
      <c r="H29" s="26"/>
      <c r="I29" s="3" t="s">
        <v>5</v>
      </c>
      <c r="J29" s="1" t="s">
        <v>27</v>
      </c>
      <c r="K29" s="1" t="s">
        <v>27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  <c r="AE29">
        <v>2</v>
      </c>
    </row>
    <row r="30" spans="1:34">
      <c r="A30" s="15" t="s">
        <v>17</v>
      </c>
      <c r="B30" s="1" t="s">
        <v>27</v>
      </c>
      <c r="C30" s="4" t="s">
        <v>6</v>
      </c>
      <c r="D30" s="25"/>
      <c r="E30" s="25"/>
      <c r="F30" s="25"/>
      <c r="G30" s="25"/>
      <c r="H30" s="26"/>
      <c r="I30" s="15" t="s">
        <v>17</v>
      </c>
      <c r="J30" s="1" t="s">
        <v>27</v>
      </c>
      <c r="K30" s="1" t="s">
        <v>27</v>
      </c>
      <c r="L30" s="25"/>
      <c r="M30" s="25"/>
      <c r="N30" s="25"/>
      <c r="O30" s="25"/>
      <c r="P30" s="26"/>
    </row>
    <row r="31" spans="1:34">
      <c r="A31" s="4" t="s">
        <v>6</v>
      </c>
      <c r="B31" s="4" t="s">
        <v>6</v>
      </c>
      <c r="C31" s="17" t="s">
        <v>20</v>
      </c>
      <c r="D31" s="25"/>
      <c r="E31" s="25"/>
      <c r="F31" s="25"/>
      <c r="G31" s="25"/>
      <c r="H31" s="26"/>
      <c r="I31" s="3" t="s">
        <v>5</v>
      </c>
      <c r="J31" s="1" t="s">
        <v>27</v>
      </c>
      <c r="K31" s="1" t="s">
        <v>27</v>
      </c>
      <c r="L31" s="25"/>
      <c r="M31" s="25"/>
      <c r="N31" s="25"/>
      <c r="O31" s="25"/>
      <c r="P31" s="26"/>
      <c r="Y31">
        <f>SUM(Y3:Y28)</f>
        <v>1075</v>
      </c>
      <c r="AC31">
        <f>SUM(AC3:AC28)</f>
        <v>1072</v>
      </c>
    </row>
    <row r="32" spans="1:34">
      <c r="A32" s="4" t="s">
        <v>6</v>
      </c>
      <c r="B32" s="4" t="s">
        <v>6</v>
      </c>
      <c r="C32" s="4" t="s">
        <v>6</v>
      </c>
      <c r="D32" s="25"/>
      <c r="E32" s="25"/>
      <c r="F32" s="25"/>
      <c r="G32" s="25"/>
      <c r="H32" s="26"/>
      <c r="I32" s="3" t="s">
        <v>5</v>
      </c>
      <c r="J32" s="1" t="s">
        <v>27</v>
      </c>
      <c r="K32" s="1" t="s">
        <v>27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>
      <c r="A33" s="4" t="s">
        <v>6</v>
      </c>
      <c r="B33" s="4" t="s">
        <v>6</v>
      </c>
      <c r="C33" s="4" t="s">
        <v>6</v>
      </c>
      <c r="D33" s="25"/>
      <c r="E33" s="25"/>
      <c r="F33" s="25"/>
      <c r="G33" s="25"/>
      <c r="H33" s="26"/>
      <c r="I33" s="3" t="s">
        <v>5</v>
      </c>
      <c r="J33" s="1" t="s">
        <v>27</v>
      </c>
      <c r="K33" s="1" t="s">
        <v>27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>
      <c r="A34" s="20" t="s">
        <v>23</v>
      </c>
      <c r="B34" s="20" t="s">
        <v>23</v>
      </c>
      <c r="C34" s="4" t="s">
        <v>6</v>
      </c>
      <c r="D34" s="25"/>
      <c r="E34" s="25"/>
      <c r="F34" s="25"/>
      <c r="G34" s="25"/>
      <c r="H34" s="26"/>
      <c r="I34" s="9" t="s">
        <v>11</v>
      </c>
      <c r="J34" s="1" t="s">
        <v>27</v>
      </c>
      <c r="K34" s="1" t="s">
        <v>27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>
      <c r="A35" s="1" t="s">
        <v>27</v>
      </c>
      <c r="B35" s="1" t="s">
        <v>27</v>
      </c>
      <c r="C35" s="4" t="s">
        <v>6</v>
      </c>
      <c r="D35" s="25"/>
      <c r="E35" s="25"/>
      <c r="F35" s="25"/>
      <c r="G35" s="25"/>
      <c r="H35" s="26"/>
      <c r="I35" s="3" t="s">
        <v>5</v>
      </c>
      <c r="J35" s="1" t="s">
        <v>27</v>
      </c>
      <c r="K35" s="1" t="s">
        <v>27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3" t="s">
        <v>5</v>
      </c>
      <c r="J36" s="1" t="s">
        <v>27</v>
      </c>
      <c r="K36" s="1" t="s">
        <v>27</v>
      </c>
      <c r="L36" s="25"/>
      <c r="M36" s="25"/>
      <c r="N36" s="25"/>
      <c r="O36" s="25"/>
      <c r="P36" s="26"/>
      <c r="S36" t="s">
        <v>61</v>
      </c>
    </row>
    <row r="37" spans="1:19">
      <c r="A37" s="1" t="s">
        <v>27</v>
      </c>
      <c r="B37" s="1" t="s">
        <v>27</v>
      </c>
      <c r="C37" s="4" t="s">
        <v>6</v>
      </c>
      <c r="D37" s="25"/>
      <c r="E37" s="25"/>
      <c r="F37" s="25"/>
      <c r="G37" s="25"/>
      <c r="H37" s="26"/>
      <c r="I37" s="15" t="s">
        <v>17</v>
      </c>
      <c r="J37" s="1" t="s">
        <v>27</v>
      </c>
      <c r="K37" s="1" t="s">
        <v>27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3" t="s">
        <v>5</v>
      </c>
      <c r="J38" s="1" t="s">
        <v>27</v>
      </c>
      <c r="K38" s="1" t="s">
        <v>27</v>
      </c>
      <c r="L38" s="25"/>
      <c r="M38" s="25"/>
      <c r="N38" s="25"/>
      <c r="O38" s="25"/>
      <c r="P38" s="26"/>
      <c r="R38">
        <v>6</v>
      </c>
      <c r="S38" t="s">
        <v>69</v>
      </c>
    </row>
    <row r="39" spans="1:19">
      <c r="A39" s="1" t="s">
        <v>27</v>
      </c>
      <c r="B39" s="1" t="s">
        <v>27</v>
      </c>
      <c r="C39" s="20" t="s">
        <v>23</v>
      </c>
      <c r="D39" s="25"/>
      <c r="E39" s="25"/>
      <c r="F39" s="25"/>
      <c r="G39" s="25"/>
      <c r="H39" s="26"/>
      <c r="I39" s="3" t="s">
        <v>5</v>
      </c>
      <c r="J39" s="1" t="s">
        <v>27</v>
      </c>
      <c r="K39" s="1" t="s">
        <v>27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>
      <c r="A40" s="1" t="s">
        <v>27</v>
      </c>
      <c r="B40" s="1" t="s">
        <v>27</v>
      </c>
      <c r="C40" s="1" t="s">
        <v>27</v>
      </c>
      <c r="D40" s="25"/>
      <c r="E40" s="25"/>
      <c r="F40" s="25"/>
      <c r="G40" s="25"/>
      <c r="H40" s="26"/>
      <c r="I40" s="3" t="s">
        <v>5</v>
      </c>
      <c r="J40" s="1" t="s">
        <v>27</v>
      </c>
      <c r="K40" s="1" t="s">
        <v>27</v>
      </c>
      <c r="L40" s="25"/>
      <c r="M40" s="25"/>
      <c r="N40" s="25"/>
      <c r="O40" s="25"/>
      <c r="P40" s="26"/>
    </row>
    <row r="41" spans="1:19">
      <c r="A41" s="1" t="s">
        <v>27</v>
      </c>
      <c r="B41" s="1" t="s">
        <v>27</v>
      </c>
      <c r="C41" s="1" t="s">
        <v>27</v>
      </c>
      <c r="D41" s="25"/>
      <c r="E41" s="25"/>
      <c r="F41" s="25"/>
      <c r="G41" s="25"/>
      <c r="H41" s="26"/>
      <c r="I41" s="15" t="s">
        <v>17</v>
      </c>
      <c r="J41" s="1" t="s">
        <v>27</v>
      </c>
      <c r="K41" s="1" t="s">
        <v>27</v>
      </c>
      <c r="L41" s="25"/>
      <c r="M41" s="25"/>
      <c r="N41" s="25"/>
      <c r="O41" s="25"/>
      <c r="P41" s="26"/>
    </row>
    <row r="42" spans="1:19">
      <c r="A42" s="1" t="s">
        <v>27</v>
      </c>
      <c r="B42" s="1" t="s">
        <v>27</v>
      </c>
      <c r="C42" s="1" t="s">
        <v>27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1" t="s">
        <v>27</v>
      </c>
      <c r="L42" s="25"/>
      <c r="M42" s="25"/>
      <c r="N42" s="25"/>
      <c r="O42" s="25"/>
      <c r="P42" s="26"/>
    </row>
    <row r="43" spans="1:19">
      <c r="A43" s="1" t="s">
        <v>27</v>
      </c>
      <c r="B43" s="1" t="s">
        <v>27</v>
      </c>
      <c r="C43" s="1" t="s">
        <v>27</v>
      </c>
      <c r="D43" s="25"/>
      <c r="E43" s="25"/>
      <c r="F43" s="25"/>
      <c r="G43" s="25"/>
      <c r="H43" s="26"/>
      <c r="I43" s="1" t="s">
        <v>27</v>
      </c>
      <c r="J43" s="1" t="s">
        <v>27</v>
      </c>
      <c r="K43" s="1" t="s">
        <v>27</v>
      </c>
      <c r="L43" s="25"/>
      <c r="M43" s="25"/>
      <c r="N43" s="25"/>
      <c r="O43" s="25"/>
      <c r="P43" s="26"/>
    </row>
    <row r="44" spans="1:19">
      <c r="A44" s="1" t="s">
        <v>27</v>
      </c>
      <c r="B44" s="1" t="s">
        <v>27</v>
      </c>
      <c r="C44" s="1" t="s">
        <v>27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1" t="s">
        <v>27</v>
      </c>
      <c r="L44" s="25"/>
      <c r="M44" s="25"/>
      <c r="N44" s="25"/>
      <c r="O44" s="25"/>
      <c r="P44" s="26"/>
    </row>
    <row r="45" spans="1:19">
      <c r="A45" s="1" t="s">
        <v>27</v>
      </c>
      <c r="B45" s="1" t="s">
        <v>27</v>
      </c>
      <c r="C45" s="1" t="s">
        <v>27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1" t="s">
        <v>27</v>
      </c>
      <c r="L45" s="25"/>
      <c r="M45" s="25"/>
      <c r="N45" s="25"/>
      <c r="O45" s="25"/>
      <c r="P45" s="26"/>
    </row>
    <row r="46" spans="1:19">
      <c r="A46" s="1" t="s">
        <v>27</v>
      </c>
      <c r="B46" s="1" t="s">
        <v>27</v>
      </c>
      <c r="C46" s="1" t="s">
        <v>27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" t="s">
        <v>27</v>
      </c>
      <c r="L46" s="25"/>
      <c r="M46" s="25"/>
      <c r="N46" s="25"/>
      <c r="O46" s="25"/>
      <c r="P46" s="26"/>
    </row>
    <row r="47" spans="1:19">
      <c r="A47" s="1" t="s">
        <v>27</v>
      </c>
      <c r="B47" s="1" t="s">
        <v>27</v>
      </c>
      <c r="C47" s="1" t="s">
        <v>27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>
      <c r="A48" s="1" t="s">
        <v>27</v>
      </c>
      <c r="B48" s="1" t="s">
        <v>27</v>
      </c>
      <c r="C48" s="1" t="s">
        <v>27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>
      <c r="A49" s="1" t="s">
        <v>27</v>
      </c>
      <c r="B49" s="1" t="s">
        <v>27</v>
      </c>
      <c r="C49" s="1" t="s">
        <v>27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>
      <c r="A50" s="1" t="s">
        <v>27</v>
      </c>
      <c r="B50" s="1" t="s">
        <v>27</v>
      </c>
      <c r="C50" s="1" t="s">
        <v>27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1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1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1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A64E-F439-44F4-81D1-71A383305063}">
  <dimension ref="A1:AH100"/>
  <sheetViews>
    <sheetView topLeftCell="A13" zoomScale="99" zoomScaleNormal="99" workbookViewId="0">
      <selection activeCell="K9" sqref="K9:K24"/>
    </sheetView>
  </sheetViews>
  <sheetFormatPr defaultRowHeight="14.4"/>
  <sheetData>
    <row r="1" spans="1:29" ht="15.6">
      <c r="A1" s="61" t="s">
        <v>30</v>
      </c>
      <c r="B1" s="62"/>
      <c r="C1" s="62"/>
      <c r="D1" s="62"/>
      <c r="E1" s="62"/>
      <c r="F1" s="63" t="s">
        <v>3</v>
      </c>
      <c r="G1" s="63"/>
      <c r="H1" s="24" cm="1">
        <f t="array" ref="H1">SUM(VLOOKUP(A4:C100,$T$3:$W$36,4,FALSE))+H4*10-H8*50</f>
        <v>2820.442042782623</v>
      </c>
      <c r="I1" s="64" t="s">
        <v>41</v>
      </c>
      <c r="J1" s="65"/>
      <c r="K1" s="65"/>
      <c r="L1" s="65"/>
      <c r="M1" s="65"/>
      <c r="N1" s="65"/>
      <c r="O1" s="65"/>
      <c r="P1" s="66"/>
      <c r="Q1" s="64" t="s">
        <v>48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6"/>
    </row>
    <row r="2" spans="1:29" ht="28.8">
      <c r="A2" s="67" t="s">
        <v>35</v>
      </c>
      <c r="B2" s="68"/>
      <c r="C2" s="68"/>
      <c r="D2" s="69" t="s">
        <v>37</v>
      </c>
      <c r="E2" s="70"/>
      <c r="F2" s="70"/>
      <c r="G2" s="70"/>
      <c r="H2" s="71"/>
      <c r="I2" s="72" t="s">
        <v>35</v>
      </c>
      <c r="J2" s="73"/>
      <c r="K2" s="73"/>
      <c r="L2" s="74" t="s">
        <v>37</v>
      </c>
      <c r="M2" s="74"/>
      <c r="N2" s="74"/>
      <c r="O2" s="74"/>
      <c r="P2" s="75"/>
      <c r="Q2" s="49" t="s">
        <v>43</v>
      </c>
      <c r="R2" s="50" cm="1">
        <f t="array" ref="R2">SUM(V3:V28*AB3:AB28)+H6+P6+R4*500</f>
        <v>65360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29">
      <c r="A3" s="58" t="s">
        <v>31</v>
      </c>
      <c r="B3" s="59" t="s">
        <v>32</v>
      </c>
      <c r="C3" s="20" t="s">
        <v>33</v>
      </c>
      <c r="D3" s="32"/>
      <c r="E3" s="58" t="s">
        <v>31</v>
      </c>
      <c r="F3" s="59" t="s">
        <v>32</v>
      </c>
      <c r="G3" s="20" t="s">
        <v>33</v>
      </c>
      <c r="H3" s="33" t="s">
        <v>36</v>
      </c>
      <c r="I3" s="58" t="s">
        <v>31</v>
      </c>
      <c r="J3" s="59" t="s">
        <v>32</v>
      </c>
      <c r="K3" s="20" t="s">
        <v>33</v>
      </c>
      <c r="L3" s="32"/>
      <c r="M3" s="58" t="s">
        <v>31</v>
      </c>
      <c r="N3" s="59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19</v>
      </c>
      <c r="Z3" s="1">
        <f>COUNTIF($A$4:$C$100,T3)</f>
        <v>13</v>
      </c>
      <c r="AA3" s="1">
        <f>COUNTIF($I$4:$K$100,T3)</f>
        <v>6</v>
      </c>
      <c r="AB3" s="53">
        <f>Y3-Z3-AA3</f>
        <v>0</v>
      </c>
      <c r="AC3">
        <v>18</v>
      </c>
    </row>
    <row r="4" spans="1:29">
      <c r="A4" s="2" t="s">
        <v>4</v>
      </c>
      <c r="B4" s="4" t="s">
        <v>6</v>
      </c>
      <c r="C4" s="2" t="s">
        <v>4</v>
      </c>
      <c r="D4" s="42" t="s">
        <v>34</v>
      </c>
      <c r="E4" s="38">
        <v>1</v>
      </c>
      <c r="F4" s="38">
        <v>2</v>
      </c>
      <c r="G4" s="38">
        <v>0</v>
      </c>
      <c r="H4" s="35">
        <f>SUM(E4:G4)</f>
        <v>3</v>
      </c>
      <c r="I4" s="15" t="s">
        <v>17</v>
      </c>
      <c r="J4" s="2" t="s">
        <v>4</v>
      </c>
      <c r="K4" s="2" t="s">
        <v>4</v>
      </c>
      <c r="L4" s="42" t="s">
        <v>34</v>
      </c>
      <c r="M4" s="38">
        <v>1</v>
      </c>
      <c r="N4" s="38">
        <v>8</v>
      </c>
      <c r="O4" s="38">
        <v>4</v>
      </c>
      <c r="P4" s="35">
        <f>SUM(M4:O4)</f>
        <v>13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40</v>
      </c>
      <c r="Z4" s="1">
        <f t="shared" ref="Z4:Z28" si="1">COUNTIF($A$4:$C$100,T4)</f>
        <v>4</v>
      </c>
      <c r="AA4" s="1">
        <f t="shared" ref="AA4:AA28" si="2">COUNTIF($I$4:$K$100,T4)</f>
        <v>36</v>
      </c>
      <c r="AB4" s="53">
        <f t="shared" ref="AB4:AB28" si="3">Y4-Z4-AA4</f>
        <v>0</v>
      </c>
      <c r="AC4">
        <v>25</v>
      </c>
    </row>
    <row r="5" spans="1:29">
      <c r="A5" s="2" t="s">
        <v>4</v>
      </c>
      <c r="B5" s="4" t="s">
        <v>6</v>
      </c>
      <c r="C5" s="2" t="s">
        <v>4</v>
      </c>
      <c r="D5" s="32" t="s">
        <v>38</v>
      </c>
      <c r="E5" s="34" cm="1">
        <f t="array" ref="E5">(SUM(VLOOKUP(A4:A100,$T$3:$W$41,2,FALSE))+E4*10)-E8*50</f>
        <v>3940</v>
      </c>
      <c r="F5" s="34" cm="1">
        <f t="array" ref="F5">(SUM(VLOOKUP(B4:B100,$T$3:$W$41,2,FALSE))+F4*10)-F8*50</f>
        <v>4820</v>
      </c>
      <c r="G5" s="34" cm="1">
        <f t="array" ref="G5">(SUM(VLOOKUP(C4:C100,$T$3:$W$41,2,FALSE))+G4*10)-G8*50</f>
        <v>5920</v>
      </c>
      <c r="H5" s="57">
        <f t="shared" ref="H5:H8" si="4">SUM(E5:G5)</f>
        <v>14680</v>
      </c>
      <c r="I5" s="3" t="s">
        <v>5</v>
      </c>
      <c r="J5" s="2" t="s">
        <v>4</v>
      </c>
      <c r="K5" s="15" t="s">
        <v>17</v>
      </c>
      <c r="L5" s="32" t="s">
        <v>38</v>
      </c>
      <c r="M5" s="34" cm="1">
        <f t="array" ref="M5">(SUM(VLOOKUP(I4:I100,$T$3:$W$41,2,FALSE))+M4*10)*0.8-M8*40</f>
        <v>272</v>
      </c>
      <c r="N5" s="34" cm="1">
        <f t="array" ref="N5">(SUM(VLOOKUP(J4:J100,$T$3:$W$41,2,FALSE))+N4*10)*0.8-N8*40</f>
        <v>584</v>
      </c>
      <c r="O5" s="34" cm="1">
        <f t="array" ref="O5">(SUM(VLOOKUP(K4:K100,$T$3:$W$41,2,FALSE))+O4*10)*0.8-O8*40</f>
        <v>4976</v>
      </c>
      <c r="P5" s="57">
        <f t="shared" ref="P5:P8" si="5">SUM(M5:O5)</f>
        <v>5832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234</v>
      </c>
      <c r="Z5" s="1">
        <f t="shared" si="1"/>
        <v>58</v>
      </c>
      <c r="AA5" s="1">
        <f t="shared" si="2"/>
        <v>0</v>
      </c>
      <c r="AB5" s="53">
        <f t="shared" si="3"/>
        <v>176</v>
      </c>
      <c r="AC5">
        <v>249</v>
      </c>
    </row>
    <row r="6" spans="1:29">
      <c r="A6" s="2" t="s">
        <v>4</v>
      </c>
      <c r="B6" s="4" t="s">
        <v>6</v>
      </c>
      <c r="C6" s="2" t="s">
        <v>4</v>
      </c>
      <c r="D6" s="32" t="s">
        <v>39</v>
      </c>
      <c r="E6" s="34" cm="1">
        <f t="array" ref="E6">(SUM(VLOOKUP(A4:A100,$T$3:$W$41,3,FALSE)))</f>
        <v>1540</v>
      </c>
      <c r="F6" s="34" cm="1">
        <f t="array" ref="F6">(SUM(VLOOKUP(B4:B100,$T$3:$W$41,3,FALSE)))</f>
        <v>1760</v>
      </c>
      <c r="G6" s="34" cm="1">
        <f t="array" ref="G6">(SUM(VLOOKUP(C4:C100,$T$3:$W$41,3,FALSE)))</f>
        <v>1990</v>
      </c>
      <c r="H6" s="48">
        <f t="shared" si="4"/>
        <v>5290</v>
      </c>
      <c r="I6" s="16" t="s">
        <v>28</v>
      </c>
      <c r="J6" s="2" t="s">
        <v>4</v>
      </c>
      <c r="K6" s="1" t="s">
        <v>27</v>
      </c>
      <c r="L6" s="32" t="s">
        <v>39</v>
      </c>
      <c r="M6" s="34" cm="1">
        <f t="array" ref="M6">(SUM(VLOOKUP(I4:I100,$T$3:$W$41,3,FALSE)))</f>
        <v>150</v>
      </c>
      <c r="N6" s="34" cm="1">
        <f t="array" ref="N6">(SUM(VLOOKUP(J4:J100,$T$3:$W$41,3,FALSE)))</f>
        <v>170</v>
      </c>
      <c r="O6" s="34" cm="1">
        <f t="array" ref="O6">(SUM(VLOOKUP(K4:K100,$T$3:$W$41,3,FALSE)))</f>
        <v>1780</v>
      </c>
      <c r="P6" s="48">
        <f t="shared" si="5"/>
        <v>2100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267</v>
      </c>
      <c r="Y6" s="45">
        <v>268</v>
      </c>
      <c r="Z6" s="1">
        <f t="shared" si="1"/>
        <v>0</v>
      </c>
      <c r="AA6" s="1">
        <f t="shared" si="2"/>
        <v>0</v>
      </c>
      <c r="AB6" s="53">
        <f t="shared" si="3"/>
        <v>268</v>
      </c>
      <c r="AC6">
        <v>268</v>
      </c>
    </row>
    <row r="7" spans="1:29">
      <c r="A7" s="2" t="s">
        <v>4</v>
      </c>
      <c r="B7" s="4" t="s">
        <v>6</v>
      </c>
      <c r="C7" s="2" t="s">
        <v>4</v>
      </c>
      <c r="D7" s="32" t="s">
        <v>40</v>
      </c>
      <c r="E7" s="34">
        <f>COUNTIF(A4:A100,"&lt;&gt;空")</f>
        <v>28</v>
      </c>
      <c r="F7" s="34">
        <f>COUNTIF(B4:B100,"&lt;&gt;空")</f>
        <v>30</v>
      </c>
      <c r="G7" s="34">
        <f>COUNTIF(C4:C100,"&lt;&gt;空")</f>
        <v>36</v>
      </c>
      <c r="H7" s="35">
        <f t="shared" si="4"/>
        <v>94</v>
      </c>
      <c r="I7" s="1" t="s">
        <v>27</v>
      </c>
      <c r="J7" s="15" t="s">
        <v>17</v>
      </c>
      <c r="K7" s="2" t="s">
        <v>4</v>
      </c>
      <c r="L7" s="32" t="s">
        <v>40</v>
      </c>
      <c r="M7" s="34">
        <f>COUNTIF(I4:I100,"&lt;&gt;空")</f>
        <v>5</v>
      </c>
      <c r="N7" s="34">
        <f>COUNTIF(J4:J100,"&lt;&gt;空")</f>
        <v>5</v>
      </c>
      <c r="O7" s="34">
        <f>COUNTIF(K4:K100,"&lt;&gt;空")</f>
        <v>48</v>
      </c>
      <c r="P7" s="35">
        <f t="shared" si="5"/>
        <v>58</v>
      </c>
      <c r="Q7" s="52" t="s">
        <v>54</v>
      </c>
      <c r="R7" s="25">
        <v>0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236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  <c r="AC7">
        <v>235</v>
      </c>
    </row>
    <row r="8" spans="1:29">
      <c r="A8" s="2" t="s">
        <v>4</v>
      </c>
      <c r="B8" s="15" t="s">
        <v>17</v>
      </c>
      <c r="C8" s="15" t="s">
        <v>17</v>
      </c>
      <c r="D8" s="41" t="s">
        <v>68</v>
      </c>
      <c r="E8" s="40">
        <v>1</v>
      </c>
      <c r="F8" s="40">
        <v>0</v>
      </c>
      <c r="G8" s="40">
        <v>0</v>
      </c>
      <c r="H8" s="35">
        <f t="shared" si="4"/>
        <v>1</v>
      </c>
      <c r="I8" s="3" t="s">
        <v>5</v>
      </c>
      <c r="J8" s="2" t="s">
        <v>4</v>
      </c>
      <c r="K8" s="15" t="s">
        <v>17</v>
      </c>
      <c r="L8" s="41" t="s">
        <v>68</v>
      </c>
      <c r="M8" s="40">
        <v>0</v>
      </c>
      <c r="N8" s="40">
        <v>0</v>
      </c>
      <c r="O8" s="40">
        <v>2</v>
      </c>
      <c r="P8" s="35">
        <f t="shared" si="5"/>
        <v>2</v>
      </c>
      <c r="Q8" s="49" t="s">
        <v>53</v>
      </c>
      <c r="R8" s="54" cm="1">
        <f t="array" ref="R8">R6-P5-H5-SUM(U3:U28*AB3:AB28)*0.8-R7*8</f>
        <v>0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193</v>
      </c>
      <c r="Z8" s="1">
        <f t="shared" si="1"/>
        <v>0</v>
      </c>
      <c r="AA8" s="1">
        <f t="shared" si="2"/>
        <v>0</v>
      </c>
      <c r="AB8" s="53">
        <f t="shared" si="3"/>
        <v>193</v>
      </c>
      <c r="AC8">
        <v>193</v>
      </c>
    </row>
    <row r="9" spans="1:29">
      <c r="A9" s="16" t="s">
        <v>18</v>
      </c>
      <c r="B9" s="4" t="s">
        <v>6</v>
      </c>
      <c r="C9" s="2" t="s">
        <v>4</v>
      </c>
      <c r="D9" s="25"/>
      <c r="E9" s="25"/>
      <c r="F9" s="25"/>
      <c r="G9" s="25"/>
      <c r="H9" s="26"/>
      <c r="I9" s="3" t="s">
        <v>5</v>
      </c>
      <c r="J9" s="1" t="s">
        <v>27</v>
      </c>
      <c r="K9" s="3" t="s">
        <v>5</v>
      </c>
      <c r="L9" s="32" t="s">
        <v>42</v>
      </c>
      <c r="M9" s="36">
        <f>M6/M5</f>
        <v>0.55147058823529416</v>
      </c>
      <c r="N9" s="36">
        <f>N6/N5</f>
        <v>0.2910958904109589</v>
      </c>
      <c r="O9" s="36">
        <f>O6/O5</f>
        <v>0.35771704180064307</v>
      </c>
      <c r="P9" s="37">
        <f>P6/P5</f>
        <v>0.360082304526749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6">U9-V9/0.330882</f>
        <v>44.222109392472248</v>
      </c>
      <c r="X9" s="45">
        <v>3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</row>
    <row r="10" spans="1:29">
      <c r="A10" s="2" t="s">
        <v>4</v>
      </c>
      <c r="B10" s="10" t="s">
        <v>12</v>
      </c>
      <c r="C10" s="2" t="s">
        <v>4</v>
      </c>
      <c r="D10" s="25"/>
      <c r="E10" s="25"/>
      <c r="F10" s="25"/>
      <c r="G10" s="25"/>
      <c r="H10" s="26"/>
      <c r="I10" s="1" t="s">
        <v>27</v>
      </c>
      <c r="J10" s="1" t="s">
        <v>27</v>
      </c>
      <c r="K10" s="3" t="s">
        <v>5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6"/>
        <v>29.110982162825422</v>
      </c>
      <c r="X10" s="45">
        <v>7</v>
      </c>
      <c r="Y10" s="45">
        <v>4</v>
      </c>
      <c r="Z10" s="1">
        <f t="shared" si="1"/>
        <v>1</v>
      </c>
      <c r="AA10" s="1">
        <f t="shared" si="2"/>
        <v>3</v>
      </c>
      <c r="AB10" s="53">
        <f t="shared" si="3"/>
        <v>0</v>
      </c>
      <c r="AC10">
        <v>5</v>
      </c>
    </row>
    <row r="11" spans="1:29">
      <c r="A11" s="4" t="s">
        <v>6</v>
      </c>
      <c r="B11" s="4" t="s">
        <v>6</v>
      </c>
      <c r="C11" s="4" t="s">
        <v>6</v>
      </c>
      <c r="D11" s="25"/>
      <c r="E11" s="25"/>
      <c r="F11" s="25"/>
      <c r="G11" s="25"/>
      <c r="H11" s="26"/>
      <c r="I11" s="1" t="s">
        <v>27</v>
      </c>
      <c r="J11" s="1" t="s">
        <v>27</v>
      </c>
      <c r="K11" s="3" t="s">
        <v>5</v>
      </c>
      <c r="L11" s="25"/>
      <c r="M11" s="25"/>
      <c r="N11" s="25"/>
      <c r="O11" s="25"/>
      <c r="P11" s="26">
        <f>H5+P5</f>
        <v>20512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 t="shared" si="6"/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  <c r="AC11">
        <v>5</v>
      </c>
    </row>
    <row r="12" spans="1:29">
      <c r="A12" s="4" t="s">
        <v>6</v>
      </c>
      <c r="B12" s="4" t="s">
        <v>6</v>
      </c>
      <c r="C12" s="4" t="s">
        <v>6</v>
      </c>
      <c r="D12" s="25"/>
      <c r="E12" s="25"/>
      <c r="F12" s="25"/>
      <c r="G12" s="25"/>
      <c r="H12" s="26"/>
      <c r="I12" s="1" t="s">
        <v>27</v>
      </c>
      <c r="J12" s="1" t="s">
        <v>27</v>
      </c>
      <c r="K12" s="3" t="s">
        <v>5</v>
      </c>
      <c r="L12" s="25"/>
      <c r="M12" s="25"/>
      <c r="N12" s="25"/>
      <c r="O12" s="25"/>
      <c r="P12" s="26">
        <f>H6+P6</f>
        <v>7390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C12">
        <v>3</v>
      </c>
    </row>
    <row r="13" spans="1:29">
      <c r="A13" s="3" t="s">
        <v>5</v>
      </c>
      <c r="B13" s="4" t="s">
        <v>6</v>
      </c>
      <c r="C13" s="4" t="s">
        <v>6</v>
      </c>
      <c r="D13" s="25"/>
      <c r="E13" s="25"/>
      <c r="F13" s="25"/>
      <c r="G13" s="25"/>
      <c r="H13" s="26"/>
      <c r="I13" s="1" t="s">
        <v>27</v>
      </c>
      <c r="J13" s="1" t="s">
        <v>27</v>
      </c>
      <c r="K13" s="9" t="s">
        <v>11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</row>
    <row r="14" spans="1:29">
      <c r="A14" s="15" t="s">
        <v>17</v>
      </c>
      <c r="B14" s="17" t="s">
        <v>20</v>
      </c>
      <c r="C14" s="4" t="s">
        <v>6</v>
      </c>
      <c r="D14" s="25"/>
      <c r="E14" s="25"/>
      <c r="F14" s="25"/>
      <c r="G14" s="25"/>
      <c r="H14" s="26"/>
      <c r="I14" s="1" t="s">
        <v>27</v>
      </c>
      <c r="J14" s="1" t="s">
        <v>27</v>
      </c>
      <c r="K14" s="3" t="s">
        <v>5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</row>
    <row r="15" spans="1:29">
      <c r="A15" s="3" t="s">
        <v>5</v>
      </c>
      <c r="B15" s="4" t="s">
        <v>6</v>
      </c>
      <c r="C15" s="4" t="s">
        <v>6</v>
      </c>
      <c r="D15" s="25"/>
      <c r="E15" s="25"/>
      <c r="F15" s="25"/>
      <c r="G15" s="25"/>
      <c r="H15" s="26"/>
      <c r="I15" s="1" t="s">
        <v>27</v>
      </c>
      <c r="J15" s="1" t="s">
        <v>27</v>
      </c>
      <c r="K15" s="3" t="s">
        <v>5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7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0</v>
      </c>
    </row>
    <row r="16" spans="1:29">
      <c r="A16" s="9" t="s">
        <v>11</v>
      </c>
      <c r="B16" s="4" t="s">
        <v>6</v>
      </c>
      <c r="C16" s="4" t="s">
        <v>6</v>
      </c>
      <c r="D16" s="25"/>
      <c r="E16" s="25"/>
      <c r="F16" s="25"/>
      <c r="G16" s="25"/>
      <c r="H16" s="26"/>
      <c r="I16" s="1" t="s">
        <v>27</v>
      </c>
      <c r="J16" s="1" t="s">
        <v>27</v>
      </c>
      <c r="K16" s="3" t="s">
        <v>5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39</v>
      </c>
      <c r="Z16" s="1">
        <f t="shared" si="1"/>
        <v>7</v>
      </c>
      <c r="AA16" s="1">
        <f t="shared" si="2"/>
        <v>11</v>
      </c>
      <c r="AB16" s="53">
        <f t="shared" si="3"/>
        <v>21</v>
      </c>
      <c r="AC16">
        <v>37</v>
      </c>
    </row>
    <row r="17" spans="1:34">
      <c r="A17" s="3" t="s">
        <v>5</v>
      </c>
      <c r="B17" s="4" t="s">
        <v>6</v>
      </c>
      <c r="C17" s="4" t="s">
        <v>6</v>
      </c>
      <c r="D17" s="25"/>
      <c r="E17" s="25"/>
      <c r="F17" s="25"/>
      <c r="G17" s="25"/>
      <c r="H17" s="26"/>
      <c r="I17" s="1" t="s">
        <v>27</v>
      </c>
      <c r="J17" s="1" t="s">
        <v>27</v>
      </c>
      <c r="K17" s="15" t="s">
        <v>17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2</v>
      </c>
      <c r="Y17" s="45">
        <v>1</v>
      </c>
      <c r="Z17" s="1">
        <f t="shared" si="1"/>
        <v>1</v>
      </c>
      <c r="AA17" s="1">
        <f t="shared" si="2"/>
        <v>0</v>
      </c>
      <c r="AB17" s="53">
        <f t="shared" si="3"/>
        <v>0</v>
      </c>
      <c r="AC17">
        <v>1</v>
      </c>
    </row>
    <row r="18" spans="1:34">
      <c r="A18" s="15" t="s">
        <v>17</v>
      </c>
      <c r="B18" s="4" t="s">
        <v>6</v>
      </c>
      <c r="C18" s="4" t="s">
        <v>6</v>
      </c>
      <c r="D18" s="25"/>
      <c r="E18" s="25"/>
      <c r="F18" s="25"/>
      <c r="G18" s="25"/>
      <c r="H18" s="26"/>
      <c r="I18" s="1" t="s">
        <v>27</v>
      </c>
      <c r="J18" s="1" t="s">
        <v>27</v>
      </c>
      <c r="K18" s="3" t="s">
        <v>5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200</v>
      </c>
      <c r="W18" s="44"/>
      <c r="X18" s="45">
        <v>0</v>
      </c>
      <c r="Y18" s="45">
        <v>0</v>
      </c>
      <c r="Z18" s="1">
        <f t="shared" si="1"/>
        <v>0</v>
      </c>
      <c r="AA18" s="1">
        <f t="shared" si="2"/>
        <v>0</v>
      </c>
      <c r="AB18" s="53">
        <f t="shared" si="3"/>
        <v>0</v>
      </c>
      <c r="AC18">
        <v>0</v>
      </c>
    </row>
    <row r="19" spans="1:34">
      <c r="A19" s="3" t="s">
        <v>5</v>
      </c>
      <c r="B19" s="4" t="s">
        <v>6</v>
      </c>
      <c r="C19" s="17" t="s">
        <v>20</v>
      </c>
      <c r="D19" s="25"/>
      <c r="E19" s="25"/>
      <c r="F19" s="25"/>
      <c r="G19" s="25"/>
      <c r="H19" s="26"/>
      <c r="I19" s="1" t="s">
        <v>27</v>
      </c>
      <c r="J19" s="1" t="s">
        <v>27</v>
      </c>
      <c r="K19" s="3" t="s">
        <v>5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</row>
    <row r="20" spans="1:34">
      <c r="A20" s="4" t="s">
        <v>6</v>
      </c>
      <c r="B20" s="15" t="s">
        <v>17</v>
      </c>
      <c r="C20" s="4" t="s">
        <v>6</v>
      </c>
      <c r="D20" s="25"/>
      <c r="E20" s="25"/>
      <c r="F20" s="25"/>
      <c r="G20" s="25"/>
      <c r="H20" s="26"/>
      <c r="I20" s="1" t="s">
        <v>27</v>
      </c>
      <c r="J20" s="1" t="s">
        <v>27</v>
      </c>
      <c r="K20" s="3" t="s">
        <v>5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2</v>
      </c>
      <c r="Y20" s="45">
        <v>2</v>
      </c>
      <c r="Z20" s="1">
        <f t="shared" si="1"/>
        <v>0</v>
      </c>
      <c r="AA20" s="1">
        <f t="shared" si="2"/>
        <v>0</v>
      </c>
      <c r="AB20" s="53">
        <f t="shared" si="3"/>
        <v>2</v>
      </c>
      <c r="AC20">
        <v>2</v>
      </c>
    </row>
    <row r="21" spans="1:34">
      <c r="A21" s="4" t="s">
        <v>6</v>
      </c>
      <c r="B21" s="4" t="s">
        <v>6</v>
      </c>
      <c r="C21" s="4" t="s">
        <v>6</v>
      </c>
      <c r="D21" s="25"/>
      <c r="E21" s="25"/>
      <c r="F21" s="25"/>
      <c r="G21" s="25"/>
      <c r="H21" s="26"/>
      <c r="I21" s="1" t="s">
        <v>27</v>
      </c>
      <c r="J21" s="1" t="s">
        <v>27</v>
      </c>
      <c r="K21" s="3" t="s">
        <v>5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</row>
    <row r="22" spans="1:34">
      <c r="A22" s="4" t="s">
        <v>6</v>
      </c>
      <c r="B22" s="4" t="s">
        <v>6</v>
      </c>
      <c r="C22" s="4" t="s">
        <v>6</v>
      </c>
      <c r="D22" s="25"/>
      <c r="E22" s="25"/>
      <c r="F22" s="25"/>
      <c r="G22" s="25"/>
      <c r="H22" s="26"/>
      <c r="I22" s="1" t="s">
        <v>27</v>
      </c>
      <c r="J22" s="1" t="s">
        <v>27</v>
      </c>
      <c r="K22" s="3" t="s">
        <v>5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3</v>
      </c>
      <c r="Y22" s="45">
        <v>3</v>
      </c>
      <c r="Z22" s="1">
        <f t="shared" si="1"/>
        <v>3</v>
      </c>
      <c r="AA22" s="1">
        <f t="shared" si="2"/>
        <v>0</v>
      </c>
      <c r="AB22" s="53">
        <f t="shared" si="3"/>
        <v>0</v>
      </c>
      <c r="AC22">
        <v>3</v>
      </c>
    </row>
    <row r="23" spans="1:34">
      <c r="A23" s="4" t="s">
        <v>6</v>
      </c>
      <c r="B23" s="4" t="s">
        <v>6</v>
      </c>
      <c r="C23" s="10" t="s">
        <v>12</v>
      </c>
      <c r="D23" s="25"/>
      <c r="E23" s="25"/>
      <c r="F23" s="25"/>
      <c r="G23" s="25"/>
      <c r="H23" s="26"/>
      <c r="I23" s="1" t="s">
        <v>27</v>
      </c>
      <c r="J23" s="1" t="s">
        <v>27</v>
      </c>
      <c r="K23" s="3" t="s">
        <v>5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8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</row>
    <row r="24" spans="1:34">
      <c r="A24" s="4" t="s">
        <v>6</v>
      </c>
      <c r="B24" s="4" t="s">
        <v>6</v>
      </c>
      <c r="C24" s="4" t="s">
        <v>6</v>
      </c>
      <c r="D24" s="25"/>
      <c r="E24" s="25"/>
      <c r="F24" s="25"/>
      <c r="G24" s="25"/>
      <c r="H24" s="26"/>
      <c r="I24" s="1" t="s">
        <v>27</v>
      </c>
      <c r="J24" s="1" t="s">
        <v>27</v>
      </c>
      <c r="K24" s="15" t="s">
        <v>17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8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</row>
    <row r="25" spans="1:34">
      <c r="A25" s="17" t="s">
        <v>20</v>
      </c>
      <c r="B25" s="4" t="s">
        <v>6</v>
      </c>
      <c r="C25" s="4" t="s">
        <v>6</v>
      </c>
      <c r="D25" s="25"/>
      <c r="E25" s="25"/>
      <c r="F25" s="25"/>
      <c r="G25" s="25"/>
      <c r="H25" s="26"/>
      <c r="I25" s="1" t="s">
        <v>27</v>
      </c>
      <c r="J25" s="1" t="s">
        <v>27</v>
      </c>
      <c r="K25" s="1" t="s">
        <v>27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8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</row>
    <row r="26" spans="1:34">
      <c r="A26" s="1" t="s">
        <v>27</v>
      </c>
      <c r="B26" s="17" t="s">
        <v>20</v>
      </c>
      <c r="C26" s="4" t="s">
        <v>6</v>
      </c>
      <c r="D26" s="25"/>
      <c r="E26" s="25"/>
      <c r="F26" s="25"/>
      <c r="G26" s="25"/>
      <c r="H26" s="26"/>
      <c r="I26" s="1" t="s">
        <v>27</v>
      </c>
      <c r="J26" s="1" t="s">
        <v>27</v>
      </c>
      <c r="K26" s="16" t="s">
        <v>28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8"/>
        <v>0</v>
      </c>
      <c r="X26" s="45">
        <v>0</v>
      </c>
      <c r="Y26" s="45">
        <v>0</v>
      </c>
      <c r="Z26" s="1"/>
      <c r="AA26" s="1"/>
      <c r="AB26" s="53"/>
    </row>
    <row r="27" spans="1:34">
      <c r="A27" s="1" t="s">
        <v>27</v>
      </c>
      <c r="B27" s="4" t="s">
        <v>6</v>
      </c>
      <c r="C27" s="4" t="s">
        <v>6</v>
      </c>
      <c r="D27" s="25"/>
      <c r="E27" s="25"/>
      <c r="F27" s="25"/>
      <c r="G27" s="25"/>
      <c r="H27" s="26"/>
      <c r="I27" s="1" t="s">
        <v>27</v>
      </c>
      <c r="J27" s="1" t="s">
        <v>27</v>
      </c>
      <c r="K27" s="3" t="s">
        <v>5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14</v>
      </c>
      <c r="Y27" s="45">
        <v>14</v>
      </c>
      <c r="Z27" s="1">
        <f t="shared" si="1"/>
        <v>0</v>
      </c>
      <c r="AA27" s="1">
        <f t="shared" si="2"/>
        <v>2</v>
      </c>
      <c r="AB27" s="53">
        <f t="shared" si="3"/>
        <v>12</v>
      </c>
      <c r="AC27">
        <v>14</v>
      </c>
      <c r="AE27">
        <v>3</v>
      </c>
      <c r="AF27">
        <v>4</v>
      </c>
      <c r="AG27">
        <v>5</v>
      </c>
      <c r="AH27">
        <v>6</v>
      </c>
    </row>
    <row r="28" spans="1:34">
      <c r="A28" s="1" t="s">
        <v>27</v>
      </c>
      <c r="B28" s="4" t="s">
        <v>6</v>
      </c>
      <c r="C28" s="2" t="s">
        <v>4</v>
      </c>
      <c r="D28" s="25"/>
      <c r="E28" s="25"/>
      <c r="F28" s="25"/>
      <c r="G28" s="25"/>
      <c r="H28" s="26"/>
      <c r="I28" s="1" t="s">
        <v>27</v>
      </c>
      <c r="J28" s="1" t="s">
        <v>27</v>
      </c>
      <c r="K28" s="3" t="s">
        <v>5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/>
      <c r="X28" s="45">
        <v>3</v>
      </c>
      <c r="Y28" s="45">
        <v>3</v>
      </c>
      <c r="Z28" s="1">
        <f t="shared" si="1"/>
        <v>0</v>
      </c>
      <c r="AA28" s="1">
        <f t="shared" si="2"/>
        <v>0</v>
      </c>
      <c r="AB28" s="53">
        <f t="shared" si="3"/>
        <v>3</v>
      </c>
      <c r="AC28">
        <v>3</v>
      </c>
      <c r="AE28">
        <v>4</v>
      </c>
      <c r="AF28">
        <v>3</v>
      </c>
      <c r="AG28">
        <v>3</v>
      </c>
      <c r="AH28">
        <v>1</v>
      </c>
    </row>
    <row r="29" spans="1:34" ht="15" thickBot="1">
      <c r="A29" s="4" t="s">
        <v>6</v>
      </c>
      <c r="B29" s="15" t="s">
        <v>17</v>
      </c>
      <c r="C29" s="4" t="s">
        <v>6</v>
      </c>
      <c r="D29" s="25"/>
      <c r="E29" s="25"/>
      <c r="F29" s="25"/>
      <c r="G29" s="25"/>
      <c r="H29" s="26"/>
      <c r="I29" s="1" t="s">
        <v>27</v>
      </c>
      <c r="J29" s="1" t="s">
        <v>27</v>
      </c>
      <c r="K29" s="9" t="s">
        <v>11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  <c r="AE29">
        <v>2</v>
      </c>
    </row>
    <row r="30" spans="1:34">
      <c r="A30" s="15" t="s">
        <v>17</v>
      </c>
      <c r="B30" s="1" t="s">
        <v>27</v>
      </c>
      <c r="C30" s="4" t="s">
        <v>6</v>
      </c>
      <c r="D30" s="25"/>
      <c r="E30" s="25"/>
      <c r="F30" s="25"/>
      <c r="G30" s="25"/>
      <c r="H30" s="26"/>
      <c r="I30" s="1" t="s">
        <v>27</v>
      </c>
      <c r="J30" s="1" t="s">
        <v>27</v>
      </c>
      <c r="K30" s="3" t="s">
        <v>5</v>
      </c>
      <c r="L30" s="25"/>
      <c r="M30" s="25"/>
      <c r="N30" s="25"/>
      <c r="O30" s="25"/>
      <c r="P30" s="26"/>
    </row>
    <row r="31" spans="1:34">
      <c r="A31" s="4" t="s">
        <v>6</v>
      </c>
      <c r="B31" s="4" t="s">
        <v>6</v>
      </c>
      <c r="C31" s="17" t="s">
        <v>20</v>
      </c>
      <c r="D31" s="25"/>
      <c r="E31" s="25"/>
      <c r="F31" s="25"/>
      <c r="G31" s="25"/>
      <c r="H31" s="26"/>
      <c r="I31" s="1" t="s">
        <v>27</v>
      </c>
      <c r="J31" s="1" t="s">
        <v>27</v>
      </c>
      <c r="K31" s="15" t="s">
        <v>17</v>
      </c>
      <c r="L31" s="25"/>
      <c r="M31" s="25"/>
      <c r="N31" s="25"/>
      <c r="O31" s="25"/>
      <c r="P31" s="26"/>
      <c r="Y31">
        <f>SUM(Y3:Y28)</f>
        <v>1075</v>
      </c>
      <c r="AC31">
        <f>SUM(AC3:AC28)</f>
        <v>1072</v>
      </c>
    </row>
    <row r="32" spans="1:34">
      <c r="A32" s="4" t="s">
        <v>6</v>
      </c>
      <c r="B32" s="4" t="s">
        <v>6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1" t="s">
        <v>27</v>
      </c>
      <c r="K32" s="3" t="s">
        <v>5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>
      <c r="A33" s="4" t="s">
        <v>6</v>
      </c>
      <c r="B33" s="4" t="s">
        <v>6</v>
      </c>
      <c r="C33" s="4" t="s">
        <v>6</v>
      </c>
      <c r="D33" s="25"/>
      <c r="E33" s="25"/>
      <c r="F33" s="25"/>
      <c r="G33" s="25"/>
      <c r="H33" s="26"/>
      <c r="I33" s="1" t="s">
        <v>27</v>
      </c>
      <c r="J33" s="1" t="s">
        <v>27</v>
      </c>
      <c r="K33" s="3" t="s">
        <v>5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>
      <c r="A34" s="20" t="s">
        <v>23</v>
      </c>
      <c r="B34" s="20" t="s">
        <v>23</v>
      </c>
      <c r="C34" s="4" t="s">
        <v>6</v>
      </c>
      <c r="D34" s="25"/>
      <c r="E34" s="25"/>
      <c r="F34" s="25"/>
      <c r="G34" s="25"/>
      <c r="H34" s="26"/>
      <c r="I34" s="1" t="s">
        <v>27</v>
      </c>
      <c r="J34" s="1" t="s">
        <v>27</v>
      </c>
      <c r="K34" s="3" t="s">
        <v>5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>
      <c r="A35" s="1" t="s">
        <v>27</v>
      </c>
      <c r="B35" s="1" t="s">
        <v>27</v>
      </c>
      <c r="C35" s="4" t="s">
        <v>6</v>
      </c>
      <c r="D35" s="25"/>
      <c r="E35" s="25"/>
      <c r="F35" s="25"/>
      <c r="G35" s="25"/>
      <c r="H35" s="26"/>
      <c r="I35" s="1" t="s">
        <v>27</v>
      </c>
      <c r="J35" s="1" t="s">
        <v>27</v>
      </c>
      <c r="K35" s="3" t="s">
        <v>5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1" t="s">
        <v>27</v>
      </c>
      <c r="J36" s="1" t="s">
        <v>27</v>
      </c>
      <c r="K36" s="15" t="s">
        <v>17</v>
      </c>
      <c r="L36" s="25"/>
      <c r="M36" s="25"/>
      <c r="N36" s="25"/>
      <c r="O36" s="25"/>
      <c r="P36" s="26"/>
      <c r="S36" t="s">
        <v>61</v>
      </c>
    </row>
    <row r="37" spans="1:19">
      <c r="A37" s="1" t="s">
        <v>27</v>
      </c>
      <c r="B37" s="1" t="s">
        <v>27</v>
      </c>
      <c r="C37" s="4" t="s">
        <v>6</v>
      </c>
      <c r="D37" s="25"/>
      <c r="E37" s="25"/>
      <c r="F37" s="25"/>
      <c r="G37" s="25"/>
      <c r="H37" s="26"/>
      <c r="I37" s="1" t="s">
        <v>27</v>
      </c>
      <c r="J37" s="1" t="s">
        <v>27</v>
      </c>
      <c r="K37" s="3" t="s">
        <v>5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1" t="s">
        <v>27</v>
      </c>
      <c r="J38" s="1" t="s">
        <v>27</v>
      </c>
      <c r="K38" s="3" t="s">
        <v>5</v>
      </c>
      <c r="L38" s="25"/>
      <c r="M38" s="25"/>
      <c r="N38" s="25"/>
      <c r="O38" s="25"/>
      <c r="P38" s="26"/>
      <c r="R38">
        <v>6</v>
      </c>
      <c r="S38" t="s">
        <v>69</v>
      </c>
    </row>
    <row r="39" spans="1:19">
      <c r="A39" s="1" t="s">
        <v>27</v>
      </c>
      <c r="B39" s="1" t="s">
        <v>27</v>
      </c>
      <c r="C39" s="20" t="s">
        <v>23</v>
      </c>
      <c r="D39" s="25"/>
      <c r="E39" s="25"/>
      <c r="F39" s="25"/>
      <c r="G39" s="25"/>
      <c r="H39" s="26"/>
      <c r="I39" s="1" t="s">
        <v>27</v>
      </c>
      <c r="J39" s="1" t="s">
        <v>27</v>
      </c>
      <c r="K39" s="3" t="s">
        <v>5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>
      <c r="A40" s="1" t="s">
        <v>27</v>
      </c>
      <c r="B40" s="1" t="s">
        <v>27</v>
      </c>
      <c r="C40" s="1" t="s">
        <v>27</v>
      </c>
      <c r="D40" s="25"/>
      <c r="E40" s="25"/>
      <c r="F40" s="25"/>
      <c r="G40" s="25"/>
      <c r="H40" s="26"/>
      <c r="I40" s="1" t="s">
        <v>27</v>
      </c>
      <c r="J40" s="1" t="s">
        <v>27</v>
      </c>
      <c r="K40" s="3" t="s">
        <v>5</v>
      </c>
      <c r="L40" s="25"/>
      <c r="M40" s="25"/>
      <c r="N40" s="25"/>
      <c r="O40" s="25"/>
      <c r="P40" s="26"/>
    </row>
    <row r="41" spans="1:19">
      <c r="A41" s="1" t="s">
        <v>27</v>
      </c>
      <c r="B41" s="1" t="s">
        <v>27</v>
      </c>
      <c r="C41" s="1" t="s">
        <v>27</v>
      </c>
      <c r="D41" s="25"/>
      <c r="E41" s="25"/>
      <c r="F41" s="25"/>
      <c r="G41" s="25"/>
      <c r="H41" s="26"/>
      <c r="I41" s="1" t="s">
        <v>27</v>
      </c>
      <c r="J41" s="1" t="s">
        <v>27</v>
      </c>
      <c r="K41" s="3" t="s">
        <v>5</v>
      </c>
      <c r="L41" s="25"/>
      <c r="M41" s="25"/>
      <c r="N41" s="25"/>
      <c r="O41" s="25"/>
      <c r="P41" s="26"/>
    </row>
    <row r="42" spans="1:19">
      <c r="A42" s="1" t="s">
        <v>27</v>
      </c>
      <c r="B42" s="1" t="s">
        <v>27</v>
      </c>
      <c r="C42" s="1" t="s">
        <v>27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15" t="s">
        <v>17</v>
      </c>
      <c r="L42" s="25"/>
      <c r="M42" s="25"/>
      <c r="N42" s="25"/>
      <c r="O42" s="25"/>
      <c r="P42" s="26"/>
    </row>
    <row r="43" spans="1:19">
      <c r="A43" s="1" t="s">
        <v>27</v>
      </c>
      <c r="B43" s="1" t="s">
        <v>27</v>
      </c>
      <c r="C43" s="1" t="s">
        <v>27</v>
      </c>
      <c r="D43" s="25"/>
      <c r="E43" s="25"/>
      <c r="F43" s="25"/>
      <c r="G43" s="25"/>
      <c r="H43" s="26"/>
      <c r="I43" s="1" t="s">
        <v>27</v>
      </c>
      <c r="J43" s="1" t="s">
        <v>27</v>
      </c>
      <c r="K43" s="3" t="s">
        <v>5</v>
      </c>
      <c r="L43" s="25"/>
      <c r="M43" s="25"/>
      <c r="N43" s="25"/>
      <c r="O43" s="25"/>
      <c r="P43" s="26"/>
    </row>
    <row r="44" spans="1:19">
      <c r="A44" s="1" t="s">
        <v>27</v>
      </c>
      <c r="B44" s="1" t="s">
        <v>27</v>
      </c>
      <c r="C44" s="1" t="s">
        <v>27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3" t="s">
        <v>5</v>
      </c>
      <c r="L44" s="25"/>
      <c r="M44" s="25"/>
      <c r="N44" s="25"/>
      <c r="O44" s="25"/>
      <c r="P44" s="26"/>
    </row>
    <row r="45" spans="1:19">
      <c r="A45" s="1" t="s">
        <v>27</v>
      </c>
      <c r="B45" s="1" t="s">
        <v>27</v>
      </c>
      <c r="C45" s="1" t="s">
        <v>27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3" t="s">
        <v>5</v>
      </c>
      <c r="L45" s="25"/>
      <c r="M45" s="25"/>
      <c r="N45" s="25"/>
      <c r="O45" s="25"/>
      <c r="P45" s="26"/>
    </row>
    <row r="46" spans="1:19">
      <c r="A46" s="1" t="s">
        <v>27</v>
      </c>
      <c r="B46" s="1" t="s">
        <v>27</v>
      </c>
      <c r="C46" s="1" t="s">
        <v>27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9" t="s">
        <v>11</v>
      </c>
      <c r="L46" s="25"/>
      <c r="M46" s="25"/>
      <c r="N46" s="25"/>
      <c r="O46" s="25"/>
      <c r="P46" s="26"/>
    </row>
    <row r="47" spans="1:19">
      <c r="A47" s="1" t="s">
        <v>27</v>
      </c>
      <c r="B47" s="1" t="s">
        <v>27</v>
      </c>
      <c r="C47" s="1" t="s">
        <v>27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3" t="s">
        <v>5</v>
      </c>
      <c r="L47" s="25"/>
      <c r="M47" s="25"/>
      <c r="N47" s="25"/>
      <c r="O47" s="25"/>
      <c r="P47" s="26"/>
    </row>
    <row r="48" spans="1:19">
      <c r="A48" s="1" t="s">
        <v>27</v>
      </c>
      <c r="B48" s="1" t="s">
        <v>27</v>
      </c>
      <c r="C48" s="1" t="s">
        <v>27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3" t="s">
        <v>5</v>
      </c>
      <c r="L48" s="25"/>
      <c r="M48" s="25"/>
      <c r="N48" s="25"/>
      <c r="O48" s="25"/>
      <c r="P48" s="26"/>
    </row>
    <row r="49" spans="1:16">
      <c r="A49" s="1" t="s">
        <v>27</v>
      </c>
      <c r="B49" s="1" t="s">
        <v>27</v>
      </c>
      <c r="C49" s="1" t="s">
        <v>27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15" t="s">
        <v>17</v>
      </c>
      <c r="L49" s="25"/>
      <c r="M49" s="25"/>
      <c r="N49" s="25"/>
      <c r="O49" s="25"/>
      <c r="P49" s="26"/>
    </row>
    <row r="50" spans="1:16">
      <c r="A50" s="1" t="s">
        <v>27</v>
      </c>
      <c r="B50" s="1" t="s">
        <v>27</v>
      </c>
      <c r="C50" s="1" t="s">
        <v>27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3" t="s">
        <v>5</v>
      </c>
      <c r="L50" s="25"/>
      <c r="M50" s="25"/>
      <c r="N50" s="25"/>
      <c r="O50" s="25"/>
      <c r="P50" s="26"/>
    </row>
    <row r="51" spans="1:16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3" t="s">
        <v>5</v>
      </c>
      <c r="L51" s="25"/>
      <c r="M51" s="25"/>
      <c r="N51" s="25"/>
      <c r="O51" s="25"/>
      <c r="P51" s="26"/>
    </row>
    <row r="52" spans="1:16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3" t="s">
        <v>5</v>
      </c>
      <c r="L52" s="25"/>
      <c r="M52" s="25"/>
      <c r="N52" s="25"/>
      <c r="O52" s="25"/>
      <c r="P52" s="26"/>
    </row>
    <row r="53" spans="1:16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5" t="s">
        <v>17</v>
      </c>
      <c r="L53" s="25"/>
      <c r="M53" s="25"/>
      <c r="N53" s="25"/>
      <c r="O53" s="25"/>
      <c r="P53" s="26"/>
    </row>
    <row r="54" spans="1:16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27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27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27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58B0-601A-4AF2-9069-9F63D3F18C67}">
  <dimension ref="A1:AH100"/>
  <sheetViews>
    <sheetView topLeftCell="H1" zoomScale="99" zoomScaleNormal="99" workbookViewId="0">
      <selection activeCell="M31" sqref="M30:M31"/>
    </sheetView>
  </sheetViews>
  <sheetFormatPr defaultRowHeight="14.4"/>
  <sheetData>
    <row r="1" spans="1:29" ht="15.6">
      <c r="A1" s="61" t="s">
        <v>30</v>
      </c>
      <c r="B1" s="62"/>
      <c r="C1" s="62"/>
      <c r="D1" s="62"/>
      <c r="E1" s="62"/>
      <c r="F1" s="63" t="s">
        <v>3</v>
      </c>
      <c r="G1" s="63"/>
      <c r="H1" s="24" cm="1">
        <f t="array" ref="H1">SUM(VLOOKUP(A4:C100,$T$3:$W$36,4,FALSE))+H4*10-H8*50</f>
        <v>2820.442042782623</v>
      </c>
      <c r="I1" s="64" t="s">
        <v>41</v>
      </c>
      <c r="J1" s="65"/>
      <c r="K1" s="65"/>
      <c r="L1" s="65"/>
      <c r="M1" s="65"/>
      <c r="N1" s="65"/>
      <c r="O1" s="65"/>
      <c r="P1" s="66"/>
      <c r="Q1" s="64" t="s">
        <v>48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6"/>
    </row>
    <row r="2" spans="1:29" ht="28.8">
      <c r="A2" s="67" t="s">
        <v>35</v>
      </c>
      <c r="B2" s="68"/>
      <c r="C2" s="68"/>
      <c r="D2" s="69" t="s">
        <v>37</v>
      </c>
      <c r="E2" s="70"/>
      <c r="F2" s="70"/>
      <c r="G2" s="70"/>
      <c r="H2" s="71"/>
      <c r="I2" s="72" t="s">
        <v>35</v>
      </c>
      <c r="J2" s="73"/>
      <c r="K2" s="73"/>
      <c r="L2" s="74" t="s">
        <v>37</v>
      </c>
      <c r="M2" s="74"/>
      <c r="N2" s="74"/>
      <c r="O2" s="74"/>
      <c r="P2" s="75"/>
      <c r="Q2" s="49" t="s">
        <v>43</v>
      </c>
      <c r="R2" s="50" cm="1">
        <f t="array" ref="R2">SUM(V3:V28*AB3:AB28)+H6+P6+R4*500</f>
        <v>65360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29">
      <c r="A3" s="58" t="s">
        <v>31</v>
      </c>
      <c r="B3" s="59" t="s">
        <v>32</v>
      </c>
      <c r="C3" s="20" t="s">
        <v>33</v>
      </c>
      <c r="D3" s="32"/>
      <c r="E3" s="58" t="s">
        <v>31</v>
      </c>
      <c r="F3" s="59" t="s">
        <v>32</v>
      </c>
      <c r="G3" s="20" t="s">
        <v>33</v>
      </c>
      <c r="H3" s="33" t="s">
        <v>36</v>
      </c>
      <c r="I3" s="58" t="s">
        <v>31</v>
      </c>
      <c r="J3" s="59" t="s">
        <v>32</v>
      </c>
      <c r="K3" s="20" t="s">
        <v>33</v>
      </c>
      <c r="L3" s="32"/>
      <c r="M3" s="58" t="s">
        <v>31</v>
      </c>
      <c r="N3" s="59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19</v>
      </c>
      <c r="Z3" s="1">
        <f>COUNTIF($A$4:$C$100,T3)</f>
        <v>13</v>
      </c>
      <c r="AA3" s="1">
        <f>COUNTIF($I$4:$K$100,T3)</f>
        <v>6</v>
      </c>
      <c r="AB3" s="53">
        <f>Y3-Z3-AA3</f>
        <v>0</v>
      </c>
      <c r="AC3">
        <v>18</v>
      </c>
    </row>
    <row r="4" spans="1:29">
      <c r="A4" s="2" t="s">
        <v>4</v>
      </c>
      <c r="B4" s="4" t="s">
        <v>6</v>
      </c>
      <c r="C4" s="2" t="s">
        <v>4</v>
      </c>
      <c r="D4" s="42" t="s">
        <v>34</v>
      </c>
      <c r="E4" s="38">
        <v>1</v>
      </c>
      <c r="F4" s="38">
        <v>2</v>
      </c>
      <c r="G4" s="38">
        <v>0</v>
      </c>
      <c r="H4" s="35">
        <f>SUM(E4:G4)</f>
        <v>3</v>
      </c>
      <c r="I4" s="15" t="s">
        <v>17</v>
      </c>
      <c r="J4" s="2" t="s">
        <v>4</v>
      </c>
      <c r="K4" s="2" t="s">
        <v>4</v>
      </c>
      <c r="L4" s="42" t="s">
        <v>34</v>
      </c>
      <c r="M4" s="38">
        <v>1</v>
      </c>
      <c r="N4" s="38">
        <v>6</v>
      </c>
      <c r="O4" s="38">
        <v>4</v>
      </c>
      <c r="P4" s="35">
        <f>SUM(M4:O4)</f>
        <v>11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40</v>
      </c>
      <c r="Z4" s="1">
        <f t="shared" ref="Z4:Z28" si="1">COUNTIF($A$4:$C$100,T4)</f>
        <v>4</v>
      </c>
      <c r="AA4" s="1">
        <f t="shared" ref="AA4:AA28" si="2">COUNTIF($I$4:$K$100,T4)</f>
        <v>36</v>
      </c>
      <c r="AB4" s="53">
        <f t="shared" ref="AB4:AB28" si="3">Y4-Z4-AA4</f>
        <v>0</v>
      </c>
      <c r="AC4">
        <v>25</v>
      </c>
    </row>
    <row r="5" spans="1:29">
      <c r="A5" s="2" t="s">
        <v>4</v>
      </c>
      <c r="B5" s="4" t="s">
        <v>6</v>
      </c>
      <c r="C5" s="2" t="s">
        <v>4</v>
      </c>
      <c r="D5" s="32" t="s">
        <v>38</v>
      </c>
      <c r="E5" s="34" cm="1">
        <f t="array" ref="E5">(SUM(VLOOKUP(A4:A100,$T$3:$W$41,2,FALSE))+E4*10)-E8*50</f>
        <v>3940</v>
      </c>
      <c r="F5" s="34" cm="1">
        <f t="array" ref="F5">(SUM(VLOOKUP(B4:B100,$T$3:$W$41,2,FALSE))+F4*10)-F8*50</f>
        <v>4820</v>
      </c>
      <c r="G5" s="34" cm="1">
        <f t="array" ref="G5">(SUM(VLOOKUP(C4:C100,$T$3:$W$41,2,FALSE))+G4*10)-G8*50</f>
        <v>5920</v>
      </c>
      <c r="H5" s="57">
        <f t="shared" ref="H5:H8" si="4">SUM(E5:G5)</f>
        <v>14680</v>
      </c>
      <c r="I5" s="3" t="s">
        <v>5</v>
      </c>
      <c r="J5" s="2" t="s">
        <v>4</v>
      </c>
      <c r="K5" s="15" t="s">
        <v>17</v>
      </c>
      <c r="L5" s="32" t="s">
        <v>38</v>
      </c>
      <c r="M5" s="34" cm="1">
        <f t="array" ref="M5">(SUM(VLOOKUP(I4:I100,$T$3:$W$41,2,FALSE))+M4*10)*0.8-M8*40</f>
        <v>272</v>
      </c>
      <c r="N5" s="34" cm="1">
        <f t="array" ref="N5">(SUM(VLOOKUP(J4:J100,$T$3:$W$41,2,FALSE))+N4*10)*0.8-N8*40</f>
        <v>568</v>
      </c>
      <c r="O5" s="34" cm="1">
        <f t="array" ref="O5">(SUM(VLOOKUP(K4:K100,$T$3:$W$41,2,FALSE))+O4*10)*0.8-O8*40</f>
        <v>4976</v>
      </c>
      <c r="P5" s="57">
        <f t="shared" ref="P5:P8" si="5">SUM(M5:O5)</f>
        <v>5816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234</v>
      </c>
      <c r="Z5" s="1">
        <f t="shared" si="1"/>
        <v>58</v>
      </c>
      <c r="AA5" s="1">
        <f t="shared" si="2"/>
        <v>0</v>
      </c>
      <c r="AB5" s="53">
        <f t="shared" si="3"/>
        <v>176</v>
      </c>
      <c r="AC5">
        <v>249</v>
      </c>
    </row>
    <row r="6" spans="1:29">
      <c r="A6" s="2" t="s">
        <v>4</v>
      </c>
      <c r="B6" s="4" t="s">
        <v>6</v>
      </c>
      <c r="C6" s="2" t="s">
        <v>4</v>
      </c>
      <c r="D6" s="32" t="s">
        <v>39</v>
      </c>
      <c r="E6" s="34" cm="1">
        <f t="array" ref="E6">(SUM(VLOOKUP(A4:A100,$T$3:$W$41,3,FALSE)))</f>
        <v>1540</v>
      </c>
      <c r="F6" s="34" cm="1">
        <f t="array" ref="F6">(SUM(VLOOKUP(B4:B100,$T$3:$W$41,3,FALSE)))</f>
        <v>1760</v>
      </c>
      <c r="G6" s="34" cm="1">
        <f t="array" ref="G6">(SUM(VLOOKUP(C4:C100,$T$3:$W$41,3,FALSE)))</f>
        <v>1990</v>
      </c>
      <c r="H6" s="48">
        <f t="shared" si="4"/>
        <v>5290</v>
      </c>
      <c r="I6" s="16" t="s">
        <v>28</v>
      </c>
      <c r="J6" s="2" t="s">
        <v>4</v>
      </c>
      <c r="K6" s="1" t="s">
        <v>27</v>
      </c>
      <c r="L6" s="32" t="s">
        <v>39</v>
      </c>
      <c r="M6" s="34" cm="1">
        <f t="array" ref="M6">(SUM(VLOOKUP(I4:I100,$T$3:$W$41,3,FALSE)))</f>
        <v>150</v>
      </c>
      <c r="N6" s="34" cm="1">
        <f t="array" ref="N6">(SUM(VLOOKUP(J4:J100,$T$3:$W$41,3,FALSE)))</f>
        <v>170</v>
      </c>
      <c r="O6" s="34" cm="1">
        <f t="array" ref="O6">(SUM(VLOOKUP(K4:K100,$T$3:$W$41,3,FALSE)))</f>
        <v>1780</v>
      </c>
      <c r="P6" s="48">
        <f t="shared" si="5"/>
        <v>2100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267</v>
      </c>
      <c r="Y6" s="45">
        <v>268</v>
      </c>
      <c r="Z6" s="1">
        <f t="shared" si="1"/>
        <v>0</v>
      </c>
      <c r="AA6" s="1">
        <f t="shared" si="2"/>
        <v>0</v>
      </c>
      <c r="AB6" s="53">
        <f t="shared" si="3"/>
        <v>268</v>
      </c>
      <c r="AC6">
        <v>268</v>
      </c>
    </row>
    <row r="7" spans="1:29">
      <c r="A7" s="2" t="s">
        <v>4</v>
      </c>
      <c r="B7" s="4" t="s">
        <v>6</v>
      </c>
      <c r="C7" s="2" t="s">
        <v>4</v>
      </c>
      <c r="D7" s="32" t="s">
        <v>40</v>
      </c>
      <c r="E7" s="34">
        <f>COUNTIF(A4:A100,"&lt;&gt;空")</f>
        <v>28</v>
      </c>
      <c r="F7" s="34">
        <f>COUNTIF(B4:B100,"&lt;&gt;空")</f>
        <v>30</v>
      </c>
      <c r="G7" s="34">
        <f>COUNTIF(C4:C100,"&lt;&gt;空")</f>
        <v>36</v>
      </c>
      <c r="H7" s="35">
        <f t="shared" si="4"/>
        <v>94</v>
      </c>
      <c r="I7" s="1" t="s">
        <v>27</v>
      </c>
      <c r="J7" s="15" t="s">
        <v>17</v>
      </c>
      <c r="K7" s="2" t="s">
        <v>4</v>
      </c>
      <c r="L7" s="32" t="s">
        <v>40</v>
      </c>
      <c r="M7" s="34">
        <f>COUNTIF(I4:I100,"&lt;&gt;空")</f>
        <v>5</v>
      </c>
      <c r="N7" s="34">
        <f>COUNTIF(J4:J100,"&lt;&gt;空")</f>
        <v>5</v>
      </c>
      <c r="O7" s="34">
        <f>COUNTIF(K4:K100,"&lt;&gt;空")</f>
        <v>48</v>
      </c>
      <c r="P7" s="35">
        <f t="shared" si="5"/>
        <v>58</v>
      </c>
      <c r="Q7" s="52" t="s">
        <v>54</v>
      </c>
      <c r="R7" s="25">
        <v>0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236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  <c r="AC7">
        <v>235</v>
      </c>
    </row>
    <row r="8" spans="1:29">
      <c r="A8" s="2" t="s">
        <v>4</v>
      </c>
      <c r="B8" s="15" t="s">
        <v>17</v>
      </c>
      <c r="C8" s="15" t="s">
        <v>17</v>
      </c>
      <c r="D8" s="41" t="s">
        <v>68</v>
      </c>
      <c r="E8" s="40">
        <v>1</v>
      </c>
      <c r="F8" s="40">
        <v>0</v>
      </c>
      <c r="G8" s="40">
        <v>0</v>
      </c>
      <c r="H8" s="35">
        <f t="shared" si="4"/>
        <v>1</v>
      </c>
      <c r="I8" s="3" t="s">
        <v>5</v>
      </c>
      <c r="J8" s="2" t="s">
        <v>4</v>
      </c>
      <c r="K8" s="15" t="s">
        <v>17</v>
      </c>
      <c r="L8" s="41" t="s">
        <v>68</v>
      </c>
      <c r="M8" s="40">
        <v>0</v>
      </c>
      <c r="N8" s="40">
        <v>0</v>
      </c>
      <c r="O8" s="40">
        <v>2</v>
      </c>
      <c r="P8" s="35">
        <f t="shared" si="5"/>
        <v>2</v>
      </c>
      <c r="Q8" s="49" t="s">
        <v>53</v>
      </c>
      <c r="R8" s="54" cm="1">
        <f t="array" ref="R8">R6-P5-H5-SUM(U3:U28*AB3:AB28)*0.8-R7*8</f>
        <v>16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193</v>
      </c>
      <c r="Z8" s="1">
        <f t="shared" si="1"/>
        <v>0</v>
      </c>
      <c r="AA8" s="1">
        <f t="shared" si="2"/>
        <v>0</v>
      </c>
      <c r="AB8" s="53">
        <f t="shared" si="3"/>
        <v>193</v>
      </c>
      <c r="AC8">
        <v>193</v>
      </c>
    </row>
    <row r="9" spans="1:29">
      <c r="A9" s="16" t="s">
        <v>18</v>
      </c>
      <c r="B9" s="4" t="s">
        <v>6</v>
      </c>
      <c r="C9" s="2" t="s">
        <v>4</v>
      </c>
      <c r="D9" s="25"/>
      <c r="E9" s="25"/>
      <c r="F9" s="25"/>
      <c r="G9" s="25"/>
      <c r="H9" s="26"/>
      <c r="I9" s="3" t="s">
        <v>5</v>
      </c>
      <c r="J9" s="1" t="s">
        <v>27</v>
      </c>
      <c r="K9" s="16" t="s">
        <v>28</v>
      </c>
      <c r="L9" s="32" t="s">
        <v>42</v>
      </c>
      <c r="M9" s="36">
        <f>M6/M5</f>
        <v>0.55147058823529416</v>
      </c>
      <c r="N9" s="36">
        <f>N6/N5</f>
        <v>0.29929577464788731</v>
      </c>
      <c r="O9" s="36">
        <f>O6/O5</f>
        <v>0.35771704180064307</v>
      </c>
      <c r="P9" s="37">
        <f>P6/P5</f>
        <v>0.36107290233837691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6">U9-V9/0.330882</f>
        <v>44.222109392472248</v>
      </c>
      <c r="X9" s="45">
        <v>3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</row>
    <row r="10" spans="1:29">
      <c r="A10" s="2" t="s">
        <v>4</v>
      </c>
      <c r="B10" s="10" t="s">
        <v>12</v>
      </c>
      <c r="C10" s="2" t="s">
        <v>4</v>
      </c>
      <c r="D10" s="25"/>
      <c r="E10" s="25"/>
      <c r="F10" s="25"/>
      <c r="G10" s="25"/>
      <c r="H10" s="26"/>
      <c r="I10" s="1" t="s">
        <v>27</v>
      </c>
      <c r="J10" s="1" t="s">
        <v>27</v>
      </c>
      <c r="K10" s="3" t="s">
        <v>5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6"/>
        <v>29.110982162825422</v>
      </c>
      <c r="X10" s="45">
        <v>7</v>
      </c>
      <c r="Y10" s="45">
        <v>4</v>
      </c>
      <c r="Z10" s="1">
        <f t="shared" si="1"/>
        <v>1</v>
      </c>
      <c r="AA10" s="1">
        <f t="shared" si="2"/>
        <v>3</v>
      </c>
      <c r="AB10" s="53">
        <f t="shared" si="3"/>
        <v>0</v>
      </c>
      <c r="AC10">
        <v>5</v>
      </c>
    </row>
    <row r="11" spans="1:29">
      <c r="A11" s="4" t="s">
        <v>6</v>
      </c>
      <c r="B11" s="4" t="s">
        <v>6</v>
      </c>
      <c r="C11" s="4" t="s">
        <v>6</v>
      </c>
      <c r="D11" s="25"/>
      <c r="E11" s="25"/>
      <c r="F11" s="25"/>
      <c r="G11" s="25"/>
      <c r="H11" s="26"/>
      <c r="I11" s="1" t="s">
        <v>27</v>
      </c>
      <c r="J11" s="1" t="s">
        <v>27</v>
      </c>
      <c r="K11" s="3" t="s">
        <v>5</v>
      </c>
      <c r="L11" s="25"/>
      <c r="M11" s="25"/>
      <c r="N11" s="25"/>
      <c r="O11" s="25"/>
      <c r="P11" s="26">
        <f>H5+P5</f>
        <v>20496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 t="shared" si="6"/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  <c r="AC11">
        <v>5</v>
      </c>
    </row>
    <row r="12" spans="1:29">
      <c r="A12" s="4" t="s">
        <v>6</v>
      </c>
      <c r="B12" s="4" t="s">
        <v>6</v>
      </c>
      <c r="C12" s="4" t="s">
        <v>6</v>
      </c>
      <c r="D12" s="25"/>
      <c r="E12" s="25"/>
      <c r="F12" s="25"/>
      <c r="G12" s="25"/>
      <c r="H12" s="26"/>
      <c r="I12" s="1" t="s">
        <v>27</v>
      </c>
      <c r="J12" s="1" t="s">
        <v>27</v>
      </c>
      <c r="K12" s="9" t="s">
        <v>11</v>
      </c>
      <c r="L12" s="25"/>
      <c r="M12" s="25"/>
      <c r="N12" s="25"/>
      <c r="O12" s="25"/>
      <c r="P12" s="26">
        <f>H6+P6</f>
        <v>7390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C12">
        <v>3</v>
      </c>
    </row>
    <row r="13" spans="1:29">
      <c r="A13" s="3" t="s">
        <v>5</v>
      </c>
      <c r="B13" s="4" t="s">
        <v>6</v>
      </c>
      <c r="C13" s="4" t="s">
        <v>6</v>
      </c>
      <c r="D13" s="25"/>
      <c r="E13" s="25"/>
      <c r="F13" s="25"/>
      <c r="G13" s="25"/>
      <c r="H13" s="26"/>
      <c r="I13" s="1" t="s">
        <v>27</v>
      </c>
      <c r="J13" s="1" t="s">
        <v>27</v>
      </c>
      <c r="K13" s="3" t="s">
        <v>5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</row>
    <row r="14" spans="1:29">
      <c r="A14" s="15" t="s">
        <v>17</v>
      </c>
      <c r="B14" s="17" t="s">
        <v>20</v>
      </c>
      <c r="C14" s="4" t="s">
        <v>6</v>
      </c>
      <c r="D14" s="25"/>
      <c r="E14" s="25"/>
      <c r="F14" s="25"/>
      <c r="G14" s="25"/>
      <c r="H14" s="26"/>
      <c r="I14" s="1" t="s">
        <v>27</v>
      </c>
      <c r="J14" s="1" t="s">
        <v>27</v>
      </c>
      <c r="K14" s="15" t="s">
        <v>17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</row>
    <row r="15" spans="1:29">
      <c r="A15" s="3" t="s">
        <v>5</v>
      </c>
      <c r="B15" s="4" t="s">
        <v>6</v>
      </c>
      <c r="C15" s="4" t="s">
        <v>6</v>
      </c>
      <c r="D15" s="25"/>
      <c r="E15" s="25"/>
      <c r="F15" s="25"/>
      <c r="G15" s="25"/>
      <c r="H15" s="26"/>
      <c r="I15" s="1" t="s">
        <v>27</v>
      </c>
      <c r="J15" s="1" t="s">
        <v>27</v>
      </c>
      <c r="K15" s="3" t="s">
        <v>5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7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0</v>
      </c>
    </row>
    <row r="16" spans="1:29">
      <c r="A16" s="9" t="s">
        <v>11</v>
      </c>
      <c r="B16" s="4" t="s">
        <v>6</v>
      </c>
      <c r="C16" s="4" t="s">
        <v>6</v>
      </c>
      <c r="D16" s="25"/>
      <c r="E16" s="25"/>
      <c r="F16" s="25"/>
      <c r="G16" s="25"/>
      <c r="H16" s="26"/>
      <c r="I16" s="1" t="s">
        <v>27</v>
      </c>
      <c r="J16" s="1" t="s">
        <v>27</v>
      </c>
      <c r="K16" s="3" t="s">
        <v>5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39</v>
      </c>
      <c r="Z16" s="1">
        <f t="shared" si="1"/>
        <v>7</v>
      </c>
      <c r="AA16" s="1">
        <f t="shared" si="2"/>
        <v>11</v>
      </c>
      <c r="AB16" s="53">
        <f t="shared" si="3"/>
        <v>21</v>
      </c>
      <c r="AC16">
        <v>37</v>
      </c>
    </row>
    <row r="17" spans="1:34">
      <c r="A17" s="3" t="s">
        <v>5</v>
      </c>
      <c r="B17" s="4" t="s">
        <v>6</v>
      </c>
      <c r="C17" s="4" t="s">
        <v>6</v>
      </c>
      <c r="D17" s="25"/>
      <c r="E17" s="25"/>
      <c r="F17" s="25"/>
      <c r="G17" s="25"/>
      <c r="H17" s="26"/>
      <c r="I17" s="1" t="s">
        <v>27</v>
      </c>
      <c r="J17" s="1" t="s">
        <v>27</v>
      </c>
      <c r="K17" s="3" t="s">
        <v>5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2</v>
      </c>
      <c r="Y17" s="45">
        <v>1</v>
      </c>
      <c r="Z17" s="1">
        <f t="shared" si="1"/>
        <v>1</v>
      </c>
      <c r="AA17" s="1">
        <f t="shared" si="2"/>
        <v>0</v>
      </c>
      <c r="AB17" s="53">
        <f t="shared" si="3"/>
        <v>0</v>
      </c>
      <c r="AC17">
        <v>1</v>
      </c>
    </row>
    <row r="18" spans="1:34">
      <c r="A18" s="15" t="s">
        <v>17</v>
      </c>
      <c r="B18" s="4" t="s">
        <v>6</v>
      </c>
      <c r="C18" s="4" t="s">
        <v>6</v>
      </c>
      <c r="D18" s="25"/>
      <c r="E18" s="25"/>
      <c r="F18" s="25"/>
      <c r="G18" s="25"/>
      <c r="H18" s="26"/>
      <c r="I18" s="1" t="s">
        <v>27</v>
      </c>
      <c r="J18" s="1" t="s">
        <v>27</v>
      </c>
      <c r="K18" s="3" t="s">
        <v>5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200</v>
      </c>
      <c r="W18" s="44"/>
      <c r="X18" s="45">
        <v>0</v>
      </c>
      <c r="Y18" s="45">
        <v>0</v>
      </c>
      <c r="Z18" s="1">
        <f t="shared" si="1"/>
        <v>0</v>
      </c>
      <c r="AA18" s="1">
        <f t="shared" si="2"/>
        <v>0</v>
      </c>
      <c r="AB18" s="53">
        <f t="shared" si="3"/>
        <v>0</v>
      </c>
      <c r="AC18">
        <v>0</v>
      </c>
    </row>
    <row r="19" spans="1:34">
      <c r="A19" s="3" t="s">
        <v>5</v>
      </c>
      <c r="B19" s="4" t="s">
        <v>6</v>
      </c>
      <c r="C19" s="17" t="s">
        <v>20</v>
      </c>
      <c r="D19" s="25"/>
      <c r="E19" s="25"/>
      <c r="F19" s="25"/>
      <c r="G19" s="25"/>
      <c r="H19" s="26"/>
      <c r="I19" s="1" t="s">
        <v>27</v>
      </c>
      <c r="J19" s="1" t="s">
        <v>27</v>
      </c>
      <c r="K19" s="15" t="s">
        <v>17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</row>
    <row r="20" spans="1:34">
      <c r="A20" s="4" t="s">
        <v>6</v>
      </c>
      <c r="B20" s="15" t="s">
        <v>17</v>
      </c>
      <c r="C20" s="4" t="s">
        <v>6</v>
      </c>
      <c r="D20" s="25"/>
      <c r="E20" s="25"/>
      <c r="F20" s="25"/>
      <c r="G20" s="25"/>
      <c r="H20" s="26"/>
      <c r="I20" s="1" t="s">
        <v>27</v>
      </c>
      <c r="J20" s="1" t="s">
        <v>27</v>
      </c>
      <c r="K20" s="3" t="s">
        <v>5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2</v>
      </c>
      <c r="Y20" s="45">
        <v>2</v>
      </c>
      <c r="Z20" s="1">
        <f t="shared" si="1"/>
        <v>0</v>
      </c>
      <c r="AA20" s="1">
        <f t="shared" si="2"/>
        <v>0</v>
      </c>
      <c r="AB20" s="53">
        <f t="shared" si="3"/>
        <v>2</v>
      </c>
      <c r="AC20">
        <v>2</v>
      </c>
    </row>
    <row r="21" spans="1:34">
      <c r="A21" s="4" t="s">
        <v>6</v>
      </c>
      <c r="B21" s="4" t="s">
        <v>6</v>
      </c>
      <c r="C21" s="4" t="s">
        <v>6</v>
      </c>
      <c r="D21" s="25"/>
      <c r="E21" s="25"/>
      <c r="F21" s="25"/>
      <c r="G21" s="25"/>
      <c r="H21" s="26"/>
      <c r="I21" s="1" t="s">
        <v>27</v>
      </c>
      <c r="J21" s="1" t="s">
        <v>27</v>
      </c>
      <c r="K21" s="3" t="s">
        <v>5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</row>
    <row r="22" spans="1:34">
      <c r="A22" s="4" t="s">
        <v>6</v>
      </c>
      <c r="B22" s="4" t="s">
        <v>6</v>
      </c>
      <c r="C22" s="4" t="s">
        <v>6</v>
      </c>
      <c r="D22" s="25"/>
      <c r="E22" s="25"/>
      <c r="F22" s="25"/>
      <c r="G22" s="25"/>
      <c r="H22" s="26"/>
      <c r="I22" s="1" t="s">
        <v>27</v>
      </c>
      <c r="J22" s="1" t="s">
        <v>27</v>
      </c>
      <c r="K22" s="3" t="s">
        <v>5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3</v>
      </c>
      <c r="Y22" s="45">
        <v>3</v>
      </c>
      <c r="Z22" s="1">
        <f t="shared" si="1"/>
        <v>3</v>
      </c>
      <c r="AA22" s="1">
        <f t="shared" si="2"/>
        <v>0</v>
      </c>
      <c r="AB22" s="53">
        <f t="shared" si="3"/>
        <v>0</v>
      </c>
      <c r="AC22">
        <v>3</v>
      </c>
    </row>
    <row r="23" spans="1:34">
      <c r="A23" s="4" t="s">
        <v>6</v>
      </c>
      <c r="B23" s="4" t="s">
        <v>6</v>
      </c>
      <c r="C23" s="10" t="s">
        <v>12</v>
      </c>
      <c r="D23" s="25"/>
      <c r="E23" s="25"/>
      <c r="F23" s="25"/>
      <c r="G23" s="25"/>
      <c r="H23" s="26"/>
      <c r="I23" s="1" t="s">
        <v>27</v>
      </c>
      <c r="J23" s="1" t="s">
        <v>27</v>
      </c>
      <c r="K23" s="3" t="s">
        <v>5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8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</row>
    <row r="24" spans="1:34">
      <c r="A24" s="4" t="s">
        <v>6</v>
      </c>
      <c r="B24" s="4" t="s">
        <v>6</v>
      </c>
      <c r="C24" s="4" t="s">
        <v>6</v>
      </c>
      <c r="D24" s="25"/>
      <c r="E24" s="25"/>
      <c r="F24" s="25"/>
      <c r="G24" s="25"/>
      <c r="H24" s="26"/>
      <c r="I24" s="1" t="s">
        <v>27</v>
      </c>
      <c r="J24" s="1" t="s">
        <v>27</v>
      </c>
      <c r="K24" s="3" t="s">
        <v>5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8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</row>
    <row r="25" spans="1:34">
      <c r="A25" s="17" t="s">
        <v>20</v>
      </c>
      <c r="B25" s="4" t="s">
        <v>6</v>
      </c>
      <c r="C25" s="4" t="s">
        <v>6</v>
      </c>
      <c r="D25" s="25"/>
      <c r="E25" s="25"/>
      <c r="F25" s="25"/>
      <c r="G25" s="25"/>
      <c r="H25" s="26"/>
      <c r="I25" s="1" t="s">
        <v>27</v>
      </c>
      <c r="J25" s="1" t="s">
        <v>27</v>
      </c>
      <c r="K25" s="15" t="s">
        <v>17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8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</row>
    <row r="26" spans="1:34">
      <c r="A26" s="1" t="s">
        <v>27</v>
      </c>
      <c r="B26" s="17" t="s">
        <v>20</v>
      </c>
      <c r="C26" s="4" t="s">
        <v>6</v>
      </c>
      <c r="D26" s="25"/>
      <c r="E26" s="25"/>
      <c r="F26" s="25"/>
      <c r="G26" s="25"/>
      <c r="H26" s="26"/>
      <c r="I26" s="1" t="s">
        <v>27</v>
      </c>
      <c r="J26" s="1" t="s">
        <v>27</v>
      </c>
      <c r="K26" s="3" t="s">
        <v>5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8"/>
        <v>0</v>
      </c>
      <c r="X26" s="45">
        <v>0</v>
      </c>
      <c r="Y26" s="45">
        <v>0</v>
      </c>
      <c r="Z26" s="1"/>
      <c r="AA26" s="1"/>
      <c r="AB26" s="53"/>
    </row>
    <row r="27" spans="1:34">
      <c r="A27" s="1" t="s">
        <v>27</v>
      </c>
      <c r="B27" s="4" t="s">
        <v>6</v>
      </c>
      <c r="C27" s="4" t="s">
        <v>6</v>
      </c>
      <c r="D27" s="25"/>
      <c r="E27" s="25"/>
      <c r="F27" s="25"/>
      <c r="G27" s="25"/>
      <c r="H27" s="26"/>
      <c r="I27" s="1" t="s">
        <v>27</v>
      </c>
      <c r="J27" s="1" t="s">
        <v>27</v>
      </c>
      <c r="K27" s="3" t="s">
        <v>5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14</v>
      </c>
      <c r="Y27" s="45">
        <v>14</v>
      </c>
      <c r="Z27" s="1">
        <f t="shared" si="1"/>
        <v>0</v>
      </c>
      <c r="AA27" s="1">
        <f t="shared" si="2"/>
        <v>2</v>
      </c>
      <c r="AB27" s="53">
        <f t="shared" si="3"/>
        <v>12</v>
      </c>
      <c r="AC27">
        <v>14</v>
      </c>
      <c r="AE27">
        <v>3</v>
      </c>
      <c r="AF27">
        <v>4</v>
      </c>
      <c r="AG27">
        <v>5</v>
      </c>
      <c r="AH27">
        <v>6</v>
      </c>
    </row>
    <row r="28" spans="1:34">
      <c r="A28" s="1" t="s">
        <v>27</v>
      </c>
      <c r="B28" s="15" t="s">
        <v>17</v>
      </c>
      <c r="C28" s="2" t="s">
        <v>4</v>
      </c>
      <c r="D28" s="25"/>
      <c r="E28" s="25"/>
      <c r="F28" s="25"/>
      <c r="G28" s="25"/>
      <c r="H28" s="26"/>
      <c r="I28" s="1" t="s">
        <v>27</v>
      </c>
      <c r="J28" s="1" t="s">
        <v>27</v>
      </c>
      <c r="K28" s="3" t="s">
        <v>5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/>
      <c r="X28" s="45">
        <v>3</v>
      </c>
      <c r="Y28" s="45">
        <v>3</v>
      </c>
      <c r="Z28" s="1">
        <f t="shared" si="1"/>
        <v>0</v>
      </c>
      <c r="AA28" s="1">
        <f t="shared" si="2"/>
        <v>0</v>
      </c>
      <c r="AB28" s="53">
        <f t="shared" si="3"/>
        <v>3</v>
      </c>
      <c r="AC28">
        <v>3</v>
      </c>
      <c r="AE28">
        <v>4</v>
      </c>
      <c r="AF28">
        <v>3</v>
      </c>
      <c r="AG28">
        <v>3</v>
      </c>
      <c r="AH28">
        <v>1</v>
      </c>
    </row>
    <row r="29" spans="1:34" ht="15" thickBot="1">
      <c r="A29" s="4" t="s">
        <v>6</v>
      </c>
      <c r="B29" s="4" t="s">
        <v>6</v>
      </c>
      <c r="C29" s="4" t="s">
        <v>6</v>
      </c>
      <c r="D29" s="25"/>
      <c r="E29" s="25"/>
      <c r="F29" s="25"/>
      <c r="G29" s="25"/>
      <c r="H29" s="26"/>
      <c r="I29" s="1" t="s">
        <v>27</v>
      </c>
      <c r="J29" s="1" t="s">
        <v>27</v>
      </c>
      <c r="K29" s="9" t="s">
        <v>11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  <c r="AE29">
        <v>2</v>
      </c>
    </row>
    <row r="30" spans="1:34">
      <c r="A30" s="15" t="s">
        <v>17</v>
      </c>
      <c r="B30" s="4" t="s">
        <v>6</v>
      </c>
      <c r="C30" s="4" t="s">
        <v>6</v>
      </c>
      <c r="D30" s="25"/>
      <c r="E30" s="25"/>
      <c r="F30" s="25"/>
      <c r="G30" s="25"/>
      <c r="H30" s="26"/>
      <c r="I30" s="1" t="s">
        <v>27</v>
      </c>
      <c r="J30" s="1" t="s">
        <v>27</v>
      </c>
      <c r="K30" s="3" t="s">
        <v>5</v>
      </c>
      <c r="L30" s="25"/>
      <c r="M30" s="25"/>
      <c r="N30" s="25"/>
      <c r="O30" s="25"/>
      <c r="P30" s="26"/>
    </row>
    <row r="31" spans="1:34">
      <c r="A31" s="4" t="s">
        <v>6</v>
      </c>
      <c r="B31" s="4" t="s">
        <v>6</v>
      </c>
      <c r="C31" s="17" t="s">
        <v>20</v>
      </c>
      <c r="D31" s="25"/>
      <c r="E31" s="25"/>
      <c r="F31" s="25"/>
      <c r="G31" s="25"/>
      <c r="H31" s="26"/>
      <c r="I31" s="1" t="s">
        <v>27</v>
      </c>
      <c r="J31" s="1" t="s">
        <v>27</v>
      </c>
      <c r="K31" s="3" t="s">
        <v>5</v>
      </c>
      <c r="L31" s="25"/>
      <c r="M31" s="25"/>
      <c r="N31" s="25"/>
      <c r="O31" s="25"/>
      <c r="P31" s="26"/>
      <c r="Y31">
        <f>SUM(Y3:Y28)</f>
        <v>1075</v>
      </c>
      <c r="AC31">
        <f>SUM(AC3:AC28)</f>
        <v>1072</v>
      </c>
    </row>
    <row r="32" spans="1:34">
      <c r="A32" s="4" t="s">
        <v>6</v>
      </c>
      <c r="B32" s="4" t="s">
        <v>6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1" t="s">
        <v>27</v>
      </c>
      <c r="K32" s="15" t="s">
        <v>17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>
      <c r="A33" s="4" t="s">
        <v>6</v>
      </c>
      <c r="B33" s="20" t="s">
        <v>23</v>
      </c>
      <c r="C33" s="4" t="s">
        <v>6</v>
      </c>
      <c r="D33" s="25"/>
      <c r="E33" s="25"/>
      <c r="F33" s="25"/>
      <c r="G33" s="25"/>
      <c r="H33" s="26"/>
      <c r="I33" s="1" t="s">
        <v>27</v>
      </c>
      <c r="J33" s="1" t="s">
        <v>27</v>
      </c>
      <c r="K33" s="3" t="s">
        <v>5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>
      <c r="A34" s="20" t="s">
        <v>23</v>
      </c>
      <c r="B34" s="1" t="s">
        <v>27</v>
      </c>
      <c r="C34" s="4" t="s">
        <v>6</v>
      </c>
      <c r="D34" s="25"/>
      <c r="E34" s="25"/>
      <c r="F34" s="25"/>
      <c r="G34" s="25"/>
      <c r="H34" s="26"/>
      <c r="I34" s="1" t="s">
        <v>27</v>
      </c>
      <c r="J34" s="1" t="s">
        <v>27</v>
      </c>
      <c r="K34" s="3" t="s">
        <v>5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>
      <c r="A35" s="1" t="s">
        <v>27</v>
      </c>
      <c r="B35" s="1" t="s">
        <v>27</v>
      </c>
      <c r="C35" s="4" t="s">
        <v>6</v>
      </c>
      <c r="D35" s="25"/>
      <c r="E35" s="25"/>
      <c r="F35" s="25"/>
      <c r="G35" s="25"/>
      <c r="H35" s="26"/>
      <c r="I35" s="1" t="s">
        <v>27</v>
      </c>
      <c r="J35" s="1" t="s">
        <v>27</v>
      </c>
      <c r="K35" s="3" t="s">
        <v>5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1" t="s">
        <v>27</v>
      </c>
      <c r="J36" s="1" t="s">
        <v>27</v>
      </c>
      <c r="K36" s="15" t="s">
        <v>17</v>
      </c>
      <c r="L36" s="25"/>
      <c r="M36" s="25"/>
      <c r="N36" s="25"/>
      <c r="O36" s="25"/>
      <c r="P36" s="26"/>
      <c r="S36" t="s">
        <v>61</v>
      </c>
    </row>
    <row r="37" spans="1:19">
      <c r="A37" s="1" t="s">
        <v>27</v>
      </c>
      <c r="B37" s="1" t="s">
        <v>27</v>
      </c>
      <c r="C37" s="4" t="s">
        <v>6</v>
      </c>
      <c r="D37" s="25"/>
      <c r="E37" s="25"/>
      <c r="F37" s="25"/>
      <c r="G37" s="25"/>
      <c r="H37" s="26"/>
      <c r="I37" s="1" t="s">
        <v>27</v>
      </c>
      <c r="J37" s="1" t="s">
        <v>27</v>
      </c>
      <c r="K37" s="1" t="s">
        <v>27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1" t="s">
        <v>27</v>
      </c>
      <c r="J38" s="1" t="s">
        <v>27</v>
      </c>
      <c r="K38" s="3" t="s">
        <v>5</v>
      </c>
      <c r="L38" s="25"/>
      <c r="M38" s="25"/>
      <c r="N38" s="25"/>
      <c r="O38" s="25"/>
      <c r="P38" s="26"/>
      <c r="R38">
        <v>6</v>
      </c>
      <c r="S38" t="s">
        <v>69</v>
      </c>
    </row>
    <row r="39" spans="1:19">
      <c r="A39" s="1" t="s">
        <v>27</v>
      </c>
      <c r="B39" s="1" t="s">
        <v>27</v>
      </c>
      <c r="C39" s="20" t="s">
        <v>23</v>
      </c>
      <c r="D39" s="25"/>
      <c r="E39" s="25"/>
      <c r="F39" s="25"/>
      <c r="G39" s="25"/>
      <c r="H39" s="26"/>
      <c r="I39" s="1" t="s">
        <v>27</v>
      </c>
      <c r="J39" s="1" t="s">
        <v>27</v>
      </c>
      <c r="K39" s="3" t="s">
        <v>5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>
      <c r="A40" s="1" t="s">
        <v>27</v>
      </c>
      <c r="B40" s="1" t="s">
        <v>27</v>
      </c>
      <c r="C40" s="1" t="s">
        <v>27</v>
      </c>
      <c r="D40" s="25"/>
      <c r="E40" s="25"/>
      <c r="F40" s="25"/>
      <c r="G40" s="25"/>
      <c r="H40" s="26"/>
      <c r="I40" s="1" t="s">
        <v>27</v>
      </c>
      <c r="J40" s="1" t="s">
        <v>27</v>
      </c>
      <c r="K40" s="3" t="s">
        <v>5</v>
      </c>
      <c r="L40" s="25"/>
      <c r="M40" s="25"/>
      <c r="N40" s="25"/>
      <c r="O40" s="25"/>
      <c r="P40" s="26"/>
    </row>
    <row r="41" spans="1:19">
      <c r="A41" s="1" t="s">
        <v>27</v>
      </c>
      <c r="B41" s="1" t="s">
        <v>27</v>
      </c>
      <c r="C41" s="1" t="s">
        <v>27</v>
      </c>
      <c r="D41" s="25"/>
      <c r="E41" s="25"/>
      <c r="F41" s="25"/>
      <c r="G41" s="25"/>
      <c r="H41" s="26"/>
      <c r="I41" s="1" t="s">
        <v>27</v>
      </c>
      <c r="J41" s="1" t="s">
        <v>27</v>
      </c>
      <c r="K41" s="3" t="s">
        <v>5</v>
      </c>
      <c r="L41" s="25"/>
      <c r="M41" s="25"/>
      <c r="N41" s="25"/>
      <c r="O41" s="25"/>
      <c r="P41" s="26"/>
    </row>
    <row r="42" spans="1:19">
      <c r="A42" s="1" t="s">
        <v>27</v>
      </c>
      <c r="B42" s="1" t="s">
        <v>27</v>
      </c>
      <c r="C42" s="1" t="s">
        <v>27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9" t="s">
        <v>11</v>
      </c>
      <c r="L42" s="25"/>
      <c r="M42" s="25"/>
      <c r="N42" s="25"/>
      <c r="O42" s="25"/>
      <c r="P42" s="26"/>
    </row>
    <row r="43" spans="1:19">
      <c r="A43" s="1" t="s">
        <v>27</v>
      </c>
      <c r="B43" s="1" t="s">
        <v>27</v>
      </c>
      <c r="C43" s="1" t="s">
        <v>27</v>
      </c>
      <c r="D43" s="25"/>
      <c r="E43" s="25"/>
      <c r="F43" s="25"/>
      <c r="G43" s="25"/>
      <c r="H43" s="26"/>
      <c r="I43" s="1" t="s">
        <v>27</v>
      </c>
      <c r="J43" s="1" t="s">
        <v>27</v>
      </c>
      <c r="K43" s="3" t="s">
        <v>5</v>
      </c>
      <c r="L43" s="25"/>
      <c r="M43" s="25"/>
      <c r="N43" s="25"/>
      <c r="O43" s="25"/>
      <c r="P43" s="26"/>
    </row>
    <row r="44" spans="1:19">
      <c r="A44" s="1" t="s">
        <v>27</v>
      </c>
      <c r="B44" s="1" t="s">
        <v>27</v>
      </c>
      <c r="C44" s="1" t="s">
        <v>27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3" t="s">
        <v>5</v>
      </c>
      <c r="L44" s="25"/>
      <c r="M44" s="25"/>
      <c r="N44" s="25"/>
      <c r="O44" s="25"/>
      <c r="P44" s="26"/>
    </row>
    <row r="45" spans="1:19">
      <c r="A45" s="1" t="s">
        <v>27</v>
      </c>
      <c r="B45" s="1" t="s">
        <v>27</v>
      </c>
      <c r="C45" s="1" t="s">
        <v>27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3" t="s">
        <v>5</v>
      </c>
      <c r="L45" s="25"/>
      <c r="M45" s="25"/>
      <c r="N45" s="25"/>
      <c r="O45" s="25"/>
      <c r="P45" s="26"/>
    </row>
    <row r="46" spans="1:19">
      <c r="A46" s="1" t="s">
        <v>27</v>
      </c>
      <c r="B46" s="1" t="s">
        <v>27</v>
      </c>
      <c r="C46" s="1" t="s">
        <v>27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5" t="s">
        <v>17</v>
      </c>
      <c r="L46" s="25"/>
      <c r="M46" s="25"/>
      <c r="N46" s="25"/>
      <c r="O46" s="25"/>
      <c r="P46" s="26"/>
    </row>
    <row r="47" spans="1:19">
      <c r="A47" s="1" t="s">
        <v>27</v>
      </c>
      <c r="B47" s="1" t="s">
        <v>27</v>
      </c>
      <c r="C47" s="1" t="s">
        <v>27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3" t="s">
        <v>5</v>
      </c>
      <c r="L47" s="25"/>
      <c r="M47" s="25"/>
      <c r="N47" s="25"/>
      <c r="O47" s="25"/>
      <c r="P47" s="26"/>
    </row>
    <row r="48" spans="1:19">
      <c r="A48" s="1" t="s">
        <v>27</v>
      </c>
      <c r="B48" s="1" t="s">
        <v>27</v>
      </c>
      <c r="C48" s="1" t="s">
        <v>27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3" t="s">
        <v>5</v>
      </c>
      <c r="L48" s="25"/>
      <c r="M48" s="25"/>
      <c r="N48" s="25"/>
      <c r="O48" s="25"/>
      <c r="P48" s="26"/>
    </row>
    <row r="49" spans="1:16">
      <c r="A49" s="1" t="s">
        <v>27</v>
      </c>
      <c r="B49" s="1" t="s">
        <v>27</v>
      </c>
      <c r="C49" s="1" t="s">
        <v>27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3" t="s">
        <v>5</v>
      </c>
      <c r="L49" s="25"/>
      <c r="M49" s="25"/>
      <c r="N49" s="25"/>
      <c r="O49" s="25"/>
      <c r="P49" s="26"/>
    </row>
    <row r="50" spans="1:16">
      <c r="A50" s="1" t="s">
        <v>27</v>
      </c>
      <c r="B50" s="1" t="s">
        <v>27</v>
      </c>
      <c r="C50" s="1" t="s">
        <v>27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3" t="s">
        <v>5</v>
      </c>
      <c r="L50" s="25"/>
      <c r="M50" s="25"/>
      <c r="N50" s="25"/>
      <c r="O50" s="25"/>
      <c r="P50" s="26"/>
    </row>
    <row r="51" spans="1:16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3" t="s">
        <v>5</v>
      </c>
      <c r="L51" s="25"/>
      <c r="M51" s="25"/>
      <c r="N51" s="25"/>
      <c r="O51" s="25"/>
      <c r="P51" s="26"/>
    </row>
    <row r="52" spans="1:16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3" t="s">
        <v>5</v>
      </c>
      <c r="L52" s="25"/>
      <c r="M52" s="25"/>
      <c r="N52" s="25"/>
      <c r="O52" s="25"/>
      <c r="P52" s="26"/>
    </row>
    <row r="53" spans="1:16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5" t="s">
        <v>17</v>
      </c>
      <c r="L53" s="25"/>
      <c r="M53" s="25"/>
      <c r="N53" s="25"/>
      <c r="O53" s="25"/>
      <c r="P53" s="26"/>
    </row>
    <row r="54" spans="1:16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27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27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27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96FE4-DCF5-40F9-8E9F-7C4E55638BC7}">
  <dimension ref="A1:AH100"/>
  <sheetViews>
    <sheetView topLeftCell="K1" zoomScale="95" zoomScaleNormal="85" workbookViewId="0">
      <selection activeCell="Y10" sqref="Y10"/>
    </sheetView>
  </sheetViews>
  <sheetFormatPr defaultRowHeight="14.4"/>
  <sheetData>
    <row r="1" spans="1:29" ht="15.6">
      <c r="A1" s="61" t="s">
        <v>30</v>
      </c>
      <c r="B1" s="62"/>
      <c r="C1" s="62"/>
      <c r="D1" s="62"/>
      <c r="E1" s="62"/>
      <c r="F1" s="63" t="s">
        <v>3</v>
      </c>
      <c r="G1" s="63"/>
      <c r="H1" s="24" cm="1">
        <f t="array" ref="H1">SUM(VLOOKUP(A4:C100,$T$3:$W$36,4,FALSE))+H4*10-H8*50</f>
        <v>2900.442042782623</v>
      </c>
      <c r="I1" s="64" t="s">
        <v>41</v>
      </c>
      <c r="J1" s="65"/>
      <c r="K1" s="65"/>
      <c r="L1" s="65"/>
      <c r="M1" s="65"/>
      <c r="N1" s="65"/>
      <c r="O1" s="65"/>
      <c r="P1" s="66"/>
      <c r="Q1" s="64" t="s">
        <v>48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6"/>
    </row>
    <row r="2" spans="1:29" ht="28.8">
      <c r="A2" s="67" t="s">
        <v>35</v>
      </c>
      <c r="B2" s="68"/>
      <c r="C2" s="68"/>
      <c r="D2" s="69" t="s">
        <v>37</v>
      </c>
      <c r="E2" s="70"/>
      <c r="F2" s="70"/>
      <c r="G2" s="70"/>
      <c r="H2" s="71"/>
      <c r="I2" s="72" t="s">
        <v>35</v>
      </c>
      <c r="J2" s="73"/>
      <c r="K2" s="73"/>
      <c r="L2" s="74" t="s">
        <v>37</v>
      </c>
      <c r="M2" s="74"/>
      <c r="N2" s="74"/>
      <c r="O2" s="74"/>
      <c r="P2" s="75"/>
      <c r="Q2" s="49" t="s">
        <v>43</v>
      </c>
      <c r="R2" s="50" cm="1">
        <f t="array" ref="R2">SUM(V3:V28*AB3:AB28)+H6+P6+R4*500</f>
        <v>65330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29">
      <c r="A3" s="58" t="s">
        <v>31</v>
      </c>
      <c r="B3" s="59" t="s">
        <v>32</v>
      </c>
      <c r="C3" s="20" t="s">
        <v>33</v>
      </c>
      <c r="D3" s="32"/>
      <c r="E3" s="58" t="s">
        <v>31</v>
      </c>
      <c r="F3" s="59" t="s">
        <v>32</v>
      </c>
      <c r="G3" s="20" t="s">
        <v>33</v>
      </c>
      <c r="H3" s="33" t="s">
        <v>36</v>
      </c>
      <c r="I3" s="58" t="s">
        <v>31</v>
      </c>
      <c r="J3" s="59" t="s">
        <v>32</v>
      </c>
      <c r="K3" s="20" t="s">
        <v>33</v>
      </c>
      <c r="L3" s="32"/>
      <c r="M3" s="58" t="s">
        <v>31</v>
      </c>
      <c r="N3" s="59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22</v>
      </c>
      <c r="Z3" s="1">
        <f>COUNTIF($A$4:$C$100,T3)</f>
        <v>13</v>
      </c>
      <c r="AA3" s="1">
        <f>COUNTIF($I$4:$K$100,T3)</f>
        <v>9</v>
      </c>
      <c r="AB3" s="53">
        <f>Y3-Z3-AA3</f>
        <v>0</v>
      </c>
      <c r="AC3">
        <v>18</v>
      </c>
    </row>
    <row r="4" spans="1:29">
      <c r="A4" s="2" t="s">
        <v>4</v>
      </c>
      <c r="B4" s="4" t="s">
        <v>6</v>
      </c>
      <c r="C4" s="2" t="s">
        <v>4</v>
      </c>
      <c r="D4" s="42" t="s">
        <v>34</v>
      </c>
      <c r="E4" s="38">
        <v>4</v>
      </c>
      <c r="F4" s="38">
        <v>2</v>
      </c>
      <c r="G4" s="38">
        <v>0</v>
      </c>
      <c r="H4" s="35">
        <f>SUM(E4:G4)</f>
        <v>6</v>
      </c>
      <c r="I4" s="15" t="s">
        <v>17</v>
      </c>
      <c r="J4" s="2" t="s">
        <v>4</v>
      </c>
      <c r="K4" s="2" t="s">
        <v>4</v>
      </c>
      <c r="L4" s="42" t="s">
        <v>34</v>
      </c>
      <c r="M4" s="38">
        <v>1</v>
      </c>
      <c r="N4" s="38">
        <v>8</v>
      </c>
      <c r="O4" s="38">
        <v>4</v>
      </c>
      <c r="P4" s="35">
        <f>SUM(M4:O4)</f>
        <v>13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38</v>
      </c>
      <c r="Z4" s="1">
        <f t="shared" ref="Z4:Z28" si="1">COUNTIF($A$4:$C$100,T4)</f>
        <v>4</v>
      </c>
      <c r="AA4" s="1">
        <f t="shared" ref="AA4:AA28" si="2">COUNTIF($I$4:$K$100,T4)</f>
        <v>34</v>
      </c>
      <c r="AB4" s="53">
        <f t="shared" ref="AB4:AB28" si="3">Y4-Z4-AA4</f>
        <v>0</v>
      </c>
      <c r="AC4">
        <v>25</v>
      </c>
    </row>
    <row r="5" spans="1:29">
      <c r="A5" s="2" t="s">
        <v>4</v>
      </c>
      <c r="B5" s="4" t="s">
        <v>6</v>
      </c>
      <c r="C5" s="2" t="s">
        <v>4</v>
      </c>
      <c r="D5" s="32" t="s">
        <v>38</v>
      </c>
      <c r="E5" s="34" cm="1">
        <f t="array" ref="E5">(SUM(VLOOKUP(A4:A100,$T$3:$W$41,2,FALSE))+E4*10)-E8*50</f>
        <v>4020</v>
      </c>
      <c r="F5" s="34" cm="1">
        <f t="array" ref="F5">(SUM(VLOOKUP(B4:B100,$T$3:$W$41,2,FALSE))+F4*10)-F8*50</f>
        <v>4820</v>
      </c>
      <c r="G5" s="34" cm="1">
        <f t="array" ref="G5">(SUM(VLOOKUP(C4:C100,$T$3:$W$41,2,FALSE))+G4*10)-G8*50</f>
        <v>5920</v>
      </c>
      <c r="H5" s="57">
        <f t="shared" ref="H5:H8" si="4">SUM(E5:G5)</f>
        <v>14760</v>
      </c>
      <c r="I5" s="3" t="s">
        <v>5</v>
      </c>
      <c r="J5" s="2" t="s">
        <v>4</v>
      </c>
      <c r="K5" s="2" t="s">
        <v>4</v>
      </c>
      <c r="L5" s="32" t="s">
        <v>38</v>
      </c>
      <c r="M5" s="34" cm="1">
        <f t="array" ref="M5">(SUM(VLOOKUP(I4:I100,$T$3:$W$41,2,FALSE))+M4*10)*0.8-M8*40</f>
        <v>2976</v>
      </c>
      <c r="N5" s="34" cm="1">
        <f t="array" ref="N5">(SUM(VLOOKUP(J4:J100,$T$3:$W$41,2,FALSE))+N4*10)*0.8-N8*40</f>
        <v>2408</v>
      </c>
      <c r="O5" s="34" cm="1">
        <f t="array" ref="O5">(SUM(VLOOKUP(K4:K100,$T$3:$W$41,2,FALSE))+O4*10)*0.8-O8*40</f>
        <v>432</v>
      </c>
      <c r="P5" s="57">
        <f t="shared" ref="P5:P8" si="5">SUM(M5:O5)</f>
        <v>5816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233</v>
      </c>
      <c r="Z5" s="1">
        <f t="shared" si="1"/>
        <v>58</v>
      </c>
      <c r="AA5" s="1">
        <f t="shared" si="2"/>
        <v>0</v>
      </c>
      <c r="AB5" s="53">
        <f t="shared" si="3"/>
        <v>175</v>
      </c>
      <c r="AC5">
        <v>249</v>
      </c>
    </row>
    <row r="6" spans="1:29">
      <c r="A6" s="2" t="s">
        <v>4</v>
      </c>
      <c r="B6" s="4" t="s">
        <v>6</v>
      </c>
      <c r="C6" s="2" t="s">
        <v>4</v>
      </c>
      <c r="D6" s="32" t="s">
        <v>39</v>
      </c>
      <c r="E6" s="34" cm="1">
        <f t="array" ref="E6">(SUM(VLOOKUP(A4:A100,$T$3:$W$41,3,FALSE)))</f>
        <v>1540</v>
      </c>
      <c r="F6" s="34" cm="1">
        <f t="array" ref="F6">(SUM(VLOOKUP(B4:B100,$T$3:$W$41,3,FALSE)))</f>
        <v>1760</v>
      </c>
      <c r="G6" s="34" cm="1">
        <f t="array" ref="G6">(SUM(VLOOKUP(C4:C100,$T$3:$W$41,3,FALSE)))</f>
        <v>1990</v>
      </c>
      <c r="H6" s="48">
        <f t="shared" si="4"/>
        <v>5290</v>
      </c>
      <c r="I6" s="16" t="s">
        <v>28</v>
      </c>
      <c r="J6" s="2" t="s">
        <v>4</v>
      </c>
      <c r="K6" s="2" t="s">
        <v>4</v>
      </c>
      <c r="L6" s="32" t="s">
        <v>39</v>
      </c>
      <c r="M6" s="34" cm="1">
        <f t="array" ref="M6">(SUM(VLOOKUP(I4:I100,$T$3:$W$41,3,FALSE)))</f>
        <v>1190</v>
      </c>
      <c r="N6" s="34" cm="1">
        <f t="array" ref="N6">(SUM(VLOOKUP(J4:J100,$T$3:$W$41,3,FALSE)))</f>
        <v>790</v>
      </c>
      <c r="O6" s="34" cm="1">
        <f t="array" ref="O6">(SUM(VLOOKUP(K4:K100,$T$3:$W$41,3,FALSE)))</f>
        <v>135</v>
      </c>
      <c r="P6" s="48">
        <f t="shared" si="5"/>
        <v>2115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267</v>
      </c>
      <c r="Y6" s="45">
        <v>268</v>
      </c>
      <c r="Z6" s="1">
        <f t="shared" si="1"/>
        <v>0</v>
      </c>
      <c r="AA6" s="1">
        <f t="shared" si="2"/>
        <v>0</v>
      </c>
      <c r="AB6" s="53">
        <f t="shared" si="3"/>
        <v>268</v>
      </c>
      <c r="AC6">
        <v>268</v>
      </c>
    </row>
    <row r="7" spans="1:29">
      <c r="A7" s="2" t="s">
        <v>4</v>
      </c>
      <c r="B7" s="4" t="s">
        <v>6</v>
      </c>
      <c r="C7" s="2" t="s">
        <v>4</v>
      </c>
      <c r="D7" s="32" t="s">
        <v>40</v>
      </c>
      <c r="E7" s="34">
        <f>COUNTIF(A4:A100,"&lt;&gt;空")</f>
        <v>28</v>
      </c>
      <c r="F7" s="34">
        <f>COUNTIF(B4:B100,"&lt;&gt;空")</f>
        <v>30</v>
      </c>
      <c r="G7" s="34">
        <f>COUNTIF(C4:C100,"&lt;&gt;空")</f>
        <v>36</v>
      </c>
      <c r="H7" s="35">
        <f t="shared" si="4"/>
        <v>94</v>
      </c>
      <c r="I7" s="1" t="s">
        <v>27</v>
      </c>
      <c r="J7" s="1" t="s">
        <v>27</v>
      </c>
      <c r="K7" s="15" t="s">
        <v>17</v>
      </c>
      <c r="L7" s="32" t="s">
        <v>40</v>
      </c>
      <c r="M7" s="34">
        <f>COUNTIF(I4:I100,"&lt;&gt;空")</f>
        <v>34</v>
      </c>
      <c r="N7" s="34">
        <f>COUNTIF(J4:J100,"&lt;&gt;空")</f>
        <v>21</v>
      </c>
      <c r="O7" s="34">
        <f>COUNTIF(K4:K100,"&lt;&gt;空")</f>
        <v>4</v>
      </c>
      <c r="P7" s="35">
        <f t="shared" si="5"/>
        <v>59</v>
      </c>
      <c r="Q7" s="52" t="s">
        <v>54</v>
      </c>
      <c r="R7" s="25">
        <v>0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236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  <c r="AC7">
        <v>235</v>
      </c>
    </row>
    <row r="8" spans="1:29">
      <c r="A8" s="2" t="s">
        <v>4</v>
      </c>
      <c r="B8" s="15" t="s">
        <v>17</v>
      </c>
      <c r="C8" s="15" t="s">
        <v>17</v>
      </c>
      <c r="D8" s="41" t="s">
        <v>68</v>
      </c>
      <c r="E8" s="40">
        <v>0</v>
      </c>
      <c r="F8" s="40">
        <v>0</v>
      </c>
      <c r="G8" s="40">
        <v>0</v>
      </c>
      <c r="H8" s="35">
        <f t="shared" si="4"/>
        <v>0</v>
      </c>
      <c r="I8" s="2" t="s">
        <v>4</v>
      </c>
      <c r="J8" s="3" t="s">
        <v>5</v>
      </c>
      <c r="K8" s="1" t="s">
        <v>27</v>
      </c>
      <c r="L8" s="41" t="s">
        <v>68</v>
      </c>
      <c r="M8" s="40">
        <v>2</v>
      </c>
      <c r="N8" s="40">
        <v>1</v>
      </c>
      <c r="O8" s="40">
        <v>0</v>
      </c>
      <c r="P8" s="35">
        <f t="shared" si="5"/>
        <v>3</v>
      </c>
      <c r="Q8" s="49" t="s">
        <v>53</v>
      </c>
      <c r="R8" s="54" cm="1">
        <f t="array" ref="R8">R6-P5-H5-SUM(U3:U28*AB3:AB28)*0.8-R7*8</f>
        <v>72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193</v>
      </c>
      <c r="Z8" s="1">
        <f t="shared" si="1"/>
        <v>0</v>
      </c>
      <c r="AA8" s="1">
        <f t="shared" si="2"/>
        <v>0</v>
      </c>
      <c r="AB8" s="53">
        <f t="shared" si="3"/>
        <v>193</v>
      </c>
      <c r="AC8">
        <v>193</v>
      </c>
    </row>
    <row r="9" spans="1:29">
      <c r="A9" s="16" t="s">
        <v>18</v>
      </c>
      <c r="B9" s="4" t="s">
        <v>6</v>
      </c>
      <c r="C9" s="2" t="s">
        <v>4</v>
      </c>
      <c r="D9" s="25"/>
      <c r="E9" s="25"/>
      <c r="F9" s="25"/>
      <c r="G9" s="25"/>
      <c r="H9" s="26"/>
      <c r="I9" s="15" t="s">
        <v>17</v>
      </c>
      <c r="J9" s="3" t="s">
        <v>5</v>
      </c>
      <c r="K9" s="1" t="s">
        <v>27</v>
      </c>
      <c r="L9" s="32" t="s">
        <v>42</v>
      </c>
      <c r="M9" s="36">
        <f>M6/M5</f>
        <v>0.39986559139784944</v>
      </c>
      <c r="N9" s="36">
        <f>N6/N5</f>
        <v>0.32807308970099669</v>
      </c>
      <c r="O9" s="36">
        <f>O6/O5</f>
        <v>0.3125</v>
      </c>
      <c r="P9" s="37">
        <f>P6/P5</f>
        <v>0.36365199449793673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6">U9-V9/0.330882</f>
        <v>44.222109392472248</v>
      </c>
      <c r="X9" s="45">
        <v>3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</row>
    <row r="10" spans="1:29">
      <c r="A10" s="2" t="s">
        <v>4</v>
      </c>
      <c r="B10" s="10" t="s">
        <v>12</v>
      </c>
      <c r="C10" s="2" t="s">
        <v>4</v>
      </c>
      <c r="D10" s="25"/>
      <c r="E10" s="25"/>
      <c r="F10" s="25"/>
      <c r="G10" s="25"/>
      <c r="H10" s="26"/>
      <c r="I10" s="1" t="s">
        <v>27</v>
      </c>
      <c r="J10" s="3" t="s">
        <v>5</v>
      </c>
      <c r="K10" s="1" t="s">
        <v>27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6"/>
        <v>29.110982162825422</v>
      </c>
      <c r="X10" s="45">
        <v>7</v>
      </c>
      <c r="Y10" s="45">
        <v>3</v>
      </c>
      <c r="Z10" s="1">
        <f t="shared" si="1"/>
        <v>1</v>
      </c>
      <c r="AA10" s="1">
        <f t="shared" si="2"/>
        <v>2</v>
      </c>
      <c r="AB10" s="53">
        <f t="shared" si="3"/>
        <v>0</v>
      </c>
      <c r="AC10">
        <v>5</v>
      </c>
    </row>
    <row r="11" spans="1:29">
      <c r="A11" s="4" t="s">
        <v>6</v>
      </c>
      <c r="B11" s="4" t="s">
        <v>6</v>
      </c>
      <c r="C11" s="4" t="s">
        <v>6</v>
      </c>
      <c r="D11" s="25"/>
      <c r="E11" s="25"/>
      <c r="F11" s="25"/>
      <c r="G11" s="25"/>
      <c r="H11" s="26"/>
      <c r="I11" s="1" t="s">
        <v>27</v>
      </c>
      <c r="J11" s="3" t="s">
        <v>5</v>
      </c>
      <c r="K11" s="1" t="s">
        <v>27</v>
      </c>
      <c r="L11" s="25"/>
      <c r="M11" s="25"/>
      <c r="N11" s="25"/>
      <c r="O11" s="25"/>
      <c r="P11" s="26">
        <f>H5+P5</f>
        <v>20576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 t="shared" si="6"/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  <c r="AC11">
        <v>5</v>
      </c>
    </row>
    <row r="12" spans="1:29">
      <c r="A12" s="4" t="s">
        <v>6</v>
      </c>
      <c r="B12" s="4" t="s">
        <v>6</v>
      </c>
      <c r="C12" s="4" t="s">
        <v>6</v>
      </c>
      <c r="D12" s="25"/>
      <c r="E12" s="25"/>
      <c r="F12" s="25"/>
      <c r="G12" s="25"/>
      <c r="H12" s="26"/>
      <c r="I12" s="2" t="s">
        <v>4</v>
      </c>
      <c r="J12" s="9" t="s">
        <v>11</v>
      </c>
      <c r="K12" s="1" t="s">
        <v>27</v>
      </c>
      <c r="L12" s="25"/>
      <c r="M12" s="25"/>
      <c r="N12" s="25"/>
      <c r="O12" s="25"/>
      <c r="P12" s="26">
        <f>H6+P6</f>
        <v>7405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C12">
        <v>3</v>
      </c>
    </row>
    <row r="13" spans="1:29">
      <c r="A13" s="3" t="s">
        <v>5</v>
      </c>
      <c r="B13" s="4" t="s">
        <v>6</v>
      </c>
      <c r="C13" s="4" t="s">
        <v>6</v>
      </c>
      <c r="D13" s="25"/>
      <c r="E13" s="25"/>
      <c r="F13" s="25"/>
      <c r="G13" s="25"/>
      <c r="H13" s="26"/>
      <c r="I13" s="15" t="s">
        <v>17</v>
      </c>
      <c r="J13" s="3" t="s">
        <v>5</v>
      </c>
      <c r="K13" s="1" t="s">
        <v>27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</row>
    <row r="14" spans="1:29">
      <c r="A14" s="15" t="s">
        <v>17</v>
      </c>
      <c r="B14" s="17" t="s">
        <v>20</v>
      </c>
      <c r="C14" s="4" t="s">
        <v>6</v>
      </c>
      <c r="D14" s="25"/>
      <c r="E14" s="25"/>
      <c r="F14" s="25"/>
      <c r="G14" s="25"/>
      <c r="H14" s="26"/>
      <c r="I14" s="16" t="s">
        <v>28</v>
      </c>
      <c r="J14" s="3" t="s">
        <v>5</v>
      </c>
      <c r="K14" s="1" t="s">
        <v>27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</row>
    <row r="15" spans="1:29">
      <c r="A15" s="3" t="s">
        <v>5</v>
      </c>
      <c r="B15" s="4" t="s">
        <v>6</v>
      </c>
      <c r="C15" s="4" t="s">
        <v>6</v>
      </c>
      <c r="D15" s="25"/>
      <c r="E15" s="25"/>
      <c r="F15" s="25"/>
      <c r="G15" s="25"/>
      <c r="H15" s="26"/>
      <c r="I15" s="3" t="s">
        <v>5</v>
      </c>
      <c r="J15" s="3" t="s">
        <v>5</v>
      </c>
      <c r="K15" s="1" t="s">
        <v>27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7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0</v>
      </c>
    </row>
    <row r="16" spans="1:29">
      <c r="A16" s="9" t="s">
        <v>11</v>
      </c>
      <c r="B16" s="4" t="s">
        <v>6</v>
      </c>
      <c r="C16" s="4" t="s">
        <v>6</v>
      </c>
      <c r="D16" s="25"/>
      <c r="E16" s="25"/>
      <c r="F16" s="25"/>
      <c r="G16" s="25"/>
      <c r="H16" s="26"/>
      <c r="I16" s="3" t="s">
        <v>5</v>
      </c>
      <c r="J16" s="15" t="s">
        <v>17</v>
      </c>
      <c r="K16" s="1" t="s">
        <v>27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40</v>
      </c>
      <c r="Z16" s="1">
        <f t="shared" si="1"/>
        <v>7</v>
      </c>
      <c r="AA16" s="1">
        <f t="shared" si="2"/>
        <v>12</v>
      </c>
      <c r="AB16" s="53">
        <f t="shared" si="3"/>
        <v>21</v>
      </c>
      <c r="AC16">
        <v>37</v>
      </c>
    </row>
    <row r="17" spans="1:34">
      <c r="A17" s="3" t="s">
        <v>5</v>
      </c>
      <c r="B17" s="4" t="s">
        <v>6</v>
      </c>
      <c r="C17" s="4" t="s">
        <v>6</v>
      </c>
      <c r="D17" s="25"/>
      <c r="E17" s="25"/>
      <c r="F17" s="25"/>
      <c r="G17" s="25"/>
      <c r="H17" s="26"/>
      <c r="I17" s="1" t="s">
        <v>27</v>
      </c>
      <c r="J17" s="3" t="s">
        <v>5</v>
      </c>
      <c r="K17" s="1" t="s">
        <v>27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2</v>
      </c>
      <c r="Y17" s="45">
        <v>1</v>
      </c>
      <c r="Z17" s="1">
        <f t="shared" si="1"/>
        <v>1</v>
      </c>
      <c r="AA17" s="1">
        <f t="shared" si="2"/>
        <v>0</v>
      </c>
      <c r="AB17" s="53">
        <f t="shared" si="3"/>
        <v>0</v>
      </c>
      <c r="AC17">
        <v>1</v>
      </c>
    </row>
    <row r="18" spans="1:34">
      <c r="A18" s="15" t="s">
        <v>17</v>
      </c>
      <c r="B18" s="4" t="s">
        <v>6</v>
      </c>
      <c r="C18" s="4" t="s">
        <v>6</v>
      </c>
      <c r="D18" s="25"/>
      <c r="E18" s="25"/>
      <c r="F18" s="25"/>
      <c r="G18" s="25"/>
      <c r="H18" s="26"/>
      <c r="I18" s="3" t="s">
        <v>5</v>
      </c>
      <c r="J18" s="3" t="s">
        <v>5</v>
      </c>
      <c r="K18" s="1" t="s">
        <v>27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200</v>
      </c>
      <c r="W18" s="44"/>
      <c r="X18" s="45">
        <v>0</v>
      </c>
      <c r="Y18" s="45">
        <v>0</v>
      </c>
      <c r="Z18" s="1">
        <f t="shared" si="1"/>
        <v>0</v>
      </c>
      <c r="AA18" s="1">
        <f t="shared" si="2"/>
        <v>0</v>
      </c>
      <c r="AB18" s="53">
        <f t="shared" si="3"/>
        <v>0</v>
      </c>
      <c r="AC18">
        <v>0</v>
      </c>
    </row>
    <row r="19" spans="1:34">
      <c r="A19" s="3" t="s">
        <v>5</v>
      </c>
      <c r="B19" s="4" t="s">
        <v>6</v>
      </c>
      <c r="C19" s="17" t="s">
        <v>20</v>
      </c>
      <c r="D19" s="25"/>
      <c r="E19" s="25"/>
      <c r="F19" s="25"/>
      <c r="G19" s="25"/>
      <c r="H19" s="26"/>
      <c r="I19" s="15" t="s">
        <v>17</v>
      </c>
      <c r="J19" s="3" t="s">
        <v>5</v>
      </c>
      <c r="K19" s="1" t="s">
        <v>27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</row>
    <row r="20" spans="1:34">
      <c r="A20" s="4" t="s">
        <v>6</v>
      </c>
      <c r="B20" s="15" t="s">
        <v>17</v>
      </c>
      <c r="C20" s="4" t="s">
        <v>6</v>
      </c>
      <c r="D20" s="25"/>
      <c r="E20" s="25"/>
      <c r="F20" s="25"/>
      <c r="G20" s="25"/>
      <c r="H20" s="26"/>
      <c r="I20" s="3" t="s">
        <v>5</v>
      </c>
      <c r="J20" s="3" t="s">
        <v>5</v>
      </c>
      <c r="K20" s="1" t="s">
        <v>27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2</v>
      </c>
      <c r="Y20" s="45">
        <v>2</v>
      </c>
      <c r="Z20" s="1">
        <f t="shared" si="1"/>
        <v>0</v>
      </c>
      <c r="AA20" s="1">
        <f t="shared" si="2"/>
        <v>0</v>
      </c>
      <c r="AB20" s="53">
        <f t="shared" si="3"/>
        <v>2</v>
      </c>
      <c r="AC20">
        <v>2</v>
      </c>
    </row>
    <row r="21" spans="1:34">
      <c r="A21" s="4" t="s">
        <v>6</v>
      </c>
      <c r="B21" s="4" t="s">
        <v>6</v>
      </c>
      <c r="C21" s="4" t="s">
        <v>6</v>
      </c>
      <c r="D21" s="25"/>
      <c r="E21" s="25"/>
      <c r="F21" s="25"/>
      <c r="G21" s="25"/>
      <c r="H21" s="26"/>
      <c r="I21" s="3" t="s">
        <v>5</v>
      </c>
      <c r="J21" s="3" t="s">
        <v>5</v>
      </c>
      <c r="K21" s="1" t="s">
        <v>27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</row>
    <row r="22" spans="1:34">
      <c r="A22" s="4" t="s">
        <v>6</v>
      </c>
      <c r="B22" s="4" t="s">
        <v>6</v>
      </c>
      <c r="C22" s="4" t="s">
        <v>6</v>
      </c>
      <c r="D22" s="25"/>
      <c r="E22" s="25"/>
      <c r="F22" s="25"/>
      <c r="G22" s="25"/>
      <c r="H22" s="26"/>
      <c r="I22" s="3" t="s">
        <v>5</v>
      </c>
      <c r="J22" s="3" t="s">
        <v>5</v>
      </c>
      <c r="K22" s="1" t="s">
        <v>27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3</v>
      </c>
      <c r="Y22" s="45">
        <v>3</v>
      </c>
      <c r="Z22" s="1">
        <f t="shared" si="1"/>
        <v>3</v>
      </c>
      <c r="AA22" s="1">
        <f t="shared" si="2"/>
        <v>0</v>
      </c>
      <c r="AB22" s="53">
        <f t="shared" si="3"/>
        <v>0</v>
      </c>
      <c r="AC22">
        <v>3</v>
      </c>
    </row>
    <row r="23" spans="1:34">
      <c r="A23" s="4" t="s">
        <v>6</v>
      </c>
      <c r="B23" s="4" t="s">
        <v>6</v>
      </c>
      <c r="C23" s="10" t="s">
        <v>12</v>
      </c>
      <c r="D23" s="25"/>
      <c r="E23" s="25"/>
      <c r="F23" s="25"/>
      <c r="G23" s="25"/>
      <c r="H23" s="26"/>
      <c r="I23" s="3" t="s">
        <v>5</v>
      </c>
      <c r="J23" s="15" t="s">
        <v>17</v>
      </c>
      <c r="K23" s="1" t="s">
        <v>27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8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</row>
    <row r="24" spans="1:34">
      <c r="A24" s="4" t="s">
        <v>6</v>
      </c>
      <c r="B24" s="4" t="s">
        <v>6</v>
      </c>
      <c r="C24" s="4" t="s">
        <v>6</v>
      </c>
      <c r="D24" s="25"/>
      <c r="E24" s="25"/>
      <c r="F24" s="25"/>
      <c r="G24" s="25"/>
      <c r="H24" s="26"/>
      <c r="I24" s="15" t="s">
        <v>17</v>
      </c>
      <c r="J24" s="1" t="s">
        <v>27</v>
      </c>
      <c r="K24" s="1" t="s">
        <v>27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8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</row>
    <row r="25" spans="1:34">
      <c r="A25" s="17" t="s">
        <v>20</v>
      </c>
      <c r="B25" s="4" t="s">
        <v>6</v>
      </c>
      <c r="C25" s="4" t="s">
        <v>6</v>
      </c>
      <c r="D25" s="25"/>
      <c r="E25" s="25"/>
      <c r="F25" s="25"/>
      <c r="G25" s="25"/>
      <c r="H25" s="26"/>
      <c r="I25" s="3" t="s">
        <v>5</v>
      </c>
      <c r="J25" s="2" t="s">
        <v>4</v>
      </c>
      <c r="K25" s="1" t="s">
        <v>27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8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</row>
    <row r="26" spans="1:34">
      <c r="A26" s="1" t="s">
        <v>27</v>
      </c>
      <c r="B26" s="17" t="s">
        <v>20</v>
      </c>
      <c r="C26" s="4" t="s">
        <v>6</v>
      </c>
      <c r="D26" s="25"/>
      <c r="E26" s="25"/>
      <c r="F26" s="25"/>
      <c r="G26" s="25"/>
      <c r="H26" s="26"/>
      <c r="I26" s="3" t="s">
        <v>5</v>
      </c>
      <c r="J26" s="15" t="s">
        <v>17</v>
      </c>
      <c r="K26" s="1" t="s">
        <v>27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8"/>
        <v>0</v>
      </c>
      <c r="X26" s="45">
        <v>0</v>
      </c>
      <c r="Y26" s="45">
        <v>0</v>
      </c>
      <c r="Z26" s="1"/>
      <c r="AA26" s="1"/>
      <c r="AB26" s="53"/>
    </row>
    <row r="27" spans="1:34">
      <c r="A27" s="1" t="s">
        <v>27</v>
      </c>
      <c r="B27" s="4" t="s">
        <v>6</v>
      </c>
      <c r="C27" s="4" t="s">
        <v>6</v>
      </c>
      <c r="D27" s="25"/>
      <c r="E27" s="25"/>
      <c r="F27" s="25"/>
      <c r="G27" s="25"/>
      <c r="H27" s="26"/>
      <c r="I27" s="3" t="s">
        <v>5</v>
      </c>
      <c r="J27" s="1" t="s">
        <v>27</v>
      </c>
      <c r="K27" s="1" t="s">
        <v>27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14</v>
      </c>
      <c r="Y27" s="45">
        <v>14</v>
      </c>
      <c r="Z27" s="1">
        <f t="shared" si="1"/>
        <v>0</v>
      </c>
      <c r="AA27" s="1">
        <f t="shared" si="2"/>
        <v>2</v>
      </c>
      <c r="AB27" s="53">
        <f t="shared" si="3"/>
        <v>12</v>
      </c>
      <c r="AC27">
        <v>14</v>
      </c>
      <c r="AE27">
        <v>3</v>
      </c>
      <c r="AF27">
        <v>4</v>
      </c>
      <c r="AG27">
        <v>5</v>
      </c>
      <c r="AH27">
        <v>6</v>
      </c>
    </row>
    <row r="28" spans="1:34">
      <c r="A28" s="1" t="s">
        <v>27</v>
      </c>
      <c r="B28" s="4" t="s">
        <v>6</v>
      </c>
      <c r="C28" s="2" t="s">
        <v>4</v>
      </c>
      <c r="D28" s="25"/>
      <c r="E28" s="25"/>
      <c r="F28" s="25"/>
      <c r="G28" s="25"/>
      <c r="H28" s="26"/>
      <c r="I28" s="3" t="s">
        <v>5</v>
      </c>
      <c r="J28" s="1" t="s">
        <v>27</v>
      </c>
      <c r="K28" s="1" t="s">
        <v>27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/>
      <c r="X28" s="45">
        <v>3</v>
      </c>
      <c r="Y28" s="45">
        <v>3</v>
      </c>
      <c r="Z28" s="1">
        <f t="shared" si="1"/>
        <v>0</v>
      </c>
      <c r="AA28" s="1">
        <f t="shared" si="2"/>
        <v>0</v>
      </c>
      <c r="AB28" s="53">
        <f t="shared" si="3"/>
        <v>3</v>
      </c>
      <c r="AC28">
        <v>3</v>
      </c>
      <c r="AE28">
        <v>4</v>
      </c>
      <c r="AF28">
        <v>3</v>
      </c>
      <c r="AG28">
        <v>3</v>
      </c>
      <c r="AH28">
        <v>1</v>
      </c>
    </row>
    <row r="29" spans="1:34" ht="15" thickBot="1">
      <c r="A29" s="4" t="s">
        <v>6</v>
      </c>
      <c r="B29" s="15" t="s">
        <v>17</v>
      </c>
      <c r="C29" s="4" t="s">
        <v>6</v>
      </c>
      <c r="D29" s="25"/>
      <c r="E29" s="25"/>
      <c r="F29" s="25"/>
      <c r="G29" s="25"/>
      <c r="H29" s="26"/>
      <c r="I29" s="3" t="s">
        <v>5</v>
      </c>
      <c r="J29" s="1" t="s">
        <v>27</v>
      </c>
      <c r="K29" s="1" t="s">
        <v>27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  <c r="AE29">
        <v>2</v>
      </c>
    </row>
    <row r="30" spans="1:34">
      <c r="A30" s="15" t="s">
        <v>17</v>
      </c>
      <c r="B30" s="1" t="s">
        <v>27</v>
      </c>
      <c r="C30" s="4" t="s">
        <v>6</v>
      </c>
      <c r="D30" s="25"/>
      <c r="E30" s="25"/>
      <c r="F30" s="25"/>
      <c r="G30" s="25"/>
      <c r="H30" s="26"/>
      <c r="I30" s="15" t="s">
        <v>17</v>
      </c>
      <c r="J30" s="1" t="s">
        <v>27</v>
      </c>
      <c r="K30" s="1" t="s">
        <v>27</v>
      </c>
      <c r="L30" s="25"/>
      <c r="M30" s="25"/>
      <c r="N30" s="25"/>
      <c r="O30" s="25"/>
      <c r="P30" s="26"/>
    </row>
    <row r="31" spans="1:34">
      <c r="A31" s="4" t="s">
        <v>6</v>
      </c>
      <c r="B31" s="4" t="s">
        <v>6</v>
      </c>
      <c r="C31" s="17" t="s">
        <v>20</v>
      </c>
      <c r="D31" s="25"/>
      <c r="E31" s="25"/>
      <c r="F31" s="25"/>
      <c r="G31" s="25"/>
      <c r="H31" s="26"/>
      <c r="I31" s="3" t="s">
        <v>5</v>
      </c>
      <c r="J31" s="1" t="s">
        <v>27</v>
      </c>
      <c r="K31" s="1" t="s">
        <v>27</v>
      </c>
      <c r="L31" s="25"/>
      <c r="M31" s="25"/>
      <c r="N31" s="25"/>
      <c r="O31" s="25"/>
      <c r="P31" s="26"/>
      <c r="Y31">
        <f>SUM(Y3:Y28)</f>
        <v>1075</v>
      </c>
      <c r="AC31">
        <f>SUM(AC3:AC28)</f>
        <v>1072</v>
      </c>
    </row>
    <row r="32" spans="1:34">
      <c r="A32" s="4" t="s">
        <v>6</v>
      </c>
      <c r="B32" s="4" t="s">
        <v>6</v>
      </c>
      <c r="C32" s="4" t="s">
        <v>6</v>
      </c>
      <c r="D32" s="25"/>
      <c r="E32" s="25"/>
      <c r="F32" s="25"/>
      <c r="G32" s="25"/>
      <c r="H32" s="26"/>
      <c r="I32" s="3" t="s">
        <v>5</v>
      </c>
      <c r="J32" s="1" t="s">
        <v>27</v>
      </c>
      <c r="K32" s="1" t="s">
        <v>27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>
      <c r="A33" s="4" t="s">
        <v>6</v>
      </c>
      <c r="B33" s="4" t="s">
        <v>6</v>
      </c>
      <c r="C33" s="4" t="s">
        <v>6</v>
      </c>
      <c r="D33" s="25"/>
      <c r="E33" s="25"/>
      <c r="F33" s="25"/>
      <c r="G33" s="25"/>
      <c r="H33" s="26"/>
      <c r="I33" s="3" t="s">
        <v>5</v>
      </c>
      <c r="J33" s="1" t="s">
        <v>27</v>
      </c>
      <c r="K33" s="1" t="s">
        <v>27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>
      <c r="A34" s="20" t="s">
        <v>23</v>
      </c>
      <c r="B34" s="20" t="s">
        <v>23</v>
      </c>
      <c r="C34" s="4" t="s">
        <v>6</v>
      </c>
      <c r="D34" s="25"/>
      <c r="E34" s="25"/>
      <c r="F34" s="25"/>
      <c r="G34" s="25"/>
      <c r="H34" s="26"/>
      <c r="I34" s="9" t="s">
        <v>11</v>
      </c>
      <c r="J34" s="1" t="s">
        <v>27</v>
      </c>
      <c r="K34" s="1" t="s">
        <v>27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>
      <c r="A35" s="1" t="s">
        <v>27</v>
      </c>
      <c r="B35" s="1" t="s">
        <v>27</v>
      </c>
      <c r="C35" s="4" t="s">
        <v>6</v>
      </c>
      <c r="D35" s="25"/>
      <c r="E35" s="25"/>
      <c r="F35" s="25"/>
      <c r="G35" s="25"/>
      <c r="H35" s="26"/>
      <c r="I35" s="3" t="s">
        <v>5</v>
      </c>
      <c r="J35" s="1" t="s">
        <v>27</v>
      </c>
      <c r="K35" s="1" t="s">
        <v>27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3" t="s">
        <v>5</v>
      </c>
      <c r="J36" s="1" t="s">
        <v>27</v>
      </c>
      <c r="K36" s="1" t="s">
        <v>27</v>
      </c>
      <c r="L36" s="25"/>
      <c r="M36" s="25"/>
      <c r="N36" s="25"/>
      <c r="O36" s="25"/>
      <c r="P36" s="26"/>
      <c r="S36" t="s">
        <v>61</v>
      </c>
    </row>
    <row r="37" spans="1:19">
      <c r="A37" s="1" t="s">
        <v>27</v>
      </c>
      <c r="B37" s="1" t="s">
        <v>27</v>
      </c>
      <c r="C37" s="4" t="s">
        <v>6</v>
      </c>
      <c r="D37" s="25"/>
      <c r="E37" s="25"/>
      <c r="F37" s="25"/>
      <c r="G37" s="25"/>
      <c r="H37" s="26"/>
      <c r="I37" s="15" t="s">
        <v>17</v>
      </c>
      <c r="J37" s="1" t="s">
        <v>27</v>
      </c>
      <c r="K37" s="1" t="s">
        <v>27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3" t="s">
        <v>5</v>
      </c>
      <c r="J38" s="1" t="s">
        <v>27</v>
      </c>
      <c r="K38" s="1" t="s">
        <v>27</v>
      </c>
      <c r="L38" s="25"/>
      <c r="M38" s="25"/>
      <c r="N38" s="25"/>
      <c r="O38" s="25"/>
      <c r="P38" s="26"/>
      <c r="R38">
        <v>6</v>
      </c>
      <c r="S38" t="s">
        <v>69</v>
      </c>
    </row>
    <row r="39" spans="1:19">
      <c r="A39" s="1" t="s">
        <v>27</v>
      </c>
      <c r="B39" s="1" t="s">
        <v>27</v>
      </c>
      <c r="C39" s="20" t="s">
        <v>23</v>
      </c>
      <c r="D39" s="25"/>
      <c r="E39" s="25"/>
      <c r="F39" s="25"/>
      <c r="G39" s="25"/>
      <c r="H39" s="26"/>
      <c r="I39" s="3" t="s">
        <v>5</v>
      </c>
      <c r="J39" s="1" t="s">
        <v>27</v>
      </c>
      <c r="K39" s="1" t="s">
        <v>27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>
      <c r="A40" s="1" t="s">
        <v>27</v>
      </c>
      <c r="B40" s="1" t="s">
        <v>27</v>
      </c>
      <c r="C40" s="1" t="s">
        <v>27</v>
      </c>
      <c r="D40" s="25"/>
      <c r="E40" s="25"/>
      <c r="F40" s="25"/>
      <c r="G40" s="25"/>
      <c r="H40" s="26"/>
      <c r="I40" s="3" t="s">
        <v>5</v>
      </c>
      <c r="J40" s="1" t="s">
        <v>27</v>
      </c>
      <c r="K40" s="1" t="s">
        <v>27</v>
      </c>
      <c r="L40" s="25"/>
      <c r="M40" s="25"/>
      <c r="N40" s="25"/>
      <c r="O40" s="25"/>
      <c r="P40" s="26"/>
    </row>
    <row r="41" spans="1:19">
      <c r="A41" s="1" t="s">
        <v>27</v>
      </c>
      <c r="B41" s="1" t="s">
        <v>27</v>
      </c>
      <c r="C41" s="1" t="s">
        <v>27</v>
      </c>
      <c r="D41" s="25"/>
      <c r="E41" s="25"/>
      <c r="F41" s="25"/>
      <c r="G41" s="25"/>
      <c r="H41" s="26"/>
      <c r="I41" s="15" t="s">
        <v>17</v>
      </c>
      <c r="J41" s="1" t="s">
        <v>27</v>
      </c>
      <c r="K41" s="1" t="s">
        <v>27</v>
      </c>
      <c r="L41" s="25"/>
      <c r="M41" s="25"/>
      <c r="N41" s="25"/>
      <c r="O41" s="25"/>
      <c r="P41" s="26"/>
    </row>
    <row r="42" spans="1:19">
      <c r="A42" s="1" t="s">
        <v>27</v>
      </c>
      <c r="B42" s="1" t="s">
        <v>27</v>
      </c>
      <c r="C42" s="1" t="s">
        <v>27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1" t="s">
        <v>27</v>
      </c>
      <c r="L42" s="25"/>
      <c r="M42" s="25"/>
      <c r="N42" s="25"/>
      <c r="O42" s="25"/>
      <c r="P42" s="26"/>
    </row>
    <row r="43" spans="1:19">
      <c r="A43" s="1" t="s">
        <v>27</v>
      </c>
      <c r="B43" s="1" t="s">
        <v>27</v>
      </c>
      <c r="C43" s="1" t="s">
        <v>27</v>
      </c>
      <c r="D43" s="25"/>
      <c r="E43" s="25"/>
      <c r="F43" s="25"/>
      <c r="G43" s="25"/>
      <c r="H43" s="26"/>
      <c r="I43" s="1" t="s">
        <v>27</v>
      </c>
      <c r="J43" s="1" t="s">
        <v>27</v>
      </c>
      <c r="K43" s="1" t="s">
        <v>27</v>
      </c>
      <c r="L43" s="25"/>
      <c r="M43" s="25"/>
      <c r="N43" s="25"/>
      <c r="O43" s="25"/>
      <c r="P43" s="26"/>
    </row>
    <row r="44" spans="1:19">
      <c r="A44" s="1" t="s">
        <v>27</v>
      </c>
      <c r="B44" s="1" t="s">
        <v>27</v>
      </c>
      <c r="C44" s="1" t="s">
        <v>27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1" t="s">
        <v>27</v>
      </c>
      <c r="L44" s="25"/>
      <c r="M44" s="25"/>
      <c r="N44" s="25"/>
      <c r="O44" s="25"/>
      <c r="P44" s="26"/>
    </row>
    <row r="45" spans="1:19">
      <c r="A45" s="1" t="s">
        <v>27</v>
      </c>
      <c r="B45" s="1" t="s">
        <v>27</v>
      </c>
      <c r="C45" s="1" t="s">
        <v>27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1" t="s">
        <v>27</v>
      </c>
      <c r="L45" s="25"/>
      <c r="M45" s="25"/>
      <c r="N45" s="25"/>
      <c r="O45" s="25"/>
      <c r="P45" s="26"/>
    </row>
    <row r="46" spans="1:19">
      <c r="A46" s="1" t="s">
        <v>27</v>
      </c>
      <c r="B46" s="1" t="s">
        <v>27</v>
      </c>
      <c r="C46" s="1" t="s">
        <v>27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" t="s">
        <v>27</v>
      </c>
      <c r="L46" s="25"/>
      <c r="M46" s="25"/>
      <c r="N46" s="25"/>
      <c r="O46" s="25"/>
      <c r="P46" s="26"/>
    </row>
    <row r="47" spans="1:19">
      <c r="A47" s="1" t="s">
        <v>27</v>
      </c>
      <c r="B47" s="1" t="s">
        <v>27</v>
      </c>
      <c r="C47" s="1" t="s">
        <v>27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>
      <c r="A48" s="1" t="s">
        <v>27</v>
      </c>
      <c r="B48" s="1" t="s">
        <v>27</v>
      </c>
      <c r="C48" s="1" t="s">
        <v>27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>
      <c r="A49" s="1" t="s">
        <v>27</v>
      </c>
      <c r="B49" s="1" t="s">
        <v>27</v>
      </c>
      <c r="C49" s="1" t="s">
        <v>27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>
      <c r="A50" s="1" t="s">
        <v>27</v>
      </c>
      <c r="B50" s="1" t="s">
        <v>27</v>
      </c>
      <c r="C50" s="1" t="s">
        <v>27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1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1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1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AEEE-252A-4F03-B480-09B0AE71BC17}">
  <dimension ref="A1:AB100"/>
  <sheetViews>
    <sheetView topLeftCell="A16" zoomScale="85" zoomScaleNormal="85" workbookViewId="0">
      <selection activeCell="A18" sqref="A18:A31"/>
    </sheetView>
  </sheetViews>
  <sheetFormatPr defaultRowHeight="14.4"/>
  <sheetData>
    <row r="1" spans="1:28" ht="15.6">
      <c r="A1" s="61" t="s">
        <v>30</v>
      </c>
      <c r="B1" s="62"/>
      <c r="C1" s="62"/>
      <c r="D1" s="62"/>
      <c r="E1" s="62"/>
      <c r="F1" s="63" t="s">
        <v>3</v>
      </c>
      <c r="G1" s="63"/>
      <c r="H1" s="24" cm="1">
        <f t="array" ref="H1">SUM(VLOOKUP(A4:C100,$T$3:$W$36,4,FALSE))+H4*10-H8*50</f>
        <v>2951.7758596720282</v>
      </c>
      <c r="I1" s="64" t="s">
        <v>41</v>
      </c>
      <c r="J1" s="65"/>
      <c r="K1" s="65"/>
      <c r="L1" s="65"/>
      <c r="M1" s="65"/>
      <c r="N1" s="65"/>
      <c r="O1" s="65"/>
      <c r="P1" s="66"/>
      <c r="Q1" s="64" t="s">
        <v>48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6"/>
    </row>
    <row r="2" spans="1:28" ht="28.8">
      <c r="A2" s="67" t="s">
        <v>35</v>
      </c>
      <c r="B2" s="68"/>
      <c r="C2" s="68"/>
      <c r="D2" s="69" t="s">
        <v>37</v>
      </c>
      <c r="E2" s="70"/>
      <c r="F2" s="70"/>
      <c r="G2" s="70"/>
      <c r="H2" s="71"/>
      <c r="I2" s="72" t="s">
        <v>35</v>
      </c>
      <c r="J2" s="73"/>
      <c r="K2" s="73"/>
      <c r="L2" s="74" t="s">
        <v>37</v>
      </c>
      <c r="M2" s="74"/>
      <c r="N2" s="74"/>
      <c r="O2" s="74"/>
      <c r="P2" s="75"/>
      <c r="Q2" s="49" t="s">
        <v>43</v>
      </c>
      <c r="R2" s="50" cm="1">
        <f t="array" ref="R2">SUM(V3:V28*AB3:AB28)+H6+P6+R4*500</f>
        <v>65065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28">
      <c r="A3" s="58" t="s">
        <v>31</v>
      </c>
      <c r="B3" s="59" t="s">
        <v>32</v>
      </c>
      <c r="C3" s="20" t="s">
        <v>33</v>
      </c>
      <c r="D3" s="32"/>
      <c r="E3" s="58" t="s">
        <v>31</v>
      </c>
      <c r="F3" s="59" t="s">
        <v>32</v>
      </c>
      <c r="G3" s="20" t="s">
        <v>33</v>
      </c>
      <c r="H3" s="33" t="s">
        <v>36</v>
      </c>
      <c r="I3" s="58" t="s">
        <v>31</v>
      </c>
      <c r="J3" s="59" t="s">
        <v>32</v>
      </c>
      <c r="K3" s="20" t="s">
        <v>33</v>
      </c>
      <c r="L3" s="32"/>
      <c r="M3" s="58" t="s">
        <v>31</v>
      </c>
      <c r="N3" s="59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19</v>
      </c>
      <c r="Z3" s="1">
        <f>COUNTIF($A$4:$C$100,T3)</f>
        <v>11</v>
      </c>
      <c r="AA3" s="1">
        <f>COUNTIF($I$4:$K$100,T3)</f>
        <v>8</v>
      </c>
      <c r="AB3" s="53">
        <f>Y3-Z3-AA3</f>
        <v>0</v>
      </c>
    </row>
    <row r="4" spans="1:28">
      <c r="A4" s="2" t="s">
        <v>4</v>
      </c>
      <c r="B4" s="4" t="s">
        <v>6</v>
      </c>
      <c r="C4" s="2" t="s">
        <v>4</v>
      </c>
      <c r="D4" s="42" t="s">
        <v>34</v>
      </c>
      <c r="E4" s="38">
        <v>0</v>
      </c>
      <c r="F4" s="38">
        <v>2</v>
      </c>
      <c r="G4" s="38">
        <v>0</v>
      </c>
      <c r="H4" s="35">
        <f>SUM(E4:G4)</f>
        <v>2</v>
      </c>
      <c r="I4" s="2" t="s">
        <v>4</v>
      </c>
      <c r="J4" s="15" t="s">
        <v>17</v>
      </c>
      <c r="K4" s="2" t="s">
        <v>4</v>
      </c>
      <c r="L4" s="42" t="s">
        <v>34</v>
      </c>
      <c r="M4" s="38">
        <v>3</v>
      </c>
      <c r="N4" s="38">
        <v>2</v>
      </c>
      <c r="O4" s="38">
        <v>3</v>
      </c>
      <c r="P4" s="35">
        <f>SUM(M4:O4)</f>
        <v>8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27</v>
      </c>
      <c r="Z4" s="1">
        <f t="shared" ref="Z4:Z28" si="1">COUNTIF($A$4:$C$100,T4)</f>
        <v>3</v>
      </c>
      <c r="AA4" s="1">
        <f t="shared" ref="AA4:AA28" si="2">COUNTIF($I$4:$K$100,T4)</f>
        <v>24</v>
      </c>
      <c r="AB4" s="53">
        <f t="shared" ref="AB4:AB28" si="3">Y4-Z4-AA4</f>
        <v>0</v>
      </c>
    </row>
    <row r="5" spans="1:28">
      <c r="A5" s="2" t="s">
        <v>4</v>
      </c>
      <c r="B5" s="4" t="s">
        <v>6</v>
      </c>
      <c r="C5" s="15" t="s">
        <v>17</v>
      </c>
      <c r="D5" s="32" t="s">
        <v>38</v>
      </c>
      <c r="E5" s="34" cm="1">
        <f t="array" ref="E5">(SUM(VLOOKUP(A4:A100,$T$3:$W$41,2,FALSE))+E4*10)-E8*50</f>
        <v>4130</v>
      </c>
      <c r="F5" s="34" cm="1">
        <f t="array" ref="F5">(SUM(VLOOKUP(B4:B100,$T$3:$W$41,2,FALSE))+F4*10)-F8*50</f>
        <v>4790</v>
      </c>
      <c r="G5" s="34" cm="1">
        <f t="array" ref="G5">(SUM(VLOOKUP(C4:C100,$T$3:$W$41,2,FALSE))+G4*10)-G8*50</f>
        <v>6030</v>
      </c>
      <c r="H5" s="57">
        <f t="shared" ref="H5:H8" si="4">SUM(E5:G5)</f>
        <v>14950</v>
      </c>
      <c r="I5" s="2" t="s">
        <v>4</v>
      </c>
      <c r="J5" s="3" t="s">
        <v>5</v>
      </c>
      <c r="K5" s="2" t="s">
        <v>4</v>
      </c>
      <c r="L5" s="32" t="s">
        <v>38</v>
      </c>
      <c r="M5" s="34" cm="1">
        <f t="array" ref="M5">(SUM(VLOOKUP(I4:I100,$T$3:$W$41,2,FALSE))+M4*10)*0.8-M8*40</f>
        <v>384</v>
      </c>
      <c r="N5" s="34" cm="1">
        <f t="array" ref="N5">(SUM(VLOOKUP(J4:J100,$T$3:$W$41,2,FALSE))+N4*10)*0.8-N8*40</f>
        <v>3528</v>
      </c>
      <c r="O5" s="34" cm="1">
        <f t="array" ref="O5">(SUM(VLOOKUP(K4:K100,$T$3:$W$41,2,FALSE))+O4*10)*0.8-O8*40</f>
        <v>384</v>
      </c>
      <c r="P5" s="57">
        <f t="shared" ref="P5:P8" si="5">SUM(M5:O5)</f>
        <v>4296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247</v>
      </c>
      <c r="Z5" s="1">
        <f t="shared" si="1"/>
        <v>65</v>
      </c>
      <c r="AA5" s="1">
        <f t="shared" si="2"/>
        <v>0</v>
      </c>
      <c r="AB5" s="53">
        <f t="shared" si="3"/>
        <v>182</v>
      </c>
    </row>
    <row r="6" spans="1:28">
      <c r="A6" s="2" t="s">
        <v>4</v>
      </c>
      <c r="B6" s="4" t="s">
        <v>6</v>
      </c>
      <c r="C6" s="2" t="s">
        <v>4</v>
      </c>
      <c r="D6" s="32" t="s">
        <v>39</v>
      </c>
      <c r="E6" s="34" cm="1">
        <f t="array" ref="E6">(SUM(VLOOKUP(A4:A100,$T$3:$W$41,3,FALSE)))</f>
        <v>1265</v>
      </c>
      <c r="F6" s="34" cm="1">
        <f t="array" ref="F6">(SUM(VLOOKUP(B4:B100,$T$3:$W$41,3,FALSE)))</f>
        <v>1475</v>
      </c>
      <c r="G6" s="34" cm="1">
        <f t="array" ref="G6">(SUM(VLOOKUP(C4:C100,$T$3:$W$41,3,FALSE)))</f>
        <v>1785</v>
      </c>
      <c r="H6" s="48">
        <f t="shared" si="4"/>
        <v>4525</v>
      </c>
      <c r="I6" s="2" t="s">
        <v>4</v>
      </c>
      <c r="J6" s="16" t="s">
        <v>28</v>
      </c>
      <c r="K6" s="2" t="s">
        <v>4</v>
      </c>
      <c r="L6" s="32" t="s">
        <v>39</v>
      </c>
      <c r="M6" s="34" cm="1">
        <f t="array" ref="M6">(SUM(VLOOKUP(I4:I100,$T$3:$W$41,3,FALSE)))</f>
        <v>105</v>
      </c>
      <c r="N6" s="34" cm="1">
        <f t="array" ref="N6">(SUM(VLOOKUP(J4:J100,$T$3:$W$41,3,FALSE)))</f>
        <v>1380</v>
      </c>
      <c r="O6" s="34" cm="1">
        <f t="array" ref="O6">(SUM(VLOOKUP(K4:K100,$T$3:$W$41,3,FALSE)))</f>
        <v>135</v>
      </c>
      <c r="P6" s="48">
        <f t="shared" si="5"/>
        <v>1620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267</v>
      </c>
      <c r="Y6" s="45">
        <v>268</v>
      </c>
      <c r="Z6" s="1">
        <f t="shared" si="1"/>
        <v>0</v>
      </c>
      <c r="AA6" s="1">
        <f t="shared" si="2"/>
        <v>0</v>
      </c>
      <c r="AB6" s="53">
        <f t="shared" si="3"/>
        <v>268</v>
      </c>
    </row>
    <row r="7" spans="1:28">
      <c r="A7" s="2" t="s">
        <v>4</v>
      </c>
      <c r="B7" s="4" t="s">
        <v>6</v>
      </c>
      <c r="C7" s="2" t="s">
        <v>4</v>
      </c>
      <c r="D7" s="32" t="s">
        <v>40</v>
      </c>
      <c r="E7" s="34">
        <f>COUNTIF(A4:A100,"&lt;&gt;空")</f>
        <v>28</v>
      </c>
      <c r="F7" s="34">
        <f>COUNTIF(B4:B100,"&lt;&gt;空")</f>
        <v>31</v>
      </c>
      <c r="G7" s="34">
        <f>COUNTIF(C4:C100,"&lt;&gt;空")</f>
        <v>39</v>
      </c>
      <c r="H7" s="35">
        <f t="shared" si="4"/>
        <v>98</v>
      </c>
      <c r="I7" s="1" t="s">
        <v>27</v>
      </c>
      <c r="J7" s="3" t="s">
        <v>5</v>
      </c>
      <c r="K7" s="15" t="s">
        <v>17</v>
      </c>
      <c r="L7" s="32" t="s">
        <v>40</v>
      </c>
      <c r="M7" s="34">
        <f>COUNTIF(I4:I100,"&lt;&gt;空")</f>
        <v>3</v>
      </c>
      <c r="N7" s="34">
        <f>COUNTIF(J4:J100,"&lt;&gt;空")</f>
        <v>39</v>
      </c>
      <c r="O7" s="34">
        <f>COUNTIF(K4:K100,"&lt;&gt;空")</f>
        <v>4</v>
      </c>
      <c r="P7" s="35">
        <f t="shared" si="5"/>
        <v>46</v>
      </c>
      <c r="Q7" s="52" t="s">
        <v>54</v>
      </c>
      <c r="R7" s="25">
        <v>0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236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</row>
    <row r="8" spans="1:28">
      <c r="A8" s="2" t="s">
        <v>4</v>
      </c>
      <c r="B8" s="15" t="s">
        <v>17</v>
      </c>
      <c r="C8" s="2" t="s">
        <v>4</v>
      </c>
      <c r="D8" s="41" t="s">
        <v>68</v>
      </c>
      <c r="E8" s="40">
        <v>0</v>
      </c>
      <c r="F8" s="40">
        <v>0</v>
      </c>
      <c r="G8" s="40">
        <v>0</v>
      </c>
      <c r="H8" s="35">
        <f t="shared" si="4"/>
        <v>0</v>
      </c>
      <c r="I8" s="1" t="s">
        <v>27</v>
      </c>
      <c r="J8" s="3" t="s">
        <v>5</v>
      </c>
      <c r="K8" s="1" t="s">
        <v>27</v>
      </c>
      <c r="L8" s="41" t="s">
        <v>68</v>
      </c>
      <c r="M8" s="40">
        <v>0</v>
      </c>
      <c r="N8" s="40">
        <v>2</v>
      </c>
      <c r="O8" s="40">
        <v>1</v>
      </c>
      <c r="P8" s="35">
        <f t="shared" si="5"/>
        <v>3</v>
      </c>
      <c r="Q8" s="49" t="s">
        <v>53</v>
      </c>
      <c r="R8" s="54" cm="1">
        <f t="array" ref="R8">R6-P5-H5-SUM(U3:U28*AB3:AB28)*0.8-R7*8</f>
        <v>-30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193</v>
      </c>
      <c r="Z8" s="1">
        <f t="shared" si="1"/>
        <v>0</v>
      </c>
      <c r="AA8" s="1">
        <f t="shared" si="2"/>
        <v>0</v>
      </c>
      <c r="AB8" s="53">
        <f t="shared" si="3"/>
        <v>193</v>
      </c>
    </row>
    <row r="9" spans="1:28">
      <c r="A9" s="16" t="s">
        <v>18</v>
      </c>
      <c r="B9" s="4" t="s">
        <v>6</v>
      </c>
      <c r="C9" s="4" t="s">
        <v>6</v>
      </c>
      <c r="D9" s="25"/>
      <c r="E9" s="25"/>
      <c r="F9" s="25"/>
      <c r="G9" s="25"/>
      <c r="H9" s="26"/>
      <c r="I9" s="1" t="s">
        <v>27</v>
      </c>
      <c r="J9" s="3" t="s">
        <v>5</v>
      </c>
      <c r="K9" s="1" t="s">
        <v>27</v>
      </c>
      <c r="L9" s="32" t="s">
        <v>42</v>
      </c>
      <c r="M9" s="36">
        <f>M6/M5</f>
        <v>0.2734375</v>
      </c>
      <c r="N9" s="36">
        <f>N6/N5</f>
        <v>0.391156462585034</v>
      </c>
      <c r="O9" s="36">
        <f>O6/O5</f>
        <v>0.3515625</v>
      </c>
      <c r="P9" s="37">
        <f>P6/P5</f>
        <v>0.37709497206703912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6">U9-V9/0.330882</f>
        <v>44.222109392472248</v>
      </c>
      <c r="X9" s="45">
        <v>3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</row>
    <row r="10" spans="1:28">
      <c r="A10" s="2" t="s">
        <v>4</v>
      </c>
      <c r="B10" s="10" t="s">
        <v>12</v>
      </c>
      <c r="C10" s="4" t="s">
        <v>6</v>
      </c>
      <c r="D10" s="25"/>
      <c r="E10" s="25"/>
      <c r="F10" s="25"/>
      <c r="G10" s="25"/>
      <c r="H10" s="26"/>
      <c r="I10" s="1" t="s">
        <v>27</v>
      </c>
      <c r="J10" s="15" t="s">
        <v>17</v>
      </c>
      <c r="K10" s="1" t="s">
        <v>27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6"/>
        <v>29.110982162825422</v>
      </c>
      <c r="X10" s="45">
        <v>7</v>
      </c>
      <c r="Y10" s="45">
        <v>2</v>
      </c>
      <c r="Z10" s="1">
        <f t="shared" si="1"/>
        <v>0</v>
      </c>
      <c r="AA10" s="1">
        <f t="shared" si="2"/>
        <v>2</v>
      </c>
      <c r="AB10" s="53">
        <f t="shared" si="3"/>
        <v>0</v>
      </c>
    </row>
    <row r="11" spans="1:28">
      <c r="A11" s="4" t="s">
        <v>6</v>
      </c>
      <c r="B11" s="4" t="s">
        <v>6</v>
      </c>
      <c r="C11" s="4" t="s">
        <v>6</v>
      </c>
      <c r="D11" s="25"/>
      <c r="E11" s="25"/>
      <c r="F11" s="25"/>
      <c r="G11" s="25"/>
      <c r="H11" s="26"/>
      <c r="I11" s="1" t="s">
        <v>27</v>
      </c>
      <c r="J11" s="1" t="s">
        <v>27</v>
      </c>
      <c r="K11" s="1" t="s">
        <v>27</v>
      </c>
      <c r="L11" s="25"/>
      <c r="M11" s="25"/>
      <c r="N11" s="25"/>
      <c r="O11" s="25"/>
      <c r="P11" s="26">
        <f>H5+P5</f>
        <v>19246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 t="shared" si="6"/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</row>
    <row r="12" spans="1:28">
      <c r="A12" s="4" t="s">
        <v>6</v>
      </c>
      <c r="B12" s="4" t="s">
        <v>6</v>
      </c>
      <c r="C12" s="4" t="s">
        <v>6</v>
      </c>
      <c r="D12" s="25"/>
      <c r="E12" s="25"/>
      <c r="F12" s="25"/>
      <c r="G12" s="25"/>
      <c r="H12" s="26"/>
      <c r="I12" s="1" t="s">
        <v>27</v>
      </c>
      <c r="J12" s="2" t="s">
        <v>4</v>
      </c>
      <c r="K12" s="1" t="s">
        <v>27</v>
      </c>
      <c r="L12" s="25"/>
      <c r="M12" s="25"/>
      <c r="N12" s="25"/>
      <c r="O12" s="25"/>
      <c r="P12" s="26">
        <f>H6+P6</f>
        <v>6145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4</v>
      </c>
      <c r="Y12" s="45">
        <v>4</v>
      </c>
      <c r="Z12" s="1">
        <f t="shared" si="1"/>
        <v>0</v>
      </c>
      <c r="AA12" s="1">
        <f t="shared" si="2"/>
        <v>0</v>
      </c>
      <c r="AB12" s="53">
        <f t="shared" si="3"/>
        <v>4</v>
      </c>
    </row>
    <row r="13" spans="1:28">
      <c r="A13" s="4" t="s">
        <v>6</v>
      </c>
      <c r="B13" s="4" t="s">
        <v>6</v>
      </c>
      <c r="C13" s="4" t="s">
        <v>6</v>
      </c>
      <c r="D13" s="25"/>
      <c r="E13" s="25"/>
      <c r="F13" s="25"/>
      <c r="G13" s="25"/>
      <c r="H13" s="26"/>
      <c r="I13" s="1" t="s">
        <v>27</v>
      </c>
      <c r="J13" s="15" t="s">
        <v>17</v>
      </c>
      <c r="K13" s="1" t="s">
        <v>27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</row>
    <row r="14" spans="1:28">
      <c r="A14" s="3" t="s">
        <v>5</v>
      </c>
      <c r="B14" s="17" t="s">
        <v>20</v>
      </c>
      <c r="C14" s="15" t="s">
        <v>17</v>
      </c>
      <c r="D14" s="25"/>
      <c r="E14" s="25"/>
      <c r="F14" s="25"/>
      <c r="G14" s="25"/>
      <c r="H14" s="26"/>
      <c r="I14" s="1" t="s">
        <v>27</v>
      </c>
      <c r="J14" s="16" t="s">
        <v>28</v>
      </c>
      <c r="K14" s="1" t="s">
        <v>27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</row>
    <row r="15" spans="1:28">
      <c r="A15" s="3" t="s">
        <v>5</v>
      </c>
      <c r="B15" s="4" t="s">
        <v>6</v>
      </c>
      <c r="C15" s="4" t="s">
        <v>6</v>
      </c>
      <c r="D15" s="25"/>
      <c r="E15" s="25"/>
      <c r="F15" s="25"/>
      <c r="G15" s="25"/>
      <c r="H15" s="26"/>
      <c r="I15" s="1" t="s">
        <v>27</v>
      </c>
      <c r="J15" s="3" t="s">
        <v>5</v>
      </c>
      <c r="K15" s="1" t="s">
        <v>27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7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</row>
    <row r="16" spans="1:28">
      <c r="A16" s="15" t="s">
        <v>17</v>
      </c>
      <c r="B16" s="4" t="s">
        <v>6</v>
      </c>
      <c r="C16" s="16" t="s">
        <v>18</v>
      </c>
      <c r="D16" s="25"/>
      <c r="E16" s="25"/>
      <c r="F16" s="25"/>
      <c r="G16" s="25"/>
      <c r="H16" s="26"/>
      <c r="I16" s="1" t="s">
        <v>27</v>
      </c>
      <c r="J16" s="3" t="s">
        <v>5</v>
      </c>
      <c r="K16" s="1" t="s">
        <v>27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38</v>
      </c>
      <c r="Z16" s="1">
        <f t="shared" si="1"/>
        <v>6</v>
      </c>
      <c r="AA16" s="1">
        <f t="shared" si="2"/>
        <v>10</v>
      </c>
      <c r="AB16" s="53">
        <f t="shared" si="3"/>
        <v>22</v>
      </c>
    </row>
    <row r="17" spans="1:28">
      <c r="A17" s="3" t="s">
        <v>5</v>
      </c>
      <c r="B17" s="4" t="s">
        <v>6</v>
      </c>
      <c r="C17" s="4" t="s">
        <v>6</v>
      </c>
      <c r="D17" s="25"/>
      <c r="E17" s="25"/>
      <c r="F17" s="25"/>
      <c r="G17" s="25"/>
      <c r="H17" s="26"/>
      <c r="I17" s="1" t="s">
        <v>27</v>
      </c>
      <c r="J17" s="9" t="s">
        <v>11</v>
      </c>
      <c r="K17" s="1" t="s">
        <v>27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3</v>
      </c>
      <c r="Y17" s="45">
        <v>3</v>
      </c>
      <c r="Z17" s="1">
        <f t="shared" si="1"/>
        <v>3</v>
      </c>
      <c r="AA17" s="1">
        <f t="shared" si="2"/>
        <v>0</v>
      </c>
      <c r="AB17" s="53">
        <f t="shared" si="3"/>
        <v>0</v>
      </c>
    </row>
    <row r="18" spans="1:28">
      <c r="A18" s="4" t="s">
        <v>6</v>
      </c>
      <c r="B18" s="4" t="s">
        <v>6</v>
      </c>
      <c r="C18" s="4" t="s">
        <v>6</v>
      </c>
      <c r="D18" s="25"/>
      <c r="E18" s="25"/>
      <c r="F18" s="25"/>
      <c r="G18" s="25"/>
      <c r="H18" s="26"/>
      <c r="I18" s="1" t="s">
        <v>27</v>
      </c>
      <c r="J18" s="3" t="s">
        <v>5</v>
      </c>
      <c r="K18" s="1" t="s">
        <v>27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200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</row>
    <row r="19" spans="1:28">
      <c r="A19" s="4" t="s">
        <v>6</v>
      </c>
      <c r="B19" s="4" t="s">
        <v>6</v>
      </c>
      <c r="C19" s="4" t="s">
        <v>6</v>
      </c>
      <c r="D19" s="25"/>
      <c r="E19" s="25"/>
      <c r="F19" s="25"/>
      <c r="G19" s="25"/>
      <c r="H19" s="26"/>
      <c r="I19" s="1" t="s">
        <v>27</v>
      </c>
      <c r="J19" s="15" t="s">
        <v>17</v>
      </c>
      <c r="K19" s="1" t="s">
        <v>27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</row>
    <row r="20" spans="1:28">
      <c r="A20" s="4" t="s">
        <v>6</v>
      </c>
      <c r="B20" s="15" t="s">
        <v>17</v>
      </c>
      <c r="C20" s="4" t="s">
        <v>6</v>
      </c>
      <c r="D20" s="25"/>
      <c r="E20" s="25"/>
      <c r="F20" s="25"/>
      <c r="G20" s="25"/>
      <c r="H20" s="26"/>
      <c r="I20" s="1" t="s">
        <v>27</v>
      </c>
      <c r="J20" s="3" t="s">
        <v>5</v>
      </c>
      <c r="K20" s="1" t="s">
        <v>27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</row>
    <row r="21" spans="1:28">
      <c r="A21" s="4" t="s">
        <v>6</v>
      </c>
      <c r="B21" s="4" t="s">
        <v>6</v>
      </c>
      <c r="C21" s="4" t="s">
        <v>6</v>
      </c>
      <c r="D21" s="25"/>
      <c r="E21" s="25"/>
      <c r="F21" s="25"/>
      <c r="G21" s="25"/>
      <c r="H21" s="26"/>
      <c r="I21" s="1" t="s">
        <v>27</v>
      </c>
      <c r="J21" s="3" t="s">
        <v>5</v>
      </c>
      <c r="K21" s="1" t="s">
        <v>27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</row>
    <row r="22" spans="1:28">
      <c r="A22" s="17" t="s">
        <v>20</v>
      </c>
      <c r="B22" s="4" t="s">
        <v>6</v>
      </c>
      <c r="C22" s="17" t="s">
        <v>20</v>
      </c>
      <c r="D22" s="25"/>
      <c r="E22" s="25"/>
      <c r="F22" s="25"/>
      <c r="G22" s="25"/>
      <c r="H22" s="26"/>
      <c r="I22" s="1" t="s">
        <v>27</v>
      </c>
      <c r="J22" s="3" t="s">
        <v>5</v>
      </c>
      <c r="K22" s="1" t="s">
        <v>27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2</v>
      </c>
      <c r="Y22" s="45">
        <v>2</v>
      </c>
      <c r="Z22" s="1">
        <f t="shared" si="1"/>
        <v>0</v>
      </c>
      <c r="AA22" s="1">
        <f t="shared" si="2"/>
        <v>0</v>
      </c>
      <c r="AB22" s="53">
        <f t="shared" si="3"/>
        <v>2</v>
      </c>
    </row>
    <row r="23" spans="1:28">
      <c r="A23" s="4" t="s">
        <v>6</v>
      </c>
      <c r="B23" s="4" t="s">
        <v>6</v>
      </c>
      <c r="C23" s="4" t="s">
        <v>6</v>
      </c>
      <c r="D23" s="25"/>
      <c r="E23" s="25"/>
      <c r="F23" s="25"/>
      <c r="G23" s="25"/>
      <c r="H23" s="26"/>
      <c r="I23" s="1" t="s">
        <v>27</v>
      </c>
      <c r="J23" s="3" t="s">
        <v>5</v>
      </c>
      <c r="K23" s="1" t="s">
        <v>27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8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</row>
    <row r="24" spans="1:28">
      <c r="A24" s="4" t="s">
        <v>6</v>
      </c>
      <c r="B24" s="4" t="s">
        <v>6</v>
      </c>
      <c r="C24" s="4" t="s">
        <v>6</v>
      </c>
      <c r="D24" s="25"/>
      <c r="E24" s="25"/>
      <c r="F24" s="25"/>
      <c r="G24" s="25"/>
      <c r="H24" s="26"/>
      <c r="I24" s="1" t="s">
        <v>27</v>
      </c>
      <c r="J24" s="3" t="s">
        <v>5</v>
      </c>
      <c r="K24" s="1" t="s">
        <v>27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8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</row>
    <row r="25" spans="1:28">
      <c r="A25" s="4" t="s">
        <v>6</v>
      </c>
      <c r="B25" s="4" t="s">
        <v>6</v>
      </c>
      <c r="C25" s="4" t="s">
        <v>6</v>
      </c>
      <c r="D25" s="25"/>
      <c r="E25" s="25"/>
      <c r="F25" s="25"/>
      <c r="G25" s="25"/>
      <c r="H25" s="26"/>
      <c r="I25" s="1" t="s">
        <v>27</v>
      </c>
      <c r="J25" s="15" t="s">
        <v>17</v>
      </c>
      <c r="K25" s="1" t="s">
        <v>27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8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</row>
    <row r="26" spans="1:28">
      <c r="A26" s="4" t="s">
        <v>6</v>
      </c>
      <c r="B26" s="17" t="s">
        <v>20</v>
      </c>
      <c r="C26" s="10" t="s">
        <v>12</v>
      </c>
      <c r="D26" s="25"/>
      <c r="E26" s="25"/>
      <c r="F26" s="25"/>
      <c r="G26" s="25"/>
      <c r="H26" s="26"/>
      <c r="I26" s="1" t="s">
        <v>27</v>
      </c>
      <c r="J26" s="3" t="s">
        <v>5</v>
      </c>
      <c r="K26" s="1" t="s">
        <v>27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8"/>
        <v>0</v>
      </c>
      <c r="X26" s="45">
        <v>0</v>
      </c>
      <c r="Y26" s="45">
        <v>0</v>
      </c>
      <c r="Z26" s="1"/>
      <c r="AA26" s="1"/>
      <c r="AB26" s="53"/>
    </row>
    <row r="27" spans="1:28">
      <c r="A27" s="15" t="s">
        <v>17</v>
      </c>
      <c r="B27" s="4" t="s">
        <v>6</v>
      </c>
      <c r="C27" s="4" t="s">
        <v>6</v>
      </c>
      <c r="D27" s="25"/>
      <c r="E27" s="25"/>
      <c r="F27" s="25"/>
      <c r="G27" s="25"/>
      <c r="H27" s="26"/>
      <c r="I27" s="1" t="s">
        <v>27</v>
      </c>
      <c r="J27" s="3" t="s">
        <v>5</v>
      </c>
      <c r="K27" s="1" t="s">
        <v>27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12</v>
      </c>
      <c r="Y27" s="45">
        <v>12</v>
      </c>
      <c r="Z27" s="1">
        <f t="shared" si="1"/>
        <v>0</v>
      </c>
      <c r="AA27" s="1">
        <f t="shared" si="2"/>
        <v>2</v>
      </c>
      <c r="AB27" s="53">
        <f t="shared" si="3"/>
        <v>10</v>
      </c>
    </row>
    <row r="28" spans="1:28">
      <c r="A28" s="4" t="s">
        <v>6</v>
      </c>
      <c r="B28" s="4" t="s">
        <v>6</v>
      </c>
      <c r="C28" s="4" t="s">
        <v>6</v>
      </c>
      <c r="D28" s="25"/>
      <c r="E28" s="25"/>
      <c r="F28" s="25"/>
      <c r="G28" s="25"/>
      <c r="H28" s="26"/>
      <c r="I28" s="1" t="s">
        <v>27</v>
      </c>
      <c r="J28" s="3" t="s">
        <v>5</v>
      </c>
      <c r="K28" s="1" t="s">
        <v>27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/>
      <c r="X28" s="45">
        <v>3</v>
      </c>
      <c r="Y28" s="45">
        <v>3</v>
      </c>
      <c r="Z28" s="1">
        <f t="shared" si="1"/>
        <v>0</v>
      </c>
      <c r="AA28" s="1">
        <f t="shared" si="2"/>
        <v>0</v>
      </c>
      <c r="AB28" s="53">
        <f t="shared" si="3"/>
        <v>3</v>
      </c>
    </row>
    <row r="29" spans="1:28" ht="15" thickBot="1">
      <c r="A29" s="4" t="s">
        <v>6</v>
      </c>
      <c r="B29" s="16" t="s">
        <v>18</v>
      </c>
      <c r="C29" s="4" t="s">
        <v>6</v>
      </c>
      <c r="D29" s="25"/>
      <c r="E29" s="25"/>
      <c r="F29" s="25"/>
      <c r="G29" s="25"/>
      <c r="H29" s="26"/>
      <c r="I29" s="1" t="s">
        <v>27</v>
      </c>
      <c r="J29" s="3" t="s">
        <v>5</v>
      </c>
      <c r="K29" s="1" t="s">
        <v>27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</row>
    <row r="30" spans="1:28">
      <c r="A30" s="4" t="s">
        <v>6</v>
      </c>
      <c r="B30" s="4" t="s">
        <v>6</v>
      </c>
      <c r="C30" s="4" t="s">
        <v>6</v>
      </c>
      <c r="D30" s="25"/>
      <c r="E30" s="25"/>
      <c r="F30" s="25"/>
      <c r="G30" s="25"/>
      <c r="H30" s="26"/>
      <c r="I30" s="1" t="s">
        <v>27</v>
      </c>
      <c r="J30" s="15" t="s">
        <v>17</v>
      </c>
      <c r="K30" s="1" t="s">
        <v>27</v>
      </c>
      <c r="L30" s="25"/>
      <c r="M30" s="25"/>
      <c r="N30" s="25"/>
      <c r="O30" s="25"/>
      <c r="P30" s="26"/>
    </row>
    <row r="31" spans="1:28">
      <c r="A31" s="17" t="s">
        <v>19</v>
      </c>
      <c r="B31" s="4" t="s">
        <v>6</v>
      </c>
      <c r="C31" s="2" t="s">
        <v>4</v>
      </c>
      <c r="D31" s="25"/>
      <c r="E31" s="25"/>
      <c r="F31" s="25"/>
      <c r="G31" s="25"/>
      <c r="H31" s="26"/>
      <c r="I31" s="1" t="s">
        <v>27</v>
      </c>
      <c r="J31" s="3" t="s">
        <v>5</v>
      </c>
      <c r="K31" s="1" t="s">
        <v>27</v>
      </c>
      <c r="L31" s="25"/>
      <c r="M31" s="25"/>
      <c r="N31" s="25"/>
      <c r="O31" s="25"/>
      <c r="P31" s="26"/>
      <c r="Y31">
        <f>SUM(Y3:Y28)</f>
        <v>1073</v>
      </c>
    </row>
    <row r="32" spans="1:28">
      <c r="A32" s="1" t="s">
        <v>27</v>
      </c>
      <c r="B32" s="4" t="s">
        <v>6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3" t="s">
        <v>5</v>
      </c>
      <c r="K32" s="1" t="s">
        <v>27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>
      <c r="A33" s="1" t="s">
        <v>27</v>
      </c>
      <c r="B33" s="4" t="s">
        <v>6</v>
      </c>
      <c r="C33" s="4" t="s">
        <v>6</v>
      </c>
      <c r="D33" s="25"/>
      <c r="E33" s="25"/>
      <c r="F33" s="25"/>
      <c r="G33" s="25"/>
      <c r="H33" s="26"/>
      <c r="I33" s="1" t="s">
        <v>27</v>
      </c>
      <c r="J33" s="3" t="s">
        <v>5</v>
      </c>
      <c r="K33" s="1" t="s">
        <v>27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>
      <c r="A34" s="1" t="s">
        <v>27</v>
      </c>
      <c r="B34" s="17" t="s">
        <v>19</v>
      </c>
      <c r="C34" s="17" t="s">
        <v>20</v>
      </c>
      <c r="D34" s="25"/>
      <c r="E34" s="25"/>
      <c r="F34" s="25"/>
      <c r="G34" s="25"/>
      <c r="H34" s="26"/>
      <c r="I34" s="27" t="s">
        <v>27</v>
      </c>
      <c r="J34" s="9" t="s">
        <v>11</v>
      </c>
      <c r="K34" s="1" t="s">
        <v>27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>
      <c r="A35" s="1" t="s">
        <v>27</v>
      </c>
      <c r="B35" s="1" t="s">
        <v>27</v>
      </c>
      <c r="C35" s="4" t="s">
        <v>6</v>
      </c>
      <c r="D35" s="25"/>
      <c r="E35" s="25"/>
      <c r="F35" s="25"/>
      <c r="G35" s="25"/>
      <c r="H35" s="26"/>
      <c r="I35" s="27" t="s">
        <v>27</v>
      </c>
      <c r="J35" s="3" t="s">
        <v>5</v>
      </c>
      <c r="K35" s="1" t="s">
        <v>27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27" t="s">
        <v>27</v>
      </c>
      <c r="J36" s="3" t="s">
        <v>5</v>
      </c>
      <c r="K36" s="1" t="s">
        <v>27</v>
      </c>
      <c r="L36" s="25"/>
      <c r="M36" s="25"/>
      <c r="N36" s="25"/>
      <c r="O36" s="25"/>
      <c r="P36" s="26"/>
      <c r="S36" t="s">
        <v>61</v>
      </c>
    </row>
    <row r="37" spans="1:19">
      <c r="A37" s="1" t="s">
        <v>27</v>
      </c>
      <c r="B37" s="1" t="s">
        <v>27</v>
      </c>
      <c r="C37" s="4" t="s">
        <v>6</v>
      </c>
      <c r="D37" s="25"/>
      <c r="E37" s="25"/>
      <c r="F37" s="25"/>
      <c r="G37" s="25"/>
      <c r="H37" s="26"/>
      <c r="I37" s="27" t="s">
        <v>27</v>
      </c>
      <c r="J37" s="15" t="s">
        <v>17</v>
      </c>
      <c r="K37" s="1" t="s">
        <v>27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27" t="s">
        <v>27</v>
      </c>
      <c r="J38" s="3" t="s">
        <v>5</v>
      </c>
      <c r="K38" s="1" t="s">
        <v>27</v>
      </c>
      <c r="L38" s="25"/>
      <c r="M38" s="25"/>
      <c r="N38" s="25"/>
      <c r="O38" s="25"/>
      <c r="P38" s="26"/>
      <c r="R38">
        <v>6</v>
      </c>
      <c r="S38" t="s">
        <v>69</v>
      </c>
    </row>
    <row r="39" spans="1:19">
      <c r="A39" s="1" t="s">
        <v>27</v>
      </c>
      <c r="B39" s="1" t="s">
        <v>27</v>
      </c>
      <c r="C39" s="4" t="s">
        <v>6</v>
      </c>
      <c r="D39" s="25"/>
      <c r="E39" s="25"/>
      <c r="F39" s="25"/>
      <c r="G39" s="25"/>
      <c r="H39" s="26"/>
      <c r="I39" s="27" t="s">
        <v>27</v>
      </c>
      <c r="J39" s="3" t="s">
        <v>5</v>
      </c>
      <c r="K39" s="1" t="s">
        <v>27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>
      <c r="A40" s="1" t="s">
        <v>27</v>
      </c>
      <c r="B40" s="1" t="s">
        <v>27</v>
      </c>
      <c r="C40" s="4" t="s">
        <v>6</v>
      </c>
      <c r="D40" s="25"/>
      <c r="E40" s="25"/>
      <c r="F40" s="25"/>
      <c r="G40" s="25"/>
      <c r="H40" s="26"/>
      <c r="I40" s="27" t="s">
        <v>27</v>
      </c>
      <c r="J40" s="3" t="s">
        <v>5</v>
      </c>
      <c r="K40" s="1" t="s">
        <v>27</v>
      </c>
      <c r="L40" s="25"/>
      <c r="M40" s="25"/>
      <c r="N40" s="25"/>
      <c r="O40" s="25"/>
      <c r="P40" s="26"/>
    </row>
    <row r="41" spans="1:19">
      <c r="A41" s="1" t="s">
        <v>27</v>
      </c>
      <c r="B41" s="1" t="s">
        <v>27</v>
      </c>
      <c r="C41" s="4" t="s">
        <v>6</v>
      </c>
      <c r="D41" s="25"/>
      <c r="E41" s="25"/>
      <c r="F41" s="25"/>
      <c r="G41" s="25"/>
      <c r="H41" s="26"/>
      <c r="I41" s="27" t="s">
        <v>27</v>
      </c>
      <c r="J41" s="15" t="s">
        <v>17</v>
      </c>
      <c r="K41" s="1" t="s">
        <v>27</v>
      </c>
      <c r="L41" s="25"/>
      <c r="M41" s="25"/>
      <c r="N41" s="25"/>
      <c r="O41" s="25"/>
      <c r="P41" s="26"/>
    </row>
    <row r="42" spans="1:19">
      <c r="A42" s="1" t="s">
        <v>27</v>
      </c>
      <c r="B42" s="1" t="s">
        <v>27</v>
      </c>
      <c r="C42" s="17" t="s">
        <v>19</v>
      </c>
      <c r="D42" s="25"/>
      <c r="E42" s="25"/>
      <c r="F42" s="25"/>
      <c r="G42" s="25"/>
      <c r="H42" s="26"/>
      <c r="I42" s="27" t="s">
        <v>27</v>
      </c>
      <c r="J42" s="1" t="s">
        <v>27</v>
      </c>
      <c r="K42" s="1" t="s">
        <v>27</v>
      </c>
      <c r="L42" s="25"/>
      <c r="M42" s="25"/>
      <c r="N42" s="25"/>
      <c r="O42" s="25"/>
      <c r="P42" s="26"/>
    </row>
    <row r="43" spans="1:19">
      <c r="A43" s="1" t="s">
        <v>27</v>
      </c>
      <c r="B43" s="1" t="s">
        <v>27</v>
      </c>
      <c r="C43" s="1" t="s">
        <v>27</v>
      </c>
      <c r="D43" s="25"/>
      <c r="E43" s="25"/>
      <c r="F43" s="25"/>
      <c r="G43" s="25"/>
      <c r="H43" s="26"/>
      <c r="I43" s="27" t="s">
        <v>27</v>
      </c>
      <c r="J43" s="2" t="s">
        <v>4</v>
      </c>
      <c r="K43" s="1" t="s">
        <v>27</v>
      </c>
      <c r="L43" s="25"/>
      <c r="M43" s="25"/>
      <c r="N43" s="25"/>
      <c r="O43" s="25"/>
      <c r="P43" s="26"/>
    </row>
    <row r="44" spans="1:19">
      <c r="A44" s="1" t="s">
        <v>27</v>
      </c>
      <c r="B44" s="1" t="s">
        <v>27</v>
      </c>
      <c r="C44" s="1" t="s">
        <v>27</v>
      </c>
      <c r="D44" s="25"/>
      <c r="E44" s="25"/>
      <c r="F44" s="25"/>
      <c r="G44" s="25"/>
      <c r="H44" s="26"/>
      <c r="I44" s="27" t="s">
        <v>27</v>
      </c>
      <c r="J44" s="15" t="s">
        <v>17</v>
      </c>
      <c r="K44" s="1" t="s">
        <v>27</v>
      </c>
      <c r="L44" s="25"/>
      <c r="M44" s="25"/>
      <c r="N44" s="25"/>
      <c r="O44" s="25"/>
      <c r="P44" s="26"/>
    </row>
    <row r="45" spans="1:19">
      <c r="A45" s="1" t="s">
        <v>27</v>
      </c>
      <c r="B45" s="1" t="s">
        <v>27</v>
      </c>
      <c r="C45" s="1" t="s">
        <v>27</v>
      </c>
      <c r="D45" s="25"/>
      <c r="E45" s="25"/>
      <c r="F45" s="25"/>
      <c r="G45" s="25"/>
      <c r="H45" s="26"/>
      <c r="I45" s="27" t="s">
        <v>27</v>
      </c>
      <c r="J45" s="1" t="s">
        <v>27</v>
      </c>
      <c r="K45" s="1" t="s">
        <v>27</v>
      </c>
      <c r="L45" s="25"/>
      <c r="M45" s="25"/>
      <c r="N45" s="25"/>
      <c r="O45" s="25"/>
      <c r="P45" s="26"/>
    </row>
    <row r="46" spans="1:19">
      <c r="A46" s="1" t="s">
        <v>27</v>
      </c>
      <c r="B46" s="1" t="s">
        <v>27</v>
      </c>
      <c r="C46" s="1" t="s">
        <v>27</v>
      </c>
      <c r="D46" s="25"/>
      <c r="E46" s="25"/>
      <c r="F46" s="25"/>
      <c r="G46" s="25"/>
      <c r="H46" s="26"/>
      <c r="I46" s="27" t="s">
        <v>27</v>
      </c>
      <c r="J46" s="1" t="s">
        <v>27</v>
      </c>
      <c r="K46" s="1" t="s">
        <v>27</v>
      </c>
      <c r="L46" s="25"/>
      <c r="M46" s="25"/>
      <c r="N46" s="25"/>
      <c r="O46" s="25"/>
      <c r="P46" s="26"/>
    </row>
    <row r="47" spans="1:19">
      <c r="A47" s="1" t="s">
        <v>27</v>
      </c>
      <c r="B47" s="1" t="s">
        <v>27</v>
      </c>
      <c r="C47" s="1" t="s">
        <v>27</v>
      </c>
      <c r="D47" s="25"/>
      <c r="E47" s="25"/>
      <c r="F47" s="25"/>
      <c r="G47" s="25"/>
      <c r="H47" s="26"/>
      <c r="I47" s="27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>
      <c r="A48" s="1" t="s">
        <v>27</v>
      </c>
      <c r="B48" s="1" t="s">
        <v>27</v>
      </c>
      <c r="C48" s="1" t="s">
        <v>27</v>
      </c>
      <c r="D48" s="25"/>
      <c r="E48" s="25"/>
      <c r="F48" s="25"/>
      <c r="G48" s="25"/>
      <c r="H48" s="26"/>
      <c r="I48" s="27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>
      <c r="A49" s="1" t="s">
        <v>27</v>
      </c>
      <c r="B49" s="1" t="s">
        <v>27</v>
      </c>
      <c r="C49" s="1" t="s">
        <v>27</v>
      </c>
      <c r="D49" s="25"/>
      <c r="E49" s="25"/>
      <c r="F49" s="25"/>
      <c r="G49" s="25"/>
      <c r="H49" s="26"/>
      <c r="I49" s="27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>
      <c r="A50" s="1" t="s">
        <v>27</v>
      </c>
      <c r="B50" s="1" t="s">
        <v>27</v>
      </c>
      <c r="C50" s="1" t="s">
        <v>27</v>
      </c>
      <c r="D50" s="25"/>
      <c r="E50" s="25"/>
      <c r="F50" s="25"/>
      <c r="G50" s="25"/>
      <c r="H50" s="26"/>
      <c r="I50" s="27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27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27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27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27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27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27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27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27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27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27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27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27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27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27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27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27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27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27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27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27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27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27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27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27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27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27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27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27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27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27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27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27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27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27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27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27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27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27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27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27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27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27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27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27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27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27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27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27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27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8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DB4D4-5590-4C14-B57E-4BEB80E3BAD9}">
  <dimension ref="A1:AB100"/>
  <sheetViews>
    <sheetView topLeftCell="D1" zoomScale="85" zoomScaleNormal="85" workbookViewId="0">
      <selection activeCell="J17" sqref="J17"/>
    </sheetView>
  </sheetViews>
  <sheetFormatPr defaultRowHeight="14.4"/>
  <sheetData>
    <row r="1" spans="1:28" ht="15.6">
      <c r="A1" s="61" t="s">
        <v>30</v>
      </c>
      <c r="B1" s="62"/>
      <c r="C1" s="62"/>
      <c r="D1" s="62"/>
      <c r="E1" s="62"/>
      <c r="F1" s="63" t="s">
        <v>3</v>
      </c>
      <c r="G1" s="63"/>
      <c r="H1" s="24" cm="1">
        <f t="array" ref="H1">SUM(VLOOKUP(A4:C100,$T$3:$W$36,4,FALSE))+H4*10-H8*50</f>
        <v>2872.8868418348534</v>
      </c>
      <c r="I1" s="64" t="s">
        <v>41</v>
      </c>
      <c r="J1" s="65"/>
      <c r="K1" s="65"/>
      <c r="L1" s="65"/>
      <c r="M1" s="65"/>
      <c r="N1" s="65"/>
      <c r="O1" s="65"/>
      <c r="P1" s="66"/>
      <c r="Q1" s="64" t="s">
        <v>48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6"/>
    </row>
    <row r="2" spans="1:28" ht="28.8">
      <c r="A2" s="67" t="s">
        <v>35</v>
      </c>
      <c r="B2" s="68"/>
      <c r="C2" s="68"/>
      <c r="D2" s="69" t="s">
        <v>37</v>
      </c>
      <c r="E2" s="70"/>
      <c r="F2" s="70"/>
      <c r="G2" s="70"/>
      <c r="H2" s="71"/>
      <c r="I2" s="72" t="s">
        <v>35</v>
      </c>
      <c r="J2" s="73"/>
      <c r="K2" s="73"/>
      <c r="L2" s="74" t="s">
        <v>37</v>
      </c>
      <c r="M2" s="74"/>
      <c r="N2" s="74"/>
      <c r="O2" s="74"/>
      <c r="P2" s="75"/>
      <c r="Q2" s="49" t="s">
        <v>43</v>
      </c>
      <c r="R2" s="50" cm="1">
        <f t="array" ref="R2">SUM(V3:V28*AB3:AB28)+H6+P6+R4*500</f>
        <v>65060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28">
      <c r="A3" s="58" t="s">
        <v>31</v>
      </c>
      <c r="B3" s="59" t="s">
        <v>32</v>
      </c>
      <c r="C3" s="20" t="s">
        <v>33</v>
      </c>
      <c r="D3" s="32"/>
      <c r="E3" s="58" t="s">
        <v>31</v>
      </c>
      <c r="F3" s="59" t="s">
        <v>32</v>
      </c>
      <c r="G3" s="20" t="s">
        <v>33</v>
      </c>
      <c r="H3" s="33" t="s">
        <v>36</v>
      </c>
      <c r="I3" s="58" t="s">
        <v>31</v>
      </c>
      <c r="J3" s="59" t="s">
        <v>32</v>
      </c>
      <c r="K3" s="20" t="s">
        <v>33</v>
      </c>
      <c r="L3" s="32"/>
      <c r="M3" s="58" t="s">
        <v>31</v>
      </c>
      <c r="N3" s="59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19</v>
      </c>
      <c r="Z3" s="1">
        <f>COUNTIF($A$4:$C$100,T3)</f>
        <v>11</v>
      </c>
      <c r="AA3" s="1">
        <f>COUNTIF($I$4:$K$100,T3)</f>
        <v>8</v>
      </c>
      <c r="AB3" s="53">
        <f>Y3-Z3-AA3</f>
        <v>0</v>
      </c>
    </row>
    <row r="4" spans="1:28">
      <c r="A4" s="2" t="s">
        <v>4</v>
      </c>
      <c r="B4" s="4" t="s">
        <v>6</v>
      </c>
      <c r="C4" s="2" t="s">
        <v>4</v>
      </c>
      <c r="D4" s="42" t="s">
        <v>34</v>
      </c>
      <c r="E4" s="38">
        <v>0</v>
      </c>
      <c r="F4" s="38">
        <v>2</v>
      </c>
      <c r="G4" s="38">
        <v>0</v>
      </c>
      <c r="H4" s="35">
        <f>SUM(E4:G4)</f>
        <v>2</v>
      </c>
      <c r="I4" s="2" t="s">
        <v>4</v>
      </c>
      <c r="J4" s="15" t="s">
        <v>17</v>
      </c>
      <c r="K4" s="2" t="s">
        <v>4</v>
      </c>
      <c r="L4" s="42" t="s">
        <v>34</v>
      </c>
      <c r="M4" s="38">
        <v>3</v>
      </c>
      <c r="N4" s="38">
        <v>5</v>
      </c>
      <c r="O4" s="38">
        <v>3</v>
      </c>
      <c r="P4" s="35">
        <f>SUM(M4:O4)</f>
        <v>11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28</v>
      </c>
      <c r="Z4" s="1">
        <f t="shared" ref="Z4:Z28" si="1">COUNTIF($A$4:$C$100,T4)</f>
        <v>4</v>
      </c>
      <c r="AA4" s="1">
        <f t="shared" ref="AA4:AA28" si="2">COUNTIF($I$4:$K$100,T4)</f>
        <v>24</v>
      </c>
      <c r="AB4" s="53">
        <f t="shared" ref="AB4:AB28" si="3">Y4-Z4-AA4</f>
        <v>0</v>
      </c>
    </row>
    <row r="5" spans="1:28">
      <c r="A5" s="2" t="s">
        <v>4</v>
      </c>
      <c r="B5" s="4" t="s">
        <v>6</v>
      </c>
      <c r="C5" s="15" t="s">
        <v>17</v>
      </c>
      <c r="D5" s="32" t="s">
        <v>38</v>
      </c>
      <c r="E5" s="34" cm="1">
        <f t="array" ref="E5">(SUM(VLOOKUP(A4:A100,$T$3:$W$41,2,FALSE))+E4*10)-E8*50</f>
        <v>3900</v>
      </c>
      <c r="F5" s="34" cm="1">
        <f t="array" ref="F5">(SUM(VLOOKUP(B4:B100,$T$3:$W$41,2,FALSE))+F4*10)-F8*50</f>
        <v>4790</v>
      </c>
      <c r="G5" s="34" cm="1">
        <f t="array" ref="G5">(SUM(VLOOKUP(C4:C100,$T$3:$W$41,2,FALSE))+G4*10)-G8*50</f>
        <v>6030</v>
      </c>
      <c r="H5" s="57">
        <f t="shared" ref="H5:H8" si="4">SUM(E5:G5)</f>
        <v>14720</v>
      </c>
      <c r="I5" s="2" t="s">
        <v>4</v>
      </c>
      <c r="J5" s="3" t="s">
        <v>5</v>
      </c>
      <c r="K5" s="2" t="s">
        <v>4</v>
      </c>
      <c r="L5" s="32" t="s">
        <v>38</v>
      </c>
      <c r="M5" s="34" cm="1">
        <f t="array" ref="M5">(SUM(VLOOKUP(I4:I100,$T$3:$W$41,2,FALSE))+M4*10)*0.8-M8*40</f>
        <v>384</v>
      </c>
      <c r="N5" s="34" cm="1">
        <f t="array" ref="N5">(SUM(VLOOKUP(J4:J100,$T$3:$W$41,2,FALSE))+N4*10)*0.8-N8*40</f>
        <v>3592</v>
      </c>
      <c r="O5" s="34" cm="1">
        <f t="array" ref="O5">(SUM(VLOOKUP(K4:K100,$T$3:$W$41,2,FALSE))+O4*10)*0.8-O8*40</f>
        <v>384</v>
      </c>
      <c r="P5" s="57">
        <f t="shared" ref="P5:P8" si="5">SUM(M5:O5)</f>
        <v>4360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246</v>
      </c>
      <c r="Z5" s="1">
        <f t="shared" si="1"/>
        <v>63</v>
      </c>
      <c r="AA5" s="1">
        <f t="shared" si="2"/>
        <v>0</v>
      </c>
      <c r="AB5" s="53">
        <f t="shared" si="3"/>
        <v>183</v>
      </c>
    </row>
    <row r="6" spans="1:28">
      <c r="A6" s="2" t="s">
        <v>4</v>
      </c>
      <c r="B6" s="4" t="s">
        <v>6</v>
      </c>
      <c r="C6" s="2" t="s">
        <v>4</v>
      </c>
      <c r="D6" s="32" t="s">
        <v>39</v>
      </c>
      <c r="E6" s="34" cm="1">
        <f t="array" ref="E6">(SUM(VLOOKUP(A4:A100,$T$3:$W$41,3,FALSE)))</f>
        <v>1215</v>
      </c>
      <c r="F6" s="34" cm="1">
        <f t="array" ref="F6">(SUM(VLOOKUP(B4:B100,$T$3:$W$41,3,FALSE)))</f>
        <v>1475</v>
      </c>
      <c r="G6" s="34" cm="1">
        <f t="array" ref="G6">(SUM(VLOOKUP(C4:C100,$T$3:$W$41,3,FALSE)))</f>
        <v>1785</v>
      </c>
      <c r="H6" s="48">
        <f t="shared" si="4"/>
        <v>4475</v>
      </c>
      <c r="I6" s="2" t="s">
        <v>4</v>
      </c>
      <c r="J6" s="16" t="s">
        <v>28</v>
      </c>
      <c r="K6" s="2" t="s">
        <v>4</v>
      </c>
      <c r="L6" s="32" t="s">
        <v>39</v>
      </c>
      <c r="M6" s="34" cm="1">
        <f t="array" ref="M6">(SUM(VLOOKUP(I4:I100,$T$3:$W$41,3,FALSE)))</f>
        <v>105</v>
      </c>
      <c r="N6" s="34" cm="1">
        <f t="array" ref="N6">(SUM(VLOOKUP(J4:J100,$T$3:$W$41,3,FALSE)))</f>
        <v>1380</v>
      </c>
      <c r="O6" s="34" cm="1">
        <f t="array" ref="O6">(SUM(VLOOKUP(K4:K100,$T$3:$W$41,3,FALSE)))</f>
        <v>135</v>
      </c>
      <c r="P6" s="48">
        <f t="shared" si="5"/>
        <v>1620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267</v>
      </c>
      <c r="Y6" s="45">
        <v>268</v>
      </c>
      <c r="Z6" s="1">
        <f t="shared" si="1"/>
        <v>0</v>
      </c>
      <c r="AA6" s="1">
        <f t="shared" si="2"/>
        <v>0</v>
      </c>
      <c r="AB6" s="53">
        <f t="shared" si="3"/>
        <v>268</v>
      </c>
    </row>
    <row r="7" spans="1:28">
      <c r="A7" s="2" t="s">
        <v>4</v>
      </c>
      <c r="B7" s="4" t="s">
        <v>6</v>
      </c>
      <c r="C7" s="2" t="s">
        <v>4</v>
      </c>
      <c r="D7" s="32" t="s">
        <v>40</v>
      </c>
      <c r="E7" s="34">
        <f>COUNTIF(A4:A100,"&lt;&gt;空")</f>
        <v>27</v>
      </c>
      <c r="F7" s="34">
        <f>COUNTIF(B4:B100,"&lt;&gt;空")</f>
        <v>31</v>
      </c>
      <c r="G7" s="34">
        <f>COUNTIF(C4:C100,"&lt;&gt;空")</f>
        <v>39</v>
      </c>
      <c r="H7" s="35">
        <f t="shared" si="4"/>
        <v>97</v>
      </c>
      <c r="I7" s="1" t="s">
        <v>27</v>
      </c>
      <c r="J7" s="3" t="s">
        <v>5</v>
      </c>
      <c r="K7" s="15" t="s">
        <v>17</v>
      </c>
      <c r="L7" s="32" t="s">
        <v>40</v>
      </c>
      <c r="M7" s="34">
        <f>COUNTIF(I4:I100,"&lt;&gt;空")</f>
        <v>3</v>
      </c>
      <c r="N7" s="34">
        <f>COUNTIF(J4:J100,"&lt;&gt;空")</f>
        <v>39</v>
      </c>
      <c r="O7" s="34">
        <f>COUNTIF(K4:K100,"&lt;&gt;空")</f>
        <v>4</v>
      </c>
      <c r="P7" s="35">
        <f t="shared" si="5"/>
        <v>46</v>
      </c>
      <c r="Q7" s="52" t="s">
        <v>54</v>
      </c>
      <c r="R7" s="25">
        <v>0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236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</row>
    <row r="8" spans="1:28">
      <c r="A8" s="2" t="s">
        <v>4</v>
      </c>
      <c r="B8" s="15" t="s">
        <v>17</v>
      </c>
      <c r="C8" s="2" t="s">
        <v>4</v>
      </c>
      <c r="D8" s="41" t="s">
        <v>68</v>
      </c>
      <c r="E8" s="40">
        <v>1</v>
      </c>
      <c r="F8" s="40">
        <v>0</v>
      </c>
      <c r="G8" s="40">
        <v>0</v>
      </c>
      <c r="H8" s="35">
        <f t="shared" si="4"/>
        <v>1</v>
      </c>
      <c r="I8" s="1" t="s">
        <v>27</v>
      </c>
      <c r="J8" s="3" t="s">
        <v>5</v>
      </c>
      <c r="K8" s="1" t="s">
        <v>27</v>
      </c>
      <c r="L8" s="41" t="s">
        <v>68</v>
      </c>
      <c r="M8" s="40">
        <v>0</v>
      </c>
      <c r="N8" s="40">
        <v>1</v>
      </c>
      <c r="O8" s="40">
        <v>1</v>
      </c>
      <c r="P8" s="35">
        <f t="shared" si="5"/>
        <v>2</v>
      </c>
      <c r="Q8" s="49" t="s">
        <v>53</v>
      </c>
      <c r="R8" s="54" cm="1">
        <f t="array" ref="R8">R6-P5-H5-SUM(U3:U28*AB3:AB28)*0.8-R7*8</f>
        <v>0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193</v>
      </c>
      <c r="Z8" s="1">
        <f t="shared" si="1"/>
        <v>0</v>
      </c>
      <c r="AA8" s="1">
        <f t="shared" si="2"/>
        <v>0</v>
      </c>
      <c r="AB8" s="53">
        <f t="shared" si="3"/>
        <v>193</v>
      </c>
    </row>
    <row r="9" spans="1:28">
      <c r="A9" s="16" t="s">
        <v>18</v>
      </c>
      <c r="B9" s="4" t="s">
        <v>6</v>
      </c>
      <c r="C9" s="4" t="s">
        <v>6</v>
      </c>
      <c r="D9" s="25"/>
      <c r="E9" s="25"/>
      <c r="F9" s="25"/>
      <c r="G9" s="25"/>
      <c r="H9" s="26"/>
      <c r="I9" s="1" t="s">
        <v>27</v>
      </c>
      <c r="J9" s="3" t="s">
        <v>5</v>
      </c>
      <c r="K9" s="1" t="s">
        <v>27</v>
      </c>
      <c r="L9" s="32" t="s">
        <v>42</v>
      </c>
      <c r="M9" s="36">
        <f>M6/M5</f>
        <v>0.2734375</v>
      </c>
      <c r="N9" s="36">
        <f>N6/N5</f>
        <v>0.38418708240534521</v>
      </c>
      <c r="O9" s="36">
        <f>O6/O5</f>
        <v>0.3515625</v>
      </c>
      <c r="P9" s="37">
        <f>P6/P5</f>
        <v>0.37155963302752293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6">U9-V9/0.330882</f>
        <v>44.222109392472248</v>
      </c>
      <c r="X9" s="45">
        <v>3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</row>
    <row r="10" spans="1:28">
      <c r="A10" s="2" t="s">
        <v>4</v>
      </c>
      <c r="B10" s="10" t="s">
        <v>12</v>
      </c>
      <c r="C10" s="4" t="s">
        <v>6</v>
      </c>
      <c r="D10" s="25"/>
      <c r="E10" s="25"/>
      <c r="F10" s="25"/>
      <c r="G10" s="25"/>
      <c r="H10" s="26"/>
      <c r="I10" s="1" t="s">
        <v>27</v>
      </c>
      <c r="J10" s="15" t="s">
        <v>17</v>
      </c>
      <c r="K10" s="1" t="s">
        <v>27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6"/>
        <v>29.110982162825422</v>
      </c>
      <c r="X10" s="45">
        <v>7</v>
      </c>
      <c r="Y10" s="45">
        <v>2</v>
      </c>
      <c r="Z10" s="1">
        <f t="shared" si="1"/>
        <v>0</v>
      </c>
      <c r="AA10" s="1">
        <f t="shared" si="2"/>
        <v>2</v>
      </c>
      <c r="AB10" s="53">
        <f t="shared" si="3"/>
        <v>0</v>
      </c>
    </row>
    <row r="11" spans="1:28">
      <c r="A11" s="4" t="s">
        <v>6</v>
      </c>
      <c r="B11" s="4" t="s">
        <v>6</v>
      </c>
      <c r="C11" s="4" t="s">
        <v>6</v>
      </c>
      <c r="D11" s="25"/>
      <c r="E11" s="25"/>
      <c r="F11" s="25"/>
      <c r="G11" s="25"/>
      <c r="H11" s="26"/>
      <c r="I11" s="1" t="s">
        <v>27</v>
      </c>
      <c r="J11" s="1" t="s">
        <v>27</v>
      </c>
      <c r="K11" s="1" t="s">
        <v>27</v>
      </c>
      <c r="L11" s="25"/>
      <c r="M11" s="25"/>
      <c r="N11" s="25"/>
      <c r="O11" s="25"/>
      <c r="P11" s="26">
        <f>H5+P5</f>
        <v>19080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 t="shared" si="6"/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</row>
    <row r="12" spans="1:28">
      <c r="A12" s="4" t="s">
        <v>6</v>
      </c>
      <c r="B12" s="4" t="s">
        <v>6</v>
      </c>
      <c r="C12" s="4" t="s">
        <v>6</v>
      </c>
      <c r="D12" s="25"/>
      <c r="E12" s="25"/>
      <c r="F12" s="25"/>
      <c r="G12" s="25"/>
      <c r="H12" s="26"/>
      <c r="I12" s="1" t="s">
        <v>27</v>
      </c>
      <c r="J12" s="2" t="s">
        <v>4</v>
      </c>
      <c r="K12" s="1" t="s">
        <v>27</v>
      </c>
      <c r="L12" s="25"/>
      <c r="M12" s="25"/>
      <c r="N12" s="25"/>
      <c r="O12" s="25"/>
      <c r="P12" s="26">
        <f>H6+P6</f>
        <v>6095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4</v>
      </c>
      <c r="Y12" s="45">
        <v>4</v>
      </c>
      <c r="Z12" s="1">
        <f t="shared" si="1"/>
        <v>0</v>
      </c>
      <c r="AA12" s="1">
        <f t="shared" si="2"/>
        <v>0</v>
      </c>
      <c r="AB12" s="53">
        <f t="shared" si="3"/>
        <v>4</v>
      </c>
    </row>
    <row r="13" spans="1:28">
      <c r="A13" s="4" t="s">
        <v>6</v>
      </c>
      <c r="B13" s="4" t="s">
        <v>6</v>
      </c>
      <c r="C13" s="4" t="s">
        <v>6</v>
      </c>
      <c r="D13" s="25"/>
      <c r="E13" s="25"/>
      <c r="F13" s="25"/>
      <c r="G13" s="25"/>
      <c r="H13" s="26"/>
      <c r="I13" s="1" t="s">
        <v>27</v>
      </c>
      <c r="J13" s="15" t="s">
        <v>17</v>
      </c>
      <c r="K13" s="1" t="s">
        <v>27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</row>
    <row r="14" spans="1:28">
      <c r="A14" s="3" t="s">
        <v>5</v>
      </c>
      <c r="B14" s="17" t="s">
        <v>20</v>
      </c>
      <c r="C14" s="15" t="s">
        <v>17</v>
      </c>
      <c r="D14" s="25"/>
      <c r="E14" s="25"/>
      <c r="F14" s="25"/>
      <c r="G14" s="25"/>
      <c r="H14" s="26"/>
      <c r="I14" s="1" t="s">
        <v>27</v>
      </c>
      <c r="J14" s="16" t="s">
        <v>28</v>
      </c>
      <c r="K14" s="1" t="s">
        <v>27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</row>
    <row r="15" spans="1:28">
      <c r="A15" s="3" t="s">
        <v>5</v>
      </c>
      <c r="B15" s="4" t="s">
        <v>6</v>
      </c>
      <c r="C15" s="4" t="s">
        <v>6</v>
      </c>
      <c r="D15" s="25"/>
      <c r="E15" s="25"/>
      <c r="F15" s="25"/>
      <c r="G15" s="25"/>
      <c r="H15" s="26"/>
      <c r="I15" s="1" t="s">
        <v>27</v>
      </c>
      <c r="J15" s="3" t="s">
        <v>5</v>
      </c>
      <c r="K15" s="1" t="s">
        <v>27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7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</row>
    <row r="16" spans="1:28">
      <c r="A16" s="15" t="s">
        <v>17</v>
      </c>
      <c r="B16" s="4" t="s">
        <v>6</v>
      </c>
      <c r="C16" s="16" t="s">
        <v>18</v>
      </c>
      <c r="D16" s="25"/>
      <c r="E16" s="25"/>
      <c r="F16" s="25"/>
      <c r="G16" s="25"/>
      <c r="H16" s="26"/>
      <c r="I16" s="1" t="s">
        <v>27</v>
      </c>
      <c r="J16" s="3" t="s">
        <v>5</v>
      </c>
      <c r="K16" s="1" t="s">
        <v>27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38</v>
      </c>
      <c r="Z16" s="1">
        <f t="shared" si="1"/>
        <v>6</v>
      </c>
      <c r="AA16" s="1">
        <f t="shared" si="2"/>
        <v>10</v>
      </c>
      <c r="AB16" s="53">
        <f t="shared" si="3"/>
        <v>22</v>
      </c>
    </row>
    <row r="17" spans="1:28">
      <c r="A17" s="3" t="s">
        <v>5</v>
      </c>
      <c r="B17" s="4" t="s">
        <v>6</v>
      </c>
      <c r="C17" s="4" t="s">
        <v>6</v>
      </c>
      <c r="D17" s="25"/>
      <c r="E17" s="25"/>
      <c r="F17" s="25"/>
      <c r="G17" s="25"/>
      <c r="H17" s="26"/>
      <c r="I17" s="1" t="s">
        <v>27</v>
      </c>
      <c r="J17" s="9" t="s">
        <v>11</v>
      </c>
      <c r="K17" s="1" t="s">
        <v>27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3</v>
      </c>
      <c r="Y17" s="45">
        <v>3</v>
      </c>
      <c r="Z17" s="1">
        <f t="shared" si="1"/>
        <v>3</v>
      </c>
      <c r="AA17" s="1">
        <f t="shared" si="2"/>
        <v>0</v>
      </c>
      <c r="AB17" s="53">
        <f t="shared" si="3"/>
        <v>0</v>
      </c>
    </row>
    <row r="18" spans="1:28">
      <c r="A18" s="3" t="s">
        <v>5</v>
      </c>
      <c r="B18" s="4" t="s">
        <v>6</v>
      </c>
      <c r="C18" s="4" t="s">
        <v>6</v>
      </c>
      <c r="D18" s="25"/>
      <c r="E18" s="25"/>
      <c r="F18" s="25"/>
      <c r="G18" s="25"/>
      <c r="H18" s="26"/>
      <c r="I18" s="1" t="s">
        <v>27</v>
      </c>
      <c r="J18" s="3" t="s">
        <v>5</v>
      </c>
      <c r="K18" s="1" t="s">
        <v>27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200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</row>
    <row r="19" spans="1:28">
      <c r="A19" s="4" t="s">
        <v>6</v>
      </c>
      <c r="B19" s="4" t="s">
        <v>6</v>
      </c>
      <c r="C19" s="4" t="s">
        <v>6</v>
      </c>
      <c r="D19" s="25"/>
      <c r="E19" s="25"/>
      <c r="F19" s="25"/>
      <c r="G19" s="25"/>
      <c r="H19" s="26"/>
      <c r="I19" s="1" t="s">
        <v>27</v>
      </c>
      <c r="J19" s="15" t="s">
        <v>17</v>
      </c>
      <c r="K19" s="1" t="s">
        <v>27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</row>
    <row r="20" spans="1:28">
      <c r="A20" s="4" t="s">
        <v>6</v>
      </c>
      <c r="B20" s="15" t="s">
        <v>17</v>
      </c>
      <c r="C20" s="4" t="s">
        <v>6</v>
      </c>
      <c r="D20" s="25"/>
      <c r="E20" s="25"/>
      <c r="F20" s="25"/>
      <c r="G20" s="25"/>
      <c r="H20" s="26"/>
      <c r="I20" s="1" t="s">
        <v>27</v>
      </c>
      <c r="J20" s="3" t="s">
        <v>5</v>
      </c>
      <c r="K20" s="1" t="s">
        <v>27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</row>
    <row r="21" spans="1:28">
      <c r="A21" s="4" t="s">
        <v>6</v>
      </c>
      <c r="B21" s="4" t="s">
        <v>6</v>
      </c>
      <c r="C21" s="4" t="s">
        <v>6</v>
      </c>
      <c r="D21" s="25"/>
      <c r="E21" s="25"/>
      <c r="F21" s="25"/>
      <c r="G21" s="25"/>
      <c r="H21" s="26"/>
      <c r="I21" s="1" t="s">
        <v>27</v>
      </c>
      <c r="J21" s="3" t="s">
        <v>5</v>
      </c>
      <c r="K21" s="1" t="s">
        <v>27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</row>
    <row r="22" spans="1:28">
      <c r="A22" s="4" t="s">
        <v>6</v>
      </c>
      <c r="B22" s="4" t="s">
        <v>6</v>
      </c>
      <c r="C22" s="17" t="s">
        <v>20</v>
      </c>
      <c r="D22" s="25"/>
      <c r="E22" s="25"/>
      <c r="F22" s="25"/>
      <c r="G22" s="25"/>
      <c r="H22" s="26"/>
      <c r="I22" s="1" t="s">
        <v>27</v>
      </c>
      <c r="J22" s="3" t="s">
        <v>5</v>
      </c>
      <c r="K22" s="1" t="s">
        <v>27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2</v>
      </c>
      <c r="Y22" s="45">
        <v>2</v>
      </c>
      <c r="Z22" s="1">
        <f t="shared" si="1"/>
        <v>0</v>
      </c>
      <c r="AA22" s="1">
        <f t="shared" si="2"/>
        <v>0</v>
      </c>
      <c r="AB22" s="53">
        <f t="shared" si="3"/>
        <v>2</v>
      </c>
    </row>
    <row r="23" spans="1:28">
      <c r="A23" s="4" t="s">
        <v>6</v>
      </c>
      <c r="B23" s="4" t="s">
        <v>6</v>
      </c>
      <c r="C23" s="4" t="s">
        <v>6</v>
      </c>
      <c r="D23" s="25"/>
      <c r="E23" s="25"/>
      <c r="F23" s="25"/>
      <c r="G23" s="25"/>
      <c r="H23" s="26"/>
      <c r="I23" s="1" t="s">
        <v>27</v>
      </c>
      <c r="J23" s="3" t="s">
        <v>5</v>
      </c>
      <c r="K23" s="1" t="s">
        <v>27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8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</row>
    <row r="24" spans="1:28">
      <c r="A24" s="17" t="s">
        <v>20</v>
      </c>
      <c r="B24" s="4" t="s">
        <v>6</v>
      </c>
      <c r="C24" s="4" t="s">
        <v>6</v>
      </c>
      <c r="D24" s="25"/>
      <c r="E24" s="25"/>
      <c r="F24" s="25"/>
      <c r="G24" s="25"/>
      <c r="H24" s="26"/>
      <c r="I24" s="1" t="s">
        <v>27</v>
      </c>
      <c r="J24" s="3" t="s">
        <v>5</v>
      </c>
      <c r="K24" s="1" t="s">
        <v>27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8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</row>
    <row r="25" spans="1:28">
      <c r="A25" s="1" t="s">
        <v>27</v>
      </c>
      <c r="B25" s="4" t="s">
        <v>6</v>
      </c>
      <c r="C25" s="4" t="s">
        <v>6</v>
      </c>
      <c r="D25" s="25"/>
      <c r="E25" s="25"/>
      <c r="F25" s="25"/>
      <c r="G25" s="25"/>
      <c r="H25" s="26"/>
      <c r="I25" s="1" t="s">
        <v>27</v>
      </c>
      <c r="J25" s="15" t="s">
        <v>17</v>
      </c>
      <c r="K25" s="1" t="s">
        <v>27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8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</row>
    <row r="26" spans="1:28">
      <c r="A26" s="1" t="s">
        <v>27</v>
      </c>
      <c r="B26" s="17" t="s">
        <v>20</v>
      </c>
      <c r="C26" s="10" t="s">
        <v>12</v>
      </c>
      <c r="D26" s="25"/>
      <c r="E26" s="25"/>
      <c r="F26" s="25"/>
      <c r="G26" s="25"/>
      <c r="H26" s="26"/>
      <c r="I26" s="1" t="s">
        <v>27</v>
      </c>
      <c r="J26" s="3" t="s">
        <v>5</v>
      </c>
      <c r="K26" s="1" t="s">
        <v>27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8"/>
        <v>0</v>
      </c>
      <c r="X26" s="45">
        <v>0</v>
      </c>
      <c r="Y26" s="45">
        <v>0</v>
      </c>
      <c r="Z26" s="1"/>
      <c r="AA26" s="1"/>
      <c r="AB26" s="53"/>
    </row>
    <row r="27" spans="1:28">
      <c r="A27" s="1" t="s">
        <v>27</v>
      </c>
      <c r="B27" s="4" t="s">
        <v>6</v>
      </c>
      <c r="C27" s="4" t="s">
        <v>6</v>
      </c>
      <c r="D27" s="25"/>
      <c r="E27" s="25"/>
      <c r="F27" s="25"/>
      <c r="G27" s="25"/>
      <c r="H27" s="26"/>
      <c r="I27" s="1" t="s">
        <v>27</v>
      </c>
      <c r="J27" s="3" t="s">
        <v>5</v>
      </c>
      <c r="K27" s="1" t="s">
        <v>27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12</v>
      </c>
      <c r="Y27" s="45">
        <v>12</v>
      </c>
      <c r="Z27" s="1">
        <f t="shared" si="1"/>
        <v>0</v>
      </c>
      <c r="AA27" s="1">
        <f t="shared" si="2"/>
        <v>2</v>
      </c>
      <c r="AB27" s="53">
        <f t="shared" si="3"/>
        <v>10</v>
      </c>
    </row>
    <row r="28" spans="1:28">
      <c r="A28" s="4" t="s">
        <v>6</v>
      </c>
      <c r="B28" s="4" t="s">
        <v>6</v>
      </c>
      <c r="C28" s="4" t="s">
        <v>6</v>
      </c>
      <c r="D28" s="25"/>
      <c r="E28" s="25"/>
      <c r="F28" s="25"/>
      <c r="G28" s="25"/>
      <c r="H28" s="26"/>
      <c r="I28" s="1" t="s">
        <v>27</v>
      </c>
      <c r="J28" s="3" t="s">
        <v>5</v>
      </c>
      <c r="K28" s="1" t="s">
        <v>27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/>
      <c r="X28" s="45">
        <v>3</v>
      </c>
      <c r="Y28" s="45">
        <v>3</v>
      </c>
      <c r="Z28" s="1">
        <f t="shared" si="1"/>
        <v>0</v>
      </c>
      <c r="AA28" s="1">
        <f t="shared" si="2"/>
        <v>0</v>
      </c>
      <c r="AB28" s="53">
        <f t="shared" si="3"/>
        <v>3</v>
      </c>
    </row>
    <row r="29" spans="1:28" ht="15" thickBot="1">
      <c r="A29" s="15" t="s">
        <v>17</v>
      </c>
      <c r="B29" s="16" t="s">
        <v>18</v>
      </c>
      <c r="C29" s="4" t="s">
        <v>6</v>
      </c>
      <c r="D29" s="25"/>
      <c r="E29" s="25"/>
      <c r="F29" s="25"/>
      <c r="G29" s="25"/>
      <c r="H29" s="26"/>
      <c r="I29" s="1" t="s">
        <v>27</v>
      </c>
      <c r="J29" s="3" t="s">
        <v>5</v>
      </c>
      <c r="K29" s="1" t="s">
        <v>27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</row>
    <row r="30" spans="1:28">
      <c r="A30" s="4" t="s">
        <v>6</v>
      </c>
      <c r="B30" s="4" t="s">
        <v>6</v>
      </c>
      <c r="C30" s="4" t="s">
        <v>6</v>
      </c>
      <c r="D30" s="25"/>
      <c r="E30" s="25"/>
      <c r="F30" s="25"/>
      <c r="G30" s="25"/>
      <c r="H30" s="26"/>
      <c r="I30" s="1" t="s">
        <v>27</v>
      </c>
      <c r="J30" s="15" t="s">
        <v>17</v>
      </c>
      <c r="K30" s="1" t="s">
        <v>27</v>
      </c>
      <c r="L30" s="25"/>
      <c r="M30" s="25"/>
      <c r="N30" s="25"/>
      <c r="O30" s="25"/>
      <c r="P30" s="26"/>
    </row>
    <row r="31" spans="1:28">
      <c r="A31" s="4" t="s">
        <v>6</v>
      </c>
      <c r="B31" s="4" t="s">
        <v>6</v>
      </c>
      <c r="C31" s="2" t="s">
        <v>4</v>
      </c>
      <c r="D31" s="25"/>
      <c r="E31" s="25"/>
      <c r="F31" s="25"/>
      <c r="G31" s="25"/>
      <c r="H31" s="26"/>
      <c r="I31" s="1" t="s">
        <v>27</v>
      </c>
      <c r="J31" s="3" t="s">
        <v>5</v>
      </c>
      <c r="K31" s="1" t="s">
        <v>27</v>
      </c>
      <c r="L31" s="25"/>
      <c r="M31" s="25"/>
      <c r="N31" s="25"/>
      <c r="O31" s="25"/>
      <c r="P31" s="26"/>
      <c r="Y31">
        <f>SUM(Y3:Y28)</f>
        <v>1073</v>
      </c>
    </row>
    <row r="32" spans="1:28">
      <c r="A32" s="4" t="s">
        <v>6</v>
      </c>
      <c r="B32" s="4" t="s">
        <v>6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3" t="s">
        <v>5</v>
      </c>
      <c r="K32" s="1" t="s">
        <v>27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>
      <c r="A33" s="17" t="s">
        <v>19</v>
      </c>
      <c r="B33" s="4" t="s">
        <v>6</v>
      </c>
      <c r="C33" s="4" t="s">
        <v>6</v>
      </c>
      <c r="D33" s="25"/>
      <c r="E33" s="25"/>
      <c r="F33" s="25"/>
      <c r="G33" s="25"/>
      <c r="H33" s="26"/>
      <c r="I33" s="1" t="s">
        <v>27</v>
      </c>
      <c r="J33" s="3" t="s">
        <v>5</v>
      </c>
      <c r="K33" s="1" t="s">
        <v>27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>
      <c r="A34" s="1" t="s">
        <v>27</v>
      </c>
      <c r="B34" s="17" t="s">
        <v>19</v>
      </c>
      <c r="C34" s="17" t="s">
        <v>20</v>
      </c>
      <c r="D34" s="25"/>
      <c r="E34" s="25"/>
      <c r="F34" s="25"/>
      <c r="G34" s="25"/>
      <c r="H34" s="26"/>
      <c r="I34" s="27" t="s">
        <v>27</v>
      </c>
      <c r="J34" s="9" t="s">
        <v>11</v>
      </c>
      <c r="K34" s="1" t="s">
        <v>27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>
      <c r="A35" s="1" t="s">
        <v>27</v>
      </c>
      <c r="B35" s="1" t="s">
        <v>27</v>
      </c>
      <c r="C35" s="4" t="s">
        <v>6</v>
      </c>
      <c r="D35" s="25"/>
      <c r="E35" s="25"/>
      <c r="F35" s="25"/>
      <c r="G35" s="25"/>
      <c r="H35" s="26"/>
      <c r="I35" s="27" t="s">
        <v>27</v>
      </c>
      <c r="J35" s="3" t="s">
        <v>5</v>
      </c>
      <c r="K35" s="1" t="s">
        <v>27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27" t="s">
        <v>27</v>
      </c>
      <c r="J36" s="3" t="s">
        <v>5</v>
      </c>
      <c r="K36" s="1" t="s">
        <v>27</v>
      </c>
      <c r="L36" s="25"/>
      <c r="M36" s="25"/>
      <c r="N36" s="25"/>
      <c r="O36" s="25"/>
      <c r="P36" s="26"/>
      <c r="S36" t="s">
        <v>61</v>
      </c>
    </row>
    <row r="37" spans="1:19">
      <c r="A37" s="1" t="s">
        <v>27</v>
      </c>
      <c r="B37" s="1" t="s">
        <v>27</v>
      </c>
      <c r="C37" s="4" t="s">
        <v>6</v>
      </c>
      <c r="D37" s="25"/>
      <c r="E37" s="25"/>
      <c r="F37" s="25"/>
      <c r="G37" s="25"/>
      <c r="H37" s="26"/>
      <c r="I37" s="27" t="s">
        <v>27</v>
      </c>
      <c r="J37" s="15" t="s">
        <v>17</v>
      </c>
      <c r="K37" s="1" t="s">
        <v>27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27" t="s">
        <v>27</v>
      </c>
      <c r="J38" s="3" t="s">
        <v>5</v>
      </c>
      <c r="K38" s="1" t="s">
        <v>27</v>
      </c>
      <c r="L38" s="25"/>
      <c r="M38" s="25"/>
      <c r="N38" s="25"/>
      <c r="O38" s="25"/>
      <c r="P38" s="26"/>
      <c r="R38">
        <v>6</v>
      </c>
      <c r="S38" t="s">
        <v>69</v>
      </c>
    </row>
    <row r="39" spans="1:19">
      <c r="A39" s="1" t="s">
        <v>27</v>
      </c>
      <c r="B39" s="1" t="s">
        <v>27</v>
      </c>
      <c r="C39" s="4" t="s">
        <v>6</v>
      </c>
      <c r="D39" s="25"/>
      <c r="E39" s="25"/>
      <c r="F39" s="25"/>
      <c r="G39" s="25"/>
      <c r="H39" s="26"/>
      <c r="I39" s="27" t="s">
        <v>27</v>
      </c>
      <c r="J39" s="3" t="s">
        <v>5</v>
      </c>
      <c r="K39" s="1" t="s">
        <v>27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>
      <c r="A40" s="1" t="s">
        <v>27</v>
      </c>
      <c r="B40" s="1" t="s">
        <v>27</v>
      </c>
      <c r="C40" s="4" t="s">
        <v>6</v>
      </c>
      <c r="D40" s="25"/>
      <c r="E40" s="25"/>
      <c r="F40" s="25"/>
      <c r="G40" s="25"/>
      <c r="H40" s="26"/>
      <c r="I40" s="27" t="s">
        <v>27</v>
      </c>
      <c r="J40" s="3" t="s">
        <v>5</v>
      </c>
      <c r="K40" s="1" t="s">
        <v>27</v>
      </c>
      <c r="L40" s="25"/>
      <c r="M40" s="25"/>
      <c r="N40" s="25"/>
      <c r="O40" s="25"/>
      <c r="P40" s="26"/>
    </row>
    <row r="41" spans="1:19">
      <c r="A41" s="1" t="s">
        <v>27</v>
      </c>
      <c r="B41" s="1" t="s">
        <v>27</v>
      </c>
      <c r="C41" s="4" t="s">
        <v>6</v>
      </c>
      <c r="D41" s="25"/>
      <c r="E41" s="25"/>
      <c r="F41" s="25"/>
      <c r="G41" s="25"/>
      <c r="H41" s="26"/>
      <c r="I41" s="27" t="s">
        <v>27</v>
      </c>
      <c r="J41" s="15" t="s">
        <v>17</v>
      </c>
      <c r="K41" s="1" t="s">
        <v>27</v>
      </c>
      <c r="L41" s="25"/>
      <c r="M41" s="25"/>
      <c r="N41" s="25"/>
      <c r="O41" s="25"/>
      <c r="P41" s="26"/>
    </row>
    <row r="42" spans="1:19">
      <c r="A42" s="1" t="s">
        <v>27</v>
      </c>
      <c r="B42" s="1" t="s">
        <v>27</v>
      </c>
      <c r="C42" s="17" t="s">
        <v>19</v>
      </c>
      <c r="D42" s="25"/>
      <c r="E42" s="25"/>
      <c r="F42" s="25"/>
      <c r="G42" s="25"/>
      <c r="H42" s="26"/>
      <c r="I42" s="27" t="s">
        <v>27</v>
      </c>
      <c r="J42" s="1" t="s">
        <v>27</v>
      </c>
      <c r="K42" s="1" t="s">
        <v>27</v>
      </c>
      <c r="L42" s="25"/>
      <c r="M42" s="25"/>
      <c r="N42" s="25"/>
      <c r="O42" s="25"/>
      <c r="P42" s="26"/>
    </row>
    <row r="43" spans="1:19">
      <c r="A43" s="1" t="s">
        <v>27</v>
      </c>
      <c r="B43" s="1" t="s">
        <v>27</v>
      </c>
      <c r="C43" s="1" t="s">
        <v>27</v>
      </c>
      <c r="D43" s="25"/>
      <c r="E43" s="25"/>
      <c r="F43" s="25"/>
      <c r="G43" s="25"/>
      <c r="H43" s="26"/>
      <c r="I43" s="27" t="s">
        <v>27</v>
      </c>
      <c r="J43" s="2" t="s">
        <v>4</v>
      </c>
      <c r="K43" s="1" t="s">
        <v>27</v>
      </c>
      <c r="L43" s="25"/>
      <c r="M43" s="25"/>
      <c r="N43" s="25"/>
      <c r="O43" s="25"/>
      <c r="P43" s="26"/>
    </row>
    <row r="44" spans="1:19">
      <c r="A44" s="1" t="s">
        <v>27</v>
      </c>
      <c r="B44" s="1" t="s">
        <v>27</v>
      </c>
      <c r="C44" s="1" t="s">
        <v>27</v>
      </c>
      <c r="D44" s="25"/>
      <c r="E44" s="25"/>
      <c r="F44" s="25"/>
      <c r="G44" s="25"/>
      <c r="H44" s="26"/>
      <c r="I44" s="27" t="s">
        <v>27</v>
      </c>
      <c r="J44" s="15" t="s">
        <v>17</v>
      </c>
      <c r="K44" s="1" t="s">
        <v>27</v>
      </c>
      <c r="L44" s="25"/>
      <c r="M44" s="25"/>
      <c r="N44" s="25"/>
      <c r="O44" s="25"/>
      <c r="P44" s="26"/>
    </row>
    <row r="45" spans="1:19">
      <c r="A45" s="1" t="s">
        <v>27</v>
      </c>
      <c r="B45" s="1" t="s">
        <v>27</v>
      </c>
      <c r="C45" s="1" t="s">
        <v>27</v>
      </c>
      <c r="D45" s="25"/>
      <c r="E45" s="25"/>
      <c r="F45" s="25"/>
      <c r="G45" s="25"/>
      <c r="H45" s="26"/>
      <c r="I45" s="27" t="s">
        <v>27</v>
      </c>
      <c r="J45" s="1" t="s">
        <v>27</v>
      </c>
      <c r="K45" s="1" t="s">
        <v>27</v>
      </c>
      <c r="L45" s="25"/>
      <c r="M45" s="25"/>
      <c r="N45" s="25"/>
      <c r="O45" s="25"/>
      <c r="P45" s="26"/>
    </row>
    <row r="46" spans="1:19">
      <c r="A46" s="1" t="s">
        <v>27</v>
      </c>
      <c r="B46" s="1" t="s">
        <v>27</v>
      </c>
      <c r="C46" s="1" t="s">
        <v>27</v>
      </c>
      <c r="D46" s="25"/>
      <c r="E46" s="25"/>
      <c r="F46" s="25"/>
      <c r="G46" s="25"/>
      <c r="H46" s="26"/>
      <c r="I46" s="27" t="s">
        <v>27</v>
      </c>
      <c r="J46" s="1" t="s">
        <v>27</v>
      </c>
      <c r="K46" s="1" t="s">
        <v>27</v>
      </c>
      <c r="L46" s="25"/>
      <c r="M46" s="25"/>
      <c r="N46" s="25"/>
      <c r="O46" s="25"/>
      <c r="P46" s="26"/>
    </row>
    <row r="47" spans="1:19">
      <c r="A47" s="1" t="s">
        <v>27</v>
      </c>
      <c r="B47" s="1" t="s">
        <v>27</v>
      </c>
      <c r="C47" s="1" t="s">
        <v>27</v>
      </c>
      <c r="D47" s="25"/>
      <c r="E47" s="25"/>
      <c r="F47" s="25"/>
      <c r="G47" s="25"/>
      <c r="H47" s="26"/>
      <c r="I47" s="27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>
      <c r="A48" s="1" t="s">
        <v>27</v>
      </c>
      <c r="B48" s="1" t="s">
        <v>27</v>
      </c>
      <c r="C48" s="1" t="s">
        <v>27</v>
      </c>
      <c r="D48" s="25"/>
      <c r="E48" s="25"/>
      <c r="F48" s="25"/>
      <c r="G48" s="25"/>
      <c r="H48" s="26"/>
      <c r="I48" s="27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>
      <c r="A49" s="1" t="s">
        <v>27</v>
      </c>
      <c r="B49" s="1" t="s">
        <v>27</v>
      </c>
      <c r="C49" s="1" t="s">
        <v>27</v>
      </c>
      <c r="D49" s="25"/>
      <c r="E49" s="25"/>
      <c r="F49" s="25"/>
      <c r="G49" s="25"/>
      <c r="H49" s="26"/>
      <c r="I49" s="27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>
      <c r="A50" s="1" t="s">
        <v>27</v>
      </c>
      <c r="B50" s="1" t="s">
        <v>27</v>
      </c>
      <c r="C50" s="1" t="s">
        <v>27</v>
      </c>
      <c r="D50" s="25"/>
      <c r="E50" s="25"/>
      <c r="F50" s="25"/>
      <c r="G50" s="25"/>
      <c r="H50" s="26"/>
      <c r="I50" s="27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27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27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27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27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27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27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27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27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27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27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27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27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27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27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27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27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27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27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27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27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27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27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27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27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27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27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27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27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27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27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27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27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27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27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27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27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27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27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27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27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27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27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27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27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27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27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27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27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27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8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12E83-3BE2-4CAF-8B1F-7272BC18F0CF}">
  <dimension ref="A1:AB100"/>
  <sheetViews>
    <sheetView zoomScale="85" zoomScaleNormal="85" workbookViewId="0">
      <selection activeCell="F24" sqref="F24"/>
    </sheetView>
  </sheetViews>
  <sheetFormatPr defaultRowHeight="14.4"/>
  <sheetData>
    <row r="1" spans="1:28" ht="15.6">
      <c r="A1" s="61" t="s">
        <v>30</v>
      </c>
      <c r="B1" s="62"/>
      <c r="C1" s="62"/>
      <c r="D1" s="62"/>
      <c r="E1" s="62"/>
      <c r="F1" s="63" t="s">
        <v>3</v>
      </c>
      <c r="G1" s="63"/>
      <c r="H1" s="24" cm="1">
        <f t="array" ref="H1">SUM(VLOOKUP(A4:C100,$T$3:$W$36,4,FALSE))+H4*10-H8*50</f>
        <v>2872.8868418348534</v>
      </c>
      <c r="I1" s="64" t="s">
        <v>41</v>
      </c>
      <c r="J1" s="65"/>
      <c r="K1" s="65"/>
      <c r="L1" s="65"/>
      <c r="M1" s="65"/>
      <c r="N1" s="65"/>
      <c r="O1" s="65"/>
      <c r="P1" s="66"/>
      <c r="Q1" s="64" t="s">
        <v>48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6"/>
    </row>
    <row r="2" spans="1:28" ht="28.8">
      <c r="A2" s="67" t="s">
        <v>35</v>
      </c>
      <c r="B2" s="68"/>
      <c r="C2" s="68"/>
      <c r="D2" s="69" t="s">
        <v>37</v>
      </c>
      <c r="E2" s="70"/>
      <c r="F2" s="70"/>
      <c r="G2" s="70"/>
      <c r="H2" s="71"/>
      <c r="I2" s="72" t="s">
        <v>35</v>
      </c>
      <c r="J2" s="73"/>
      <c r="K2" s="73"/>
      <c r="L2" s="74" t="s">
        <v>37</v>
      </c>
      <c r="M2" s="74"/>
      <c r="N2" s="74"/>
      <c r="O2" s="74"/>
      <c r="P2" s="75"/>
      <c r="Q2" s="49" t="s">
        <v>43</v>
      </c>
      <c r="R2" s="50" cm="1">
        <f t="array" ref="R2">SUM(V3:V28*AB3:AB28)+H6+P6+R4*500</f>
        <v>65065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28">
      <c r="A3" s="58" t="s">
        <v>31</v>
      </c>
      <c r="B3" s="59" t="s">
        <v>32</v>
      </c>
      <c r="C3" s="20" t="s">
        <v>33</v>
      </c>
      <c r="D3" s="32"/>
      <c r="E3" s="58" t="s">
        <v>31</v>
      </c>
      <c r="F3" s="59" t="s">
        <v>32</v>
      </c>
      <c r="G3" s="20" t="s">
        <v>33</v>
      </c>
      <c r="H3" s="33" t="s">
        <v>36</v>
      </c>
      <c r="I3" s="58" t="s">
        <v>31</v>
      </c>
      <c r="J3" s="59" t="s">
        <v>32</v>
      </c>
      <c r="K3" s="20" t="s">
        <v>33</v>
      </c>
      <c r="L3" s="32"/>
      <c r="M3" s="58" t="s">
        <v>31</v>
      </c>
      <c r="N3" s="59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19</v>
      </c>
      <c r="Z3" s="1">
        <f>COUNTIF($A$4:$C$100,T3)</f>
        <v>11</v>
      </c>
      <c r="AA3" s="1">
        <f>COUNTIF($I$4:$K$100,T3)</f>
        <v>8</v>
      </c>
      <c r="AB3" s="53">
        <f>Y3-Z3-AA3</f>
        <v>0</v>
      </c>
    </row>
    <row r="4" spans="1:28">
      <c r="A4" s="2" t="s">
        <v>4</v>
      </c>
      <c r="B4" s="4" t="s">
        <v>6</v>
      </c>
      <c r="C4" s="2" t="s">
        <v>4</v>
      </c>
      <c r="D4" s="42" t="s">
        <v>34</v>
      </c>
      <c r="E4" s="38">
        <v>0</v>
      </c>
      <c r="F4" s="38">
        <v>2</v>
      </c>
      <c r="G4" s="38">
        <v>0</v>
      </c>
      <c r="H4" s="35">
        <f>SUM(E4:G4)</f>
        <v>2</v>
      </c>
      <c r="I4" s="15" t="s">
        <v>17</v>
      </c>
      <c r="J4" s="2" t="s">
        <v>4</v>
      </c>
      <c r="K4" s="2" t="s">
        <v>4</v>
      </c>
      <c r="L4" s="42" t="s">
        <v>34</v>
      </c>
      <c r="M4" s="38">
        <v>2</v>
      </c>
      <c r="N4" s="38">
        <v>3</v>
      </c>
      <c r="O4" s="38">
        <v>4</v>
      </c>
      <c r="P4" s="35">
        <f>SUM(M4:O4)</f>
        <v>9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28</v>
      </c>
      <c r="Z4" s="1">
        <f t="shared" ref="Z4:Z28" si="1">COUNTIF($A$4:$C$100,T4)</f>
        <v>4</v>
      </c>
      <c r="AA4" s="1">
        <f t="shared" ref="AA4:AA28" si="2">COUNTIF($I$4:$K$100,T4)</f>
        <v>24</v>
      </c>
      <c r="AB4" s="53">
        <f t="shared" ref="AB4:AB28" si="3">Y4-Z4-AA4</f>
        <v>0</v>
      </c>
    </row>
    <row r="5" spans="1:28">
      <c r="A5" s="2" t="s">
        <v>4</v>
      </c>
      <c r="B5" s="4" t="s">
        <v>6</v>
      </c>
      <c r="C5" s="15" t="s">
        <v>17</v>
      </c>
      <c r="D5" s="32" t="s">
        <v>38</v>
      </c>
      <c r="E5" s="34" cm="1">
        <f t="array" ref="E5">(SUM(VLOOKUP(A4:A100,$T$3:$W$41,2,FALSE))+E4*10)-E8*50</f>
        <v>3900</v>
      </c>
      <c r="F5" s="34" cm="1">
        <f t="array" ref="F5">(SUM(VLOOKUP(B4:B100,$T$3:$W$41,2,FALSE))+F4*10)-F8*50</f>
        <v>4790</v>
      </c>
      <c r="G5" s="34" cm="1">
        <f t="array" ref="G5">(SUM(VLOOKUP(C4:C100,$T$3:$W$41,2,FALSE))+G4*10)-G8*50</f>
        <v>6030</v>
      </c>
      <c r="H5" s="57">
        <f t="shared" ref="H5:H8" si="4">SUM(E5:G5)</f>
        <v>14720</v>
      </c>
      <c r="I5" s="3" t="s">
        <v>5</v>
      </c>
      <c r="J5" s="2" t="s">
        <v>4</v>
      </c>
      <c r="K5" s="2" t="s">
        <v>4</v>
      </c>
      <c r="L5" s="32" t="s">
        <v>38</v>
      </c>
      <c r="M5" s="34" cm="1">
        <f t="array" ref="M5">(SUM(VLOOKUP(I4:I100,$T$3:$W$41,2,FALSE))+M4*10)*0.8-M8*40</f>
        <v>3408</v>
      </c>
      <c r="N5" s="34" cm="1">
        <f t="array" ref="N5">(SUM(VLOOKUP(J4:J100,$T$3:$W$41,2,FALSE))+N4*10)*0.8-N8*40</f>
        <v>384</v>
      </c>
      <c r="O5" s="34" cm="1">
        <f t="array" ref="O5">(SUM(VLOOKUP(K4:K100,$T$3:$W$41,2,FALSE))+O4*10)*0.8-O8*40</f>
        <v>432</v>
      </c>
      <c r="P5" s="57">
        <f t="shared" ref="P5:P8" si="5">SUM(M5:O5)</f>
        <v>4224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247</v>
      </c>
      <c r="Z5" s="1">
        <f t="shared" si="1"/>
        <v>63</v>
      </c>
      <c r="AA5" s="1">
        <f t="shared" si="2"/>
        <v>0</v>
      </c>
      <c r="AB5" s="53">
        <f t="shared" si="3"/>
        <v>184</v>
      </c>
    </row>
    <row r="6" spans="1:28">
      <c r="A6" s="2" t="s">
        <v>4</v>
      </c>
      <c r="B6" s="4" t="s">
        <v>6</v>
      </c>
      <c r="C6" s="2" t="s">
        <v>4</v>
      </c>
      <c r="D6" s="32" t="s">
        <v>39</v>
      </c>
      <c r="E6" s="34" cm="1">
        <f t="array" ref="E6">(SUM(VLOOKUP(A4:A100,$T$3:$W$41,3,FALSE)))</f>
        <v>1215</v>
      </c>
      <c r="F6" s="34" cm="1">
        <f t="array" ref="F6">(SUM(VLOOKUP(B4:B100,$T$3:$W$41,3,FALSE)))</f>
        <v>1475</v>
      </c>
      <c r="G6" s="34" cm="1">
        <f t="array" ref="G6">(SUM(VLOOKUP(C4:C100,$T$3:$W$41,3,FALSE)))</f>
        <v>1785</v>
      </c>
      <c r="H6" s="48">
        <f t="shared" si="4"/>
        <v>4475</v>
      </c>
      <c r="I6" s="16" t="s">
        <v>28</v>
      </c>
      <c r="J6" s="2" t="s">
        <v>4</v>
      </c>
      <c r="K6" s="2" t="s">
        <v>4</v>
      </c>
      <c r="L6" s="32" t="s">
        <v>39</v>
      </c>
      <c r="M6" s="34" cm="1">
        <f t="array" ref="M6">(SUM(VLOOKUP(I4:I100,$T$3:$W$41,3,FALSE)))</f>
        <v>1340</v>
      </c>
      <c r="N6" s="34" cm="1">
        <f t="array" ref="N6">(SUM(VLOOKUP(J4:J100,$T$3:$W$41,3,FALSE)))</f>
        <v>105</v>
      </c>
      <c r="O6" s="34" cm="1">
        <f t="array" ref="O6">(SUM(VLOOKUP(K4:K100,$T$3:$W$41,3,FALSE)))</f>
        <v>135</v>
      </c>
      <c r="P6" s="48">
        <f t="shared" si="5"/>
        <v>1580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267</v>
      </c>
      <c r="Y6" s="45">
        <v>268</v>
      </c>
      <c r="Z6" s="1">
        <f t="shared" si="1"/>
        <v>0</v>
      </c>
      <c r="AA6" s="1">
        <f t="shared" si="2"/>
        <v>0</v>
      </c>
      <c r="AB6" s="53">
        <f t="shared" si="3"/>
        <v>268</v>
      </c>
    </row>
    <row r="7" spans="1:28">
      <c r="A7" s="2" t="s">
        <v>4</v>
      </c>
      <c r="B7" s="4" t="s">
        <v>6</v>
      </c>
      <c r="C7" s="2" t="s">
        <v>4</v>
      </c>
      <c r="D7" s="32" t="s">
        <v>40</v>
      </c>
      <c r="E7" s="34">
        <f>COUNTIF(A4:A100,"&lt;&gt;空")</f>
        <v>27</v>
      </c>
      <c r="F7" s="34">
        <f>COUNTIF(B4:B100,"&lt;&gt;空")</f>
        <v>31</v>
      </c>
      <c r="G7" s="34">
        <f>COUNTIF(C4:C100,"&lt;&gt;空")</f>
        <v>39</v>
      </c>
      <c r="H7" s="35">
        <f t="shared" si="4"/>
        <v>97</v>
      </c>
      <c r="I7" s="3" t="s">
        <v>5</v>
      </c>
      <c r="J7" s="1" t="s">
        <v>27</v>
      </c>
      <c r="K7" s="15" t="s">
        <v>17</v>
      </c>
      <c r="L7" s="32" t="s">
        <v>40</v>
      </c>
      <c r="M7" s="34">
        <f>COUNTIF(I4:I100,"&lt;&gt;空")</f>
        <v>38</v>
      </c>
      <c r="N7" s="34">
        <f>COUNTIF(J4:J100,"&lt;&gt;空")</f>
        <v>3</v>
      </c>
      <c r="O7" s="34">
        <f>COUNTIF(K4:K100,"&lt;&gt;空")</f>
        <v>4</v>
      </c>
      <c r="P7" s="35">
        <f t="shared" si="5"/>
        <v>45</v>
      </c>
      <c r="Q7" s="52" t="s">
        <v>54</v>
      </c>
      <c r="R7" s="25">
        <v>0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236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</row>
    <row r="8" spans="1:28">
      <c r="A8" s="2" t="s">
        <v>4</v>
      </c>
      <c r="B8" s="15" t="s">
        <v>17</v>
      </c>
      <c r="C8" s="2" t="s">
        <v>4</v>
      </c>
      <c r="D8" s="41" t="s">
        <v>68</v>
      </c>
      <c r="E8" s="40">
        <v>1</v>
      </c>
      <c r="F8" s="40">
        <v>0</v>
      </c>
      <c r="G8" s="40">
        <v>0</v>
      </c>
      <c r="H8" s="35">
        <f t="shared" si="4"/>
        <v>1</v>
      </c>
      <c r="I8" s="3" t="s">
        <v>5</v>
      </c>
      <c r="J8" s="1" t="s">
        <v>27</v>
      </c>
      <c r="K8" s="1" t="s">
        <v>27</v>
      </c>
      <c r="L8" s="41" t="s">
        <v>68</v>
      </c>
      <c r="M8" s="40">
        <v>2</v>
      </c>
      <c r="N8" s="40">
        <v>0</v>
      </c>
      <c r="O8" s="40">
        <v>0</v>
      </c>
      <c r="P8" s="35">
        <f t="shared" si="5"/>
        <v>2</v>
      </c>
      <c r="Q8" s="49" t="s">
        <v>53</v>
      </c>
      <c r="R8" s="54" cm="1">
        <f t="array" ref="R8">R6-P5-H5-SUM(U3:U28*AB3:AB28)*0.8-R7*8</f>
        <v>0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193</v>
      </c>
      <c r="Z8" s="1">
        <f t="shared" si="1"/>
        <v>0</v>
      </c>
      <c r="AA8" s="1">
        <f t="shared" si="2"/>
        <v>0</v>
      </c>
      <c r="AB8" s="53">
        <f t="shared" si="3"/>
        <v>193</v>
      </c>
    </row>
    <row r="9" spans="1:28">
      <c r="A9" s="16" t="s">
        <v>18</v>
      </c>
      <c r="B9" s="4" t="s">
        <v>6</v>
      </c>
      <c r="C9" s="4" t="s">
        <v>6</v>
      </c>
      <c r="D9" s="25"/>
      <c r="E9" s="25"/>
      <c r="F9" s="25"/>
      <c r="G9" s="25"/>
      <c r="H9" s="26"/>
      <c r="I9" s="3" t="s">
        <v>5</v>
      </c>
      <c r="J9" s="1" t="s">
        <v>27</v>
      </c>
      <c r="K9" s="1" t="s">
        <v>27</v>
      </c>
      <c r="L9" s="32" t="s">
        <v>42</v>
      </c>
      <c r="M9" s="36">
        <f>M6/M5</f>
        <v>0.39319248826291081</v>
      </c>
      <c r="N9" s="36">
        <f>N6/N5</f>
        <v>0.2734375</v>
      </c>
      <c r="O9" s="36">
        <f>O6/O5</f>
        <v>0.3125</v>
      </c>
      <c r="P9" s="37">
        <f>P6/P5</f>
        <v>0.37405303030303028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6">U9-V9/0.330882</f>
        <v>44.222109392472248</v>
      </c>
      <c r="X9" s="45">
        <v>3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</row>
    <row r="10" spans="1:28">
      <c r="A10" s="2" t="s">
        <v>4</v>
      </c>
      <c r="B10" s="10" t="s">
        <v>12</v>
      </c>
      <c r="C10" s="4" t="s">
        <v>6</v>
      </c>
      <c r="D10" s="25"/>
      <c r="E10" s="25"/>
      <c r="F10" s="25"/>
      <c r="G10" s="25"/>
      <c r="H10" s="26"/>
      <c r="I10" s="15" t="s">
        <v>17</v>
      </c>
      <c r="J10" s="1" t="s">
        <v>27</v>
      </c>
      <c r="K10" s="1" t="s">
        <v>27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6"/>
        <v>29.110982162825422</v>
      </c>
      <c r="X10" s="45">
        <v>7</v>
      </c>
      <c r="Y10" s="45">
        <v>1</v>
      </c>
      <c r="Z10" s="1">
        <f t="shared" si="1"/>
        <v>0</v>
      </c>
      <c r="AA10" s="1">
        <f t="shared" si="2"/>
        <v>1</v>
      </c>
      <c r="AB10" s="53">
        <f t="shared" si="3"/>
        <v>0</v>
      </c>
    </row>
    <row r="11" spans="1:28">
      <c r="A11" s="4" t="s">
        <v>6</v>
      </c>
      <c r="B11" s="4" t="s">
        <v>6</v>
      </c>
      <c r="C11" s="4" t="s">
        <v>6</v>
      </c>
      <c r="D11" s="25"/>
      <c r="E11" s="25"/>
      <c r="F11" s="25"/>
      <c r="G11" s="25"/>
      <c r="H11" s="26"/>
      <c r="I11" s="1" t="s">
        <v>27</v>
      </c>
      <c r="J11" s="1" t="s">
        <v>27</v>
      </c>
      <c r="K11" s="1" t="s">
        <v>27</v>
      </c>
      <c r="L11" s="25"/>
      <c r="M11" s="25"/>
      <c r="N11" s="25"/>
      <c r="O11" s="25"/>
      <c r="P11" s="26">
        <f>H5+P5</f>
        <v>18944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 t="shared" si="6"/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</row>
    <row r="12" spans="1:28">
      <c r="A12" s="4" t="s">
        <v>6</v>
      </c>
      <c r="B12" s="4" t="s">
        <v>6</v>
      </c>
      <c r="C12" s="4" t="s">
        <v>6</v>
      </c>
      <c r="D12" s="25"/>
      <c r="E12" s="25"/>
      <c r="F12" s="25"/>
      <c r="G12" s="25"/>
      <c r="H12" s="26"/>
      <c r="I12" s="2" t="s">
        <v>4</v>
      </c>
      <c r="J12" s="1" t="s">
        <v>27</v>
      </c>
      <c r="K12" s="1" t="s">
        <v>27</v>
      </c>
      <c r="L12" s="25"/>
      <c r="M12" s="25"/>
      <c r="N12" s="25"/>
      <c r="O12" s="25"/>
      <c r="P12" s="26">
        <f>H6+P6</f>
        <v>6055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4</v>
      </c>
      <c r="Y12" s="45">
        <v>4</v>
      </c>
      <c r="Z12" s="1">
        <f t="shared" si="1"/>
        <v>0</v>
      </c>
      <c r="AA12" s="1">
        <f t="shared" si="2"/>
        <v>0</v>
      </c>
      <c r="AB12" s="53">
        <f t="shared" si="3"/>
        <v>4</v>
      </c>
    </row>
    <row r="13" spans="1:28">
      <c r="A13" s="4" t="s">
        <v>6</v>
      </c>
      <c r="B13" s="4" t="s">
        <v>6</v>
      </c>
      <c r="C13" s="4" t="s">
        <v>6</v>
      </c>
      <c r="D13" s="25"/>
      <c r="E13" s="25"/>
      <c r="F13" s="25"/>
      <c r="G13" s="25"/>
      <c r="H13" s="26"/>
      <c r="I13" s="15" t="s">
        <v>17</v>
      </c>
      <c r="J13" s="1" t="s">
        <v>27</v>
      </c>
      <c r="K13" s="1" t="s">
        <v>27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</row>
    <row r="14" spans="1:28">
      <c r="A14" s="3" t="s">
        <v>5</v>
      </c>
      <c r="B14" s="17" t="s">
        <v>20</v>
      </c>
      <c r="C14" s="15" t="s">
        <v>17</v>
      </c>
      <c r="D14" s="25"/>
      <c r="E14" s="25"/>
      <c r="F14" s="25"/>
      <c r="G14" s="25"/>
      <c r="H14" s="26"/>
      <c r="I14" s="16" t="s">
        <v>28</v>
      </c>
      <c r="J14" s="1" t="s">
        <v>27</v>
      </c>
      <c r="K14" s="1" t="s">
        <v>27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</row>
    <row r="15" spans="1:28">
      <c r="A15" s="3" t="s">
        <v>5</v>
      </c>
      <c r="B15" s="4" t="s">
        <v>6</v>
      </c>
      <c r="C15" s="4" t="s">
        <v>6</v>
      </c>
      <c r="D15" s="25"/>
      <c r="E15" s="25"/>
      <c r="F15" s="25"/>
      <c r="G15" s="25"/>
      <c r="H15" s="26"/>
      <c r="I15" s="3" t="s">
        <v>5</v>
      </c>
      <c r="J15" s="1" t="s">
        <v>27</v>
      </c>
      <c r="K15" s="1" t="s">
        <v>27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7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</row>
    <row r="16" spans="1:28">
      <c r="A16" s="15" t="s">
        <v>17</v>
      </c>
      <c r="B16" s="4" t="s">
        <v>6</v>
      </c>
      <c r="C16" s="16" t="s">
        <v>18</v>
      </c>
      <c r="D16" s="25"/>
      <c r="E16" s="25"/>
      <c r="F16" s="25"/>
      <c r="G16" s="25"/>
      <c r="H16" s="26"/>
      <c r="I16" s="3" t="s">
        <v>5</v>
      </c>
      <c r="J16" s="1" t="s">
        <v>27</v>
      </c>
      <c r="K16" s="1" t="s">
        <v>27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38</v>
      </c>
      <c r="Z16" s="1">
        <f t="shared" si="1"/>
        <v>6</v>
      </c>
      <c r="AA16" s="1">
        <f t="shared" si="2"/>
        <v>10</v>
      </c>
      <c r="AB16" s="53">
        <f t="shared" si="3"/>
        <v>22</v>
      </c>
    </row>
    <row r="17" spans="1:28">
      <c r="A17" s="3" t="s">
        <v>5</v>
      </c>
      <c r="B17" s="4" t="s">
        <v>6</v>
      </c>
      <c r="C17" s="4" t="s">
        <v>6</v>
      </c>
      <c r="D17" s="25"/>
      <c r="E17" s="25"/>
      <c r="F17" s="25"/>
      <c r="G17" s="25"/>
      <c r="H17" s="26"/>
      <c r="I17" s="1" t="s">
        <v>27</v>
      </c>
      <c r="J17" s="1" t="s">
        <v>27</v>
      </c>
      <c r="K17" s="1" t="s">
        <v>27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3</v>
      </c>
      <c r="Y17" s="45">
        <v>3</v>
      </c>
      <c r="Z17" s="1">
        <f t="shared" si="1"/>
        <v>3</v>
      </c>
      <c r="AA17" s="1">
        <f t="shared" si="2"/>
        <v>0</v>
      </c>
      <c r="AB17" s="53">
        <f t="shared" si="3"/>
        <v>0</v>
      </c>
    </row>
    <row r="18" spans="1:28">
      <c r="A18" s="3" t="s">
        <v>5</v>
      </c>
      <c r="B18" s="4" t="s">
        <v>6</v>
      </c>
      <c r="C18" s="4" t="s">
        <v>6</v>
      </c>
      <c r="D18" s="25"/>
      <c r="E18" s="25"/>
      <c r="F18" s="25"/>
      <c r="G18" s="25"/>
      <c r="H18" s="26"/>
      <c r="I18" s="3" t="s">
        <v>5</v>
      </c>
      <c r="J18" s="1" t="s">
        <v>27</v>
      </c>
      <c r="K18" s="1" t="s">
        <v>27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200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</row>
    <row r="19" spans="1:28">
      <c r="A19" s="4" t="s">
        <v>6</v>
      </c>
      <c r="B19" s="4" t="s">
        <v>6</v>
      </c>
      <c r="C19" s="4" t="s">
        <v>6</v>
      </c>
      <c r="D19" s="25"/>
      <c r="E19" s="25"/>
      <c r="F19" s="25"/>
      <c r="G19" s="25"/>
      <c r="H19" s="26"/>
      <c r="I19" s="15" t="s">
        <v>17</v>
      </c>
      <c r="J19" s="1" t="s">
        <v>27</v>
      </c>
      <c r="K19" s="1" t="s">
        <v>27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</row>
    <row r="20" spans="1:28">
      <c r="A20" s="4" t="s">
        <v>6</v>
      </c>
      <c r="B20" s="15" t="s">
        <v>17</v>
      </c>
      <c r="C20" s="4" t="s">
        <v>6</v>
      </c>
      <c r="D20" s="25"/>
      <c r="E20" s="25"/>
      <c r="F20" s="25"/>
      <c r="G20" s="25"/>
      <c r="H20" s="26"/>
      <c r="I20" s="3" t="s">
        <v>5</v>
      </c>
      <c r="J20" s="1" t="s">
        <v>27</v>
      </c>
      <c r="K20" s="1" t="s">
        <v>27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</row>
    <row r="21" spans="1:28">
      <c r="A21" s="4" t="s">
        <v>6</v>
      </c>
      <c r="B21" s="4" t="s">
        <v>6</v>
      </c>
      <c r="C21" s="4" t="s">
        <v>6</v>
      </c>
      <c r="D21" s="25"/>
      <c r="E21" s="25"/>
      <c r="F21" s="25"/>
      <c r="G21" s="25"/>
      <c r="H21" s="26"/>
      <c r="I21" s="3" t="s">
        <v>5</v>
      </c>
      <c r="J21" s="1" t="s">
        <v>27</v>
      </c>
      <c r="K21" s="1" t="s">
        <v>27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</row>
    <row r="22" spans="1:28">
      <c r="A22" s="4" t="s">
        <v>6</v>
      </c>
      <c r="B22" s="4" t="s">
        <v>6</v>
      </c>
      <c r="C22" s="17" t="s">
        <v>20</v>
      </c>
      <c r="D22" s="25"/>
      <c r="E22" s="25"/>
      <c r="F22" s="25"/>
      <c r="G22" s="25"/>
      <c r="H22" s="26"/>
      <c r="I22" s="3" t="s">
        <v>5</v>
      </c>
      <c r="J22" s="1" t="s">
        <v>27</v>
      </c>
      <c r="K22" s="1" t="s">
        <v>27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2</v>
      </c>
      <c r="Y22" s="45">
        <v>2</v>
      </c>
      <c r="Z22" s="1">
        <f t="shared" si="1"/>
        <v>0</v>
      </c>
      <c r="AA22" s="1">
        <f t="shared" si="2"/>
        <v>0</v>
      </c>
      <c r="AB22" s="53">
        <f t="shared" si="3"/>
        <v>2</v>
      </c>
    </row>
    <row r="23" spans="1:28">
      <c r="A23" s="4" t="s">
        <v>6</v>
      </c>
      <c r="B23" s="4" t="s">
        <v>6</v>
      </c>
      <c r="C23" s="4" t="s">
        <v>6</v>
      </c>
      <c r="D23" s="25"/>
      <c r="E23" s="25"/>
      <c r="F23" s="25"/>
      <c r="G23" s="25"/>
      <c r="H23" s="26"/>
      <c r="I23" s="3" t="s">
        <v>5</v>
      </c>
      <c r="J23" s="1" t="s">
        <v>27</v>
      </c>
      <c r="K23" s="1" t="s">
        <v>27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8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</row>
    <row r="24" spans="1:28">
      <c r="A24" s="17" t="s">
        <v>20</v>
      </c>
      <c r="B24" s="4" t="s">
        <v>6</v>
      </c>
      <c r="C24" s="4" t="s">
        <v>6</v>
      </c>
      <c r="D24" s="25"/>
      <c r="E24" s="25"/>
      <c r="F24" s="25"/>
      <c r="G24" s="25"/>
      <c r="H24" s="26"/>
      <c r="I24" s="3" t="s">
        <v>5</v>
      </c>
      <c r="J24" s="1" t="s">
        <v>27</v>
      </c>
      <c r="K24" s="1" t="s">
        <v>27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8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</row>
    <row r="25" spans="1:28">
      <c r="A25" s="1" t="s">
        <v>27</v>
      </c>
      <c r="B25" s="4" t="s">
        <v>6</v>
      </c>
      <c r="C25" s="4" t="s">
        <v>6</v>
      </c>
      <c r="D25" s="25"/>
      <c r="E25" s="25"/>
      <c r="F25" s="25"/>
      <c r="G25" s="25"/>
      <c r="H25" s="26"/>
      <c r="I25" s="15" t="s">
        <v>17</v>
      </c>
      <c r="J25" s="1" t="s">
        <v>27</v>
      </c>
      <c r="K25" s="1" t="s">
        <v>27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8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</row>
    <row r="26" spans="1:28">
      <c r="A26" s="1" t="s">
        <v>27</v>
      </c>
      <c r="B26" s="17" t="s">
        <v>20</v>
      </c>
      <c r="C26" s="10" t="s">
        <v>12</v>
      </c>
      <c r="D26" s="25"/>
      <c r="E26" s="25"/>
      <c r="F26" s="25"/>
      <c r="G26" s="25"/>
      <c r="H26" s="26"/>
      <c r="I26" s="3" t="s">
        <v>5</v>
      </c>
      <c r="J26" s="1" t="s">
        <v>27</v>
      </c>
      <c r="K26" s="1" t="s">
        <v>27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8"/>
        <v>0</v>
      </c>
      <c r="X26" s="45">
        <v>0</v>
      </c>
      <c r="Y26" s="45">
        <v>0</v>
      </c>
      <c r="Z26" s="1"/>
      <c r="AA26" s="1"/>
      <c r="AB26" s="53"/>
    </row>
    <row r="27" spans="1:28">
      <c r="A27" s="1" t="s">
        <v>27</v>
      </c>
      <c r="B27" s="4" t="s">
        <v>6</v>
      </c>
      <c r="C27" s="4" t="s">
        <v>6</v>
      </c>
      <c r="D27" s="25"/>
      <c r="E27" s="25"/>
      <c r="F27" s="25"/>
      <c r="G27" s="25"/>
      <c r="H27" s="26"/>
      <c r="I27" s="3" t="s">
        <v>5</v>
      </c>
      <c r="J27" s="1" t="s">
        <v>27</v>
      </c>
      <c r="K27" s="1" t="s">
        <v>27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12</v>
      </c>
      <c r="Y27" s="45">
        <v>12</v>
      </c>
      <c r="Z27" s="1">
        <f t="shared" si="1"/>
        <v>0</v>
      </c>
      <c r="AA27" s="1">
        <f t="shared" si="2"/>
        <v>2</v>
      </c>
      <c r="AB27" s="53">
        <f t="shared" si="3"/>
        <v>10</v>
      </c>
    </row>
    <row r="28" spans="1:28">
      <c r="A28" s="4" t="s">
        <v>6</v>
      </c>
      <c r="B28" s="4" t="s">
        <v>6</v>
      </c>
      <c r="C28" s="4" t="s">
        <v>6</v>
      </c>
      <c r="D28" s="25"/>
      <c r="E28" s="25"/>
      <c r="F28" s="25"/>
      <c r="G28" s="25"/>
      <c r="H28" s="26"/>
      <c r="I28" s="3" t="s">
        <v>5</v>
      </c>
      <c r="J28" s="1" t="s">
        <v>27</v>
      </c>
      <c r="K28" s="1" t="s">
        <v>27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/>
      <c r="X28" s="45">
        <v>3</v>
      </c>
      <c r="Y28" s="45">
        <v>3</v>
      </c>
      <c r="Z28" s="1">
        <f t="shared" si="1"/>
        <v>0</v>
      </c>
      <c r="AA28" s="1">
        <f t="shared" si="2"/>
        <v>0</v>
      </c>
      <c r="AB28" s="53">
        <f t="shared" si="3"/>
        <v>3</v>
      </c>
    </row>
    <row r="29" spans="1:28" ht="15" thickBot="1">
      <c r="A29" s="15" t="s">
        <v>17</v>
      </c>
      <c r="B29" s="16" t="s">
        <v>18</v>
      </c>
      <c r="C29" s="4" t="s">
        <v>6</v>
      </c>
      <c r="D29" s="25"/>
      <c r="E29" s="25"/>
      <c r="F29" s="25"/>
      <c r="G29" s="25"/>
      <c r="H29" s="26"/>
      <c r="I29" s="3" t="s">
        <v>5</v>
      </c>
      <c r="J29" s="1" t="s">
        <v>27</v>
      </c>
      <c r="K29" s="1" t="s">
        <v>27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</row>
    <row r="30" spans="1:28">
      <c r="A30" s="4" t="s">
        <v>6</v>
      </c>
      <c r="B30" s="4" t="s">
        <v>6</v>
      </c>
      <c r="C30" s="4" t="s">
        <v>6</v>
      </c>
      <c r="D30" s="25"/>
      <c r="E30" s="25"/>
      <c r="F30" s="25"/>
      <c r="G30" s="25"/>
      <c r="H30" s="26"/>
      <c r="I30" s="15" t="s">
        <v>17</v>
      </c>
      <c r="J30" s="1" t="s">
        <v>27</v>
      </c>
      <c r="K30" s="1" t="s">
        <v>27</v>
      </c>
      <c r="L30" s="25"/>
      <c r="M30" s="25"/>
      <c r="N30" s="25"/>
      <c r="O30" s="25"/>
      <c r="P30" s="26"/>
    </row>
    <row r="31" spans="1:28">
      <c r="A31" s="4" t="s">
        <v>6</v>
      </c>
      <c r="B31" s="4" t="s">
        <v>6</v>
      </c>
      <c r="C31" s="2" t="s">
        <v>4</v>
      </c>
      <c r="D31" s="25"/>
      <c r="E31" s="25"/>
      <c r="F31" s="25"/>
      <c r="G31" s="25"/>
      <c r="H31" s="26"/>
      <c r="I31" s="3" t="s">
        <v>5</v>
      </c>
      <c r="J31" s="1" t="s">
        <v>27</v>
      </c>
      <c r="K31" s="1" t="s">
        <v>27</v>
      </c>
      <c r="L31" s="25"/>
      <c r="M31" s="25"/>
      <c r="N31" s="25"/>
      <c r="O31" s="25"/>
      <c r="P31" s="26"/>
      <c r="Y31">
        <f>SUM(Y3:Y28)</f>
        <v>1073</v>
      </c>
    </row>
    <row r="32" spans="1:28">
      <c r="A32" s="4" t="s">
        <v>6</v>
      </c>
      <c r="B32" s="4" t="s">
        <v>6</v>
      </c>
      <c r="C32" s="4" t="s">
        <v>6</v>
      </c>
      <c r="D32" s="25"/>
      <c r="E32" s="25"/>
      <c r="F32" s="25"/>
      <c r="G32" s="25"/>
      <c r="H32" s="26"/>
      <c r="I32" s="3" t="s">
        <v>5</v>
      </c>
      <c r="J32" s="1" t="s">
        <v>27</v>
      </c>
      <c r="K32" s="1" t="s">
        <v>27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>
      <c r="A33" s="17" t="s">
        <v>19</v>
      </c>
      <c r="B33" s="4" t="s">
        <v>6</v>
      </c>
      <c r="C33" s="4" t="s">
        <v>6</v>
      </c>
      <c r="D33" s="25"/>
      <c r="E33" s="25"/>
      <c r="F33" s="25"/>
      <c r="G33" s="25"/>
      <c r="H33" s="26"/>
      <c r="I33" s="3" t="s">
        <v>5</v>
      </c>
      <c r="J33" s="1" t="s">
        <v>27</v>
      </c>
      <c r="K33" s="1" t="s">
        <v>27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>
      <c r="A34" s="1" t="s">
        <v>27</v>
      </c>
      <c r="B34" s="17" t="s">
        <v>19</v>
      </c>
      <c r="C34" s="17" t="s">
        <v>20</v>
      </c>
      <c r="D34" s="25"/>
      <c r="E34" s="25"/>
      <c r="F34" s="25"/>
      <c r="G34" s="25"/>
      <c r="H34" s="26"/>
      <c r="I34" s="9" t="s">
        <v>11</v>
      </c>
      <c r="J34" s="1" t="s">
        <v>27</v>
      </c>
      <c r="K34" s="1" t="s">
        <v>27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>
      <c r="A35" s="1" t="s">
        <v>27</v>
      </c>
      <c r="B35" s="1" t="s">
        <v>27</v>
      </c>
      <c r="C35" s="4" t="s">
        <v>6</v>
      </c>
      <c r="D35" s="25"/>
      <c r="E35" s="25"/>
      <c r="F35" s="25"/>
      <c r="G35" s="25"/>
      <c r="H35" s="26"/>
      <c r="I35" s="3" t="s">
        <v>5</v>
      </c>
      <c r="J35" s="1" t="s">
        <v>27</v>
      </c>
      <c r="K35" s="1" t="s">
        <v>27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3" t="s">
        <v>5</v>
      </c>
      <c r="J36" s="1" t="s">
        <v>27</v>
      </c>
      <c r="K36" s="1" t="s">
        <v>27</v>
      </c>
      <c r="L36" s="25"/>
      <c r="M36" s="25"/>
      <c r="N36" s="25"/>
      <c r="O36" s="25"/>
      <c r="P36" s="26"/>
      <c r="S36" t="s">
        <v>61</v>
      </c>
    </row>
    <row r="37" spans="1:19">
      <c r="A37" s="1" t="s">
        <v>27</v>
      </c>
      <c r="B37" s="1" t="s">
        <v>27</v>
      </c>
      <c r="C37" s="4" t="s">
        <v>6</v>
      </c>
      <c r="D37" s="25"/>
      <c r="E37" s="25"/>
      <c r="F37" s="25"/>
      <c r="G37" s="25"/>
      <c r="H37" s="26"/>
      <c r="I37" s="15" t="s">
        <v>17</v>
      </c>
      <c r="J37" s="1" t="s">
        <v>27</v>
      </c>
      <c r="K37" s="1" t="s">
        <v>27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3" t="s">
        <v>5</v>
      </c>
      <c r="J38" s="1" t="s">
        <v>27</v>
      </c>
      <c r="K38" s="1" t="s">
        <v>27</v>
      </c>
      <c r="L38" s="25"/>
      <c r="M38" s="25"/>
      <c r="N38" s="25"/>
      <c r="O38" s="25"/>
      <c r="P38" s="26"/>
      <c r="R38">
        <v>6</v>
      </c>
      <c r="S38" t="s">
        <v>69</v>
      </c>
    </row>
    <row r="39" spans="1:19">
      <c r="A39" s="1" t="s">
        <v>27</v>
      </c>
      <c r="B39" s="1" t="s">
        <v>27</v>
      </c>
      <c r="C39" s="4" t="s">
        <v>6</v>
      </c>
      <c r="D39" s="25"/>
      <c r="E39" s="25"/>
      <c r="F39" s="25"/>
      <c r="G39" s="25"/>
      <c r="H39" s="26"/>
      <c r="I39" s="3" t="s">
        <v>5</v>
      </c>
      <c r="J39" s="1" t="s">
        <v>27</v>
      </c>
      <c r="K39" s="1" t="s">
        <v>27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>
      <c r="A40" s="1" t="s">
        <v>27</v>
      </c>
      <c r="B40" s="1" t="s">
        <v>27</v>
      </c>
      <c r="C40" s="4" t="s">
        <v>6</v>
      </c>
      <c r="D40" s="25"/>
      <c r="E40" s="25"/>
      <c r="F40" s="25"/>
      <c r="G40" s="25"/>
      <c r="H40" s="26"/>
      <c r="I40" s="3" t="s">
        <v>5</v>
      </c>
      <c r="J40" s="1" t="s">
        <v>27</v>
      </c>
      <c r="K40" s="1" t="s">
        <v>27</v>
      </c>
      <c r="L40" s="25"/>
      <c r="M40" s="25"/>
      <c r="N40" s="25"/>
      <c r="O40" s="25"/>
      <c r="P40" s="26"/>
    </row>
    <row r="41" spans="1:19">
      <c r="A41" s="1" t="s">
        <v>27</v>
      </c>
      <c r="B41" s="1" t="s">
        <v>27</v>
      </c>
      <c r="C41" s="4" t="s">
        <v>6</v>
      </c>
      <c r="D41" s="25"/>
      <c r="E41" s="25"/>
      <c r="F41" s="25"/>
      <c r="G41" s="25"/>
      <c r="H41" s="26"/>
      <c r="I41" s="15" t="s">
        <v>17</v>
      </c>
      <c r="J41" s="1" t="s">
        <v>27</v>
      </c>
      <c r="K41" s="1" t="s">
        <v>27</v>
      </c>
      <c r="L41" s="25"/>
      <c r="M41" s="25"/>
      <c r="N41" s="25"/>
      <c r="O41" s="25"/>
      <c r="P41" s="26"/>
    </row>
    <row r="42" spans="1:19">
      <c r="A42" s="1" t="s">
        <v>27</v>
      </c>
      <c r="B42" s="1" t="s">
        <v>27</v>
      </c>
      <c r="C42" s="17" t="s">
        <v>19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1" t="s">
        <v>27</v>
      </c>
      <c r="L42" s="25"/>
      <c r="M42" s="25"/>
      <c r="N42" s="25"/>
      <c r="O42" s="25"/>
      <c r="P42" s="26"/>
    </row>
    <row r="43" spans="1:19">
      <c r="A43" s="1" t="s">
        <v>27</v>
      </c>
      <c r="B43" s="1" t="s">
        <v>27</v>
      </c>
      <c r="C43" s="1" t="s">
        <v>27</v>
      </c>
      <c r="D43" s="25"/>
      <c r="E43" s="25"/>
      <c r="F43" s="25"/>
      <c r="G43" s="25"/>
      <c r="H43" s="26"/>
      <c r="I43" s="2" t="s">
        <v>4</v>
      </c>
      <c r="J43" s="1" t="s">
        <v>27</v>
      </c>
      <c r="K43" s="1" t="s">
        <v>27</v>
      </c>
      <c r="L43" s="25"/>
      <c r="M43" s="25"/>
      <c r="N43" s="25"/>
      <c r="O43" s="25"/>
      <c r="P43" s="26"/>
    </row>
    <row r="44" spans="1:19">
      <c r="A44" s="1" t="s">
        <v>27</v>
      </c>
      <c r="B44" s="1" t="s">
        <v>27</v>
      </c>
      <c r="C44" s="1" t="s">
        <v>27</v>
      </c>
      <c r="D44" s="25"/>
      <c r="E44" s="25"/>
      <c r="F44" s="25"/>
      <c r="G44" s="25"/>
      <c r="H44" s="26"/>
      <c r="I44" s="15" t="s">
        <v>17</v>
      </c>
      <c r="J44" s="1" t="s">
        <v>27</v>
      </c>
      <c r="K44" s="1" t="s">
        <v>27</v>
      </c>
      <c r="L44" s="25"/>
      <c r="M44" s="25"/>
      <c r="N44" s="25"/>
      <c r="O44" s="25"/>
      <c r="P44" s="26"/>
    </row>
    <row r="45" spans="1:19">
      <c r="A45" s="1" t="s">
        <v>27</v>
      </c>
      <c r="B45" s="1" t="s">
        <v>27</v>
      </c>
      <c r="C45" s="1" t="s">
        <v>27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1" t="s">
        <v>27</v>
      </c>
      <c r="L45" s="25"/>
      <c r="M45" s="25"/>
      <c r="N45" s="25"/>
      <c r="O45" s="25"/>
      <c r="P45" s="26"/>
    </row>
    <row r="46" spans="1:19">
      <c r="A46" s="1" t="s">
        <v>27</v>
      </c>
      <c r="B46" s="1" t="s">
        <v>27</v>
      </c>
      <c r="C46" s="1" t="s">
        <v>27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" t="s">
        <v>27</v>
      </c>
      <c r="L46" s="25"/>
      <c r="M46" s="25"/>
      <c r="N46" s="25"/>
      <c r="O46" s="25"/>
      <c r="P46" s="26"/>
    </row>
    <row r="47" spans="1:19">
      <c r="A47" s="1" t="s">
        <v>27</v>
      </c>
      <c r="B47" s="1" t="s">
        <v>27</v>
      </c>
      <c r="C47" s="1" t="s">
        <v>27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>
      <c r="A48" s="1" t="s">
        <v>27</v>
      </c>
      <c r="B48" s="1" t="s">
        <v>27</v>
      </c>
      <c r="C48" s="1" t="s">
        <v>27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>
      <c r="A49" s="1" t="s">
        <v>27</v>
      </c>
      <c r="B49" s="1" t="s">
        <v>27</v>
      </c>
      <c r="C49" s="1" t="s">
        <v>27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>
      <c r="A50" s="1" t="s">
        <v>27</v>
      </c>
      <c r="B50" s="1" t="s">
        <v>27</v>
      </c>
      <c r="C50" s="1" t="s">
        <v>27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1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1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1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45D3-79BE-499D-A201-E2E8F621BE42}">
  <dimension ref="A1:AB100"/>
  <sheetViews>
    <sheetView topLeftCell="B1" zoomScale="85" zoomScaleNormal="85" workbookViewId="0">
      <selection activeCell="Y30" sqref="Y30"/>
    </sheetView>
  </sheetViews>
  <sheetFormatPr defaultRowHeight="14.4"/>
  <sheetData>
    <row r="1" spans="1:28" ht="15.6">
      <c r="A1" s="61" t="s">
        <v>30</v>
      </c>
      <c r="B1" s="62"/>
      <c r="C1" s="62"/>
      <c r="D1" s="62"/>
      <c r="E1" s="62"/>
      <c r="F1" s="63" t="s">
        <v>3</v>
      </c>
      <c r="G1" s="63"/>
      <c r="H1" s="24" cm="1">
        <f t="array" ref="H1">SUM(VLOOKUP(A4:C100,$T$3:$W$36,4,FALSE))+H4*10-H8*50</f>
        <v>2863.9978239976786</v>
      </c>
      <c r="I1" s="64" t="s">
        <v>41</v>
      </c>
      <c r="J1" s="65"/>
      <c r="K1" s="65"/>
      <c r="L1" s="65"/>
      <c r="M1" s="65"/>
      <c r="N1" s="65"/>
      <c r="O1" s="65"/>
      <c r="P1" s="66"/>
      <c r="Q1" s="64" t="s">
        <v>48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6"/>
    </row>
    <row r="2" spans="1:28" ht="28.8">
      <c r="A2" s="67" t="s">
        <v>35</v>
      </c>
      <c r="B2" s="68"/>
      <c r="C2" s="68"/>
      <c r="D2" s="69" t="s">
        <v>37</v>
      </c>
      <c r="E2" s="70"/>
      <c r="F2" s="70"/>
      <c r="G2" s="70"/>
      <c r="H2" s="71"/>
      <c r="I2" s="72" t="s">
        <v>35</v>
      </c>
      <c r="J2" s="73"/>
      <c r="K2" s="73"/>
      <c r="L2" s="74" t="s">
        <v>37</v>
      </c>
      <c r="M2" s="74"/>
      <c r="N2" s="74"/>
      <c r="O2" s="74"/>
      <c r="P2" s="75"/>
      <c r="Q2" s="49" t="s">
        <v>43</v>
      </c>
      <c r="R2" s="50" cm="1">
        <f t="array" ref="R2">SUM(V3:V28*AB3:AB28)+H6+P6+R4*500</f>
        <v>65030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28">
      <c r="A3" s="58" t="s">
        <v>31</v>
      </c>
      <c r="B3" s="59" t="s">
        <v>32</v>
      </c>
      <c r="C3" s="20" t="s">
        <v>33</v>
      </c>
      <c r="D3" s="32"/>
      <c r="E3" s="58" t="s">
        <v>31</v>
      </c>
      <c r="F3" s="59" t="s">
        <v>32</v>
      </c>
      <c r="G3" s="20" t="s">
        <v>33</v>
      </c>
      <c r="H3" s="33" t="s">
        <v>36</v>
      </c>
      <c r="I3" s="58" t="s">
        <v>31</v>
      </c>
      <c r="J3" s="59" t="s">
        <v>32</v>
      </c>
      <c r="K3" s="20" t="s">
        <v>33</v>
      </c>
      <c r="L3" s="32"/>
      <c r="M3" s="58" t="s">
        <v>31</v>
      </c>
      <c r="N3" s="59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19</v>
      </c>
      <c r="Z3" s="1">
        <f>COUNTIF($A$4:$C$100,T3)</f>
        <v>11</v>
      </c>
      <c r="AA3" s="1">
        <f>COUNTIF($I$4:$K$100,T3)</f>
        <v>8</v>
      </c>
      <c r="AB3" s="53">
        <f>Y3-Z3-AA3</f>
        <v>0</v>
      </c>
    </row>
    <row r="4" spans="1:28">
      <c r="A4" s="2" t="s">
        <v>4</v>
      </c>
      <c r="B4" s="4" t="s">
        <v>6</v>
      </c>
      <c r="C4" s="2" t="s">
        <v>4</v>
      </c>
      <c r="D4" s="42" t="s">
        <v>34</v>
      </c>
      <c r="E4" s="38">
        <v>1</v>
      </c>
      <c r="F4" s="38">
        <v>2</v>
      </c>
      <c r="G4" s="38">
        <v>0</v>
      </c>
      <c r="H4" s="35">
        <f>SUM(E4:G4)</f>
        <v>3</v>
      </c>
      <c r="I4" s="15" t="s">
        <v>17</v>
      </c>
      <c r="J4" s="2" t="s">
        <v>4</v>
      </c>
      <c r="K4" s="2" t="s">
        <v>4</v>
      </c>
      <c r="L4" s="42" t="s">
        <v>34</v>
      </c>
      <c r="M4" s="38">
        <v>2</v>
      </c>
      <c r="N4" s="38">
        <v>4</v>
      </c>
      <c r="O4" s="38">
        <v>4</v>
      </c>
      <c r="P4" s="35">
        <f>SUM(M4:O4)</f>
        <v>10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26</v>
      </c>
      <c r="Z4" s="1">
        <f t="shared" ref="Z4:Z28" si="1">COUNTIF($A$4:$C$100,T4)</f>
        <v>5</v>
      </c>
      <c r="AA4" s="1">
        <f t="shared" ref="AA4:AA28" si="2">COUNTIF($I$4:$K$100,T4)</f>
        <v>21</v>
      </c>
      <c r="AB4" s="53">
        <f t="shared" ref="AB4:AB28" si="3">Y4-Z4-AA4</f>
        <v>0</v>
      </c>
    </row>
    <row r="5" spans="1:28">
      <c r="A5" s="2" t="s">
        <v>4</v>
      </c>
      <c r="B5" s="4" t="s">
        <v>6</v>
      </c>
      <c r="C5" s="15" t="s">
        <v>17</v>
      </c>
      <c r="D5" s="32" t="s">
        <v>38</v>
      </c>
      <c r="E5" s="34" cm="1">
        <f t="array" ref="E5">(SUM(VLOOKUP(A4:A100,$T$3:$W$41,2,FALSE))+E4*10)-E8*50</f>
        <v>3950</v>
      </c>
      <c r="F5" s="34" cm="1">
        <f t="array" ref="F5">(SUM(VLOOKUP(B4:B100,$T$3:$W$41,2,FALSE))+F4*10)-F8*50</f>
        <v>4820</v>
      </c>
      <c r="G5" s="34" cm="1">
        <f t="array" ref="G5">(SUM(VLOOKUP(C4:C100,$T$3:$W$41,2,FALSE))+G4*10)-G8*50</f>
        <v>6030</v>
      </c>
      <c r="H5" s="57">
        <f t="shared" ref="H5:H8" si="4">SUM(E5:G5)</f>
        <v>14800</v>
      </c>
      <c r="I5" s="3" t="s">
        <v>5</v>
      </c>
      <c r="J5" s="2" t="s">
        <v>4</v>
      </c>
      <c r="K5" s="2" t="s">
        <v>4</v>
      </c>
      <c r="L5" s="32" t="s">
        <v>38</v>
      </c>
      <c r="M5" s="34" cm="1">
        <f t="array" ref="M5">(SUM(VLOOKUP(I4:I100,$T$3:$W$41,2,FALSE))+M4*10)*0.8-M8*40</f>
        <v>2984</v>
      </c>
      <c r="N5" s="34" cm="1">
        <f t="array" ref="N5">(SUM(VLOOKUP(J4:J100,$T$3:$W$41,2,FALSE))+N4*10)*0.8-N8*40</f>
        <v>392</v>
      </c>
      <c r="O5" s="34" cm="1">
        <f t="array" ref="O5">(SUM(VLOOKUP(K4:K100,$T$3:$W$41,2,FALSE))+O4*10)*0.8-O8*40</f>
        <v>432</v>
      </c>
      <c r="P5" s="57">
        <f t="shared" ref="P5:P8" si="5">SUM(M5:O5)</f>
        <v>3808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248</v>
      </c>
      <c r="Z5" s="1">
        <f t="shared" si="1"/>
        <v>61</v>
      </c>
      <c r="AA5" s="1">
        <f t="shared" si="2"/>
        <v>0</v>
      </c>
      <c r="AB5" s="53">
        <f t="shared" si="3"/>
        <v>187</v>
      </c>
    </row>
    <row r="6" spans="1:28">
      <c r="A6" s="2" t="s">
        <v>4</v>
      </c>
      <c r="B6" s="4" t="s">
        <v>6</v>
      </c>
      <c r="C6" s="2" t="s">
        <v>4</v>
      </c>
      <c r="D6" s="32" t="s">
        <v>39</v>
      </c>
      <c r="E6" s="34" cm="1">
        <f t="array" ref="E6">(SUM(VLOOKUP(A4:A100,$T$3:$W$41,3,FALSE)))</f>
        <v>1240</v>
      </c>
      <c r="F6" s="34" cm="1">
        <f t="array" ref="F6">(SUM(VLOOKUP(B4:B100,$T$3:$W$41,3,FALSE)))</f>
        <v>1460</v>
      </c>
      <c r="G6" s="34" cm="1">
        <f t="array" ref="G6">(SUM(VLOOKUP(C4:C100,$T$3:$W$41,3,FALSE)))</f>
        <v>1785</v>
      </c>
      <c r="H6" s="48">
        <f t="shared" si="4"/>
        <v>4485</v>
      </c>
      <c r="I6" s="16" t="s">
        <v>28</v>
      </c>
      <c r="J6" s="2" t="s">
        <v>4</v>
      </c>
      <c r="K6" s="2" t="s">
        <v>4</v>
      </c>
      <c r="L6" s="32" t="s">
        <v>39</v>
      </c>
      <c r="M6" s="34" cm="1">
        <f t="array" ref="M6">(SUM(VLOOKUP(I4:I100,$T$3:$W$41,3,FALSE)))</f>
        <v>1190</v>
      </c>
      <c r="N6" s="34" cm="1">
        <f t="array" ref="N6">(SUM(VLOOKUP(J4:J100,$T$3:$W$41,3,FALSE)))</f>
        <v>105</v>
      </c>
      <c r="O6" s="34" cm="1">
        <f t="array" ref="O6">(SUM(VLOOKUP(K4:K100,$T$3:$W$41,3,FALSE)))</f>
        <v>135</v>
      </c>
      <c r="P6" s="48">
        <f t="shared" si="5"/>
        <v>1430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267</v>
      </c>
      <c r="Y6" s="45">
        <v>268</v>
      </c>
      <c r="Z6" s="1">
        <f t="shared" si="1"/>
        <v>0</v>
      </c>
      <c r="AA6" s="1">
        <f t="shared" si="2"/>
        <v>0</v>
      </c>
      <c r="AB6" s="53">
        <f t="shared" si="3"/>
        <v>268</v>
      </c>
    </row>
    <row r="7" spans="1:28">
      <c r="A7" s="2" t="s">
        <v>4</v>
      </c>
      <c r="B7" s="4" t="s">
        <v>6</v>
      </c>
      <c r="C7" s="2" t="s">
        <v>4</v>
      </c>
      <c r="D7" s="32" t="s">
        <v>40</v>
      </c>
      <c r="E7" s="34">
        <f>COUNTIF(A4:A100,"&lt;&gt;空")</f>
        <v>28</v>
      </c>
      <c r="F7" s="34">
        <f>COUNTIF(B4:B100,"&lt;&gt;空")</f>
        <v>30</v>
      </c>
      <c r="G7" s="34">
        <f>COUNTIF(C4:C100,"&lt;&gt;空")</f>
        <v>39</v>
      </c>
      <c r="H7" s="35">
        <f t="shared" si="4"/>
        <v>97</v>
      </c>
      <c r="I7" s="1" t="s">
        <v>27</v>
      </c>
      <c r="J7" s="1" t="s">
        <v>27</v>
      </c>
      <c r="K7" s="15" t="s">
        <v>17</v>
      </c>
      <c r="L7" s="32" t="s">
        <v>40</v>
      </c>
      <c r="M7" s="34">
        <f>COUNTIF(I4:I100,"&lt;&gt;空")</f>
        <v>34</v>
      </c>
      <c r="N7" s="34">
        <f>COUNTIF(J4:J100,"&lt;&gt;空")</f>
        <v>3</v>
      </c>
      <c r="O7" s="34">
        <f>COUNTIF(K4:K100,"&lt;&gt;空")</f>
        <v>4</v>
      </c>
      <c r="P7" s="35">
        <f t="shared" si="5"/>
        <v>41</v>
      </c>
      <c r="Q7" s="52" t="s">
        <v>54</v>
      </c>
      <c r="R7" s="25">
        <v>0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236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</row>
    <row r="8" spans="1:28">
      <c r="A8" s="2" t="s">
        <v>4</v>
      </c>
      <c r="B8" s="15" t="s">
        <v>17</v>
      </c>
      <c r="C8" s="2" t="s">
        <v>4</v>
      </c>
      <c r="D8" s="41" t="s">
        <v>68</v>
      </c>
      <c r="E8" s="40">
        <v>1</v>
      </c>
      <c r="F8" s="40">
        <v>0</v>
      </c>
      <c r="G8" s="40">
        <v>0</v>
      </c>
      <c r="H8" s="35">
        <f t="shared" si="4"/>
        <v>1</v>
      </c>
      <c r="I8" s="1" t="s">
        <v>27</v>
      </c>
      <c r="J8" s="1" t="s">
        <v>27</v>
      </c>
      <c r="K8" s="1" t="s">
        <v>27</v>
      </c>
      <c r="L8" s="41" t="s">
        <v>68</v>
      </c>
      <c r="M8" s="40">
        <v>2</v>
      </c>
      <c r="N8" s="40">
        <v>0</v>
      </c>
      <c r="O8" s="40">
        <v>0</v>
      </c>
      <c r="P8" s="35">
        <f t="shared" si="5"/>
        <v>2</v>
      </c>
      <c r="Q8" s="49" t="s">
        <v>53</v>
      </c>
      <c r="R8" s="54" cm="1">
        <f t="array" ref="R8">R6-P5-H5-SUM(U3:U28*AB3:AB28)*0.8-R7*8</f>
        <v>128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193</v>
      </c>
      <c r="Z8" s="1">
        <f t="shared" si="1"/>
        <v>0</v>
      </c>
      <c r="AA8" s="1">
        <f t="shared" si="2"/>
        <v>0</v>
      </c>
      <c r="AB8" s="53">
        <f t="shared" si="3"/>
        <v>193</v>
      </c>
    </row>
    <row r="9" spans="1:28">
      <c r="A9" s="16" t="s">
        <v>18</v>
      </c>
      <c r="B9" s="4" t="s">
        <v>6</v>
      </c>
      <c r="C9" s="4" t="s">
        <v>6</v>
      </c>
      <c r="D9" s="25"/>
      <c r="E9" s="25"/>
      <c r="F9" s="25"/>
      <c r="G9" s="25"/>
      <c r="H9" s="26"/>
      <c r="I9" s="1" t="s">
        <v>27</v>
      </c>
      <c r="J9" s="1" t="s">
        <v>27</v>
      </c>
      <c r="K9" s="1" t="s">
        <v>27</v>
      </c>
      <c r="L9" s="32" t="s">
        <v>42</v>
      </c>
      <c r="M9" s="36">
        <f>M6/M5</f>
        <v>0.3987935656836461</v>
      </c>
      <c r="N9" s="36">
        <f>N6/N5</f>
        <v>0.26785714285714285</v>
      </c>
      <c r="O9" s="36">
        <f>O6/O5</f>
        <v>0.3125</v>
      </c>
      <c r="P9" s="37">
        <f>P6/P5</f>
        <v>0.37552521008403361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6">U9-V9/0.330882</f>
        <v>44.222109392472248</v>
      </c>
      <c r="X9" s="45">
        <v>3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</row>
    <row r="10" spans="1:28">
      <c r="A10" s="2" t="s">
        <v>4</v>
      </c>
      <c r="B10" s="10" t="s">
        <v>12</v>
      </c>
      <c r="C10" s="4" t="s">
        <v>6</v>
      </c>
      <c r="D10" s="25"/>
      <c r="E10" s="25"/>
      <c r="F10" s="25"/>
      <c r="G10" s="25"/>
      <c r="H10" s="26"/>
      <c r="I10" s="1" t="s">
        <v>27</v>
      </c>
      <c r="J10" s="1" t="s">
        <v>27</v>
      </c>
      <c r="K10" s="1" t="s">
        <v>27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6"/>
        <v>29.110982162825422</v>
      </c>
      <c r="X10" s="45">
        <v>7</v>
      </c>
      <c r="Y10" s="45">
        <v>1</v>
      </c>
      <c r="Z10" s="1">
        <f t="shared" si="1"/>
        <v>0</v>
      </c>
      <c r="AA10" s="1">
        <f t="shared" si="2"/>
        <v>1</v>
      </c>
      <c r="AB10" s="53">
        <f t="shared" si="3"/>
        <v>0</v>
      </c>
    </row>
    <row r="11" spans="1:28">
      <c r="A11" s="4" t="s">
        <v>6</v>
      </c>
      <c r="B11" s="4" t="s">
        <v>6</v>
      </c>
      <c r="C11" s="4" t="s">
        <v>6</v>
      </c>
      <c r="D11" s="25"/>
      <c r="E11" s="25"/>
      <c r="F11" s="25"/>
      <c r="G11" s="25"/>
      <c r="H11" s="26"/>
      <c r="I11" s="1" t="s">
        <v>27</v>
      </c>
      <c r="J11" s="1" t="s">
        <v>27</v>
      </c>
      <c r="K11" s="1" t="s">
        <v>27</v>
      </c>
      <c r="L11" s="25"/>
      <c r="M11" s="25"/>
      <c r="N11" s="25"/>
      <c r="O11" s="25"/>
      <c r="P11" s="26">
        <f>H5+P5</f>
        <v>18608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 t="shared" si="6"/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</row>
    <row r="12" spans="1:28">
      <c r="A12" s="4" t="s">
        <v>6</v>
      </c>
      <c r="B12" s="4" t="s">
        <v>6</v>
      </c>
      <c r="C12" s="4" t="s">
        <v>6</v>
      </c>
      <c r="D12" s="25"/>
      <c r="E12" s="25"/>
      <c r="F12" s="25"/>
      <c r="G12" s="25"/>
      <c r="H12" s="26"/>
      <c r="I12" s="2" t="s">
        <v>4</v>
      </c>
      <c r="J12" s="1" t="s">
        <v>27</v>
      </c>
      <c r="K12" s="1" t="s">
        <v>27</v>
      </c>
      <c r="L12" s="25"/>
      <c r="M12" s="25"/>
      <c r="N12" s="25"/>
      <c r="O12" s="25"/>
      <c r="P12" s="26">
        <f>H6+P6</f>
        <v>5915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4</v>
      </c>
      <c r="Y12" s="45">
        <v>4</v>
      </c>
      <c r="Z12" s="1">
        <f t="shared" si="1"/>
        <v>0</v>
      </c>
      <c r="AA12" s="1">
        <f t="shared" si="2"/>
        <v>0</v>
      </c>
      <c r="AB12" s="53">
        <f t="shared" si="3"/>
        <v>4</v>
      </c>
    </row>
    <row r="13" spans="1:28">
      <c r="A13" s="3" t="s">
        <v>5</v>
      </c>
      <c r="B13" s="4" t="s">
        <v>6</v>
      </c>
      <c r="C13" s="4" t="s">
        <v>6</v>
      </c>
      <c r="D13" s="25"/>
      <c r="E13" s="25"/>
      <c r="F13" s="25"/>
      <c r="G13" s="25"/>
      <c r="H13" s="26"/>
      <c r="I13" s="15" t="s">
        <v>17</v>
      </c>
      <c r="J13" s="1" t="s">
        <v>27</v>
      </c>
      <c r="K13" s="1" t="s">
        <v>27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</row>
    <row r="14" spans="1:28">
      <c r="A14" s="15" t="s">
        <v>17</v>
      </c>
      <c r="B14" s="17" t="s">
        <v>20</v>
      </c>
      <c r="C14" s="15" t="s">
        <v>17</v>
      </c>
      <c r="D14" s="25"/>
      <c r="E14" s="25"/>
      <c r="F14" s="25"/>
      <c r="G14" s="25"/>
      <c r="H14" s="26"/>
      <c r="I14" s="16" t="s">
        <v>28</v>
      </c>
      <c r="J14" s="1" t="s">
        <v>27</v>
      </c>
      <c r="K14" s="1" t="s">
        <v>27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</row>
    <row r="15" spans="1:28">
      <c r="A15" s="3" t="s">
        <v>5</v>
      </c>
      <c r="B15" s="4" t="s">
        <v>6</v>
      </c>
      <c r="C15" s="4" t="s">
        <v>6</v>
      </c>
      <c r="D15" s="25"/>
      <c r="E15" s="25"/>
      <c r="F15" s="25"/>
      <c r="G15" s="25"/>
      <c r="H15" s="26"/>
      <c r="I15" s="3" t="s">
        <v>5</v>
      </c>
      <c r="J15" s="1" t="s">
        <v>27</v>
      </c>
      <c r="K15" s="1" t="s">
        <v>27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7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</row>
    <row r="16" spans="1:28">
      <c r="A16" s="3" t="s">
        <v>5</v>
      </c>
      <c r="B16" s="4" t="s">
        <v>6</v>
      </c>
      <c r="C16" s="16" t="s">
        <v>18</v>
      </c>
      <c r="D16" s="25"/>
      <c r="E16" s="25"/>
      <c r="F16" s="25"/>
      <c r="G16" s="25"/>
      <c r="H16" s="26"/>
      <c r="I16" s="3" t="s">
        <v>5</v>
      </c>
      <c r="J16" s="1" t="s">
        <v>27</v>
      </c>
      <c r="K16" s="1" t="s">
        <v>27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38</v>
      </c>
      <c r="Z16" s="1">
        <f t="shared" si="1"/>
        <v>8</v>
      </c>
      <c r="AA16" s="1">
        <f t="shared" si="2"/>
        <v>9</v>
      </c>
      <c r="AB16" s="53">
        <f t="shared" si="3"/>
        <v>21</v>
      </c>
    </row>
    <row r="17" spans="1:28">
      <c r="A17" s="15" t="s">
        <v>17</v>
      </c>
      <c r="B17" s="4" t="s">
        <v>6</v>
      </c>
      <c r="C17" s="4" t="s">
        <v>6</v>
      </c>
      <c r="D17" s="25"/>
      <c r="E17" s="25"/>
      <c r="F17" s="25"/>
      <c r="G17" s="25"/>
      <c r="H17" s="26"/>
      <c r="I17" s="1" t="s">
        <v>27</v>
      </c>
      <c r="J17" s="1" t="s">
        <v>27</v>
      </c>
      <c r="K17" s="1" t="s">
        <v>27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3</v>
      </c>
      <c r="Y17" s="45">
        <v>2</v>
      </c>
      <c r="Z17" s="1">
        <f t="shared" si="1"/>
        <v>2</v>
      </c>
      <c r="AA17" s="1">
        <f t="shared" si="2"/>
        <v>0</v>
      </c>
      <c r="AB17" s="53">
        <f t="shared" si="3"/>
        <v>0</v>
      </c>
    </row>
    <row r="18" spans="1:28">
      <c r="A18" s="3" t="s">
        <v>5</v>
      </c>
      <c r="B18" s="4" t="s">
        <v>6</v>
      </c>
      <c r="C18" s="4" t="s">
        <v>6</v>
      </c>
      <c r="D18" s="25"/>
      <c r="E18" s="25"/>
      <c r="F18" s="25"/>
      <c r="G18" s="25"/>
      <c r="H18" s="26"/>
      <c r="I18" s="3" t="s">
        <v>5</v>
      </c>
      <c r="J18" s="1" t="s">
        <v>27</v>
      </c>
      <c r="K18" s="1" t="s">
        <v>27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200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</row>
    <row r="19" spans="1:28">
      <c r="A19" s="3" t="s">
        <v>5</v>
      </c>
      <c r="B19" s="4" t="s">
        <v>6</v>
      </c>
      <c r="C19" s="4" t="s">
        <v>6</v>
      </c>
      <c r="D19" s="25"/>
      <c r="E19" s="25"/>
      <c r="F19" s="25"/>
      <c r="G19" s="25"/>
      <c r="H19" s="26"/>
      <c r="I19" s="15" t="s">
        <v>17</v>
      </c>
      <c r="J19" s="1" t="s">
        <v>27</v>
      </c>
      <c r="K19" s="1" t="s">
        <v>27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</row>
    <row r="20" spans="1:28">
      <c r="A20" s="4" t="s">
        <v>6</v>
      </c>
      <c r="B20" s="15" t="s">
        <v>17</v>
      </c>
      <c r="C20" s="4" t="s">
        <v>6</v>
      </c>
      <c r="D20" s="25"/>
      <c r="E20" s="25"/>
      <c r="F20" s="25"/>
      <c r="G20" s="25"/>
      <c r="H20" s="26"/>
      <c r="I20" s="3" t="s">
        <v>5</v>
      </c>
      <c r="J20" s="1" t="s">
        <v>27</v>
      </c>
      <c r="K20" s="1" t="s">
        <v>27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</row>
    <row r="21" spans="1:28">
      <c r="A21" s="4" t="s">
        <v>6</v>
      </c>
      <c r="B21" s="4" t="s">
        <v>6</v>
      </c>
      <c r="C21" s="4" t="s">
        <v>6</v>
      </c>
      <c r="D21" s="25"/>
      <c r="E21" s="25"/>
      <c r="F21" s="25"/>
      <c r="G21" s="25"/>
      <c r="H21" s="26"/>
      <c r="I21" s="3" t="s">
        <v>5</v>
      </c>
      <c r="J21" s="1" t="s">
        <v>27</v>
      </c>
      <c r="K21" s="1" t="s">
        <v>27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</row>
    <row r="22" spans="1:28">
      <c r="A22" s="4" t="s">
        <v>6</v>
      </c>
      <c r="B22" s="4" t="s">
        <v>6</v>
      </c>
      <c r="C22" s="17" t="s">
        <v>20</v>
      </c>
      <c r="D22" s="25"/>
      <c r="E22" s="25"/>
      <c r="F22" s="25"/>
      <c r="G22" s="25"/>
      <c r="H22" s="26"/>
      <c r="I22" s="3" t="s">
        <v>5</v>
      </c>
      <c r="J22" s="1" t="s">
        <v>27</v>
      </c>
      <c r="K22" s="1" t="s">
        <v>27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2</v>
      </c>
      <c r="Y22" s="45">
        <v>2</v>
      </c>
      <c r="Z22" s="1">
        <f t="shared" si="1"/>
        <v>0</v>
      </c>
      <c r="AA22" s="1">
        <f t="shared" si="2"/>
        <v>0</v>
      </c>
      <c r="AB22" s="53">
        <f t="shared" si="3"/>
        <v>2</v>
      </c>
    </row>
    <row r="23" spans="1:28">
      <c r="A23" s="4" t="s">
        <v>6</v>
      </c>
      <c r="B23" s="4" t="s">
        <v>6</v>
      </c>
      <c r="C23" s="4" t="s">
        <v>6</v>
      </c>
      <c r="D23" s="25"/>
      <c r="E23" s="25"/>
      <c r="F23" s="25"/>
      <c r="G23" s="25"/>
      <c r="H23" s="26"/>
      <c r="I23" s="3" t="s">
        <v>5</v>
      </c>
      <c r="J23" s="1" t="s">
        <v>27</v>
      </c>
      <c r="K23" s="1" t="s">
        <v>27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8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</row>
    <row r="24" spans="1:28">
      <c r="A24" s="4" t="s">
        <v>6</v>
      </c>
      <c r="B24" s="4" t="s">
        <v>6</v>
      </c>
      <c r="C24" s="4" t="s">
        <v>6</v>
      </c>
      <c r="D24" s="25"/>
      <c r="E24" s="25"/>
      <c r="F24" s="25"/>
      <c r="G24" s="25"/>
      <c r="H24" s="26"/>
      <c r="I24" s="3" t="s">
        <v>5</v>
      </c>
      <c r="J24" s="1" t="s">
        <v>27</v>
      </c>
      <c r="K24" s="1" t="s">
        <v>27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8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</row>
    <row r="25" spans="1:28">
      <c r="A25" s="17" t="s">
        <v>20</v>
      </c>
      <c r="B25" s="4" t="s">
        <v>6</v>
      </c>
      <c r="C25" s="4" t="s">
        <v>6</v>
      </c>
      <c r="D25" s="25"/>
      <c r="E25" s="25"/>
      <c r="F25" s="25"/>
      <c r="G25" s="25"/>
      <c r="H25" s="26"/>
      <c r="I25" s="15" t="s">
        <v>17</v>
      </c>
      <c r="J25" s="1" t="s">
        <v>27</v>
      </c>
      <c r="K25" s="1" t="s">
        <v>27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8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</row>
    <row r="26" spans="1:28">
      <c r="A26" s="1" t="s">
        <v>27</v>
      </c>
      <c r="B26" s="17" t="s">
        <v>20</v>
      </c>
      <c r="C26" s="10" t="s">
        <v>12</v>
      </c>
      <c r="D26" s="25"/>
      <c r="E26" s="25"/>
      <c r="F26" s="25"/>
      <c r="G26" s="25"/>
      <c r="H26" s="26"/>
      <c r="I26" s="3" t="s">
        <v>5</v>
      </c>
      <c r="J26" s="1" t="s">
        <v>27</v>
      </c>
      <c r="K26" s="1" t="s">
        <v>27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8"/>
        <v>0</v>
      </c>
      <c r="X26" s="45">
        <v>0</v>
      </c>
      <c r="Y26" s="45">
        <v>0</v>
      </c>
      <c r="Z26" s="1"/>
      <c r="AA26" s="1"/>
      <c r="AB26" s="53"/>
    </row>
    <row r="27" spans="1:28">
      <c r="A27" s="1" t="s">
        <v>27</v>
      </c>
      <c r="B27" s="4" t="s">
        <v>6</v>
      </c>
      <c r="C27" s="4" t="s">
        <v>6</v>
      </c>
      <c r="D27" s="25"/>
      <c r="E27" s="25"/>
      <c r="F27" s="25"/>
      <c r="G27" s="25"/>
      <c r="H27" s="26"/>
      <c r="I27" s="3" t="s">
        <v>5</v>
      </c>
      <c r="J27" s="1" t="s">
        <v>27</v>
      </c>
      <c r="K27" s="1" t="s">
        <v>27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12</v>
      </c>
      <c r="Y27" s="45">
        <v>13</v>
      </c>
      <c r="Z27" s="1">
        <f t="shared" si="1"/>
        <v>0</v>
      </c>
      <c r="AA27" s="1">
        <f t="shared" si="2"/>
        <v>2</v>
      </c>
      <c r="AB27" s="53">
        <f t="shared" si="3"/>
        <v>11</v>
      </c>
    </row>
    <row r="28" spans="1:28">
      <c r="A28" s="1" t="s">
        <v>27</v>
      </c>
      <c r="B28" s="4" t="s">
        <v>6</v>
      </c>
      <c r="C28" s="4" t="s">
        <v>6</v>
      </c>
      <c r="D28" s="25"/>
      <c r="E28" s="25"/>
      <c r="F28" s="25"/>
      <c r="G28" s="25"/>
      <c r="H28" s="26"/>
      <c r="I28" s="3" t="s">
        <v>5</v>
      </c>
      <c r="J28" s="1" t="s">
        <v>27</v>
      </c>
      <c r="K28" s="1" t="s">
        <v>27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/>
      <c r="X28" s="45">
        <v>3</v>
      </c>
      <c r="Y28" s="45">
        <v>3</v>
      </c>
      <c r="Z28" s="1">
        <f t="shared" si="1"/>
        <v>0</v>
      </c>
      <c r="AA28" s="1">
        <f t="shared" si="2"/>
        <v>0</v>
      </c>
      <c r="AB28" s="53">
        <f t="shared" si="3"/>
        <v>3</v>
      </c>
    </row>
    <row r="29" spans="1:28" ht="15" thickBot="1">
      <c r="A29" s="4" t="s">
        <v>6</v>
      </c>
      <c r="B29" s="15" t="s">
        <v>17</v>
      </c>
      <c r="C29" s="4" t="s">
        <v>6</v>
      </c>
      <c r="D29" s="25"/>
      <c r="E29" s="25"/>
      <c r="F29" s="25"/>
      <c r="G29" s="25"/>
      <c r="H29" s="26"/>
      <c r="I29" s="3" t="s">
        <v>5</v>
      </c>
      <c r="J29" s="1" t="s">
        <v>27</v>
      </c>
      <c r="K29" s="1" t="s">
        <v>27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</row>
    <row r="30" spans="1:28">
      <c r="A30" s="15" t="s">
        <v>17</v>
      </c>
      <c r="B30" s="1" t="s">
        <v>27</v>
      </c>
      <c r="C30" s="4" t="s">
        <v>6</v>
      </c>
      <c r="D30" s="25"/>
      <c r="E30" s="25"/>
      <c r="F30" s="25"/>
      <c r="G30" s="25"/>
      <c r="H30" s="26"/>
      <c r="I30" s="15" t="s">
        <v>17</v>
      </c>
      <c r="J30" s="1" t="s">
        <v>27</v>
      </c>
      <c r="K30" s="1" t="s">
        <v>27</v>
      </c>
      <c r="L30" s="25"/>
      <c r="M30" s="25"/>
      <c r="N30" s="25"/>
      <c r="O30" s="25"/>
      <c r="P30" s="26"/>
    </row>
    <row r="31" spans="1:28">
      <c r="A31" s="4" t="s">
        <v>6</v>
      </c>
      <c r="B31" s="4" t="s">
        <v>6</v>
      </c>
      <c r="C31" s="2" t="s">
        <v>4</v>
      </c>
      <c r="D31" s="25"/>
      <c r="E31" s="25"/>
      <c r="F31" s="25"/>
      <c r="G31" s="25"/>
      <c r="H31" s="26"/>
      <c r="I31" s="3" t="s">
        <v>5</v>
      </c>
      <c r="J31" s="1" t="s">
        <v>27</v>
      </c>
      <c r="K31" s="1" t="s">
        <v>27</v>
      </c>
      <c r="L31" s="25"/>
      <c r="M31" s="25"/>
      <c r="N31" s="25"/>
      <c r="O31" s="25"/>
      <c r="P31" s="26"/>
      <c r="Y31">
        <f>SUM(Y3:Y28)</f>
        <v>1072</v>
      </c>
    </row>
    <row r="32" spans="1:28">
      <c r="A32" s="4" t="s">
        <v>6</v>
      </c>
      <c r="B32" s="4" t="s">
        <v>6</v>
      </c>
      <c r="C32" s="4" t="s">
        <v>6</v>
      </c>
      <c r="D32" s="25"/>
      <c r="E32" s="25"/>
      <c r="F32" s="25"/>
      <c r="G32" s="25"/>
      <c r="H32" s="26"/>
      <c r="I32" s="3" t="s">
        <v>5</v>
      </c>
      <c r="J32" s="1" t="s">
        <v>27</v>
      </c>
      <c r="K32" s="1" t="s">
        <v>27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>
      <c r="A33" s="4" t="s">
        <v>6</v>
      </c>
      <c r="B33" s="4" t="s">
        <v>6</v>
      </c>
      <c r="C33" s="4" t="s">
        <v>6</v>
      </c>
      <c r="D33" s="25"/>
      <c r="E33" s="25"/>
      <c r="F33" s="25"/>
      <c r="G33" s="25"/>
      <c r="H33" s="26"/>
      <c r="I33" s="3" t="s">
        <v>5</v>
      </c>
      <c r="J33" s="1" t="s">
        <v>27</v>
      </c>
      <c r="K33" s="1" t="s">
        <v>27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>
      <c r="A34" s="17" t="s">
        <v>19</v>
      </c>
      <c r="B34" s="17" t="s">
        <v>19</v>
      </c>
      <c r="C34" s="17" t="s">
        <v>20</v>
      </c>
      <c r="D34" s="25"/>
      <c r="E34" s="25"/>
      <c r="F34" s="25"/>
      <c r="G34" s="25"/>
      <c r="H34" s="26"/>
      <c r="I34" s="9" t="s">
        <v>11</v>
      </c>
      <c r="J34" s="1" t="s">
        <v>27</v>
      </c>
      <c r="K34" s="1" t="s">
        <v>27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>
      <c r="A35" s="1" t="s">
        <v>27</v>
      </c>
      <c r="B35" s="1" t="s">
        <v>27</v>
      </c>
      <c r="C35" s="4" t="s">
        <v>6</v>
      </c>
      <c r="D35" s="25"/>
      <c r="E35" s="25"/>
      <c r="F35" s="25"/>
      <c r="G35" s="25"/>
      <c r="H35" s="26"/>
      <c r="I35" s="3" t="s">
        <v>5</v>
      </c>
      <c r="J35" s="1" t="s">
        <v>27</v>
      </c>
      <c r="K35" s="1" t="s">
        <v>27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3" t="s">
        <v>5</v>
      </c>
      <c r="J36" s="1" t="s">
        <v>27</v>
      </c>
      <c r="K36" s="1" t="s">
        <v>27</v>
      </c>
      <c r="L36" s="25"/>
      <c r="M36" s="25"/>
      <c r="N36" s="25"/>
      <c r="O36" s="25"/>
      <c r="P36" s="26"/>
      <c r="S36" t="s">
        <v>61</v>
      </c>
    </row>
    <row r="37" spans="1:19">
      <c r="A37" s="1" t="s">
        <v>27</v>
      </c>
      <c r="B37" s="1" t="s">
        <v>27</v>
      </c>
      <c r="C37" s="4" t="s">
        <v>6</v>
      </c>
      <c r="D37" s="25"/>
      <c r="E37" s="25"/>
      <c r="F37" s="25"/>
      <c r="G37" s="25"/>
      <c r="H37" s="26"/>
      <c r="I37" s="15" t="s">
        <v>17</v>
      </c>
      <c r="J37" s="1" t="s">
        <v>27</v>
      </c>
      <c r="K37" s="1" t="s">
        <v>27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3" t="s">
        <v>5</v>
      </c>
      <c r="J38" s="1" t="s">
        <v>27</v>
      </c>
      <c r="K38" s="1" t="s">
        <v>27</v>
      </c>
      <c r="L38" s="25"/>
      <c r="M38" s="25"/>
      <c r="N38" s="25"/>
      <c r="O38" s="25"/>
      <c r="P38" s="26"/>
      <c r="R38">
        <v>6</v>
      </c>
      <c r="S38" t="s">
        <v>69</v>
      </c>
    </row>
    <row r="39" spans="1:19">
      <c r="A39" s="1" t="s">
        <v>27</v>
      </c>
      <c r="B39" s="1" t="s">
        <v>27</v>
      </c>
      <c r="C39" s="4" t="s">
        <v>6</v>
      </c>
      <c r="D39" s="25"/>
      <c r="E39" s="25"/>
      <c r="F39" s="25"/>
      <c r="G39" s="25"/>
      <c r="H39" s="26"/>
      <c r="I39" s="3" t="s">
        <v>5</v>
      </c>
      <c r="J39" s="1" t="s">
        <v>27</v>
      </c>
      <c r="K39" s="1" t="s">
        <v>27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>
      <c r="A40" s="1" t="s">
        <v>27</v>
      </c>
      <c r="B40" s="1" t="s">
        <v>27</v>
      </c>
      <c r="C40" s="4" t="s">
        <v>6</v>
      </c>
      <c r="D40" s="25"/>
      <c r="E40" s="25"/>
      <c r="F40" s="25"/>
      <c r="G40" s="25"/>
      <c r="H40" s="26"/>
      <c r="I40" s="3" t="s">
        <v>5</v>
      </c>
      <c r="J40" s="1" t="s">
        <v>27</v>
      </c>
      <c r="K40" s="1" t="s">
        <v>27</v>
      </c>
      <c r="L40" s="25"/>
      <c r="M40" s="25"/>
      <c r="N40" s="25"/>
      <c r="O40" s="25"/>
      <c r="P40" s="26"/>
    </row>
    <row r="41" spans="1:19">
      <c r="A41" s="1" t="s">
        <v>27</v>
      </c>
      <c r="B41" s="1" t="s">
        <v>27</v>
      </c>
      <c r="C41" s="4" t="s">
        <v>6</v>
      </c>
      <c r="D41" s="25"/>
      <c r="E41" s="25"/>
      <c r="F41" s="25"/>
      <c r="G41" s="25"/>
      <c r="H41" s="26"/>
      <c r="I41" s="15" t="s">
        <v>17</v>
      </c>
      <c r="J41" s="1" t="s">
        <v>27</v>
      </c>
      <c r="K41" s="1" t="s">
        <v>27</v>
      </c>
      <c r="L41" s="25"/>
      <c r="M41" s="25"/>
      <c r="N41" s="25"/>
      <c r="O41" s="25"/>
      <c r="P41" s="26"/>
    </row>
    <row r="42" spans="1:19">
      <c r="A42" s="1" t="s">
        <v>27</v>
      </c>
      <c r="B42" s="1" t="s">
        <v>27</v>
      </c>
      <c r="C42" s="17" t="s">
        <v>19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1" t="s">
        <v>27</v>
      </c>
      <c r="L42" s="25"/>
      <c r="M42" s="25"/>
      <c r="N42" s="25"/>
      <c r="O42" s="25"/>
      <c r="P42" s="26"/>
    </row>
    <row r="43" spans="1:19">
      <c r="A43" s="1" t="s">
        <v>27</v>
      </c>
      <c r="B43" s="1" t="s">
        <v>27</v>
      </c>
      <c r="C43" s="1" t="s">
        <v>27</v>
      </c>
      <c r="D43" s="25"/>
      <c r="E43" s="25"/>
      <c r="F43" s="25"/>
      <c r="G43" s="25"/>
      <c r="H43" s="26"/>
      <c r="I43" s="2" t="s">
        <v>4</v>
      </c>
      <c r="J43" s="1" t="s">
        <v>27</v>
      </c>
      <c r="K43" s="1" t="s">
        <v>27</v>
      </c>
      <c r="L43" s="25"/>
      <c r="M43" s="25"/>
      <c r="N43" s="25"/>
      <c r="O43" s="25"/>
      <c r="P43" s="26"/>
    </row>
    <row r="44" spans="1:19">
      <c r="A44" s="1" t="s">
        <v>27</v>
      </c>
      <c r="B44" s="1" t="s">
        <v>27</v>
      </c>
      <c r="C44" s="1" t="s">
        <v>27</v>
      </c>
      <c r="D44" s="25"/>
      <c r="E44" s="25"/>
      <c r="F44" s="25"/>
      <c r="G44" s="25"/>
      <c r="H44" s="26"/>
      <c r="I44" s="15" t="s">
        <v>17</v>
      </c>
      <c r="J44" s="1" t="s">
        <v>27</v>
      </c>
      <c r="K44" s="1" t="s">
        <v>27</v>
      </c>
      <c r="L44" s="25"/>
      <c r="M44" s="25"/>
      <c r="N44" s="25"/>
      <c r="O44" s="25"/>
      <c r="P44" s="26"/>
    </row>
    <row r="45" spans="1:19">
      <c r="A45" s="1" t="s">
        <v>27</v>
      </c>
      <c r="B45" s="1" t="s">
        <v>27</v>
      </c>
      <c r="C45" s="1" t="s">
        <v>27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1" t="s">
        <v>27</v>
      </c>
      <c r="L45" s="25"/>
      <c r="M45" s="25"/>
      <c r="N45" s="25"/>
      <c r="O45" s="25"/>
      <c r="P45" s="26"/>
    </row>
    <row r="46" spans="1:19">
      <c r="A46" s="1" t="s">
        <v>27</v>
      </c>
      <c r="B46" s="1" t="s">
        <v>27</v>
      </c>
      <c r="C46" s="1" t="s">
        <v>27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" t="s">
        <v>27</v>
      </c>
      <c r="L46" s="25"/>
      <c r="M46" s="25"/>
      <c r="N46" s="25"/>
      <c r="O46" s="25"/>
      <c r="P46" s="26"/>
    </row>
    <row r="47" spans="1:19">
      <c r="A47" s="1" t="s">
        <v>27</v>
      </c>
      <c r="B47" s="1" t="s">
        <v>27</v>
      </c>
      <c r="C47" s="1" t="s">
        <v>27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>
      <c r="A48" s="1" t="s">
        <v>27</v>
      </c>
      <c r="B48" s="1" t="s">
        <v>27</v>
      </c>
      <c r="C48" s="1" t="s">
        <v>27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>
      <c r="A49" s="1" t="s">
        <v>27</v>
      </c>
      <c r="B49" s="1" t="s">
        <v>27</v>
      </c>
      <c r="C49" s="1" t="s">
        <v>27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>
      <c r="A50" s="1" t="s">
        <v>27</v>
      </c>
      <c r="B50" s="1" t="s">
        <v>27</v>
      </c>
      <c r="C50" s="1" t="s">
        <v>27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1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1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1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A128A-B50E-4A27-9F2B-12221379539A}">
  <dimension ref="A1:AB100"/>
  <sheetViews>
    <sheetView topLeftCell="B1" zoomScale="85" zoomScaleNormal="85" workbookViewId="0">
      <selection activeCell="N27" sqref="N27"/>
    </sheetView>
  </sheetViews>
  <sheetFormatPr defaultRowHeight="14.4"/>
  <sheetData>
    <row r="1" spans="1:28" ht="15.6">
      <c r="A1" s="61" t="s">
        <v>30</v>
      </c>
      <c r="B1" s="62"/>
      <c r="C1" s="62"/>
      <c r="D1" s="62"/>
      <c r="E1" s="62"/>
      <c r="F1" s="63" t="s">
        <v>3</v>
      </c>
      <c r="G1" s="63"/>
      <c r="H1" s="24" cm="1">
        <f t="array" ref="H1">SUM(VLOOKUP(A4:C100,$T$3:$W$36,4,FALSE))+H4*10-H8*50</f>
        <v>2820.6641521750958</v>
      </c>
      <c r="I1" s="64" t="s">
        <v>41</v>
      </c>
      <c r="J1" s="65"/>
      <c r="K1" s="65"/>
      <c r="L1" s="65"/>
      <c r="M1" s="65"/>
      <c r="N1" s="65"/>
      <c r="O1" s="65"/>
      <c r="P1" s="66"/>
      <c r="Q1" s="64" t="s">
        <v>48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6"/>
    </row>
    <row r="2" spans="1:28" ht="28.8">
      <c r="A2" s="67" t="s">
        <v>35</v>
      </c>
      <c r="B2" s="68"/>
      <c r="C2" s="68"/>
      <c r="D2" s="69" t="s">
        <v>37</v>
      </c>
      <c r="E2" s="70"/>
      <c r="F2" s="70"/>
      <c r="G2" s="70"/>
      <c r="H2" s="71"/>
      <c r="I2" s="72" t="s">
        <v>35</v>
      </c>
      <c r="J2" s="73"/>
      <c r="K2" s="73"/>
      <c r="L2" s="74" t="s">
        <v>37</v>
      </c>
      <c r="M2" s="74"/>
      <c r="N2" s="74"/>
      <c r="O2" s="74"/>
      <c r="P2" s="75"/>
      <c r="Q2" s="49" t="s">
        <v>43</v>
      </c>
      <c r="R2" s="50" cm="1">
        <f t="array" ref="R2">SUM(V3:V28*AB3:AB28)+H6+P6+R4*500</f>
        <v>65045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28">
      <c r="A3" s="58" t="s">
        <v>31</v>
      </c>
      <c r="B3" s="59" t="s">
        <v>32</v>
      </c>
      <c r="C3" s="20" t="s">
        <v>33</v>
      </c>
      <c r="D3" s="32"/>
      <c r="E3" s="58" t="s">
        <v>31</v>
      </c>
      <c r="F3" s="59" t="s">
        <v>32</v>
      </c>
      <c r="G3" s="20" t="s">
        <v>33</v>
      </c>
      <c r="H3" s="33" t="s">
        <v>36</v>
      </c>
      <c r="I3" s="58" t="s">
        <v>31</v>
      </c>
      <c r="J3" s="59" t="s">
        <v>32</v>
      </c>
      <c r="K3" s="20" t="s">
        <v>33</v>
      </c>
      <c r="L3" s="32"/>
      <c r="M3" s="58" t="s">
        <v>31</v>
      </c>
      <c r="N3" s="59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22</v>
      </c>
      <c r="Z3" s="1">
        <f>COUNTIF($A$4:$C$100,T3)</f>
        <v>14</v>
      </c>
      <c r="AA3" s="1">
        <f>COUNTIF($I$4:$K$100,T3)</f>
        <v>8</v>
      </c>
      <c r="AB3" s="53">
        <f>Y3-Z3-AA3</f>
        <v>0</v>
      </c>
    </row>
    <row r="4" spans="1:28">
      <c r="A4" s="2" t="s">
        <v>4</v>
      </c>
      <c r="B4" s="2" t="s">
        <v>4</v>
      </c>
      <c r="C4" s="2" t="s">
        <v>4</v>
      </c>
      <c r="D4" s="42" t="s">
        <v>34</v>
      </c>
      <c r="E4" s="38">
        <v>3</v>
      </c>
      <c r="F4" s="38">
        <v>1</v>
      </c>
      <c r="G4" s="38">
        <v>0</v>
      </c>
      <c r="H4" s="35">
        <f>SUM(E4:G4)</f>
        <v>4</v>
      </c>
      <c r="I4" s="15" t="s">
        <v>17</v>
      </c>
      <c r="J4" s="2" t="s">
        <v>4</v>
      </c>
      <c r="K4" s="2" t="s">
        <v>4</v>
      </c>
      <c r="L4" s="42" t="s">
        <v>34</v>
      </c>
      <c r="M4" s="38">
        <v>4</v>
      </c>
      <c r="N4" s="38">
        <v>1</v>
      </c>
      <c r="O4" s="38">
        <v>4</v>
      </c>
      <c r="P4" s="35">
        <f>SUM(M4:O4)</f>
        <v>9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25</v>
      </c>
      <c r="Z4" s="1">
        <f t="shared" ref="Z4:Z28" si="1">COUNTIF($A$4:$C$100,T4)</f>
        <v>4</v>
      </c>
      <c r="AA4" s="1">
        <f t="shared" ref="AA4:AA28" si="2">COUNTIF($I$4:$K$100,T4)</f>
        <v>21</v>
      </c>
      <c r="AB4" s="53">
        <f t="shared" ref="AB4:AB28" si="3">Y4-Z4-AA4</f>
        <v>0</v>
      </c>
    </row>
    <row r="5" spans="1:28">
      <c r="A5" s="2" t="s">
        <v>4</v>
      </c>
      <c r="B5" s="15" t="s">
        <v>17</v>
      </c>
      <c r="C5" s="2" t="s">
        <v>4</v>
      </c>
      <c r="D5" s="32" t="s">
        <v>38</v>
      </c>
      <c r="E5" s="34" cm="1">
        <f t="array" ref="E5">(SUM(VLOOKUP(A4:A100,$T$3:$W$41,2,FALSE))+E4*10)-E8*50</f>
        <v>6010</v>
      </c>
      <c r="F5" s="34" cm="1">
        <f t="array" ref="F5">(SUM(VLOOKUP(B4:B100,$T$3:$W$41,2,FALSE))+F4*10)-F8*50</f>
        <v>2840</v>
      </c>
      <c r="G5" s="34" cm="1">
        <f t="array" ref="G5">(SUM(VLOOKUP(C4:C100,$T$3:$W$41,2,FALSE))+G4*10)-G8*50</f>
        <v>5920</v>
      </c>
      <c r="H5" s="57">
        <f t="shared" ref="H5:H8" si="4">SUM(E5:G5)</f>
        <v>14770</v>
      </c>
      <c r="I5" s="2" t="s">
        <v>4</v>
      </c>
      <c r="J5" s="15" t="s">
        <v>17</v>
      </c>
      <c r="K5" s="15" t="s">
        <v>17</v>
      </c>
      <c r="L5" s="32" t="s">
        <v>38</v>
      </c>
      <c r="M5" s="34" cm="1">
        <f t="array" ref="M5">(SUM(VLOOKUP(I4:I100,$T$3:$W$41,2,FALSE))+M4*10)*0.8-M8*40</f>
        <v>352</v>
      </c>
      <c r="N5" s="34" cm="1">
        <f t="array" ref="N5">(SUM(VLOOKUP(J4:J100,$T$3:$W$41,2,FALSE))+N4*10)*0.8-N8*40</f>
        <v>2856</v>
      </c>
      <c r="O5" s="34" cm="1">
        <f t="array" ref="O5">(SUM(VLOOKUP(K4:K100,$T$3:$W$41,2,FALSE))+O4*10)*0.8-O8*40</f>
        <v>432</v>
      </c>
      <c r="P5" s="57">
        <f t="shared" ref="P5:P8" si="5">SUM(M5:O5)</f>
        <v>3640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246</v>
      </c>
      <c r="Z5" s="1">
        <f t="shared" si="1"/>
        <v>57</v>
      </c>
      <c r="AA5" s="1">
        <f t="shared" si="2"/>
        <v>0</v>
      </c>
      <c r="AB5" s="53">
        <f t="shared" si="3"/>
        <v>189</v>
      </c>
    </row>
    <row r="6" spans="1:28">
      <c r="A6" s="2" t="s">
        <v>4</v>
      </c>
      <c r="B6" s="3" t="s">
        <v>5</v>
      </c>
      <c r="C6" s="2" t="s">
        <v>4</v>
      </c>
      <c r="D6" s="32" t="s">
        <v>39</v>
      </c>
      <c r="E6" s="34" cm="1">
        <f t="array" ref="E6">(SUM(VLOOKUP(A4:A100,$T$3:$W$41,3,FALSE)))</f>
        <v>1725</v>
      </c>
      <c r="F6" s="34" cm="1">
        <f t="array" ref="F6">(SUM(VLOOKUP(B4:B100,$T$3:$W$41,3,FALSE)))</f>
        <v>935</v>
      </c>
      <c r="G6" s="34" cm="1">
        <f t="array" ref="G6">(SUM(VLOOKUP(C4:C100,$T$3:$W$41,3,FALSE)))</f>
        <v>1690</v>
      </c>
      <c r="H6" s="48">
        <f t="shared" si="4"/>
        <v>4350</v>
      </c>
      <c r="I6" s="16" t="s">
        <v>28</v>
      </c>
      <c r="J6" s="16" t="s">
        <v>28</v>
      </c>
      <c r="K6" s="2" t="s">
        <v>4</v>
      </c>
      <c r="L6" s="32" t="s">
        <v>39</v>
      </c>
      <c r="M6" s="34" cm="1">
        <f t="array" ref="M6">(SUM(VLOOKUP(I4:I100,$T$3:$W$41,3,FALSE)))</f>
        <v>170</v>
      </c>
      <c r="N6" s="34" cm="1">
        <f t="array" ref="N6">(SUM(VLOOKUP(J4:J100,$T$3:$W$41,3,FALSE)))</f>
        <v>1125</v>
      </c>
      <c r="O6" s="34" cm="1">
        <f t="array" ref="O6">(SUM(VLOOKUP(K4:K100,$T$3:$W$41,3,FALSE)))</f>
        <v>135</v>
      </c>
      <c r="P6" s="48">
        <f t="shared" si="5"/>
        <v>1430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267</v>
      </c>
      <c r="Y6" s="45">
        <v>268</v>
      </c>
      <c r="Z6" s="1">
        <f t="shared" si="1"/>
        <v>0</v>
      </c>
      <c r="AA6" s="1">
        <f t="shared" si="2"/>
        <v>0</v>
      </c>
      <c r="AB6" s="53">
        <f t="shared" si="3"/>
        <v>268</v>
      </c>
    </row>
    <row r="7" spans="1:28">
      <c r="A7" s="2" t="s">
        <v>4</v>
      </c>
      <c r="B7" s="9" t="s">
        <v>11</v>
      </c>
      <c r="C7" s="2" t="s">
        <v>4</v>
      </c>
      <c r="D7" s="32" t="s">
        <v>40</v>
      </c>
      <c r="E7" s="34">
        <f>COUNTIF(A4:A100,"&lt;&gt;空")</f>
        <v>37</v>
      </c>
      <c r="F7" s="34">
        <f>COUNTIF(B4:B100,"&lt;&gt;空")</f>
        <v>19</v>
      </c>
      <c r="G7" s="34">
        <f>COUNTIF(C4:C100,"&lt;&gt;空")</f>
        <v>36</v>
      </c>
      <c r="H7" s="35">
        <f t="shared" si="4"/>
        <v>92</v>
      </c>
      <c r="I7" s="1" t="s">
        <v>27</v>
      </c>
      <c r="J7" s="3" t="s">
        <v>5</v>
      </c>
      <c r="K7" s="2" t="s">
        <v>4</v>
      </c>
      <c r="L7" s="32" t="s">
        <v>40</v>
      </c>
      <c r="M7" s="34">
        <f>COUNTIF(I4:I100,"&lt;&gt;空")</f>
        <v>6</v>
      </c>
      <c r="N7" s="34">
        <f>COUNTIF(J4:J100,"&lt;&gt;空")</f>
        <v>32</v>
      </c>
      <c r="O7" s="34">
        <f>COUNTIF(K4:K100,"&lt;&gt;空")</f>
        <v>4</v>
      </c>
      <c r="P7" s="35">
        <f t="shared" si="5"/>
        <v>42</v>
      </c>
      <c r="Q7" s="52" t="s">
        <v>54</v>
      </c>
      <c r="R7" s="25">
        <v>0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236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</row>
    <row r="8" spans="1:28">
      <c r="A8" s="2" t="s">
        <v>4</v>
      </c>
      <c r="B8" s="3" t="s">
        <v>5</v>
      </c>
      <c r="C8" s="15" t="s">
        <v>17</v>
      </c>
      <c r="D8" s="41" t="s">
        <v>68</v>
      </c>
      <c r="E8" s="40">
        <v>0</v>
      </c>
      <c r="F8" s="40">
        <v>1</v>
      </c>
      <c r="G8" s="40">
        <v>0</v>
      </c>
      <c r="H8" s="35">
        <f t="shared" si="4"/>
        <v>1</v>
      </c>
      <c r="I8" s="2" t="s">
        <v>4</v>
      </c>
      <c r="J8" s="3" t="s">
        <v>5</v>
      </c>
      <c r="K8" s="1" t="s">
        <v>27</v>
      </c>
      <c r="L8" s="41" t="s">
        <v>68</v>
      </c>
      <c r="M8" s="40">
        <v>1</v>
      </c>
      <c r="N8" s="40">
        <v>1</v>
      </c>
      <c r="O8" s="40">
        <v>0</v>
      </c>
      <c r="P8" s="35">
        <f t="shared" si="5"/>
        <v>2</v>
      </c>
      <c r="Q8" s="49" t="s">
        <v>53</v>
      </c>
      <c r="R8" s="54" cm="1">
        <f t="array" ref="R8">R6-P5-H5-SUM(U3:U28*AB3:AB28)*0.8-R7*8</f>
        <v>54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193</v>
      </c>
      <c r="Z8" s="1">
        <f t="shared" si="1"/>
        <v>0</v>
      </c>
      <c r="AA8" s="1">
        <f t="shared" si="2"/>
        <v>0</v>
      </c>
      <c r="AB8" s="53">
        <f t="shared" si="3"/>
        <v>193</v>
      </c>
    </row>
    <row r="9" spans="1:28">
      <c r="A9" s="2" t="s">
        <v>4</v>
      </c>
      <c r="B9" s="15" t="s">
        <v>17</v>
      </c>
      <c r="C9" s="2" t="s">
        <v>4</v>
      </c>
      <c r="D9" s="25"/>
      <c r="E9" s="25"/>
      <c r="F9" s="25"/>
      <c r="G9" s="25"/>
      <c r="H9" s="26"/>
      <c r="I9" s="2" t="s">
        <v>4</v>
      </c>
      <c r="J9" s="1" t="s">
        <v>27</v>
      </c>
      <c r="K9" s="1" t="s">
        <v>27</v>
      </c>
      <c r="L9" s="32" t="s">
        <v>42</v>
      </c>
      <c r="M9" s="36">
        <f>M6/M5</f>
        <v>0.48295454545454547</v>
      </c>
      <c r="N9" s="36">
        <f>N6/N5</f>
        <v>0.39390756302521007</v>
      </c>
      <c r="O9" s="36">
        <f>O6/O5</f>
        <v>0.3125</v>
      </c>
      <c r="P9" s="37">
        <f>P6/P5</f>
        <v>0.39285714285714285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6">U9-V9/0.330882</f>
        <v>44.222109392472248</v>
      </c>
      <c r="X9" s="45">
        <v>3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</row>
    <row r="10" spans="1:28">
      <c r="A10" s="3" t="s">
        <v>5</v>
      </c>
      <c r="B10" s="3" t="s">
        <v>5</v>
      </c>
      <c r="C10" s="2" t="s">
        <v>4</v>
      </c>
      <c r="D10" s="25"/>
      <c r="E10" s="25"/>
      <c r="F10" s="25"/>
      <c r="G10" s="25"/>
      <c r="H10" s="26"/>
      <c r="I10" s="2" t="s">
        <v>4</v>
      </c>
      <c r="J10" s="3" t="s">
        <v>5</v>
      </c>
      <c r="K10" s="1" t="s">
        <v>27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6"/>
        <v>29.110982162825422</v>
      </c>
      <c r="X10" s="45">
        <v>7</v>
      </c>
      <c r="Y10" s="45">
        <v>2</v>
      </c>
      <c r="Z10" s="1">
        <f t="shared" si="1"/>
        <v>1</v>
      </c>
      <c r="AA10" s="1">
        <f t="shared" si="2"/>
        <v>1</v>
      </c>
      <c r="AB10" s="53">
        <f t="shared" si="3"/>
        <v>0</v>
      </c>
    </row>
    <row r="11" spans="1:28">
      <c r="A11" s="4" t="s">
        <v>6</v>
      </c>
      <c r="B11" s="4" t="s">
        <v>6</v>
      </c>
      <c r="C11" s="4" t="s">
        <v>6</v>
      </c>
      <c r="D11" s="25"/>
      <c r="E11" s="25"/>
      <c r="F11" s="25"/>
      <c r="G11" s="25"/>
      <c r="H11" s="26"/>
      <c r="I11" s="1" t="s">
        <v>27</v>
      </c>
      <c r="J11" s="15" t="s">
        <v>17</v>
      </c>
      <c r="K11" s="1" t="s">
        <v>27</v>
      </c>
      <c r="L11" s="25"/>
      <c r="M11" s="25"/>
      <c r="N11" s="25"/>
      <c r="O11" s="25"/>
      <c r="P11" s="26">
        <f>H5+P5</f>
        <v>18410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 t="shared" si="6"/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</row>
    <row r="12" spans="1:28">
      <c r="A12" s="4" t="s">
        <v>6</v>
      </c>
      <c r="B12" s="4" t="s">
        <v>6</v>
      </c>
      <c r="C12" s="4" t="s">
        <v>6</v>
      </c>
      <c r="D12" s="25"/>
      <c r="E12" s="25"/>
      <c r="F12" s="25"/>
      <c r="G12" s="25"/>
      <c r="H12" s="26"/>
      <c r="I12" s="1" t="s">
        <v>27</v>
      </c>
      <c r="J12" s="3" t="s">
        <v>5</v>
      </c>
      <c r="K12" s="1" t="s">
        <v>27</v>
      </c>
      <c r="L12" s="25"/>
      <c r="M12" s="25"/>
      <c r="N12" s="25"/>
      <c r="O12" s="25"/>
      <c r="P12" s="26">
        <f>H6+P6</f>
        <v>5780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4</v>
      </c>
      <c r="Y12" s="45">
        <v>4</v>
      </c>
      <c r="Z12" s="1">
        <f t="shared" si="1"/>
        <v>0</v>
      </c>
      <c r="AA12" s="1">
        <f t="shared" si="2"/>
        <v>0</v>
      </c>
      <c r="AB12" s="53">
        <f t="shared" si="3"/>
        <v>4</v>
      </c>
    </row>
    <row r="13" spans="1:28">
      <c r="A13" s="4" t="s">
        <v>6</v>
      </c>
      <c r="B13" s="4" t="s">
        <v>6</v>
      </c>
      <c r="C13" s="4" t="s">
        <v>6</v>
      </c>
      <c r="D13" s="25"/>
      <c r="E13" s="25"/>
      <c r="F13" s="25"/>
      <c r="G13" s="25"/>
      <c r="H13" s="26"/>
      <c r="I13" s="1" t="s">
        <v>27</v>
      </c>
      <c r="J13" s="3" t="s">
        <v>5</v>
      </c>
      <c r="K13" s="1" t="s">
        <v>27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</row>
    <row r="14" spans="1:28">
      <c r="A14" s="4" t="s">
        <v>6</v>
      </c>
      <c r="B14" s="4" t="s">
        <v>6</v>
      </c>
      <c r="C14" s="4" t="s">
        <v>6</v>
      </c>
      <c r="D14" s="25"/>
      <c r="E14" s="25"/>
      <c r="F14" s="25"/>
      <c r="G14" s="25"/>
      <c r="H14" s="26"/>
      <c r="I14" s="1" t="s">
        <v>27</v>
      </c>
      <c r="J14" s="3" t="s">
        <v>5</v>
      </c>
      <c r="K14" s="1" t="s">
        <v>27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</row>
    <row r="15" spans="1:28">
      <c r="A15" s="4" t="s">
        <v>6</v>
      </c>
      <c r="B15" s="4" t="s">
        <v>6</v>
      </c>
      <c r="C15" s="4" t="s">
        <v>6</v>
      </c>
      <c r="D15" s="25"/>
      <c r="E15" s="25"/>
      <c r="F15" s="25"/>
      <c r="G15" s="25"/>
      <c r="H15" s="26"/>
      <c r="I15" s="1" t="s">
        <v>27</v>
      </c>
      <c r="J15" s="3" t="s">
        <v>5</v>
      </c>
      <c r="K15" s="1" t="s">
        <v>27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7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</row>
    <row r="16" spans="1:28">
      <c r="A16" s="15" t="s">
        <v>17</v>
      </c>
      <c r="B16" s="17" t="s">
        <v>20</v>
      </c>
      <c r="C16" s="4" t="s">
        <v>6</v>
      </c>
      <c r="D16" s="25"/>
      <c r="E16" s="25"/>
      <c r="F16" s="25"/>
      <c r="G16" s="25"/>
      <c r="H16" s="26"/>
      <c r="I16" s="1" t="s">
        <v>27</v>
      </c>
      <c r="J16" s="3" t="s">
        <v>5</v>
      </c>
      <c r="K16" s="1" t="s">
        <v>27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38</v>
      </c>
      <c r="Z16" s="1">
        <f t="shared" si="1"/>
        <v>6</v>
      </c>
      <c r="AA16" s="1">
        <f t="shared" si="2"/>
        <v>9</v>
      </c>
      <c r="AB16" s="53">
        <f t="shared" si="3"/>
        <v>23</v>
      </c>
    </row>
    <row r="17" spans="1:28">
      <c r="A17" s="4" t="s">
        <v>6</v>
      </c>
      <c r="B17" s="4" t="s">
        <v>6</v>
      </c>
      <c r="C17" s="4" t="s">
        <v>6</v>
      </c>
      <c r="D17" s="25"/>
      <c r="E17" s="25"/>
      <c r="F17" s="25"/>
      <c r="G17" s="25"/>
      <c r="H17" s="26"/>
      <c r="I17" s="1" t="s">
        <v>27</v>
      </c>
      <c r="J17" s="15" t="s">
        <v>17</v>
      </c>
      <c r="K17" s="1" t="s">
        <v>27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3</v>
      </c>
      <c r="Y17" s="45">
        <v>2</v>
      </c>
      <c r="Z17" s="1">
        <f t="shared" si="1"/>
        <v>0</v>
      </c>
      <c r="AA17" s="1">
        <f t="shared" si="2"/>
        <v>0</v>
      </c>
      <c r="AB17" s="53">
        <f t="shared" si="3"/>
        <v>2</v>
      </c>
    </row>
    <row r="18" spans="1:28">
      <c r="A18" s="10" t="s">
        <v>12</v>
      </c>
      <c r="B18" s="15" t="s">
        <v>17</v>
      </c>
      <c r="C18" s="4" t="s">
        <v>6</v>
      </c>
      <c r="D18" s="25"/>
      <c r="E18" s="25"/>
      <c r="F18" s="25"/>
      <c r="G18" s="25"/>
      <c r="H18" s="26"/>
      <c r="I18" s="1" t="s">
        <v>27</v>
      </c>
      <c r="J18" s="3" t="s">
        <v>5</v>
      </c>
      <c r="K18" s="1" t="s">
        <v>27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200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</row>
    <row r="19" spans="1:28">
      <c r="A19" s="4" t="s">
        <v>6</v>
      </c>
      <c r="B19" s="4" t="s">
        <v>6</v>
      </c>
      <c r="C19" s="17" t="s">
        <v>20</v>
      </c>
      <c r="D19" s="25"/>
      <c r="E19" s="25"/>
      <c r="F19" s="25"/>
      <c r="G19" s="25"/>
      <c r="H19" s="26"/>
      <c r="I19" s="1" t="s">
        <v>27</v>
      </c>
      <c r="J19" s="3" t="s">
        <v>5</v>
      </c>
      <c r="K19" s="1" t="s">
        <v>27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</row>
    <row r="20" spans="1:28">
      <c r="A20" s="4" t="s">
        <v>6</v>
      </c>
      <c r="B20" s="4" t="s">
        <v>6</v>
      </c>
      <c r="C20" s="4" t="s">
        <v>6</v>
      </c>
      <c r="D20" s="25"/>
      <c r="E20" s="25"/>
      <c r="F20" s="25"/>
      <c r="G20" s="25"/>
      <c r="H20" s="26"/>
      <c r="I20" s="1" t="s">
        <v>27</v>
      </c>
      <c r="J20" s="3" t="s">
        <v>5</v>
      </c>
      <c r="K20" s="1" t="s">
        <v>27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</row>
    <row r="21" spans="1:28">
      <c r="A21" s="4" t="s">
        <v>6</v>
      </c>
      <c r="B21" s="4" t="s">
        <v>6</v>
      </c>
      <c r="C21" s="4" t="s">
        <v>6</v>
      </c>
      <c r="D21" s="25"/>
      <c r="E21" s="25"/>
      <c r="F21" s="25"/>
      <c r="G21" s="25"/>
      <c r="H21" s="26"/>
      <c r="I21" s="1" t="s">
        <v>27</v>
      </c>
      <c r="J21" s="3" t="s">
        <v>5</v>
      </c>
      <c r="K21" s="1" t="s">
        <v>27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</row>
    <row r="22" spans="1:28">
      <c r="A22" s="17" t="s">
        <v>20</v>
      </c>
      <c r="B22" s="17" t="s">
        <v>19</v>
      </c>
      <c r="C22" s="4" t="s">
        <v>6</v>
      </c>
      <c r="D22" s="25"/>
      <c r="E22" s="25"/>
      <c r="F22" s="25"/>
      <c r="G22" s="25"/>
      <c r="H22" s="26"/>
      <c r="I22" s="1" t="s">
        <v>27</v>
      </c>
      <c r="J22" s="15" t="s">
        <v>17</v>
      </c>
      <c r="K22" s="1" t="s">
        <v>27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2</v>
      </c>
      <c r="Y22" s="45">
        <v>2</v>
      </c>
      <c r="Z22" s="1">
        <f t="shared" si="1"/>
        <v>0</v>
      </c>
      <c r="AA22" s="1">
        <f t="shared" si="2"/>
        <v>0</v>
      </c>
      <c r="AB22" s="53">
        <f t="shared" si="3"/>
        <v>2</v>
      </c>
    </row>
    <row r="23" spans="1:28">
      <c r="A23" s="4" t="s">
        <v>6</v>
      </c>
      <c r="B23" s="1" t="s">
        <v>27</v>
      </c>
      <c r="C23" s="10" t="s">
        <v>12</v>
      </c>
      <c r="D23" s="25"/>
      <c r="E23" s="25"/>
      <c r="F23" s="25"/>
      <c r="G23" s="25"/>
      <c r="H23" s="26"/>
      <c r="I23" s="1" t="s">
        <v>27</v>
      </c>
      <c r="J23" s="3" t="s">
        <v>5</v>
      </c>
      <c r="K23" s="1" t="s">
        <v>27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8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</row>
    <row r="24" spans="1:28">
      <c r="A24" s="4" t="s">
        <v>6</v>
      </c>
      <c r="B24" s="1" t="s">
        <v>27</v>
      </c>
      <c r="C24" s="4" t="s">
        <v>6</v>
      </c>
      <c r="D24" s="25"/>
      <c r="E24" s="25"/>
      <c r="F24" s="25"/>
      <c r="G24" s="25"/>
      <c r="H24" s="26"/>
      <c r="I24" s="1" t="s">
        <v>27</v>
      </c>
      <c r="J24" s="3" t="s">
        <v>5</v>
      </c>
      <c r="K24" s="1" t="s">
        <v>27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8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</row>
    <row r="25" spans="1:28">
      <c r="A25" s="4" t="s">
        <v>6</v>
      </c>
      <c r="B25" s="1" t="s">
        <v>27</v>
      </c>
      <c r="C25" s="4" t="s">
        <v>6</v>
      </c>
      <c r="D25" s="25"/>
      <c r="E25" s="25"/>
      <c r="F25" s="25"/>
      <c r="G25" s="25"/>
      <c r="H25" s="26"/>
      <c r="I25" s="1" t="s">
        <v>27</v>
      </c>
      <c r="J25" s="3" t="s">
        <v>5</v>
      </c>
      <c r="K25" s="1" t="s">
        <v>27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8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</row>
    <row r="26" spans="1:28">
      <c r="A26" s="4" t="s">
        <v>6</v>
      </c>
      <c r="B26" s="1" t="s">
        <v>27</v>
      </c>
      <c r="C26" s="4" t="s">
        <v>6</v>
      </c>
      <c r="D26" s="25"/>
      <c r="E26" s="25"/>
      <c r="F26" s="25"/>
      <c r="G26" s="25"/>
      <c r="H26" s="26"/>
      <c r="I26" s="1" t="s">
        <v>27</v>
      </c>
      <c r="J26" s="9" t="s">
        <v>11</v>
      </c>
      <c r="K26" s="1" t="s">
        <v>27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8"/>
        <v>0</v>
      </c>
      <c r="X26" s="45">
        <v>0</v>
      </c>
      <c r="Y26" s="45">
        <v>0</v>
      </c>
      <c r="Z26" s="1"/>
      <c r="AA26" s="1"/>
      <c r="AB26" s="53"/>
    </row>
    <row r="27" spans="1:28">
      <c r="A27" s="4" t="s">
        <v>6</v>
      </c>
      <c r="B27" s="1" t="s">
        <v>27</v>
      </c>
      <c r="C27" s="4" t="s">
        <v>6</v>
      </c>
      <c r="D27" s="25"/>
      <c r="E27" s="25"/>
      <c r="F27" s="25"/>
      <c r="G27" s="25"/>
      <c r="H27" s="26"/>
      <c r="I27" s="1" t="s">
        <v>27</v>
      </c>
      <c r="J27" s="3" t="s">
        <v>5</v>
      </c>
      <c r="K27" s="1" t="s">
        <v>27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12</v>
      </c>
      <c r="Y27" s="45">
        <v>13</v>
      </c>
      <c r="Z27" s="1">
        <f t="shared" si="1"/>
        <v>0</v>
      </c>
      <c r="AA27" s="1">
        <f t="shared" si="2"/>
        <v>3</v>
      </c>
      <c r="AB27" s="53">
        <f t="shared" si="3"/>
        <v>10</v>
      </c>
    </row>
    <row r="28" spans="1:28">
      <c r="A28" s="4" t="s">
        <v>6</v>
      </c>
      <c r="B28" s="1" t="s">
        <v>27</v>
      </c>
      <c r="C28" s="2" t="s">
        <v>4</v>
      </c>
      <c r="D28" s="25"/>
      <c r="E28" s="25"/>
      <c r="F28" s="25"/>
      <c r="G28" s="25"/>
      <c r="H28" s="26"/>
      <c r="I28" s="1" t="s">
        <v>27</v>
      </c>
      <c r="J28" s="3" t="s">
        <v>5</v>
      </c>
      <c r="K28" s="1" t="s">
        <v>27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/>
      <c r="X28" s="45">
        <v>3</v>
      </c>
      <c r="Y28" s="45">
        <v>3</v>
      </c>
      <c r="Z28" s="1">
        <f t="shared" si="1"/>
        <v>0</v>
      </c>
      <c r="AA28" s="1">
        <f t="shared" si="2"/>
        <v>0</v>
      </c>
      <c r="AB28" s="53">
        <f t="shared" si="3"/>
        <v>3</v>
      </c>
    </row>
    <row r="29" spans="1:28" ht="15" thickBot="1">
      <c r="A29" s="4" t="s">
        <v>6</v>
      </c>
      <c r="B29" s="1" t="s">
        <v>27</v>
      </c>
      <c r="C29" s="4" t="s">
        <v>6</v>
      </c>
      <c r="D29" s="25"/>
      <c r="E29" s="25"/>
      <c r="F29" s="25"/>
      <c r="G29" s="25"/>
      <c r="H29" s="26"/>
      <c r="I29" s="1" t="s">
        <v>27</v>
      </c>
      <c r="J29" s="15" t="s">
        <v>17</v>
      </c>
      <c r="K29" s="1" t="s">
        <v>27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</row>
    <row r="30" spans="1:28">
      <c r="A30" s="4" t="s">
        <v>6</v>
      </c>
      <c r="B30" s="1" t="s">
        <v>27</v>
      </c>
      <c r="C30" s="4" t="s">
        <v>6</v>
      </c>
      <c r="D30" s="25"/>
      <c r="E30" s="25"/>
      <c r="F30" s="25"/>
      <c r="G30" s="25"/>
      <c r="H30" s="26"/>
      <c r="I30" s="1" t="s">
        <v>27</v>
      </c>
      <c r="J30" s="3" t="s">
        <v>5</v>
      </c>
      <c r="K30" s="1" t="s">
        <v>27</v>
      </c>
      <c r="L30" s="25"/>
      <c r="M30" s="25"/>
      <c r="N30" s="25"/>
      <c r="O30" s="25"/>
      <c r="P30" s="26"/>
    </row>
    <row r="31" spans="1:28">
      <c r="A31" s="4" t="s">
        <v>6</v>
      </c>
      <c r="B31" s="1" t="s">
        <v>27</v>
      </c>
      <c r="C31" s="17" t="s">
        <v>20</v>
      </c>
      <c r="D31" s="25"/>
      <c r="E31" s="25"/>
      <c r="F31" s="25"/>
      <c r="G31" s="25"/>
      <c r="H31" s="26"/>
      <c r="I31" s="1" t="s">
        <v>27</v>
      </c>
      <c r="J31" s="3" t="s">
        <v>5</v>
      </c>
      <c r="K31" s="1" t="s">
        <v>27</v>
      </c>
      <c r="L31" s="25"/>
      <c r="M31" s="25"/>
      <c r="N31" s="25"/>
      <c r="O31" s="25"/>
      <c r="P31" s="26"/>
      <c r="Y31">
        <f>SUM(Y3:Y28)</f>
        <v>1073</v>
      </c>
    </row>
    <row r="32" spans="1:28">
      <c r="A32" s="4" t="s">
        <v>6</v>
      </c>
      <c r="B32" s="1" t="s">
        <v>27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3" t="s">
        <v>5</v>
      </c>
      <c r="K32" s="1" t="s">
        <v>27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>
      <c r="A33" s="17" t="s">
        <v>20</v>
      </c>
      <c r="B33" s="1" t="s">
        <v>27</v>
      </c>
      <c r="C33" s="4" t="s">
        <v>6</v>
      </c>
      <c r="D33" s="25"/>
      <c r="E33" s="25"/>
      <c r="F33" s="25"/>
      <c r="G33" s="25"/>
      <c r="H33" s="26"/>
      <c r="I33" s="1" t="s">
        <v>27</v>
      </c>
      <c r="J33" s="15" t="s">
        <v>17</v>
      </c>
      <c r="K33" s="1" t="s">
        <v>27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>
      <c r="A34" s="4" t="s">
        <v>6</v>
      </c>
      <c r="B34" s="1" t="s">
        <v>27</v>
      </c>
      <c r="C34" s="4" t="s">
        <v>6</v>
      </c>
      <c r="D34" s="25"/>
      <c r="E34" s="25"/>
      <c r="F34" s="25"/>
      <c r="G34" s="25"/>
      <c r="H34" s="26"/>
      <c r="I34" s="1" t="s">
        <v>27</v>
      </c>
      <c r="J34" s="1" t="s">
        <v>27</v>
      </c>
      <c r="K34" s="1" t="s">
        <v>27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>
      <c r="A35" s="15" t="s">
        <v>17</v>
      </c>
      <c r="B35" s="1" t="s">
        <v>27</v>
      </c>
      <c r="C35" s="4" t="s">
        <v>6</v>
      </c>
      <c r="D35" s="25"/>
      <c r="E35" s="25"/>
      <c r="F35" s="25"/>
      <c r="G35" s="25"/>
      <c r="H35" s="26"/>
      <c r="I35" s="1" t="s">
        <v>27</v>
      </c>
      <c r="J35" s="15" t="s">
        <v>17</v>
      </c>
      <c r="K35" s="1" t="s">
        <v>27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>
      <c r="A36" s="4" t="s">
        <v>6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1" t="s">
        <v>27</v>
      </c>
      <c r="J36" s="3" t="s">
        <v>5</v>
      </c>
      <c r="K36" s="1" t="s">
        <v>27</v>
      </c>
      <c r="L36" s="25"/>
      <c r="M36" s="25"/>
      <c r="N36" s="25"/>
      <c r="O36" s="25"/>
      <c r="P36" s="26"/>
      <c r="S36" t="s">
        <v>61</v>
      </c>
    </row>
    <row r="37" spans="1:19">
      <c r="A37" s="4" t="s">
        <v>6</v>
      </c>
      <c r="B37" s="1" t="s">
        <v>27</v>
      </c>
      <c r="C37" s="4" t="s">
        <v>6</v>
      </c>
      <c r="D37" s="25"/>
      <c r="E37" s="25"/>
      <c r="F37" s="25"/>
      <c r="G37" s="25"/>
      <c r="H37" s="26"/>
      <c r="I37" s="1" t="s">
        <v>27</v>
      </c>
      <c r="J37" s="16" t="s">
        <v>28</v>
      </c>
      <c r="K37" s="1" t="s">
        <v>27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>
      <c r="A38" s="4" t="s">
        <v>6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1" t="s">
        <v>27</v>
      </c>
      <c r="J38" s="1" t="s">
        <v>27</v>
      </c>
      <c r="K38" s="1" t="s">
        <v>27</v>
      </c>
      <c r="L38" s="25"/>
      <c r="M38" s="25"/>
      <c r="N38" s="25"/>
      <c r="O38" s="25"/>
      <c r="P38" s="26"/>
      <c r="R38">
        <v>6</v>
      </c>
      <c r="S38" t="s">
        <v>69</v>
      </c>
    </row>
    <row r="39" spans="1:19">
      <c r="A39" s="4" t="s">
        <v>6</v>
      </c>
      <c r="B39" s="1" t="s">
        <v>27</v>
      </c>
      <c r="C39" s="17" t="s">
        <v>19</v>
      </c>
      <c r="D39" s="25"/>
      <c r="E39" s="25"/>
      <c r="F39" s="25"/>
      <c r="G39" s="25"/>
      <c r="H39" s="26"/>
      <c r="I39" s="1" t="s">
        <v>27</v>
      </c>
      <c r="J39" s="1" t="s">
        <v>27</v>
      </c>
      <c r="K39" s="1" t="s">
        <v>27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>
      <c r="A40" s="17" t="s">
        <v>19</v>
      </c>
      <c r="B40" s="1" t="s">
        <v>27</v>
      </c>
      <c r="C40" s="1" t="s">
        <v>27</v>
      </c>
      <c r="D40" s="25"/>
      <c r="E40" s="25"/>
      <c r="F40" s="25"/>
      <c r="G40" s="25"/>
      <c r="H40" s="26"/>
      <c r="I40" s="1" t="s">
        <v>27</v>
      </c>
      <c r="J40" s="1" t="s">
        <v>27</v>
      </c>
      <c r="K40" s="1" t="s">
        <v>27</v>
      </c>
      <c r="L40" s="25"/>
      <c r="M40" s="25"/>
      <c r="N40" s="25"/>
      <c r="O40" s="25"/>
      <c r="P40" s="26"/>
    </row>
    <row r="41" spans="1:19">
      <c r="A41" s="1" t="s">
        <v>27</v>
      </c>
      <c r="B41" s="1" t="s">
        <v>27</v>
      </c>
      <c r="C41" s="1" t="s">
        <v>27</v>
      </c>
      <c r="D41" s="25"/>
      <c r="E41" s="25"/>
      <c r="F41" s="25"/>
      <c r="G41" s="25"/>
      <c r="H41" s="26"/>
      <c r="I41" s="1" t="s">
        <v>27</v>
      </c>
      <c r="J41" s="1" t="s">
        <v>27</v>
      </c>
      <c r="K41" s="1" t="s">
        <v>27</v>
      </c>
      <c r="L41" s="25"/>
      <c r="M41" s="25"/>
      <c r="N41" s="25"/>
      <c r="O41" s="25"/>
      <c r="P41" s="26"/>
    </row>
    <row r="42" spans="1:19">
      <c r="A42" s="1" t="s">
        <v>27</v>
      </c>
      <c r="B42" s="1" t="s">
        <v>27</v>
      </c>
      <c r="C42" s="1" t="s">
        <v>27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1" t="s">
        <v>27</v>
      </c>
      <c r="L42" s="25"/>
      <c r="M42" s="25"/>
      <c r="N42" s="25"/>
      <c r="O42" s="25"/>
      <c r="P42" s="26"/>
    </row>
    <row r="43" spans="1:19">
      <c r="A43" s="1" t="s">
        <v>27</v>
      </c>
      <c r="B43" s="1" t="s">
        <v>27</v>
      </c>
      <c r="C43" s="1" t="s">
        <v>27</v>
      </c>
      <c r="D43" s="25"/>
      <c r="E43" s="25"/>
      <c r="F43" s="25"/>
      <c r="G43" s="25"/>
      <c r="H43" s="26"/>
      <c r="I43" s="1" t="s">
        <v>27</v>
      </c>
      <c r="J43" s="1" t="s">
        <v>27</v>
      </c>
      <c r="K43" s="1" t="s">
        <v>27</v>
      </c>
      <c r="L43" s="25"/>
      <c r="M43" s="25"/>
      <c r="N43" s="25"/>
      <c r="O43" s="25"/>
      <c r="P43" s="26"/>
    </row>
    <row r="44" spans="1:19">
      <c r="A44" s="1" t="s">
        <v>27</v>
      </c>
      <c r="B44" s="1" t="s">
        <v>27</v>
      </c>
      <c r="C44" s="1" t="s">
        <v>27</v>
      </c>
      <c r="D44" s="25"/>
      <c r="E44" s="25"/>
      <c r="F44" s="25"/>
      <c r="G44" s="25"/>
      <c r="H44" s="26"/>
      <c r="I44" s="1" t="s">
        <v>27</v>
      </c>
      <c r="J44" s="1" t="s">
        <v>27</v>
      </c>
      <c r="K44" s="1" t="s">
        <v>27</v>
      </c>
      <c r="L44" s="25"/>
      <c r="M44" s="25"/>
      <c r="N44" s="25"/>
      <c r="O44" s="25"/>
      <c r="P44" s="26"/>
    </row>
    <row r="45" spans="1:19">
      <c r="A45" s="1" t="s">
        <v>27</v>
      </c>
      <c r="B45" s="1" t="s">
        <v>27</v>
      </c>
      <c r="C45" s="1" t="s">
        <v>27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1" t="s">
        <v>27</v>
      </c>
      <c r="L45" s="25"/>
      <c r="M45" s="25"/>
      <c r="N45" s="25"/>
      <c r="O45" s="25"/>
      <c r="P45" s="26"/>
    </row>
    <row r="46" spans="1:19">
      <c r="A46" s="1" t="s">
        <v>27</v>
      </c>
      <c r="B46" s="1" t="s">
        <v>27</v>
      </c>
      <c r="C46" s="1" t="s">
        <v>27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" t="s">
        <v>27</v>
      </c>
      <c r="L46" s="25"/>
      <c r="M46" s="25"/>
      <c r="N46" s="25"/>
      <c r="O46" s="25"/>
      <c r="P46" s="26"/>
    </row>
    <row r="47" spans="1:19">
      <c r="A47" s="1" t="s">
        <v>27</v>
      </c>
      <c r="B47" s="1" t="s">
        <v>27</v>
      </c>
      <c r="C47" s="1" t="s">
        <v>27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>
      <c r="A48" s="1" t="s">
        <v>27</v>
      </c>
      <c r="B48" s="1" t="s">
        <v>27</v>
      </c>
      <c r="C48" s="1" t="s">
        <v>27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>
      <c r="A49" s="1" t="s">
        <v>27</v>
      </c>
      <c r="B49" s="1" t="s">
        <v>27</v>
      </c>
      <c r="C49" s="1" t="s">
        <v>27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>
      <c r="A50" s="1" t="s">
        <v>27</v>
      </c>
      <c r="B50" s="1" t="s">
        <v>27</v>
      </c>
      <c r="C50" s="1" t="s">
        <v>27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1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1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1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D0E9-5F49-43C3-A076-56D1BADAEEA9}">
  <dimension ref="A1:AB100"/>
  <sheetViews>
    <sheetView zoomScale="85" zoomScaleNormal="85" workbookViewId="0">
      <selection activeCell="O27" sqref="O27"/>
    </sheetView>
  </sheetViews>
  <sheetFormatPr defaultRowHeight="14.4"/>
  <sheetData>
    <row r="1" spans="1:28" ht="15.6">
      <c r="A1" s="61" t="s">
        <v>30</v>
      </c>
      <c r="B1" s="62"/>
      <c r="C1" s="62"/>
      <c r="D1" s="62"/>
      <c r="E1" s="62"/>
      <c r="F1" s="63" t="s">
        <v>3</v>
      </c>
      <c r="G1" s="63"/>
      <c r="H1" s="24" cm="1">
        <f t="array" ref="H1">SUM(VLOOKUP(A4:C100,$T$3:$W$36,4,FALSE))+H4*10-H8*50</f>
        <v>2838.8868418348534</v>
      </c>
      <c r="I1" s="64" t="s">
        <v>41</v>
      </c>
      <c r="J1" s="65"/>
      <c r="K1" s="65"/>
      <c r="L1" s="65"/>
      <c r="M1" s="65"/>
      <c r="N1" s="65"/>
      <c r="O1" s="65"/>
      <c r="P1" s="66"/>
      <c r="Q1" s="64" t="s">
        <v>48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6"/>
    </row>
    <row r="2" spans="1:28" ht="28.8">
      <c r="A2" s="67" t="s">
        <v>35</v>
      </c>
      <c r="B2" s="68"/>
      <c r="C2" s="68"/>
      <c r="D2" s="69" t="s">
        <v>37</v>
      </c>
      <c r="E2" s="70"/>
      <c r="F2" s="70"/>
      <c r="G2" s="70"/>
      <c r="H2" s="71"/>
      <c r="I2" s="72" t="s">
        <v>35</v>
      </c>
      <c r="J2" s="73"/>
      <c r="K2" s="73"/>
      <c r="L2" s="74" t="s">
        <v>37</v>
      </c>
      <c r="M2" s="74"/>
      <c r="N2" s="74"/>
      <c r="O2" s="74"/>
      <c r="P2" s="75"/>
      <c r="Q2" s="49" t="s">
        <v>43</v>
      </c>
      <c r="R2" s="50" cm="1">
        <f t="array" ref="R2">SUM(V3:V28*AB3:AB28)+H6+P6+R4*500</f>
        <v>65065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28">
      <c r="A3" s="58" t="s">
        <v>31</v>
      </c>
      <c r="B3" s="59" t="s">
        <v>32</v>
      </c>
      <c r="C3" s="20" t="s">
        <v>33</v>
      </c>
      <c r="D3" s="32"/>
      <c r="E3" s="58" t="s">
        <v>31</v>
      </c>
      <c r="F3" s="59" t="s">
        <v>32</v>
      </c>
      <c r="G3" s="20" t="s">
        <v>33</v>
      </c>
      <c r="H3" s="33" t="s">
        <v>36</v>
      </c>
      <c r="I3" s="58" t="s">
        <v>31</v>
      </c>
      <c r="J3" s="59" t="s">
        <v>32</v>
      </c>
      <c r="K3" s="20" t="s">
        <v>33</v>
      </c>
      <c r="L3" s="32"/>
      <c r="M3" s="58" t="s">
        <v>31</v>
      </c>
      <c r="N3" s="59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19</v>
      </c>
      <c r="Z3" s="1">
        <f>COUNTIF($A$4:$C$100,T3)</f>
        <v>11</v>
      </c>
      <c r="AA3" s="1">
        <f>COUNTIF($I$4:$K$100,T3)</f>
        <v>8</v>
      </c>
      <c r="AB3" s="53">
        <f>Y3-Z3-AA3</f>
        <v>0</v>
      </c>
    </row>
    <row r="4" spans="1:28">
      <c r="A4" s="2" t="s">
        <v>4</v>
      </c>
      <c r="B4" s="4" t="s">
        <v>6</v>
      </c>
      <c r="C4" s="2" t="s">
        <v>4</v>
      </c>
      <c r="D4" s="42" t="s">
        <v>34</v>
      </c>
      <c r="E4" s="38">
        <v>0</v>
      </c>
      <c r="F4" s="38">
        <v>2</v>
      </c>
      <c r="G4" s="38">
        <v>0</v>
      </c>
      <c r="H4" s="35">
        <f>SUM(E4:G4)</f>
        <v>2</v>
      </c>
      <c r="I4" s="15" t="s">
        <v>17</v>
      </c>
      <c r="J4" s="2" t="s">
        <v>4</v>
      </c>
      <c r="K4" s="2" t="s">
        <v>4</v>
      </c>
      <c r="L4" s="42" t="s">
        <v>34</v>
      </c>
      <c r="M4" s="38">
        <v>2</v>
      </c>
      <c r="N4" s="38">
        <v>4</v>
      </c>
      <c r="O4" s="38">
        <v>4</v>
      </c>
      <c r="P4" s="35">
        <f>SUM(M4:O4)</f>
        <v>10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28</v>
      </c>
      <c r="Z4" s="1">
        <f t="shared" ref="Z4:Z28" si="1">COUNTIF($A$4:$C$100,T4)</f>
        <v>4</v>
      </c>
      <c r="AA4" s="1">
        <f t="shared" ref="AA4:AA28" si="2">COUNTIF($I$4:$K$100,T4)</f>
        <v>24</v>
      </c>
      <c r="AB4" s="53">
        <f t="shared" ref="AB4:AB28" si="3">Y4-Z4-AA4</f>
        <v>0</v>
      </c>
    </row>
    <row r="5" spans="1:28">
      <c r="A5" s="2" t="s">
        <v>4</v>
      </c>
      <c r="B5" s="4" t="s">
        <v>6</v>
      </c>
      <c r="C5" s="15" t="s">
        <v>17</v>
      </c>
      <c r="D5" s="32" t="s">
        <v>38</v>
      </c>
      <c r="E5" s="34" cm="1">
        <f t="array" ref="E5">(SUM(VLOOKUP(A4:A100,$T$3:$W$41,2,FALSE))+E4*10)-E8*50</f>
        <v>3900</v>
      </c>
      <c r="F5" s="34" cm="1">
        <f t="array" ref="F5">(SUM(VLOOKUP(B4:B100,$T$3:$W$41,2,FALSE))+F4*10)-F8*50</f>
        <v>4820</v>
      </c>
      <c r="G5" s="34" cm="1">
        <f t="array" ref="G5">(SUM(VLOOKUP(C4:C100,$T$3:$W$41,2,FALSE))+G4*10)-G8*50</f>
        <v>6030</v>
      </c>
      <c r="H5" s="57">
        <f t="shared" ref="H5:H8" si="4">SUM(E5:G5)</f>
        <v>14750</v>
      </c>
      <c r="I5" s="3" t="s">
        <v>5</v>
      </c>
      <c r="J5" s="2" t="s">
        <v>4</v>
      </c>
      <c r="K5" s="2" t="s">
        <v>4</v>
      </c>
      <c r="L5" s="32" t="s">
        <v>38</v>
      </c>
      <c r="M5" s="34" cm="1">
        <f t="array" ref="M5">(SUM(VLOOKUP(I4:I100,$T$3:$W$41,2,FALSE))+M4*10)*0.8-M8*40</f>
        <v>3408</v>
      </c>
      <c r="N5" s="34" cm="1">
        <f t="array" ref="N5">(SUM(VLOOKUP(J4:J100,$T$3:$W$41,2,FALSE))+N4*10)*0.8-N8*40</f>
        <v>392</v>
      </c>
      <c r="O5" s="34" cm="1">
        <f t="array" ref="O5">(SUM(VLOOKUP(K4:K100,$T$3:$W$41,2,FALSE))+O4*10)*0.8-O8*40</f>
        <v>432</v>
      </c>
      <c r="P5" s="57">
        <f t="shared" ref="P5:P8" si="5">SUM(M5:O5)</f>
        <v>4232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247</v>
      </c>
      <c r="Z5" s="1">
        <f t="shared" si="1"/>
        <v>62</v>
      </c>
      <c r="AA5" s="1">
        <f t="shared" si="2"/>
        <v>0</v>
      </c>
      <c r="AB5" s="53">
        <f t="shared" si="3"/>
        <v>185</v>
      </c>
    </row>
    <row r="6" spans="1:28">
      <c r="A6" s="2" t="s">
        <v>4</v>
      </c>
      <c r="B6" s="4" t="s">
        <v>6</v>
      </c>
      <c r="C6" s="2" t="s">
        <v>4</v>
      </c>
      <c r="D6" s="32" t="s">
        <v>39</v>
      </c>
      <c r="E6" s="34" cm="1">
        <f t="array" ref="E6">(SUM(VLOOKUP(A4:A100,$T$3:$W$41,3,FALSE)))</f>
        <v>1215</v>
      </c>
      <c r="F6" s="34" cm="1">
        <f t="array" ref="F6">(SUM(VLOOKUP(B4:B100,$T$3:$W$41,3,FALSE)))</f>
        <v>1460</v>
      </c>
      <c r="G6" s="34" cm="1">
        <f t="array" ref="G6">(SUM(VLOOKUP(C4:C100,$T$3:$W$41,3,FALSE)))</f>
        <v>1785</v>
      </c>
      <c r="H6" s="48">
        <f t="shared" si="4"/>
        <v>4460</v>
      </c>
      <c r="I6" s="16" t="s">
        <v>28</v>
      </c>
      <c r="J6" s="2" t="s">
        <v>4</v>
      </c>
      <c r="K6" s="2" t="s">
        <v>4</v>
      </c>
      <c r="L6" s="32" t="s">
        <v>39</v>
      </c>
      <c r="M6" s="34" cm="1">
        <f t="array" ref="M6">(SUM(VLOOKUP(I4:I100,$T$3:$W$41,3,FALSE)))</f>
        <v>1340</v>
      </c>
      <c r="N6" s="34" cm="1">
        <f t="array" ref="N6">(SUM(VLOOKUP(J4:J100,$T$3:$W$41,3,FALSE)))</f>
        <v>105</v>
      </c>
      <c r="O6" s="34" cm="1">
        <f t="array" ref="O6">(SUM(VLOOKUP(K4:K100,$T$3:$W$41,3,FALSE)))</f>
        <v>135</v>
      </c>
      <c r="P6" s="48">
        <f t="shared" si="5"/>
        <v>1580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267</v>
      </c>
      <c r="Y6" s="45">
        <v>268</v>
      </c>
      <c r="Z6" s="1">
        <f t="shared" si="1"/>
        <v>0</v>
      </c>
      <c r="AA6" s="1">
        <f t="shared" si="2"/>
        <v>0</v>
      </c>
      <c r="AB6" s="53">
        <f t="shared" si="3"/>
        <v>268</v>
      </c>
    </row>
    <row r="7" spans="1:28">
      <c r="A7" s="2" t="s">
        <v>4</v>
      </c>
      <c r="B7" s="4" t="s">
        <v>6</v>
      </c>
      <c r="C7" s="2" t="s">
        <v>4</v>
      </c>
      <c r="D7" s="32" t="s">
        <v>40</v>
      </c>
      <c r="E7" s="34">
        <f>COUNTIF(A4:A100,"&lt;&gt;空")</f>
        <v>27</v>
      </c>
      <c r="F7" s="34">
        <f>COUNTIF(B4:B100,"&lt;&gt;空")</f>
        <v>30</v>
      </c>
      <c r="G7" s="34">
        <f>COUNTIF(C4:C100,"&lt;&gt;空")</f>
        <v>39</v>
      </c>
      <c r="H7" s="35">
        <f t="shared" si="4"/>
        <v>96</v>
      </c>
      <c r="I7" s="3" t="s">
        <v>5</v>
      </c>
      <c r="J7" s="1" t="s">
        <v>27</v>
      </c>
      <c r="K7" s="15" t="s">
        <v>17</v>
      </c>
      <c r="L7" s="32" t="s">
        <v>40</v>
      </c>
      <c r="M7" s="34">
        <f>COUNTIF(I4:I100,"&lt;&gt;空")</f>
        <v>38</v>
      </c>
      <c r="N7" s="34">
        <f>COUNTIF(J4:J100,"&lt;&gt;空")</f>
        <v>3</v>
      </c>
      <c r="O7" s="34">
        <f>COUNTIF(K4:K100,"&lt;&gt;空")</f>
        <v>4</v>
      </c>
      <c r="P7" s="35">
        <f t="shared" si="5"/>
        <v>45</v>
      </c>
      <c r="Q7" s="52" t="s">
        <v>54</v>
      </c>
      <c r="R7" s="25">
        <v>0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236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</row>
    <row r="8" spans="1:28">
      <c r="A8" s="2" t="s">
        <v>4</v>
      </c>
      <c r="B8" s="15" t="s">
        <v>17</v>
      </c>
      <c r="C8" s="2" t="s">
        <v>4</v>
      </c>
      <c r="D8" s="41" t="s">
        <v>68</v>
      </c>
      <c r="E8" s="40">
        <v>1</v>
      </c>
      <c r="F8" s="40">
        <v>0</v>
      </c>
      <c r="G8" s="40">
        <v>0</v>
      </c>
      <c r="H8" s="35">
        <f t="shared" si="4"/>
        <v>1</v>
      </c>
      <c r="I8" s="3" t="s">
        <v>5</v>
      </c>
      <c r="J8" s="1" t="s">
        <v>27</v>
      </c>
      <c r="K8" s="1" t="s">
        <v>27</v>
      </c>
      <c r="L8" s="41" t="s">
        <v>68</v>
      </c>
      <c r="M8" s="40">
        <v>2</v>
      </c>
      <c r="N8" s="40">
        <v>0</v>
      </c>
      <c r="O8" s="40">
        <v>0</v>
      </c>
      <c r="P8" s="35">
        <f t="shared" si="5"/>
        <v>2</v>
      </c>
      <c r="Q8" s="49" t="s">
        <v>53</v>
      </c>
      <c r="R8" s="54" cm="1">
        <f t="array" ref="R8">R6-P5-H5-SUM(U3:U28*AB3:AB28)*0.8-R7*8</f>
        <v>26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193</v>
      </c>
      <c r="Z8" s="1">
        <f t="shared" si="1"/>
        <v>0</v>
      </c>
      <c r="AA8" s="1">
        <f t="shared" si="2"/>
        <v>0</v>
      </c>
      <c r="AB8" s="53">
        <f t="shared" si="3"/>
        <v>193</v>
      </c>
    </row>
    <row r="9" spans="1:28">
      <c r="A9" s="16" t="s">
        <v>18</v>
      </c>
      <c r="B9" s="4" t="s">
        <v>6</v>
      </c>
      <c r="C9" s="4" t="s">
        <v>6</v>
      </c>
      <c r="D9" s="25"/>
      <c r="E9" s="25"/>
      <c r="F9" s="25"/>
      <c r="G9" s="25"/>
      <c r="H9" s="26"/>
      <c r="I9" s="3" t="s">
        <v>5</v>
      </c>
      <c r="J9" s="1" t="s">
        <v>27</v>
      </c>
      <c r="K9" s="1" t="s">
        <v>27</v>
      </c>
      <c r="L9" s="32" t="s">
        <v>42</v>
      </c>
      <c r="M9" s="36">
        <f>M6/M5</f>
        <v>0.39319248826291081</v>
      </c>
      <c r="N9" s="36">
        <f>N6/N5</f>
        <v>0.26785714285714285</v>
      </c>
      <c r="O9" s="36">
        <f>O6/O5</f>
        <v>0.3125</v>
      </c>
      <c r="P9" s="37">
        <f>P6/P5</f>
        <v>0.37334593572778829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6">U9-V9/0.330882</f>
        <v>44.222109392472248</v>
      </c>
      <c r="X9" s="45">
        <v>3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</row>
    <row r="10" spans="1:28">
      <c r="A10" s="2" t="s">
        <v>4</v>
      </c>
      <c r="B10" s="10" t="s">
        <v>12</v>
      </c>
      <c r="C10" s="4" t="s">
        <v>6</v>
      </c>
      <c r="D10" s="25"/>
      <c r="E10" s="25"/>
      <c r="F10" s="25"/>
      <c r="G10" s="25"/>
      <c r="H10" s="26"/>
      <c r="I10" s="15" t="s">
        <v>17</v>
      </c>
      <c r="J10" s="1" t="s">
        <v>27</v>
      </c>
      <c r="K10" s="1" t="s">
        <v>27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6"/>
        <v>29.110982162825422</v>
      </c>
      <c r="X10" s="45">
        <v>7</v>
      </c>
      <c r="Y10" s="45">
        <v>1</v>
      </c>
      <c r="Z10" s="1">
        <f t="shared" si="1"/>
        <v>0</v>
      </c>
      <c r="AA10" s="1">
        <f t="shared" si="2"/>
        <v>1</v>
      </c>
      <c r="AB10" s="53">
        <f t="shared" si="3"/>
        <v>0</v>
      </c>
    </row>
    <row r="11" spans="1:28">
      <c r="A11" s="4" t="s">
        <v>6</v>
      </c>
      <c r="B11" s="4" t="s">
        <v>6</v>
      </c>
      <c r="C11" s="4" t="s">
        <v>6</v>
      </c>
      <c r="D11" s="25"/>
      <c r="E11" s="25"/>
      <c r="F11" s="25"/>
      <c r="G11" s="25"/>
      <c r="H11" s="26"/>
      <c r="I11" s="1" t="s">
        <v>27</v>
      </c>
      <c r="J11" s="1" t="s">
        <v>27</v>
      </c>
      <c r="K11" s="1" t="s">
        <v>27</v>
      </c>
      <c r="L11" s="25"/>
      <c r="M11" s="25"/>
      <c r="N11" s="25"/>
      <c r="O11" s="25"/>
      <c r="P11" s="26">
        <f>H5+P5</f>
        <v>18982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 t="shared" si="6"/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</row>
    <row r="12" spans="1:28">
      <c r="A12" s="4" t="s">
        <v>6</v>
      </c>
      <c r="B12" s="4" t="s">
        <v>6</v>
      </c>
      <c r="C12" s="4" t="s">
        <v>6</v>
      </c>
      <c r="D12" s="25"/>
      <c r="E12" s="25"/>
      <c r="F12" s="25"/>
      <c r="G12" s="25"/>
      <c r="H12" s="26"/>
      <c r="I12" s="2" t="s">
        <v>4</v>
      </c>
      <c r="J12" s="1" t="s">
        <v>27</v>
      </c>
      <c r="K12" s="1" t="s">
        <v>27</v>
      </c>
      <c r="L12" s="25"/>
      <c r="M12" s="25"/>
      <c r="N12" s="25"/>
      <c r="O12" s="25"/>
      <c r="P12" s="26">
        <f>H6+P6</f>
        <v>6040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4</v>
      </c>
      <c r="Y12" s="45">
        <v>4</v>
      </c>
      <c r="Z12" s="1">
        <f t="shared" si="1"/>
        <v>0</v>
      </c>
      <c r="AA12" s="1">
        <f t="shared" si="2"/>
        <v>0</v>
      </c>
      <c r="AB12" s="53">
        <f t="shared" si="3"/>
        <v>4</v>
      </c>
    </row>
    <row r="13" spans="1:28">
      <c r="A13" s="4" t="s">
        <v>6</v>
      </c>
      <c r="B13" s="4" t="s">
        <v>6</v>
      </c>
      <c r="C13" s="4" t="s">
        <v>6</v>
      </c>
      <c r="D13" s="25"/>
      <c r="E13" s="25"/>
      <c r="F13" s="25"/>
      <c r="G13" s="25"/>
      <c r="H13" s="26"/>
      <c r="I13" s="15" t="s">
        <v>17</v>
      </c>
      <c r="J13" s="1" t="s">
        <v>27</v>
      </c>
      <c r="K13" s="1" t="s">
        <v>27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</row>
    <row r="14" spans="1:28">
      <c r="A14" s="3" t="s">
        <v>5</v>
      </c>
      <c r="B14" s="17" t="s">
        <v>20</v>
      </c>
      <c r="C14" s="15" t="s">
        <v>17</v>
      </c>
      <c r="D14" s="25"/>
      <c r="E14" s="25"/>
      <c r="F14" s="25"/>
      <c r="G14" s="25"/>
      <c r="H14" s="26"/>
      <c r="I14" s="16" t="s">
        <v>28</v>
      </c>
      <c r="J14" s="1" t="s">
        <v>27</v>
      </c>
      <c r="K14" s="1" t="s">
        <v>27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</row>
    <row r="15" spans="1:28">
      <c r="A15" s="3" t="s">
        <v>5</v>
      </c>
      <c r="B15" s="4" t="s">
        <v>6</v>
      </c>
      <c r="C15" s="4" t="s">
        <v>6</v>
      </c>
      <c r="D15" s="25"/>
      <c r="E15" s="25"/>
      <c r="F15" s="25"/>
      <c r="G15" s="25"/>
      <c r="H15" s="26"/>
      <c r="I15" s="3" t="s">
        <v>5</v>
      </c>
      <c r="J15" s="1" t="s">
        <v>27</v>
      </c>
      <c r="K15" s="1" t="s">
        <v>27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7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</row>
    <row r="16" spans="1:28">
      <c r="A16" s="15" t="s">
        <v>17</v>
      </c>
      <c r="B16" s="4" t="s">
        <v>6</v>
      </c>
      <c r="C16" s="16" t="s">
        <v>18</v>
      </c>
      <c r="D16" s="25"/>
      <c r="E16" s="25"/>
      <c r="F16" s="25"/>
      <c r="G16" s="25"/>
      <c r="H16" s="26"/>
      <c r="I16" s="3" t="s">
        <v>5</v>
      </c>
      <c r="J16" s="1" t="s">
        <v>27</v>
      </c>
      <c r="K16" s="1" t="s">
        <v>27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38</v>
      </c>
      <c r="Z16" s="1">
        <f t="shared" si="1"/>
        <v>7</v>
      </c>
      <c r="AA16" s="1">
        <f t="shared" si="2"/>
        <v>10</v>
      </c>
      <c r="AB16" s="53">
        <f t="shared" si="3"/>
        <v>21</v>
      </c>
    </row>
    <row r="17" spans="1:28">
      <c r="A17" s="3" t="s">
        <v>5</v>
      </c>
      <c r="B17" s="4" t="s">
        <v>6</v>
      </c>
      <c r="C17" s="4" t="s">
        <v>6</v>
      </c>
      <c r="D17" s="25"/>
      <c r="E17" s="25"/>
      <c r="F17" s="25"/>
      <c r="G17" s="25"/>
      <c r="H17" s="26"/>
      <c r="I17" s="1" t="s">
        <v>27</v>
      </c>
      <c r="J17" s="1" t="s">
        <v>27</v>
      </c>
      <c r="K17" s="1" t="s">
        <v>27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3</v>
      </c>
      <c r="Y17" s="45">
        <v>2</v>
      </c>
      <c r="Z17" s="1">
        <f t="shared" si="1"/>
        <v>2</v>
      </c>
      <c r="AA17" s="1">
        <f t="shared" si="2"/>
        <v>0</v>
      </c>
      <c r="AB17" s="53">
        <f t="shared" si="3"/>
        <v>0</v>
      </c>
    </row>
    <row r="18" spans="1:28">
      <c r="A18" s="3" t="s">
        <v>5</v>
      </c>
      <c r="B18" s="4" t="s">
        <v>6</v>
      </c>
      <c r="C18" s="4" t="s">
        <v>6</v>
      </c>
      <c r="D18" s="25"/>
      <c r="E18" s="25"/>
      <c r="F18" s="25"/>
      <c r="G18" s="25"/>
      <c r="H18" s="26"/>
      <c r="I18" s="3" t="s">
        <v>5</v>
      </c>
      <c r="J18" s="1" t="s">
        <v>27</v>
      </c>
      <c r="K18" s="1" t="s">
        <v>27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200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</row>
    <row r="19" spans="1:28">
      <c r="A19" s="4" t="s">
        <v>6</v>
      </c>
      <c r="B19" s="4" t="s">
        <v>6</v>
      </c>
      <c r="C19" s="4" t="s">
        <v>6</v>
      </c>
      <c r="D19" s="25"/>
      <c r="E19" s="25"/>
      <c r="F19" s="25"/>
      <c r="G19" s="25"/>
      <c r="H19" s="26"/>
      <c r="I19" s="15" t="s">
        <v>17</v>
      </c>
      <c r="J19" s="1" t="s">
        <v>27</v>
      </c>
      <c r="K19" s="1" t="s">
        <v>27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</row>
    <row r="20" spans="1:28">
      <c r="A20" s="4" t="s">
        <v>6</v>
      </c>
      <c r="B20" s="15" t="s">
        <v>17</v>
      </c>
      <c r="C20" s="4" t="s">
        <v>6</v>
      </c>
      <c r="D20" s="25"/>
      <c r="E20" s="25"/>
      <c r="F20" s="25"/>
      <c r="G20" s="25"/>
      <c r="H20" s="26"/>
      <c r="I20" s="3" t="s">
        <v>5</v>
      </c>
      <c r="J20" s="1" t="s">
        <v>27</v>
      </c>
      <c r="K20" s="1" t="s">
        <v>27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</row>
    <row r="21" spans="1:28">
      <c r="A21" s="4" t="s">
        <v>6</v>
      </c>
      <c r="B21" s="4" t="s">
        <v>6</v>
      </c>
      <c r="C21" s="4" t="s">
        <v>6</v>
      </c>
      <c r="D21" s="25"/>
      <c r="E21" s="25"/>
      <c r="F21" s="25"/>
      <c r="G21" s="25"/>
      <c r="H21" s="26"/>
      <c r="I21" s="3" t="s">
        <v>5</v>
      </c>
      <c r="J21" s="1" t="s">
        <v>27</v>
      </c>
      <c r="K21" s="1" t="s">
        <v>27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</row>
    <row r="22" spans="1:28">
      <c r="A22" s="4" t="s">
        <v>6</v>
      </c>
      <c r="B22" s="4" t="s">
        <v>6</v>
      </c>
      <c r="C22" s="17" t="s">
        <v>20</v>
      </c>
      <c r="D22" s="25"/>
      <c r="E22" s="25"/>
      <c r="F22" s="25"/>
      <c r="G22" s="25"/>
      <c r="H22" s="26"/>
      <c r="I22" s="3" t="s">
        <v>5</v>
      </c>
      <c r="J22" s="1" t="s">
        <v>27</v>
      </c>
      <c r="K22" s="1" t="s">
        <v>27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2</v>
      </c>
      <c r="Y22" s="45">
        <v>2</v>
      </c>
      <c r="Z22" s="1">
        <f t="shared" si="1"/>
        <v>0</v>
      </c>
      <c r="AA22" s="1">
        <f t="shared" si="2"/>
        <v>0</v>
      </c>
      <c r="AB22" s="53">
        <f t="shared" si="3"/>
        <v>2</v>
      </c>
    </row>
    <row r="23" spans="1:28">
      <c r="A23" s="4" t="s">
        <v>6</v>
      </c>
      <c r="B23" s="4" t="s">
        <v>6</v>
      </c>
      <c r="C23" s="4" t="s">
        <v>6</v>
      </c>
      <c r="D23" s="25"/>
      <c r="E23" s="25"/>
      <c r="F23" s="25"/>
      <c r="G23" s="25"/>
      <c r="H23" s="26"/>
      <c r="I23" s="3" t="s">
        <v>5</v>
      </c>
      <c r="J23" s="1" t="s">
        <v>27</v>
      </c>
      <c r="K23" s="1" t="s">
        <v>27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8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</row>
    <row r="24" spans="1:28">
      <c r="A24" s="17" t="s">
        <v>20</v>
      </c>
      <c r="B24" s="4" t="s">
        <v>6</v>
      </c>
      <c r="C24" s="4" t="s">
        <v>6</v>
      </c>
      <c r="D24" s="25"/>
      <c r="E24" s="25"/>
      <c r="F24" s="25"/>
      <c r="G24" s="25"/>
      <c r="H24" s="26"/>
      <c r="I24" s="3" t="s">
        <v>5</v>
      </c>
      <c r="J24" s="1" t="s">
        <v>27</v>
      </c>
      <c r="K24" s="1" t="s">
        <v>27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8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</row>
    <row r="25" spans="1:28">
      <c r="A25" s="1" t="s">
        <v>27</v>
      </c>
      <c r="B25" s="4" t="s">
        <v>6</v>
      </c>
      <c r="C25" s="4" t="s">
        <v>6</v>
      </c>
      <c r="D25" s="25"/>
      <c r="E25" s="25"/>
      <c r="F25" s="25"/>
      <c r="G25" s="25"/>
      <c r="H25" s="26"/>
      <c r="I25" s="15" t="s">
        <v>17</v>
      </c>
      <c r="J25" s="1" t="s">
        <v>27</v>
      </c>
      <c r="K25" s="1" t="s">
        <v>27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8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</row>
    <row r="26" spans="1:28">
      <c r="A26" s="1" t="s">
        <v>27</v>
      </c>
      <c r="B26" s="17" t="s">
        <v>20</v>
      </c>
      <c r="C26" s="10" t="s">
        <v>12</v>
      </c>
      <c r="D26" s="25"/>
      <c r="E26" s="25"/>
      <c r="F26" s="25"/>
      <c r="G26" s="25"/>
      <c r="H26" s="26"/>
      <c r="I26" s="3" t="s">
        <v>5</v>
      </c>
      <c r="J26" s="1" t="s">
        <v>27</v>
      </c>
      <c r="K26" s="1" t="s">
        <v>27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8"/>
        <v>0</v>
      </c>
      <c r="X26" s="45">
        <v>0</v>
      </c>
      <c r="Y26" s="45">
        <v>0</v>
      </c>
      <c r="Z26" s="1"/>
      <c r="AA26" s="1"/>
      <c r="AB26" s="53"/>
    </row>
    <row r="27" spans="1:28">
      <c r="A27" s="1" t="s">
        <v>27</v>
      </c>
      <c r="B27" s="4" t="s">
        <v>6</v>
      </c>
      <c r="C27" s="4" t="s">
        <v>6</v>
      </c>
      <c r="D27" s="25"/>
      <c r="E27" s="25"/>
      <c r="F27" s="25"/>
      <c r="G27" s="25"/>
      <c r="H27" s="26"/>
      <c r="I27" s="3" t="s">
        <v>5</v>
      </c>
      <c r="J27" s="1" t="s">
        <v>27</v>
      </c>
      <c r="K27" s="1" t="s">
        <v>27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12</v>
      </c>
      <c r="Y27" s="45">
        <v>13</v>
      </c>
      <c r="Z27" s="1">
        <f t="shared" si="1"/>
        <v>0</v>
      </c>
      <c r="AA27" s="1">
        <f t="shared" si="2"/>
        <v>2</v>
      </c>
      <c r="AB27" s="53">
        <f t="shared" si="3"/>
        <v>11</v>
      </c>
    </row>
    <row r="28" spans="1:28">
      <c r="A28" s="4" t="s">
        <v>6</v>
      </c>
      <c r="B28" s="15" t="s">
        <v>17</v>
      </c>
      <c r="C28" s="4" t="s">
        <v>6</v>
      </c>
      <c r="D28" s="25"/>
      <c r="E28" s="25"/>
      <c r="F28" s="25"/>
      <c r="G28" s="25"/>
      <c r="H28" s="26"/>
      <c r="I28" s="3" t="s">
        <v>5</v>
      </c>
      <c r="J28" s="1" t="s">
        <v>27</v>
      </c>
      <c r="K28" s="1" t="s">
        <v>27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/>
      <c r="X28" s="45">
        <v>3</v>
      </c>
      <c r="Y28" s="45">
        <v>3</v>
      </c>
      <c r="Z28" s="1">
        <f t="shared" si="1"/>
        <v>0</v>
      </c>
      <c r="AA28" s="1">
        <f t="shared" si="2"/>
        <v>0</v>
      </c>
      <c r="AB28" s="53">
        <f t="shared" si="3"/>
        <v>3</v>
      </c>
    </row>
    <row r="29" spans="1:28" ht="15" thickBot="1">
      <c r="A29" s="15" t="s">
        <v>17</v>
      </c>
      <c r="B29" s="4" t="s">
        <v>6</v>
      </c>
      <c r="C29" s="4" t="s">
        <v>6</v>
      </c>
      <c r="D29" s="25"/>
      <c r="E29" s="25"/>
      <c r="F29" s="25"/>
      <c r="G29" s="25"/>
      <c r="H29" s="26"/>
      <c r="I29" s="3" t="s">
        <v>5</v>
      </c>
      <c r="J29" s="1" t="s">
        <v>27</v>
      </c>
      <c r="K29" s="1" t="s">
        <v>27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</row>
    <row r="30" spans="1:28">
      <c r="A30" s="4" t="s">
        <v>6</v>
      </c>
      <c r="B30" s="4" t="s">
        <v>6</v>
      </c>
      <c r="C30" s="4" t="s">
        <v>6</v>
      </c>
      <c r="D30" s="25"/>
      <c r="E30" s="25"/>
      <c r="F30" s="25"/>
      <c r="G30" s="25"/>
      <c r="H30" s="26"/>
      <c r="I30" s="15" t="s">
        <v>17</v>
      </c>
      <c r="J30" s="1" t="s">
        <v>27</v>
      </c>
      <c r="K30" s="1" t="s">
        <v>27</v>
      </c>
      <c r="L30" s="25"/>
      <c r="M30" s="25"/>
      <c r="N30" s="25"/>
      <c r="O30" s="25"/>
      <c r="P30" s="26"/>
    </row>
    <row r="31" spans="1:28">
      <c r="A31" s="4" t="s">
        <v>6</v>
      </c>
      <c r="B31" s="4" t="s">
        <v>6</v>
      </c>
      <c r="C31" s="2" t="s">
        <v>4</v>
      </c>
      <c r="D31" s="25"/>
      <c r="E31" s="25"/>
      <c r="F31" s="25"/>
      <c r="G31" s="25"/>
      <c r="H31" s="26"/>
      <c r="I31" s="3" t="s">
        <v>5</v>
      </c>
      <c r="J31" s="1" t="s">
        <v>27</v>
      </c>
      <c r="K31" s="1" t="s">
        <v>27</v>
      </c>
      <c r="L31" s="25"/>
      <c r="M31" s="25"/>
      <c r="N31" s="25"/>
      <c r="O31" s="25"/>
      <c r="P31" s="26"/>
      <c r="Y31">
        <f>SUM(Y3:Y28)</f>
        <v>1073</v>
      </c>
    </row>
    <row r="32" spans="1:28">
      <c r="A32" s="4" t="s">
        <v>6</v>
      </c>
      <c r="B32" s="4" t="s">
        <v>6</v>
      </c>
      <c r="C32" s="4" t="s">
        <v>6</v>
      </c>
      <c r="D32" s="25"/>
      <c r="E32" s="25"/>
      <c r="F32" s="25"/>
      <c r="G32" s="25"/>
      <c r="H32" s="26"/>
      <c r="I32" s="3" t="s">
        <v>5</v>
      </c>
      <c r="J32" s="1" t="s">
        <v>27</v>
      </c>
      <c r="K32" s="1" t="s">
        <v>27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>
      <c r="A33" s="17" t="s">
        <v>19</v>
      </c>
      <c r="B33" s="1" t="s">
        <v>27</v>
      </c>
      <c r="C33" s="4" t="s">
        <v>6</v>
      </c>
      <c r="D33" s="25"/>
      <c r="E33" s="25"/>
      <c r="F33" s="25"/>
      <c r="G33" s="25"/>
      <c r="H33" s="26"/>
      <c r="I33" s="3" t="s">
        <v>5</v>
      </c>
      <c r="J33" s="1" t="s">
        <v>27</v>
      </c>
      <c r="K33" s="1" t="s">
        <v>27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>
      <c r="A34" s="1" t="s">
        <v>27</v>
      </c>
      <c r="B34" s="17" t="s">
        <v>19</v>
      </c>
      <c r="C34" s="17" t="s">
        <v>20</v>
      </c>
      <c r="D34" s="25"/>
      <c r="E34" s="25"/>
      <c r="F34" s="25"/>
      <c r="G34" s="25"/>
      <c r="H34" s="26"/>
      <c r="I34" s="9" t="s">
        <v>11</v>
      </c>
      <c r="J34" s="1" t="s">
        <v>27</v>
      </c>
      <c r="K34" s="1" t="s">
        <v>27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>
      <c r="A35" s="1" t="s">
        <v>27</v>
      </c>
      <c r="B35" s="1" t="s">
        <v>27</v>
      </c>
      <c r="C35" s="4" t="s">
        <v>6</v>
      </c>
      <c r="D35" s="25"/>
      <c r="E35" s="25"/>
      <c r="F35" s="25"/>
      <c r="G35" s="25"/>
      <c r="H35" s="26"/>
      <c r="I35" s="3" t="s">
        <v>5</v>
      </c>
      <c r="J35" s="1" t="s">
        <v>27</v>
      </c>
      <c r="K35" s="1" t="s">
        <v>27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3" t="s">
        <v>5</v>
      </c>
      <c r="J36" s="1" t="s">
        <v>27</v>
      </c>
      <c r="K36" s="1" t="s">
        <v>27</v>
      </c>
      <c r="L36" s="25"/>
      <c r="M36" s="25"/>
      <c r="N36" s="25"/>
      <c r="O36" s="25"/>
      <c r="P36" s="26"/>
      <c r="S36" t="s">
        <v>61</v>
      </c>
    </row>
    <row r="37" spans="1:19">
      <c r="A37" s="1" t="s">
        <v>27</v>
      </c>
      <c r="B37" s="1" t="s">
        <v>27</v>
      </c>
      <c r="C37" s="4" t="s">
        <v>6</v>
      </c>
      <c r="D37" s="25"/>
      <c r="E37" s="25"/>
      <c r="F37" s="25"/>
      <c r="G37" s="25"/>
      <c r="H37" s="26"/>
      <c r="I37" s="15" t="s">
        <v>17</v>
      </c>
      <c r="J37" s="1" t="s">
        <v>27</v>
      </c>
      <c r="K37" s="1" t="s">
        <v>27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3" t="s">
        <v>5</v>
      </c>
      <c r="J38" s="1" t="s">
        <v>27</v>
      </c>
      <c r="K38" s="1" t="s">
        <v>27</v>
      </c>
      <c r="L38" s="25"/>
      <c r="M38" s="25"/>
      <c r="N38" s="25"/>
      <c r="O38" s="25"/>
      <c r="P38" s="26"/>
      <c r="R38">
        <v>6</v>
      </c>
      <c r="S38" t="s">
        <v>69</v>
      </c>
    </row>
    <row r="39" spans="1:19">
      <c r="A39" s="1" t="s">
        <v>27</v>
      </c>
      <c r="B39" s="1" t="s">
        <v>27</v>
      </c>
      <c r="C39" s="4" t="s">
        <v>6</v>
      </c>
      <c r="D39" s="25"/>
      <c r="E39" s="25"/>
      <c r="F39" s="25"/>
      <c r="G39" s="25"/>
      <c r="H39" s="26"/>
      <c r="I39" s="3" t="s">
        <v>5</v>
      </c>
      <c r="J39" s="1" t="s">
        <v>27</v>
      </c>
      <c r="K39" s="1" t="s">
        <v>27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>
      <c r="A40" s="1" t="s">
        <v>27</v>
      </c>
      <c r="B40" s="1" t="s">
        <v>27</v>
      </c>
      <c r="C40" s="4" t="s">
        <v>6</v>
      </c>
      <c r="D40" s="25"/>
      <c r="E40" s="25"/>
      <c r="F40" s="25"/>
      <c r="G40" s="25"/>
      <c r="H40" s="26"/>
      <c r="I40" s="3" t="s">
        <v>5</v>
      </c>
      <c r="J40" s="1" t="s">
        <v>27</v>
      </c>
      <c r="K40" s="1" t="s">
        <v>27</v>
      </c>
      <c r="L40" s="25"/>
      <c r="M40" s="25"/>
      <c r="N40" s="25"/>
      <c r="O40" s="25"/>
      <c r="P40" s="26"/>
    </row>
    <row r="41" spans="1:19">
      <c r="A41" s="1" t="s">
        <v>27</v>
      </c>
      <c r="B41" s="1" t="s">
        <v>27</v>
      </c>
      <c r="C41" s="4" t="s">
        <v>6</v>
      </c>
      <c r="D41" s="25"/>
      <c r="E41" s="25"/>
      <c r="F41" s="25"/>
      <c r="G41" s="25"/>
      <c r="H41" s="26"/>
      <c r="I41" s="15" t="s">
        <v>17</v>
      </c>
      <c r="J41" s="1" t="s">
        <v>27</v>
      </c>
      <c r="K41" s="1" t="s">
        <v>27</v>
      </c>
      <c r="L41" s="25"/>
      <c r="M41" s="25"/>
      <c r="N41" s="25"/>
      <c r="O41" s="25"/>
      <c r="P41" s="26"/>
    </row>
    <row r="42" spans="1:19">
      <c r="A42" s="1" t="s">
        <v>27</v>
      </c>
      <c r="B42" s="1" t="s">
        <v>27</v>
      </c>
      <c r="C42" s="17" t="s">
        <v>19</v>
      </c>
      <c r="D42" s="25"/>
      <c r="E42" s="25"/>
      <c r="F42" s="25"/>
      <c r="G42" s="25"/>
      <c r="H42" s="26"/>
      <c r="I42" s="1" t="s">
        <v>27</v>
      </c>
      <c r="J42" s="1" t="s">
        <v>27</v>
      </c>
      <c r="K42" s="1" t="s">
        <v>27</v>
      </c>
      <c r="L42" s="25"/>
      <c r="M42" s="25"/>
      <c r="N42" s="25"/>
      <c r="O42" s="25"/>
      <c r="P42" s="26"/>
    </row>
    <row r="43" spans="1:19">
      <c r="A43" s="1" t="s">
        <v>27</v>
      </c>
      <c r="B43" s="1" t="s">
        <v>27</v>
      </c>
      <c r="C43" s="1" t="s">
        <v>27</v>
      </c>
      <c r="D43" s="25"/>
      <c r="E43" s="25"/>
      <c r="F43" s="25"/>
      <c r="G43" s="25"/>
      <c r="H43" s="26"/>
      <c r="I43" s="2" t="s">
        <v>4</v>
      </c>
      <c r="J43" s="1" t="s">
        <v>27</v>
      </c>
      <c r="K43" s="1" t="s">
        <v>27</v>
      </c>
      <c r="L43" s="25"/>
      <c r="M43" s="25"/>
      <c r="N43" s="25"/>
      <c r="O43" s="25"/>
      <c r="P43" s="26"/>
    </row>
    <row r="44" spans="1:19">
      <c r="A44" s="1" t="s">
        <v>27</v>
      </c>
      <c r="B44" s="1" t="s">
        <v>27</v>
      </c>
      <c r="C44" s="1" t="s">
        <v>27</v>
      </c>
      <c r="D44" s="25"/>
      <c r="E44" s="25"/>
      <c r="F44" s="25"/>
      <c r="G44" s="25"/>
      <c r="H44" s="26"/>
      <c r="I44" s="15" t="s">
        <v>17</v>
      </c>
      <c r="J44" s="1" t="s">
        <v>27</v>
      </c>
      <c r="K44" s="1" t="s">
        <v>27</v>
      </c>
      <c r="L44" s="25"/>
      <c r="M44" s="25"/>
      <c r="N44" s="25"/>
      <c r="O44" s="25"/>
      <c r="P44" s="26"/>
    </row>
    <row r="45" spans="1:19">
      <c r="A45" s="1" t="s">
        <v>27</v>
      </c>
      <c r="B45" s="1" t="s">
        <v>27</v>
      </c>
      <c r="C45" s="1" t="s">
        <v>27</v>
      </c>
      <c r="D45" s="25"/>
      <c r="E45" s="25"/>
      <c r="F45" s="25"/>
      <c r="G45" s="25"/>
      <c r="H45" s="26"/>
      <c r="I45" s="1" t="s">
        <v>27</v>
      </c>
      <c r="J45" s="1" t="s">
        <v>27</v>
      </c>
      <c r="K45" s="1" t="s">
        <v>27</v>
      </c>
      <c r="L45" s="25"/>
      <c r="M45" s="25"/>
      <c r="N45" s="25"/>
      <c r="O45" s="25"/>
      <c r="P45" s="26"/>
    </row>
    <row r="46" spans="1:19">
      <c r="A46" s="1" t="s">
        <v>27</v>
      </c>
      <c r="B46" s="1" t="s">
        <v>27</v>
      </c>
      <c r="C46" s="1" t="s">
        <v>27</v>
      </c>
      <c r="D46" s="25"/>
      <c r="E46" s="25"/>
      <c r="F46" s="25"/>
      <c r="G46" s="25"/>
      <c r="H46" s="26"/>
      <c r="I46" s="1" t="s">
        <v>27</v>
      </c>
      <c r="J46" s="1" t="s">
        <v>27</v>
      </c>
      <c r="K46" s="1" t="s">
        <v>27</v>
      </c>
      <c r="L46" s="25"/>
      <c r="M46" s="25"/>
      <c r="N46" s="25"/>
      <c r="O46" s="25"/>
      <c r="P46" s="26"/>
    </row>
    <row r="47" spans="1:19">
      <c r="A47" s="1" t="s">
        <v>27</v>
      </c>
      <c r="B47" s="1" t="s">
        <v>27</v>
      </c>
      <c r="C47" s="1" t="s">
        <v>27</v>
      </c>
      <c r="D47" s="25"/>
      <c r="E47" s="25"/>
      <c r="F47" s="25"/>
      <c r="G47" s="25"/>
      <c r="H47" s="26"/>
      <c r="I47" s="1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>
      <c r="A48" s="1" t="s">
        <v>27</v>
      </c>
      <c r="B48" s="1" t="s">
        <v>27</v>
      </c>
      <c r="C48" s="1" t="s">
        <v>27</v>
      </c>
      <c r="D48" s="25"/>
      <c r="E48" s="25"/>
      <c r="F48" s="25"/>
      <c r="G48" s="25"/>
      <c r="H48" s="26"/>
      <c r="I48" s="1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>
      <c r="A49" s="1" t="s">
        <v>27</v>
      </c>
      <c r="B49" s="1" t="s">
        <v>27</v>
      </c>
      <c r="C49" s="1" t="s">
        <v>27</v>
      </c>
      <c r="D49" s="25"/>
      <c r="E49" s="25"/>
      <c r="F49" s="25"/>
      <c r="G49" s="25"/>
      <c r="H49" s="26"/>
      <c r="I49" s="1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>
      <c r="A50" s="1" t="s">
        <v>27</v>
      </c>
      <c r="B50" s="1" t="s">
        <v>27</v>
      </c>
      <c r="C50" s="1" t="s">
        <v>27</v>
      </c>
      <c r="D50" s="25"/>
      <c r="E50" s="25"/>
      <c r="F50" s="25"/>
      <c r="G50" s="25"/>
      <c r="H50" s="26"/>
      <c r="I50" s="1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1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1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1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1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1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1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1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1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1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1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1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1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1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1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1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1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1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1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1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1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1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1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1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1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1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1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1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1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1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1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1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1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1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1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1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1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1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1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1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1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1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1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1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1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1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1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1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1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1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9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C50B-B81F-4FAB-AFDF-5D80A76209DC}">
  <dimension ref="A1:AC100"/>
  <sheetViews>
    <sheetView zoomScale="85" zoomScaleNormal="85" workbookViewId="0">
      <selection activeCell="C34" sqref="C34"/>
    </sheetView>
  </sheetViews>
  <sheetFormatPr defaultRowHeight="14.4"/>
  <sheetData>
    <row r="1" spans="1:29" ht="15.6">
      <c r="A1" s="61" t="s">
        <v>30</v>
      </c>
      <c r="B1" s="62"/>
      <c r="C1" s="62"/>
      <c r="D1" s="62"/>
      <c r="E1" s="62"/>
      <c r="F1" s="63" t="s">
        <v>3</v>
      </c>
      <c r="G1" s="63"/>
      <c r="H1" s="24" cm="1">
        <f t="array" ref="H1">SUM(VLOOKUP(A4:C100,$T$3:$W$36,4,FALSE))+H4*10-H8*50</f>
        <v>2828.8868418348534</v>
      </c>
      <c r="I1" s="64" t="s">
        <v>41</v>
      </c>
      <c r="J1" s="65"/>
      <c r="K1" s="65"/>
      <c r="L1" s="65"/>
      <c r="M1" s="65"/>
      <c r="N1" s="65"/>
      <c r="O1" s="65"/>
      <c r="P1" s="66"/>
      <c r="Q1" s="64" t="s">
        <v>48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6"/>
    </row>
    <row r="2" spans="1:29" ht="28.8">
      <c r="A2" s="67" t="s">
        <v>35</v>
      </c>
      <c r="B2" s="68"/>
      <c r="C2" s="68"/>
      <c r="D2" s="69" t="s">
        <v>37</v>
      </c>
      <c r="E2" s="70"/>
      <c r="F2" s="70"/>
      <c r="G2" s="70"/>
      <c r="H2" s="71"/>
      <c r="I2" s="72" t="s">
        <v>35</v>
      </c>
      <c r="J2" s="73"/>
      <c r="K2" s="73"/>
      <c r="L2" s="74" t="s">
        <v>37</v>
      </c>
      <c r="M2" s="74"/>
      <c r="N2" s="74"/>
      <c r="O2" s="74"/>
      <c r="P2" s="75"/>
      <c r="Q2" s="49" t="s">
        <v>43</v>
      </c>
      <c r="R2" s="50" cm="1">
        <f t="array" ref="R2">SUM(V3:V28*AB3:AB28)+H6+P6+R4*500</f>
        <v>65045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29">
      <c r="A3" s="58" t="s">
        <v>31</v>
      </c>
      <c r="B3" s="59" t="s">
        <v>32</v>
      </c>
      <c r="C3" s="20" t="s">
        <v>33</v>
      </c>
      <c r="D3" s="32"/>
      <c r="E3" s="58" t="s">
        <v>31</v>
      </c>
      <c r="F3" s="59" t="s">
        <v>32</v>
      </c>
      <c r="G3" s="20" t="s">
        <v>33</v>
      </c>
      <c r="H3" s="33" t="s">
        <v>36</v>
      </c>
      <c r="I3" s="58" t="s">
        <v>31</v>
      </c>
      <c r="J3" s="59" t="s">
        <v>32</v>
      </c>
      <c r="K3" s="20" t="s">
        <v>33</v>
      </c>
      <c r="L3" s="32"/>
      <c r="M3" s="58" t="s">
        <v>31</v>
      </c>
      <c r="N3" s="59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16</v>
      </c>
      <c r="Z3" s="1">
        <f>COUNTIF($A$4:$C$100,T3)</f>
        <v>11</v>
      </c>
      <c r="AA3" s="1">
        <f>COUNTIF($I$4:$K$100,T3)</f>
        <v>5</v>
      </c>
      <c r="AB3" s="53">
        <f>Y3-Z3-AA3</f>
        <v>0</v>
      </c>
      <c r="AC3">
        <v>19</v>
      </c>
    </row>
    <row r="4" spans="1:29">
      <c r="A4" s="2" t="s">
        <v>4</v>
      </c>
      <c r="B4" s="4" t="s">
        <v>6</v>
      </c>
      <c r="C4" s="2" t="s">
        <v>4</v>
      </c>
      <c r="D4" s="42" t="s">
        <v>34</v>
      </c>
      <c r="E4" s="38">
        <v>0</v>
      </c>
      <c r="F4" s="38">
        <v>2</v>
      </c>
      <c r="G4" s="38">
        <v>0</v>
      </c>
      <c r="H4" s="35">
        <f>SUM(E4:G4)</f>
        <v>2</v>
      </c>
      <c r="I4" s="1" t="s">
        <v>27</v>
      </c>
      <c r="J4" s="15" t="s">
        <v>17</v>
      </c>
      <c r="K4" s="2" t="s">
        <v>4</v>
      </c>
      <c r="L4" s="42" t="s">
        <v>34</v>
      </c>
      <c r="M4" s="38">
        <v>8</v>
      </c>
      <c r="N4" s="38">
        <v>5</v>
      </c>
      <c r="O4" s="38">
        <v>3</v>
      </c>
      <c r="P4" s="35">
        <f>SUM(M4:O4)</f>
        <v>16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28</v>
      </c>
      <c r="Z4" s="1">
        <f t="shared" ref="Z4:Z28" si="1">COUNTIF($A$4:$C$100,T4)</f>
        <v>4</v>
      </c>
      <c r="AA4" s="1">
        <f t="shared" ref="AA4:AA28" si="2">COUNTIF($I$4:$K$100,T4)</f>
        <v>24</v>
      </c>
      <c r="AB4" s="53">
        <f t="shared" ref="AB4:AB28" si="3">Y4-Z4-AA4</f>
        <v>0</v>
      </c>
      <c r="AC4">
        <v>28</v>
      </c>
    </row>
    <row r="5" spans="1:29">
      <c r="A5" s="2" t="s">
        <v>4</v>
      </c>
      <c r="B5" s="4" t="s">
        <v>6</v>
      </c>
      <c r="C5" s="15" t="s">
        <v>17</v>
      </c>
      <c r="D5" s="32" t="s">
        <v>38</v>
      </c>
      <c r="E5" s="34" cm="1">
        <f t="array" ref="E5">(SUM(VLOOKUP(A4:A100,$T$3:$W$41,2,FALSE))+E4*10)-E8*50</f>
        <v>3900</v>
      </c>
      <c r="F5" s="34" cm="1">
        <f t="array" ref="F5">(SUM(VLOOKUP(B4:B100,$T$3:$W$41,2,FALSE))+F4*10)-F8*50</f>
        <v>4770</v>
      </c>
      <c r="G5" s="34" cm="1">
        <f t="array" ref="G5">(SUM(VLOOKUP(C4:C100,$T$3:$W$41,2,FALSE))+G4*10)-G8*50</f>
        <v>6030</v>
      </c>
      <c r="H5" s="57">
        <f t="shared" ref="H5:H8" si="4">SUM(E5:G5)</f>
        <v>14700</v>
      </c>
      <c r="I5" s="1" t="s">
        <v>27</v>
      </c>
      <c r="J5" s="3" t="s">
        <v>5</v>
      </c>
      <c r="K5" s="2" t="s">
        <v>4</v>
      </c>
      <c r="L5" s="32" t="s">
        <v>38</v>
      </c>
      <c r="M5" s="34" cm="1">
        <f t="array" ref="M5">(SUM(VLOOKUP(I4:I100,$T$3:$W$41,2,FALSE))+M4*10)*0.8-M8*40</f>
        <v>64</v>
      </c>
      <c r="N5" s="34" cm="1">
        <f t="array" ref="N5">(SUM(VLOOKUP(J4:J100,$T$3:$W$41,2,FALSE))+N4*10)*0.8-N8*40</f>
        <v>3592</v>
      </c>
      <c r="O5" s="34" cm="1">
        <f t="array" ref="O5">(SUM(VLOOKUP(K4:K100,$T$3:$W$41,2,FALSE))+O4*10)*0.8-O8*40</f>
        <v>384</v>
      </c>
      <c r="P5" s="57">
        <f t="shared" ref="P5:P8" si="5">SUM(M5:O5)</f>
        <v>4040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248</v>
      </c>
      <c r="Z5" s="1">
        <f t="shared" si="1"/>
        <v>62</v>
      </c>
      <c r="AA5" s="1">
        <f t="shared" si="2"/>
        <v>0</v>
      </c>
      <c r="AB5" s="53">
        <f t="shared" si="3"/>
        <v>186</v>
      </c>
      <c r="AC5">
        <v>246</v>
      </c>
    </row>
    <row r="6" spans="1:29">
      <c r="A6" s="2" t="s">
        <v>4</v>
      </c>
      <c r="B6" s="4" t="s">
        <v>6</v>
      </c>
      <c r="C6" s="2" t="s">
        <v>4</v>
      </c>
      <c r="D6" s="32" t="s">
        <v>39</v>
      </c>
      <c r="E6" s="34" cm="1">
        <f t="array" ref="E6">(SUM(VLOOKUP(A4:A100,$T$3:$W$41,3,FALSE)))</f>
        <v>1215</v>
      </c>
      <c r="F6" s="34" cm="1">
        <f t="array" ref="F6">(SUM(VLOOKUP(B4:B100,$T$3:$W$41,3,FALSE)))</f>
        <v>1430</v>
      </c>
      <c r="G6" s="34" cm="1">
        <f t="array" ref="G6">(SUM(VLOOKUP(C4:C100,$T$3:$W$41,3,FALSE)))</f>
        <v>1785</v>
      </c>
      <c r="H6" s="48">
        <f t="shared" si="4"/>
        <v>4430</v>
      </c>
      <c r="I6" s="1" t="s">
        <v>27</v>
      </c>
      <c r="J6" s="16" t="s">
        <v>28</v>
      </c>
      <c r="K6" s="2" t="s">
        <v>4</v>
      </c>
      <c r="L6" s="32" t="s">
        <v>39</v>
      </c>
      <c r="M6" s="34" cm="1">
        <f t="array" ref="M6">(SUM(VLOOKUP(I4:I100,$T$3:$W$41,3,FALSE)))</f>
        <v>0</v>
      </c>
      <c r="N6" s="34" cm="1">
        <f t="array" ref="N6">(SUM(VLOOKUP(J4:J100,$T$3:$W$41,3,FALSE)))</f>
        <v>1380</v>
      </c>
      <c r="O6" s="34" cm="1">
        <f t="array" ref="O6">(SUM(VLOOKUP(K4:K100,$T$3:$W$41,3,FALSE)))</f>
        <v>135</v>
      </c>
      <c r="P6" s="48">
        <f t="shared" si="5"/>
        <v>1515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267</v>
      </c>
      <c r="Y6" s="45">
        <v>268</v>
      </c>
      <c r="Z6" s="1">
        <f t="shared" si="1"/>
        <v>0</v>
      </c>
      <c r="AA6" s="1">
        <f t="shared" si="2"/>
        <v>0</v>
      </c>
      <c r="AB6" s="53">
        <f t="shared" si="3"/>
        <v>268</v>
      </c>
      <c r="AC6">
        <v>268</v>
      </c>
    </row>
    <row r="7" spans="1:29">
      <c r="A7" s="2" t="s">
        <v>4</v>
      </c>
      <c r="B7" s="4" t="s">
        <v>6</v>
      </c>
      <c r="C7" s="2" t="s">
        <v>4</v>
      </c>
      <c r="D7" s="32" t="s">
        <v>40</v>
      </c>
      <c r="E7" s="34">
        <f>COUNTIF(A4:A100,"&lt;&gt;空")</f>
        <v>27</v>
      </c>
      <c r="F7" s="34">
        <f>COUNTIF(B4:B100,"&lt;&gt;空")</f>
        <v>29</v>
      </c>
      <c r="G7" s="34">
        <f>COUNTIF(C4:C100,"&lt;&gt;空")</f>
        <v>39</v>
      </c>
      <c r="H7" s="35">
        <f t="shared" si="4"/>
        <v>95</v>
      </c>
      <c r="I7" s="1" t="s">
        <v>27</v>
      </c>
      <c r="J7" s="3" t="s">
        <v>5</v>
      </c>
      <c r="K7" s="15" t="s">
        <v>17</v>
      </c>
      <c r="L7" s="32" t="s">
        <v>40</v>
      </c>
      <c r="M7" s="34">
        <f>COUNTIF(I4:I100,"&lt;&gt;空")</f>
        <v>0</v>
      </c>
      <c r="N7" s="34">
        <f>COUNTIF(J4:J100,"&lt;&gt;空")</f>
        <v>39</v>
      </c>
      <c r="O7" s="34">
        <f>COUNTIF(K4:K100,"&lt;&gt;空")</f>
        <v>4</v>
      </c>
      <c r="P7" s="35">
        <f t="shared" si="5"/>
        <v>43</v>
      </c>
      <c r="Q7" s="52" t="s">
        <v>54</v>
      </c>
      <c r="R7" s="25">
        <v>0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236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  <c r="AC7">
        <v>235</v>
      </c>
    </row>
    <row r="8" spans="1:29">
      <c r="A8" s="2" t="s">
        <v>4</v>
      </c>
      <c r="B8" s="15" t="s">
        <v>17</v>
      </c>
      <c r="C8" s="2" t="s">
        <v>4</v>
      </c>
      <c r="D8" s="41" t="s">
        <v>68</v>
      </c>
      <c r="E8" s="40">
        <v>1</v>
      </c>
      <c r="F8" s="40">
        <v>0</v>
      </c>
      <c r="G8" s="40">
        <v>0</v>
      </c>
      <c r="H8" s="35">
        <f t="shared" si="4"/>
        <v>1</v>
      </c>
      <c r="I8" s="1" t="s">
        <v>27</v>
      </c>
      <c r="J8" s="3" t="s">
        <v>5</v>
      </c>
      <c r="K8" s="1" t="s">
        <v>27</v>
      </c>
      <c r="L8" s="41" t="s">
        <v>68</v>
      </c>
      <c r="M8" s="40">
        <v>0</v>
      </c>
      <c r="N8" s="40">
        <v>1</v>
      </c>
      <c r="O8" s="40">
        <v>1</v>
      </c>
      <c r="P8" s="35">
        <f t="shared" si="5"/>
        <v>2</v>
      </c>
      <c r="Q8" s="49" t="s">
        <v>53</v>
      </c>
      <c r="R8" s="54" cm="1">
        <f t="array" ref="R8">R6-P5-H5-SUM(U3:U28*AB3:AB28)*0.8-R7*8</f>
        <v>52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193</v>
      </c>
      <c r="Z8" s="1">
        <f t="shared" si="1"/>
        <v>0</v>
      </c>
      <c r="AA8" s="1">
        <f t="shared" si="2"/>
        <v>0</v>
      </c>
      <c r="AB8" s="53">
        <f t="shared" si="3"/>
        <v>193</v>
      </c>
      <c r="AC8">
        <v>193</v>
      </c>
    </row>
    <row r="9" spans="1:29">
      <c r="A9" s="16" t="s">
        <v>18</v>
      </c>
      <c r="B9" s="4" t="s">
        <v>6</v>
      </c>
      <c r="C9" s="4" t="s">
        <v>6</v>
      </c>
      <c r="D9" s="25"/>
      <c r="E9" s="25"/>
      <c r="F9" s="25"/>
      <c r="G9" s="25"/>
      <c r="H9" s="26"/>
      <c r="I9" s="1" t="s">
        <v>27</v>
      </c>
      <c r="J9" s="3" t="s">
        <v>5</v>
      </c>
      <c r="K9" s="1" t="s">
        <v>27</v>
      </c>
      <c r="L9" s="32" t="s">
        <v>42</v>
      </c>
      <c r="M9" s="36">
        <f>M6/M5</f>
        <v>0</v>
      </c>
      <c r="N9" s="36">
        <f>N6/N5</f>
        <v>0.38418708240534521</v>
      </c>
      <c r="O9" s="36">
        <f>O6/O5</f>
        <v>0.3515625</v>
      </c>
      <c r="P9" s="37">
        <f>P6/P5</f>
        <v>0.375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6">U9-V9/0.330882</f>
        <v>44.222109392472248</v>
      </c>
      <c r="X9" s="45">
        <v>3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</row>
    <row r="10" spans="1:29">
      <c r="A10" s="2" t="s">
        <v>4</v>
      </c>
      <c r="B10" s="10" t="s">
        <v>12</v>
      </c>
      <c r="C10" s="4" t="s">
        <v>6</v>
      </c>
      <c r="D10" s="25"/>
      <c r="E10" s="25"/>
      <c r="F10" s="25"/>
      <c r="G10" s="25"/>
      <c r="H10" s="26"/>
      <c r="I10" s="1" t="s">
        <v>27</v>
      </c>
      <c r="J10" s="15" t="s">
        <v>17</v>
      </c>
      <c r="K10" s="1" t="s">
        <v>27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6"/>
        <v>29.110982162825422</v>
      </c>
      <c r="X10" s="45">
        <v>7</v>
      </c>
      <c r="Y10" s="45">
        <v>2</v>
      </c>
      <c r="Z10" s="1">
        <f t="shared" si="1"/>
        <v>0</v>
      </c>
      <c r="AA10" s="1">
        <f t="shared" si="2"/>
        <v>2</v>
      </c>
      <c r="AB10" s="53">
        <f t="shared" si="3"/>
        <v>0</v>
      </c>
      <c r="AC10">
        <v>2</v>
      </c>
    </row>
    <row r="11" spans="1:29">
      <c r="A11" s="4" t="s">
        <v>6</v>
      </c>
      <c r="B11" s="4" t="s">
        <v>6</v>
      </c>
      <c r="C11" s="4" t="s">
        <v>6</v>
      </c>
      <c r="D11" s="25"/>
      <c r="E11" s="25"/>
      <c r="F11" s="25"/>
      <c r="G11" s="25"/>
      <c r="H11" s="26"/>
      <c r="I11" s="1" t="s">
        <v>27</v>
      </c>
      <c r="J11" s="1" t="s">
        <v>27</v>
      </c>
      <c r="K11" s="1" t="s">
        <v>27</v>
      </c>
      <c r="L11" s="25"/>
      <c r="M11" s="25"/>
      <c r="N11" s="25"/>
      <c r="O11" s="25"/>
      <c r="P11" s="26">
        <f>H5+P5</f>
        <v>18740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 t="shared" si="6"/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  <c r="AC11">
        <v>6</v>
      </c>
    </row>
    <row r="12" spans="1:29">
      <c r="A12" s="4" t="s">
        <v>6</v>
      </c>
      <c r="B12" s="4" t="s">
        <v>6</v>
      </c>
      <c r="C12" s="4" t="s">
        <v>6</v>
      </c>
      <c r="D12" s="25"/>
      <c r="E12" s="25"/>
      <c r="F12" s="25"/>
      <c r="G12" s="25"/>
      <c r="H12" s="26"/>
      <c r="I12" s="1" t="s">
        <v>27</v>
      </c>
      <c r="J12" s="2" t="s">
        <v>4</v>
      </c>
      <c r="K12" s="1" t="s">
        <v>27</v>
      </c>
      <c r="L12" s="25"/>
      <c r="M12" s="25"/>
      <c r="N12" s="25"/>
      <c r="O12" s="25"/>
      <c r="P12" s="26">
        <f>H6+P6</f>
        <v>5945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4</v>
      </c>
      <c r="Y12" s="45">
        <v>4</v>
      </c>
      <c r="Z12" s="1">
        <f t="shared" si="1"/>
        <v>0</v>
      </c>
      <c r="AA12" s="1">
        <f t="shared" si="2"/>
        <v>0</v>
      </c>
      <c r="AB12" s="53">
        <f t="shared" si="3"/>
        <v>4</v>
      </c>
      <c r="AC12">
        <v>4</v>
      </c>
    </row>
    <row r="13" spans="1:29">
      <c r="A13" s="4" t="s">
        <v>6</v>
      </c>
      <c r="B13" s="4" t="s">
        <v>6</v>
      </c>
      <c r="C13" s="4" t="s">
        <v>6</v>
      </c>
      <c r="D13" s="25"/>
      <c r="E13" s="25"/>
      <c r="F13" s="25"/>
      <c r="G13" s="25"/>
      <c r="H13" s="26"/>
      <c r="I13" s="1" t="s">
        <v>27</v>
      </c>
      <c r="J13" s="15" t="s">
        <v>17</v>
      </c>
      <c r="K13" s="1" t="s">
        <v>27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</row>
    <row r="14" spans="1:29">
      <c r="A14" s="3" t="s">
        <v>5</v>
      </c>
      <c r="B14" s="17" t="s">
        <v>20</v>
      </c>
      <c r="C14" s="15" t="s">
        <v>17</v>
      </c>
      <c r="D14" s="25"/>
      <c r="E14" s="25"/>
      <c r="F14" s="25"/>
      <c r="G14" s="25"/>
      <c r="H14" s="26"/>
      <c r="I14" s="1" t="s">
        <v>27</v>
      </c>
      <c r="J14" s="16" t="s">
        <v>28</v>
      </c>
      <c r="K14" s="1" t="s">
        <v>27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</row>
    <row r="15" spans="1:29">
      <c r="A15" s="3" t="s">
        <v>5</v>
      </c>
      <c r="B15" s="4" t="s">
        <v>6</v>
      </c>
      <c r="C15" s="4" t="s">
        <v>6</v>
      </c>
      <c r="D15" s="25"/>
      <c r="E15" s="25"/>
      <c r="F15" s="25"/>
      <c r="G15" s="25"/>
      <c r="H15" s="26"/>
      <c r="I15" s="1" t="s">
        <v>27</v>
      </c>
      <c r="J15" s="3" t="s">
        <v>5</v>
      </c>
      <c r="K15" s="1" t="s">
        <v>27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7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0</v>
      </c>
    </row>
    <row r="16" spans="1:29">
      <c r="A16" s="15" t="s">
        <v>17</v>
      </c>
      <c r="B16" s="4" t="s">
        <v>6</v>
      </c>
      <c r="C16" s="16" t="s">
        <v>18</v>
      </c>
      <c r="D16" s="25"/>
      <c r="E16" s="25"/>
      <c r="F16" s="25"/>
      <c r="G16" s="25"/>
      <c r="H16" s="26"/>
      <c r="I16" s="1" t="s">
        <v>27</v>
      </c>
      <c r="J16" s="3" t="s">
        <v>5</v>
      </c>
      <c r="K16" s="1" t="s">
        <v>27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38</v>
      </c>
      <c r="Z16" s="1">
        <f t="shared" si="1"/>
        <v>6</v>
      </c>
      <c r="AA16" s="1">
        <f t="shared" si="2"/>
        <v>10</v>
      </c>
      <c r="AB16" s="53">
        <f t="shared" si="3"/>
        <v>22</v>
      </c>
      <c r="AC16">
        <v>38</v>
      </c>
    </row>
    <row r="17" spans="1:29">
      <c r="A17" s="3" t="s">
        <v>5</v>
      </c>
      <c r="B17" s="4" t="s">
        <v>6</v>
      </c>
      <c r="C17" s="4" t="s">
        <v>6</v>
      </c>
      <c r="D17" s="25"/>
      <c r="E17" s="25"/>
      <c r="F17" s="25"/>
      <c r="G17" s="25"/>
      <c r="H17" s="26"/>
      <c r="I17" s="1" t="s">
        <v>27</v>
      </c>
      <c r="J17" s="9" t="s">
        <v>11</v>
      </c>
      <c r="K17" s="1" t="s">
        <v>27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3</v>
      </c>
      <c r="Y17" s="45">
        <v>3</v>
      </c>
      <c r="Z17" s="1">
        <f t="shared" si="1"/>
        <v>2</v>
      </c>
      <c r="AA17" s="1">
        <f t="shared" si="2"/>
        <v>0</v>
      </c>
      <c r="AB17" s="53">
        <f t="shared" si="3"/>
        <v>1</v>
      </c>
      <c r="AC17">
        <v>3</v>
      </c>
    </row>
    <row r="18" spans="1:29">
      <c r="A18" s="3" t="s">
        <v>5</v>
      </c>
      <c r="B18" s="4" t="s">
        <v>6</v>
      </c>
      <c r="C18" s="4" t="s">
        <v>6</v>
      </c>
      <c r="D18" s="25"/>
      <c r="E18" s="25"/>
      <c r="F18" s="25"/>
      <c r="G18" s="25"/>
      <c r="H18" s="26"/>
      <c r="I18" s="1" t="s">
        <v>27</v>
      </c>
      <c r="J18" s="3" t="s">
        <v>5</v>
      </c>
      <c r="K18" s="1" t="s">
        <v>27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200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  <c r="AC18">
        <v>3</v>
      </c>
    </row>
    <row r="19" spans="1:29">
      <c r="A19" s="4" t="s">
        <v>6</v>
      </c>
      <c r="B19" s="4" t="s">
        <v>6</v>
      </c>
      <c r="C19" s="4" t="s">
        <v>6</v>
      </c>
      <c r="D19" s="25"/>
      <c r="E19" s="25"/>
      <c r="F19" s="25"/>
      <c r="G19" s="25"/>
      <c r="H19" s="26"/>
      <c r="I19" s="1" t="s">
        <v>27</v>
      </c>
      <c r="J19" s="15" t="s">
        <v>17</v>
      </c>
      <c r="K19" s="1" t="s">
        <v>27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</row>
    <row r="20" spans="1:29">
      <c r="A20" s="4" t="s">
        <v>6</v>
      </c>
      <c r="B20" s="15" t="s">
        <v>17</v>
      </c>
      <c r="C20" s="4" t="s">
        <v>6</v>
      </c>
      <c r="D20" s="25"/>
      <c r="E20" s="25"/>
      <c r="F20" s="25"/>
      <c r="G20" s="25"/>
      <c r="H20" s="26"/>
      <c r="I20" s="1" t="s">
        <v>27</v>
      </c>
      <c r="J20" s="3" t="s">
        <v>5</v>
      </c>
      <c r="K20" s="1" t="s">
        <v>27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  <c r="AC20">
        <v>0</v>
      </c>
    </row>
    <row r="21" spans="1:29">
      <c r="A21" s="4" t="s">
        <v>6</v>
      </c>
      <c r="B21" s="4" t="s">
        <v>6</v>
      </c>
      <c r="C21" s="4" t="s">
        <v>6</v>
      </c>
      <c r="D21" s="25"/>
      <c r="E21" s="25"/>
      <c r="F21" s="25"/>
      <c r="G21" s="25"/>
      <c r="H21" s="26"/>
      <c r="I21" s="1" t="s">
        <v>27</v>
      </c>
      <c r="J21" s="3" t="s">
        <v>5</v>
      </c>
      <c r="K21" s="1" t="s">
        <v>27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</row>
    <row r="22" spans="1:29">
      <c r="A22" s="4" t="s">
        <v>6</v>
      </c>
      <c r="B22" s="4" t="s">
        <v>6</v>
      </c>
      <c r="C22" s="17" t="s">
        <v>20</v>
      </c>
      <c r="D22" s="25"/>
      <c r="E22" s="25"/>
      <c r="F22" s="25"/>
      <c r="G22" s="25"/>
      <c r="H22" s="26"/>
      <c r="I22" s="1" t="s">
        <v>27</v>
      </c>
      <c r="J22" s="3" t="s">
        <v>5</v>
      </c>
      <c r="K22" s="1" t="s">
        <v>27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2</v>
      </c>
      <c r="Y22" s="45">
        <v>2</v>
      </c>
      <c r="Z22" s="1">
        <f t="shared" si="1"/>
        <v>0</v>
      </c>
      <c r="AA22" s="1">
        <f t="shared" si="2"/>
        <v>0</v>
      </c>
      <c r="AB22" s="53">
        <f t="shared" si="3"/>
        <v>2</v>
      </c>
      <c r="AC22">
        <v>2</v>
      </c>
    </row>
    <row r="23" spans="1:29">
      <c r="A23" s="4" t="s">
        <v>6</v>
      </c>
      <c r="B23" s="4" t="s">
        <v>6</v>
      </c>
      <c r="C23" s="4" t="s">
        <v>6</v>
      </c>
      <c r="D23" s="25"/>
      <c r="E23" s="25"/>
      <c r="F23" s="25"/>
      <c r="G23" s="25"/>
      <c r="H23" s="26"/>
      <c r="I23" s="1" t="s">
        <v>27</v>
      </c>
      <c r="J23" s="3" t="s">
        <v>5</v>
      </c>
      <c r="K23" s="1" t="s">
        <v>27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8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</row>
    <row r="24" spans="1:29">
      <c r="A24" s="17" t="s">
        <v>20</v>
      </c>
      <c r="B24" s="4" t="s">
        <v>6</v>
      </c>
      <c r="C24" s="4" t="s">
        <v>6</v>
      </c>
      <c r="D24" s="25"/>
      <c r="E24" s="25"/>
      <c r="F24" s="25"/>
      <c r="G24" s="25"/>
      <c r="H24" s="26"/>
      <c r="I24" s="1" t="s">
        <v>27</v>
      </c>
      <c r="J24" s="3" t="s">
        <v>5</v>
      </c>
      <c r="K24" s="1" t="s">
        <v>27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8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</row>
    <row r="25" spans="1:29">
      <c r="A25" s="1" t="s">
        <v>27</v>
      </c>
      <c r="B25" s="4" t="s">
        <v>6</v>
      </c>
      <c r="C25" s="4" t="s">
        <v>6</v>
      </c>
      <c r="D25" s="25"/>
      <c r="E25" s="25"/>
      <c r="F25" s="25"/>
      <c r="G25" s="25"/>
      <c r="H25" s="26"/>
      <c r="I25" s="1" t="s">
        <v>27</v>
      </c>
      <c r="J25" s="15" t="s">
        <v>17</v>
      </c>
      <c r="K25" s="1" t="s">
        <v>27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8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</row>
    <row r="26" spans="1:29">
      <c r="A26" s="1" t="s">
        <v>27</v>
      </c>
      <c r="B26" s="17" t="s">
        <v>20</v>
      </c>
      <c r="C26" s="10" t="s">
        <v>12</v>
      </c>
      <c r="D26" s="25"/>
      <c r="E26" s="25"/>
      <c r="F26" s="25"/>
      <c r="G26" s="25"/>
      <c r="H26" s="26"/>
      <c r="I26" s="1" t="s">
        <v>27</v>
      </c>
      <c r="J26" s="3" t="s">
        <v>5</v>
      </c>
      <c r="K26" s="1" t="s">
        <v>27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8"/>
        <v>0</v>
      </c>
      <c r="X26" s="45">
        <v>0</v>
      </c>
      <c r="Y26" s="45">
        <v>0</v>
      </c>
      <c r="Z26" s="1"/>
      <c r="AA26" s="1"/>
      <c r="AB26" s="53"/>
      <c r="AC26">
        <v>0</v>
      </c>
    </row>
    <row r="27" spans="1:29">
      <c r="A27" s="1" t="s">
        <v>27</v>
      </c>
      <c r="B27" s="4" t="s">
        <v>6</v>
      </c>
      <c r="C27" s="4" t="s">
        <v>6</v>
      </c>
      <c r="D27" s="25"/>
      <c r="E27" s="25"/>
      <c r="F27" s="25"/>
      <c r="G27" s="25"/>
      <c r="H27" s="26"/>
      <c r="I27" s="1" t="s">
        <v>27</v>
      </c>
      <c r="J27" s="3" t="s">
        <v>5</v>
      </c>
      <c r="K27" s="1" t="s">
        <v>27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12</v>
      </c>
      <c r="Y27" s="45">
        <v>12</v>
      </c>
      <c r="Z27" s="1">
        <f t="shared" si="1"/>
        <v>0</v>
      </c>
      <c r="AA27" s="1">
        <f t="shared" si="2"/>
        <v>2</v>
      </c>
      <c r="AB27" s="53">
        <f t="shared" si="3"/>
        <v>10</v>
      </c>
      <c r="AC27">
        <v>12</v>
      </c>
    </row>
    <row r="28" spans="1:29">
      <c r="A28" s="4" t="s">
        <v>6</v>
      </c>
      <c r="B28" s="4" t="s">
        <v>6</v>
      </c>
      <c r="C28" s="4" t="s">
        <v>6</v>
      </c>
      <c r="D28" s="25"/>
      <c r="E28" s="25"/>
      <c r="F28" s="25"/>
      <c r="G28" s="25"/>
      <c r="H28" s="26"/>
      <c r="I28" s="1" t="s">
        <v>27</v>
      </c>
      <c r="J28" s="3" t="s">
        <v>5</v>
      </c>
      <c r="K28" s="1" t="s">
        <v>27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/>
      <c r="X28" s="45">
        <v>3</v>
      </c>
      <c r="Y28" s="45">
        <v>3</v>
      </c>
      <c r="Z28" s="1">
        <f t="shared" si="1"/>
        <v>0</v>
      </c>
      <c r="AA28" s="1">
        <f t="shared" si="2"/>
        <v>0</v>
      </c>
      <c r="AB28" s="53">
        <f t="shared" si="3"/>
        <v>3</v>
      </c>
      <c r="AC28">
        <v>3</v>
      </c>
    </row>
    <row r="29" spans="1:29" ht="15" thickBot="1">
      <c r="A29" s="15" t="s">
        <v>17</v>
      </c>
      <c r="B29" s="1" t="s">
        <v>27</v>
      </c>
      <c r="C29" s="4" t="s">
        <v>6</v>
      </c>
      <c r="D29" s="25"/>
      <c r="E29" s="25"/>
      <c r="F29" s="25"/>
      <c r="G29" s="25"/>
      <c r="H29" s="26"/>
      <c r="I29" s="1" t="s">
        <v>27</v>
      </c>
      <c r="J29" s="3" t="s">
        <v>5</v>
      </c>
      <c r="K29" s="1" t="s">
        <v>27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</row>
    <row r="30" spans="1:29">
      <c r="A30" s="4" t="s">
        <v>6</v>
      </c>
      <c r="B30" s="1" t="s">
        <v>27</v>
      </c>
      <c r="C30" s="4" t="s">
        <v>6</v>
      </c>
      <c r="D30" s="25"/>
      <c r="E30" s="25"/>
      <c r="F30" s="25"/>
      <c r="G30" s="25"/>
      <c r="H30" s="26"/>
      <c r="I30" s="1" t="s">
        <v>27</v>
      </c>
      <c r="J30" s="15" t="s">
        <v>17</v>
      </c>
      <c r="K30" s="1" t="s">
        <v>27</v>
      </c>
      <c r="L30" s="25"/>
      <c r="M30" s="25"/>
      <c r="N30" s="25"/>
      <c r="O30" s="25"/>
      <c r="P30" s="26"/>
    </row>
    <row r="31" spans="1:29">
      <c r="A31" s="4" t="s">
        <v>6</v>
      </c>
      <c r="B31" s="4" t="s">
        <v>6</v>
      </c>
      <c r="C31" s="2" t="s">
        <v>4</v>
      </c>
      <c r="D31" s="25"/>
      <c r="E31" s="25"/>
      <c r="F31" s="25"/>
      <c r="G31" s="25"/>
      <c r="H31" s="26"/>
      <c r="I31" s="1" t="s">
        <v>27</v>
      </c>
      <c r="J31" s="3" t="s">
        <v>5</v>
      </c>
      <c r="K31" s="1" t="s">
        <v>27</v>
      </c>
      <c r="L31" s="25"/>
      <c r="M31" s="25"/>
      <c r="N31" s="25"/>
      <c r="O31" s="25"/>
      <c r="P31" s="26"/>
      <c r="Y31">
        <f>SUM(Y3:Y28)</f>
        <v>1072</v>
      </c>
      <c r="AC31">
        <f>SUM(AC3:AC28)</f>
        <v>1073</v>
      </c>
    </row>
    <row r="32" spans="1:29">
      <c r="A32" s="4" t="s">
        <v>6</v>
      </c>
      <c r="B32" s="4" t="s">
        <v>6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3" t="s">
        <v>5</v>
      </c>
      <c r="K32" s="1" t="s">
        <v>27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>
      <c r="A33" s="17" t="s">
        <v>19</v>
      </c>
      <c r="B33" s="4" t="s">
        <v>6</v>
      </c>
      <c r="C33" s="4" t="s">
        <v>6</v>
      </c>
      <c r="D33" s="25"/>
      <c r="E33" s="25"/>
      <c r="F33" s="25"/>
      <c r="G33" s="25"/>
      <c r="H33" s="26"/>
      <c r="I33" s="1" t="s">
        <v>27</v>
      </c>
      <c r="J33" s="3" t="s">
        <v>5</v>
      </c>
      <c r="K33" s="1" t="s">
        <v>27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>
      <c r="A34" s="1" t="s">
        <v>27</v>
      </c>
      <c r="B34" s="17" t="s">
        <v>19</v>
      </c>
      <c r="C34" s="17" t="s">
        <v>20</v>
      </c>
      <c r="D34" s="25"/>
      <c r="E34" s="25"/>
      <c r="F34" s="25"/>
      <c r="G34" s="25"/>
      <c r="H34" s="26"/>
      <c r="I34" s="27" t="s">
        <v>27</v>
      </c>
      <c r="J34" s="9" t="s">
        <v>11</v>
      </c>
      <c r="K34" s="1" t="s">
        <v>27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>
      <c r="A35" s="1" t="s">
        <v>27</v>
      </c>
      <c r="B35" s="1" t="s">
        <v>27</v>
      </c>
      <c r="C35" s="4" t="s">
        <v>6</v>
      </c>
      <c r="D35" s="25"/>
      <c r="E35" s="25"/>
      <c r="F35" s="25"/>
      <c r="G35" s="25"/>
      <c r="H35" s="26"/>
      <c r="I35" s="27" t="s">
        <v>27</v>
      </c>
      <c r="J35" s="3" t="s">
        <v>5</v>
      </c>
      <c r="K35" s="1" t="s">
        <v>27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>
      <c r="A36" s="1" t="s">
        <v>27</v>
      </c>
      <c r="B36" s="1" t="s">
        <v>27</v>
      </c>
      <c r="C36" s="4" t="s">
        <v>6</v>
      </c>
      <c r="D36" s="25"/>
      <c r="E36" s="25"/>
      <c r="F36" s="25"/>
      <c r="G36" s="25"/>
      <c r="H36" s="26"/>
      <c r="I36" s="27" t="s">
        <v>27</v>
      </c>
      <c r="J36" s="3" t="s">
        <v>5</v>
      </c>
      <c r="K36" s="1" t="s">
        <v>27</v>
      </c>
      <c r="L36" s="25"/>
      <c r="M36" s="25"/>
      <c r="N36" s="25"/>
      <c r="O36" s="25"/>
      <c r="P36" s="26"/>
      <c r="S36" t="s">
        <v>61</v>
      </c>
    </row>
    <row r="37" spans="1:19">
      <c r="A37" s="1" t="s">
        <v>27</v>
      </c>
      <c r="B37" s="1" t="s">
        <v>27</v>
      </c>
      <c r="C37" s="4" t="s">
        <v>6</v>
      </c>
      <c r="D37" s="25"/>
      <c r="E37" s="25"/>
      <c r="F37" s="25"/>
      <c r="G37" s="25"/>
      <c r="H37" s="26"/>
      <c r="I37" s="27" t="s">
        <v>27</v>
      </c>
      <c r="J37" s="15" t="s">
        <v>17</v>
      </c>
      <c r="K37" s="1" t="s">
        <v>27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27" t="s">
        <v>27</v>
      </c>
      <c r="J38" s="3" t="s">
        <v>5</v>
      </c>
      <c r="K38" s="1" t="s">
        <v>27</v>
      </c>
      <c r="L38" s="25"/>
      <c r="M38" s="25"/>
      <c r="N38" s="25"/>
      <c r="O38" s="25"/>
      <c r="P38" s="26"/>
      <c r="R38">
        <v>6</v>
      </c>
      <c r="S38" t="s">
        <v>69</v>
      </c>
    </row>
    <row r="39" spans="1:19">
      <c r="A39" s="1" t="s">
        <v>27</v>
      </c>
      <c r="B39" s="1" t="s">
        <v>27</v>
      </c>
      <c r="C39" s="4" t="s">
        <v>6</v>
      </c>
      <c r="D39" s="25"/>
      <c r="E39" s="25"/>
      <c r="F39" s="25"/>
      <c r="G39" s="25"/>
      <c r="H39" s="26"/>
      <c r="I39" s="27" t="s">
        <v>27</v>
      </c>
      <c r="J39" s="3" t="s">
        <v>5</v>
      </c>
      <c r="K39" s="1" t="s">
        <v>27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>
      <c r="A40" s="1" t="s">
        <v>27</v>
      </c>
      <c r="B40" s="1" t="s">
        <v>27</v>
      </c>
      <c r="C40" s="4" t="s">
        <v>6</v>
      </c>
      <c r="D40" s="25"/>
      <c r="E40" s="25"/>
      <c r="F40" s="25"/>
      <c r="G40" s="25"/>
      <c r="H40" s="26"/>
      <c r="I40" s="27" t="s">
        <v>27</v>
      </c>
      <c r="J40" s="3" t="s">
        <v>5</v>
      </c>
      <c r="K40" s="1" t="s">
        <v>27</v>
      </c>
      <c r="L40" s="25"/>
      <c r="M40" s="25"/>
      <c r="N40" s="25"/>
      <c r="O40" s="25"/>
      <c r="P40" s="26"/>
    </row>
    <row r="41" spans="1:19">
      <c r="A41" s="1" t="s">
        <v>27</v>
      </c>
      <c r="B41" s="1" t="s">
        <v>27</v>
      </c>
      <c r="C41" s="4" t="s">
        <v>6</v>
      </c>
      <c r="D41" s="25"/>
      <c r="E41" s="25"/>
      <c r="F41" s="25"/>
      <c r="G41" s="25"/>
      <c r="H41" s="26"/>
      <c r="I41" s="27" t="s">
        <v>27</v>
      </c>
      <c r="J41" s="15" t="s">
        <v>17</v>
      </c>
      <c r="K41" s="1" t="s">
        <v>27</v>
      </c>
      <c r="L41" s="25"/>
      <c r="M41" s="25"/>
      <c r="N41" s="25"/>
      <c r="O41" s="25"/>
      <c r="P41" s="26"/>
    </row>
    <row r="42" spans="1:19">
      <c r="A42" s="1" t="s">
        <v>27</v>
      </c>
      <c r="B42" s="1" t="s">
        <v>27</v>
      </c>
      <c r="C42" s="17" t="s">
        <v>19</v>
      </c>
      <c r="D42" s="25"/>
      <c r="E42" s="25"/>
      <c r="F42" s="25"/>
      <c r="G42" s="25"/>
      <c r="H42" s="26"/>
      <c r="I42" s="27" t="s">
        <v>27</v>
      </c>
      <c r="J42" s="1" t="s">
        <v>27</v>
      </c>
      <c r="K42" s="1" t="s">
        <v>27</v>
      </c>
      <c r="L42" s="25"/>
      <c r="M42" s="25"/>
      <c r="N42" s="25"/>
      <c r="O42" s="25"/>
      <c r="P42" s="26"/>
    </row>
    <row r="43" spans="1:19">
      <c r="A43" s="1" t="s">
        <v>27</v>
      </c>
      <c r="B43" s="1" t="s">
        <v>27</v>
      </c>
      <c r="C43" s="1" t="s">
        <v>27</v>
      </c>
      <c r="D43" s="25"/>
      <c r="E43" s="25"/>
      <c r="F43" s="25"/>
      <c r="G43" s="25"/>
      <c r="H43" s="26"/>
      <c r="I43" s="27" t="s">
        <v>27</v>
      </c>
      <c r="J43" s="2" t="s">
        <v>4</v>
      </c>
      <c r="K43" s="1" t="s">
        <v>27</v>
      </c>
      <c r="L43" s="25"/>
      <c r="M43" s="25"/>
      <c r="N43" s="25"/>
      <c r="O43" s="25"/>
      <c r="P43" s="26"/>
    </row>
    <row r="44" spans="1:19">
      <c r="A44" s="1" t="s">
        <v>27</v>
      </c>
      <c r="B44" s="1" t="s">
        <v>27</v>
      </c>
      <c r="C44" s="1" t="s">
        <v>27</v>
      </c>
      <c r="D44" s="25"/>
      <c r="E44" s="25"/>
      <c r="F44" s="25"/>
      <c r="G44" s="25"/>
      <c r="H44" s="26"/>
      <c r="I44" s="27" t="s">
        <v>27</v>
      </c>
      <c r="J44" s="15" t="s">
        <v>17</v>
      </c>
      <c r="K44" s="1" t="s">
        <v>27</v>
      </c>
      <c r="L44" s="25"/>
      <c r="M44" s="25"/>
      <c r="N44" s="25"/>
      <c r="O44" s="25"/>
      <c r="P44" s="26"/>
    </row>
    <row r="45" spans="1:19">
      <c r="A45" s="1" t="s">
        <v>27</v>
      </c>
      <c r="B45" s="1" t="s">
        <v>27</v>
      </c>
      <c r="C45" s="1" t="s">
        <v>27</v>
      </c>
      <c r="D45" s="25"/>
      <c r="E45" s="25"/>
      <c r="F45" s="25"/>
      <c r="G45" s="25"/>
      <c r="H45" s="26"/>
      <c r="I45" s="27" t="s">
        <v>27</v>
      </c>
      <c r="J45" s="1" t="s">
        <v>27</v>
      </c>
      <c r="K45" s="1" t="s">
        <v>27</v>
      </c>
      <c r="L45" s="25"/>
      <c r="M45" s="25"/>
      <c r="N45" s="25"/>
      <c r="O45" s="25"/>
      <c r="P45" s="26"/>
    </row>
    <row r="46" spans="1:19">
      <c r="A46" s="1" t="s">
        <v>27</v>
      </c>
      <c r="B46" s="1" t="s">
        <v>27</v>
      </c>
      <c r="C46" s="1" t="s">
        <v>27</v>
      </c>
      <c r="D46" s="25"/>
      <c r="E46" s="25"/>
      <c r="F46" s="25"/>
      <c r="G46" s="25"/>
      <c r="H46" s="26"/>
      <c r="I46" s="27" t="s">
        <v>27</v>
      </c>
      <c r="J46" s="1" t="s">
        <v>27</v>
      </c>
      <c r="K46" s="1" t="s">
        <v>27</v>
      </c>
      <c r="L46" s="25"/>
      <c r="M46" s="25"/>
      <c r="N46" s="25"/>
      <c r="O46" s="25"/>
      <c r="P46" s="26"/>
    </row>
    <row r="47" spans="1:19">
      <c r="A47" s="1" t="s">
        <v>27</v>
      </c>
      <c r="B47" s="1" t="s">
        <v>27</v>
      </c>
      <c r="C47" s="1" t="s">
        <v>27</v>
      </c>
      <c r="D47" s="25"/>
      <c r="E47" s="25"/>
      <c r="F47" s="25"/>
      <c r="G47" s="25"/>
      <c r="H47" s="26"/>
      <c r="I47" s="27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>
      <c r="A48" s="1" t="s">
        <v>27</v>
      </c>
      <c r="B48" s="1" t="s">
        <v>27</v>
      </c>
      <c r="C48" s="1" t="s">
        <v>27</v>
      </c>
      <c r="D48" s="25"/>
      <c r="E48" s="25"/>
      <c r="F48" s="25"/>
      <c r="G48" s="25"/>
      <c r="H48" s="26"/>
      <c r="I48" s="27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>
      <c r="A49" s="1" t="s">
        <v>27</v>
      </c>
      <c r="B49" s="1" t="s">
        <v>27</v>
      </c>
      <c r="C49" s="1" t="s">
        <v>27</v>
      </c>
      <c r="D49" s="25"/>
      <c r="E49" s="25"/>
      <c r="F49" s="25"/>
      <c r="G49" s="25"/>
      <c r="H49" s="26"/>
      <c r="I49" s="27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>
      <c r="A50" s="1" t="s">
        <v>27</v>
      </c>
      <c r="B50" s="1" t="s">
        <v>27</v>
      </c>
      <c r="C50" s="1" t="s">
        <v>27</v>
      </c>
      <c r="D50" s="25"/>
      <c r="E50" s="25"/>
      <c r="F50" s="25"/>
      <c r="G50" s="25"/>
      <c r="H50" s="26"/>
      <c r="I50" s="27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27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27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27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27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27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27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27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27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27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27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27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27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27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27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27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27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27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27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27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27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27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27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27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27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27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27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27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27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27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27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27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27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27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27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27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27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27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27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27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27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27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27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27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27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27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27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27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27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27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8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BB00-11CB-4D1A-B024-2063825F5F89}">
  <dimension ref="A1:AC100"/>
  <sheetViews>
    <sheetView zoomScale="85" zoomScaleNormal="85" workbookViewId="0">
      <selection activeCell="E24" sqref="E24"/>
    </sheetView>
  </sheetViews>
  <sheetFormatPr defaultRowHeight="14.4"/>
  <sheetData>
    <row r="1" spans="1:29" ht="15.6">
      <c r="A1" s="61" t="s">
        <v>30</v>
      </c>
      <c r="B1" s="62"/>
      <c r="C1" s="62"/>
      <c r="D1" s="62"/>
      <c r="E1" s="62"/>
      <c r="F1" s="63" t="s">
        <v>3</v>
      </c>
      <c r="G1" s="63"/>
      <c r="H1" s="24" cm="1">
        <f t="array" ref="H1">SUM(VLOOKUP(A4:C100,$T$3:$W$36,4,FALSE))+H4*10-H8*50</f>
        <v>2923.1089512273256</v>
      </c>
      <c r="I1" s="64" t="s">
        <v>41</v>
      </c>
      <c r="J1" s="65"/>
      <c r="K1" s="65"/>
      <c r="L1" s="65"/>
      <c r="M1" s="65"/>
      <c r="N1" s="65"/>
      <c r="O1" s="65"/>
      <c r="P1" s="66"/>
      <c r="Q1" s="64" t="s">
        <v>48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6"/>
    </row>
    <row r="2" spans="1:29" ht="28.8">
      <c r="A2" s="67" t="s">
        <v>35</v>
      </c>
      <c r="B2" s="68"/>
      <c r="C2" s="68"/>
      <c r="D2" s="69" t="s">
        <v>37</v>
      </c>
      <c r="E2" s="70"/>
      <c r="F2" s="70"/>
      <c r="G2" s="70"/>
      <c r="H2" s="71"/>
      <c r="I2" s="72" t="s">
        <v>35</v>
      </c>
      <c r="J2" s="73"/>
      <c r="K2" s="73"/>
      <c r="L2" s="74" t="s">
        <v>37</v>
      </c>
      <c r="M2" s="74"/>
      <c r="N2" s="74"/>
      <c r="O2" s="74"/>
      <c r="P2" s="75"/>
      <c r="Q2" s="49" t="s">
        <v>43</v>
      </c>
      <c r="R2" s="50" cm="1">
        <f t="array" ref="R2">SUM(V3:V28*AB3:AB28)+H6+P6+R4*500</f>
        <v>65045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44</v>
      </c>
      <c r="Y2" s="45" t="s">
        <v>55</v>
      </c>
      <c r="Z2" s="46" t="s">
        <v>45</v>
      </c>
      <c r="AA2" s="46" t="s">
        <v>46</v>
      </c>
      <c r="AB2" s="51" t="s">
        <v>47</v>
      </c>
    </row>
    <row r="3" spans="1:29">
      <c r="A3" s="58" t="s">
        <v>31</v>
      </c>
      <c r="B3" s="59" t="s">
        <v>32</v>
      </c>
      <c r="C3" s="20" t="s">
        <v>33</v>
      </c>
      <c r="D3" s="32"/>
      <c r="E3" s="58" t="s">
        <v>31</v>
      </c>
      <c r="F3" s="59" t="s">
        <v>32</v>
      </c>
      <c r="G3" s="20" t="s">
        <v>33</v>
      </c>
      <c r="H3" s="33" t="s">
        <v>36</v>
      </c>
      <c r="I3" s="58" t="s">
        <v>31</v>
      </c>
      <c r="J3" s="59" t="s">
        <v>32</v>
      </c>
      <c r="K3" s="20" t="s">
        <v>33</v>
      </c>
      <c r="L3" s="32"/>
      <c r="M3" s="58" t="s">
        <v>31</v>
      </c>
      <c r="N3" s="59" t="s">
        <v>32</v>
      </c>
      <c r="O3" s="20" t="s">
        <v>33</v>
      </c>
      <c r="P3" s="33" t="s">
        <v>36</v>
      </c>
      <c r="Q3" s="52" t="s">
        <v>49</v>
      </c>
      <c r="R3" s="25">
        <v>91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16</v>
      </c>
      <c r="Z3" s="1">
        <f>COUNTIF($A$4:$C$100,T3)</f>
        <v>12</v>
      </c>
      <c r="AA3" s="1">
        <f>COUNTIF($I$4:$K$100,T3)</f>
        <v>5</v>
      </c>
      <c r="AB3" s="53">
        <f>Y3-Z3-AA3</f>
        <v>-1</v>
      </c>
      <c r="AC3">
        <v>19</v>
      </c>
    </row>
    <row r="4" spans="1:29">
      <c r="A4" s="2" t="s">
        <v>4</v>
      </c>
      <c r="B4" s="2" t="s">
        <v>4</v>
      </c>
      <c r="C4" s="2" t="s">
        <v>4</v>
      </c>
      <c r="D4" s="42" t="s">
        <v>34</v>
      </c>
      <c r="E4" s="38">
        <v>1</v>
      </c>
      <c r="F4" s="38">
        <v>2</v>
      </c>
      <c r="G4" s="38">
        <v>0</v>
      </c>
      <c r="H4" s="35">
        <f>SUM(E4:G4)</f>
        <v>3</v>
      </c>
      <c r="I4" s="1" t="s">
        <v>27</v>
      </c>
      <c r="J4" s="15" t="s">
        <v>17</v>
      </c>
      <c r="K4" s="2" t="s">
        <v>4</v>
      </c>
      <c r="L4" s="42" t="s">
        <v>34</v>
      </c>
      <c r="M4" s="38">
        <v>8</v>
      </c>
      <c r="N4" s="38">
        <v>5</v>
      </c>
      <c r="O4" s="38">
        <v>3</v>
      </c>
      <c r="P4" s="35">
        <f>SUM(M4:O4)</f>
        <v>16</v>
      </c>
      <c r="Q4" s="52" t="s">
        <v>50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28</v>
      </c>
      <c r="Z4" s="1">
        <f t="shared" ref="Z4:Z28" si="1">COUNTIF($A$4:$C$100,T4)</f>
        <v>3</v>
      </c>
      <c r="AA4" s="1">
        <f t="shared" ref="AA4:AA28" si="2">COUNTIF($I$4:$K$100,T4)</f>
        <v>24</v>
      </c>
      <c r="AB4" s="53">
        <f t="shared" ref="AB4:AB28" si="3">Y4-Z4-AA4</f>
        <v>1</v>
      </c>
      <c r="AC4">
        <v>28</v>
      </c>
    </row>
    <row r="5" spans="1:29">
      <c r="A5" s="2" t="s">
        <v>4</v>
      </c>
      <c r="B5" s="4" t="s">
        <v>6</v>
      </c>
      <c r="C5" s="15" t="s">
        <v>17</v>
      </c>
      <c r="D5" s="32" t="s">
        <v>38</v>
      </c>
      <c r="E5" s="34" cm="1">
        <f t="array" ref="E5">(SUM(VLOOKUP(A4:A100,$T$3:$W$41,2,FALSE))+E4*10)-E8*50</f>
        <v>3980</v>
      </c>
      <c r="F5" s="34" cm="1">
        <f t="array" ref="F5">(SUM(VLOOKUP(B4:B100,$T$3:$W$41,2,FALSE))+F4*10)-F8*50</f>
        <v>5090</v>
      </c>
      <c r="G5" s="34" cm="1">
        <f t="array" ref="G5">(SUM(VLOOKUP(C4:C100,$T$3:$W$41,2,FALSE))+G4*10)-G8*50</f>
        <v>6030</v>
      </c>
      <c r="H5" s="57">
        <f t="shared" ref="H5:H8" si="4">SUM(E5:G5)</f>
        <v>15100</v>
      </c>
      <c r="I5" s="1" t="s">
        <v>27</v>
      </c>
      <c r="J5" s="3" t="s">
        <v>5</v>
      </c>
      <c r="K5" s="2" t="s">
        <v>4</v>
      </c>
      <c r="L5" s="32" t="s">
        <v>38</v>
      </c>
      <c r="M5" s="34" cm="1">
        <f t="array" ref="M5">(SUM(VLOOKUP(I4:I100,$T$3:$W$41,2,FALSE))+M4*10)*0.8-M8*40</f>
        <v>64</v>
      </c>
      <c r="N5" s="34" cm="1">
        <f t="array" ref="N5">(SUM(VLOOKUP(J4:J100,$T$3:$W$41,2,FALSE))+N4*10)*0.8-N8*40</f>
        <v>3592</v>
      </c>
      <c r="O5" s="34" cm="1">
        <f t="array" ref="O5">(SUM(VLOOKUP(K4:K100,$T$3:$W$41,2,FALSE))+O4*10)*0.8-O8*40</f>
        <v>384</v>
      </c>
      <c r="P5" s="57">
        <f t="shared" ref="P5:P8" si="5">SUM(M5:O5)</f>
        <v>4040</v>
      </c>
      <c r="Q5" s="52" t="s">
        <v>51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248</v>
      </c>
      <c r="Z5" s="1">
        <f t="shared" si="1"/>
        <v>62</v>
      </c>
      <c r="AA5" s="1">
        <f t="shared" si="2"/>
        <v>0</v>
      </c>
      <c r="AB5" s="53">
        <f t="shared" si="3"/>
        <v>186</v>
      </c>
      <c r="AC5">
        <v>246</v>
      </c>
    </row>
    <row r="6" spans="1:29">
      <c r="A6" s="2" t="s">
        <v>4</v>
      </c>
      <c r="B6" s="4" t="s">
        <v>6</v>
      </c>
      <c r="C6" s="2" t="s">
        <v>4</v>
      </c>
      <c r="D6" s="32" t="s">
        <v>39</v>
      </c>
      <c r="E6" s="34" cm="1">
        <f t="array" ref="E6">(SUM(VLOOKUP(A4:A100,$T$3:$W$41,3,FALSE)))</f>
        <v>1200</v>
      </c>
      <c r="F6" s="34" cm="1">
        <f t="array" ref="F6">(SUM(VLOOKUP(B4:B100,$T$3:$W$41,3,FALSE)))</f>
        <v>1510</v>
      </c>
      <c r="G6" s="34" cm="1">
        <f t="array" ref="G6">(SUM(VLOOKUP(C4:C100,$T$3:$W$41,3,FALSE)))</f>
        <v>1785</v>
      </c>
      <c r="H6" s="48">
        <f t="shared" si="4"/>
        <v>4495</v>
      </c>
      <c r="I6" s="1" t="s">
        <v>27</v>
      </c>
      <c r="J6" s="16" t="s">
        <v>28</v>
      </c>
      <c r="K6" s="2" t="s">
        <v>4</v>
      </c>
      <c r="L6" s="32" t="s">
        <v>39</v>
      </c>
      <c r="M6" s="34" cm="1">
        <f t="array" ref="M6">(SUM(VLOOKUP(I4:I100,$T$3:$W$41,3,FALSE)))</f>
        <v>0</v>
      </c>
      <c r="N6" s="34" cm="1">
        <f t="array" ref="N6">(SUM(VLOOKUP(J4:J100,$T$3:$W$41,3,FALSE)))</f>
        <v>1380</v>
      </c>
      <c r="O6" s="34" cm="1">
        <f t="array" ref="O6">(SUM(VLOOKUP(K4:K100,$T$3:$W$41,3,FALSE)))</f>
        <v>135</v>
      </c>
      <c r="P6" s="48">
        <f t="shared" si="5"/>
        <v>1515</v>
      </c>
      <c r="Q6" s="49" t="s">
        <v>52</v>
      </c>
      <c r="R6" s="25">
        <f>R3*1600-800+R5</f>
        <v>150800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267</v>
      </c>
      <c r="Y6" s="45">
        <v>268</v>
      </c>
      <c r="Z6" s="1">
        <f t="shared" si="1"/>
        <v>0</v>
      </c>
      <c r="AA6" s="1">
        <f t="shared" si="2"/>
        <v>0</v>
      </c>
      <c r="AB6" s="53">
        <f t="shared" si="3"/>
        <v>268</v>
      </c>
      <c r="AC6">
        <v>268</v>
      </c>
    </row>
    <row r="7" spans="1:29">
      <c r="A7" s="2" t="s">
        <v>4</v>
      </c>
      <c r="B7" s="4" t="s">
        <v>6</v>
      </c>
      <c r="C7" s="2" t="s">
        <v>4</v>
      </c>
      <c r="D7" s="32" t="s">
        <v>40</v>
      </c>
      <c r="E7" s="34">
        <f>COUNTIF(A4:A100,"&lt;&gt;空")</f>
        <v>26</v>
      </c>
      <c r="F7" s="34">
        <f>COUNTIF(B4:B100,"&lt;&gt;空")</f>
        <v>31</v>
      </c>
      <c r="G7" s="34">
        <f>COUNTIF(C4:C100,"&lt;&gt;空")</f>
        <v>39</v>
      </c>
      <c r="H7" s="35">
        <f t="shared" si="4"/>
        <v>96</v>
      </c>
      <c r="I7" s="1" t="s">
        <v>27</v>
      </c>
      <c r="J7" s="3" t="s">
        <v>5</v>
      </c>
      <c r="K7" s="15" t="s">
        <v>17</v>
      </c>
      <c r="L7" s="32" t="s">
        <v>40</v>
      </c>
      <c r="M7" s="34">
        <f>COUNTIF(I4:I100,"&lt;&gt;空")</f>
        <v>0</v>
      </c>
      <c r="N7" s="34">
        <f>COUNTIF(J4:J100,"&lt;&gt;空")</f>
        <v>39</v>
      </c>
      <c r="O7" s="34">
        <f>COUNTIF(K4:K100,"&lt;&gt;空")</f>
        <v>4</v>
      </c>
      <c r="P7" s="35">
        <f t="shared" si="5"/>
        <v>43</v>
      </c>
      <c r="Q7" s="52" t="s">
        <v>54</v>
      </c>
      <c r="R7" s="25">
        <v>0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236</v>
      </c>
      <c r="Y7" s="45">
        <v>235</v>
      </c>
      <c r="Z7" s="1">
        <f t="shared" si="1"/>
        <v>0</v>
      </c>
      <c r="AA7" s="1">
        <f t="shared" si="2"/>
        <v>0</v>
      </c>
      <c r="AB7" s="53">
        <f t="shared" si="3"/>
        <v>235</v>
      </c>
      <c r="AC7">
        <v>235</v>
      </c>
    </row>
    <row r="8" spans="1:29">
      <c r="A8" s="2" t="s">
        <v>4</v>
      </c>
      <c r="B8" s="4" t="s">
        <v>6</v>
      </c>
      <c r="C8" s="2" t="s">
        <v>4</v>
      </c>
      <c r="D8" s="41" t="s">
        <v>68</v>
      </c>
      <c r="E8" s="40">
        <v>0</v>
      </c>
      <c r="F8" s="40">
        <v>0</v>
      </c>
      <c r="G8" s="40">
        <v>0</v>
      </c>
      <c r="H8" s="35">
        <f t="shared" si="4"/>
        <v>0</v>
      </c>
      <c r="I8" s="1" t="s">
        <v>27</v>
      </c>
      <c r="J8" s="3" t="s">
        <v>5</v>
      </c>
      <c r="K8" s="1" t="s">
        <v>27</v>
      </c>
      <c r="L8" s="41" t="s">
        <v>68</v>
      </c>
      <c r="M8" s="40">
        <v>0</v>
      </c>
      <c r="N8" s="40">
        <v>1</v>
      </c>
      <c r="O8" s="40">
        <v>1</v>
      </c>
      <c r="P8" s="35">
        <f t="shared" si="5"/>
        <v>2</v>
      </c>
      <c r="Q8" s="49" t="s">
        <v>53</v>
      </c>
      <c r="R8" s="54" cm="1">
        <f t="array" ref="R8">R6-P5-H5-SUM(U3:U28*AB3:AB28)*0.8-R7*8</f>
        <v>-76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193</v>
      </c>
      <c r="Z8" s="1">
        <f t="shared" si="1"/>
        <v>0</v>
      </c>
      <c r="AA8" s="1">
        <f t="shared" si="2"/>
        <v>0</v>
      </c>
      <c r="AB8" s="53">
        <f t="shared" si="3"/>
        <v>193</v>
      </c>
      <c r="AC8">
        <v>193</v>
      </c>
    </row>
    <row r="9" spans="1:29">
      <c r="A9" s="2" t="s">
        <v>4</v>
      </c>
      <c r="B9" s="4" t="s">
        <v>6</v>
      </c>
      <c r="C9" s="4" t="s">
        <v>6</v>
      </c>
      <c r="D9" s="25"/>
      <c r="E9" s="25"/>
      <c r="F9" s="25"/>
      <c r="G9" s="25"/>
      <c r="H9" s="26"/>
      <c r="I9" s="1" t="s">
        <v>27</v>
      </c>
      <c r="J9" s="3" t="s">
        <v>5</v>
      </c>
      <c r="K9" s="1" t="s">
        <v>27</v>
      </c>
      <c r="L9" s="32" t="s">
        <v>42</v>
      </c>
      <c r="M9" s="36">
        <f>M6/M5</f>
        <v>0</v>
      </c>
      <c r="N9" s="36">
        <f>N6/N5</f>
        <v>0.38418708240534521</v>
      </c>
      <c r="O9" s="36">
        <f>O6/O5</f>
        <v>0.3515625</v>
      </c>
      <c r="P9" s="37">
        <f>P6/P5</f>
        <v>0.375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1" si="6">U9-V9/0.330882</f>
        <v>44.222109392472248</v>
      </c>
      <c r="X9" s="45">
        <v>3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</row>
    <row r="10" spans="1:29">
      <c r="A10" s="1" t="s">
        <v>27</v>
      </c>
      <c r="B10" s="15" t="s">
        <v>17</v>
      </c>
      <c r="C10" s="4" t="s">
        <v>6</v>
      </c>
      <c r="D10" s="25"/>
      <c r="E10" s="25"/>
      <c r="F10" s="25"/>
      <c r="G10" s="25"/>
      <c r="H10" s="26"/>
      <c r="I10" s="1" t="s">
        <v>27</v>
      </c>
      <c r="J10" s="15" t="s">
        <v>17</v>
      </c>
      <c r="K10" s="1" t="s">
        <v>27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6"/>
        <v>29.110982162825422</v>
      </c>
      <c r="X10" s="45">
        <v>7</v>
      </c>
      <c r="Y10" s="45">
        <v>2</v>
      </c>
      <c r="Z10" s="1">
        <f t="shared" si="1"/>
        <v>1</v>
      </c>
      <c r="AA10" s="1">
        <f t="shared" si="2"/>
        <v>2</v>
      </c>
      <c r="AB10" s="53">
        <f t="shared" si="3"/>
        <v>-1</v>
      </c>
      <c r="AC10">
        <v>2</v>
      </c>
    </row>
    <row r="11" spans="1:29">
      <c r="A11" s="15" t="s">
        <v>17</v>
      </c>
      <c r="B11" s="4" t="s">
        <v>6</v>
      </c>
      <c r="C11" s="4" t="s">
        <v>6</v>
      </c>
      <c r="D11" s="25"/>
      <c r="E11" s="25"/>
      <c r="F11" s="25"/>
      <c r="G11" s="25"/>
      <c r="H11" s="26"/>
      <c r="I11" s="1" t="s">
        <v>27</v>
      </c>
      <c r="J11" s="1" t="s">
        <v>27</v>
      </c>
      <c r="K11" s="1" t="s">
        <v>27</v>
      </c>
      <c r="L11" s="25"/>
      <c r="M11" s="25"/>
      <c r="N11" s="25"/>
      <c r="O11" s="25"/>
      <c r="P11" s="26">
        <f>H5+P5</f>
        <v>19140</v>
      </c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 t="shared" si="6"/>
        <v>13.999854933178597</v>
      </c>
      <c r="X11" s="45">
        <v>6</v>
      </c>
      <c r="Y11" s="45">
        <v>6</v>
      </c>
      <c r="Z11" s="1">
        <f t="shared" si="1"/>
        <v>2</v>
      </c>
      <c r="AA11" s="1">
        <f t="shared" si="2"/>
        <v>0</v>
      </c>
      <c r="AB11" s="53">
        <f t="shared" si="3"/>
        <v>4</v>
      </c>
      <c r="AC11">
        <v>6</v>
      </c>
    </row>
    <row r="12" spans="1:29">
      <c r="A12" s="3" t="s">
        <v>5</v>
      </c>
      <c r="B12" s="10" t="s">
        <v>12</v>
      </c>
      <c r="C12" s="4" t="s">
        <v>6</v>
      </c>
      <c r="D12" s="25"/>
      <c r="E12" s="25"/>
      <c r="F12" s="25"/>
      <c r="G12" s="25"/>
      <c r="H12" s="26"/>
      <c r="I12" s="1" t="s">
        <v>27</v>
      </c>
      <c r="J12" s="2" t="s">
        <v>4</v>
      </c>
      <c r="K12" s="1" t="s">
        <v>27</v>
      </c>
      <c r="L12" s="25"/>
      <c r="M12" s="25"/>
      <c r="N12" s="25"/>
      <c r="O12" s="25"/>
      <c r="P12" s="26">
        <f>H6+P6</f>
        <v>6010</v>
      </c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4</v>
      </c>
      <c r="Y12" s="45">
        <v>4</v>
      </c>
      <c r="Z12" s="1">
        <f t="shared" si="1"/>
        <v>0</v>
      </c>
      <c r="AA12" s="1">
        <f t="shared" si="2"/>
        <v>0</v>
      </c>
      <c r="AB12" s="53">
        <f t="shared" si="3"/>
        <v>4</v>
      </c>
      <c r="AC12">
        <v>4</v>
      </c>
    </row>
    <row r="13" spans="1:29">
      <c r="A13" s="9" t="s">
        <v>11</v>
      </c>
      <c r="B13" s="4" t="s">
        <v>6</v>
      </c>
      <c r="C13" s="4" t="s">
        <v>6</v>
      </c>
      <c r="D13" s="25"/>
      <c r="E13" s="25"/>
      <c r="F13" s="25"/>
      <c r="G13" s="25"/>
      <c r="H13" s="26"/>
      <c r="I13" s="1" t="s">
        <v>27</v>
      </c>
      <c r="J13" s="15" t="s">
        <v>17</v>
      </c>
      <c r="K13" s="1" t="s">
        <v>27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3</v>
      </c>
    </row>
    <row r="14" spans="1:29">
      <c r="A14" s="3" t="s">
        <v>5</v>
      </c>
      <c r="B14" s="4" t="s">
        <v>6</v>
      </c>
      <c r="C14" s="15" t="s">
        <v>17</v>
      </c>
      <c r="D14" s="25"/>
      <c r="E14" s="25"/>
      <c r="F14" s="25"/>
      <c r="G14" s="25"/>
      <c r="H14" s="26"/>
      <c r="I14" s="1" t="s">
        <v>27</v>
      </c>
      <c r="J14" s="16" t="s">
        <v>28</v>
      </c>
      <c r="K14" s="1" t="s">
        <v>27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1</v>
      </c>
    </row>
    <row r="15" spans="1:29">
      <c r="A15" s="15" t="s">
        <v>17</v>
      </c>
      <c r="B15" s="4" t="s">
        <v>6</v>
      </c>
      <c r="C15" s="4" t="s">
        <v>6</v>
      </c>
      <c r="D15" s="25"/>
      <c r="E15" s="25"/>
      <c r="F15" s="25"/>
      <c r="G15" s="25"/>
      <c r="H15" s="26"/>
      <c r="I15" s="1" t="s">
        <v>27</v>
      </c>
      <c r="J15" s="3" t="s">
        <v>5</v>
      </c>
      <c r="K15" s="1" t="s">
        <v>27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7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0</v>
      </c>
    </row>
    <row r="16" spans="1:29">
      <c r="A16" s="3" t="s">
        <v>5</v>
      </c>
      <c r="B16" s="17" t="s">
        <v>20</v>
      </c>
      <c r="C16" s="16" t="s">
        <v>18</v>
      </c>
      <c r="D16" s="25"/>
      <c r="E16" s="25"/>
      <c r="F16" s="25"/>
      <c r="G16" s="25"/>
      <c r="H16" s="26"/>
      <c r="I16" s="1" t="s">
        <v>27</v>
      </c>
      <c r="J16" s="3" t="s">
        <v>5</v>
      </c>
      <c r="K16" s="1" t="s">
        <v>27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38</v>
      </c>
      <c r="Z16" s="1">
        <f t="shared" si="1"/>
        <v>7</v>
      </c>
      <c r="AA16" s="1">
        <f t="shared" si="2"/>
        <v>10</v>
      </c>
      <c r="AB16" s="53">
        <f t="shared" si="3"/>
        <v>21</v>
      </c>
      <c r="AC16">
        <v>38</v>
      </c>
    </row>
    <row r="17" spans="1:29">
      <c r="A17" s="4" t="s">
        <v>6</v>
      </c>
      <c r="B17" s="4" t="s">
        <v>6</v>
      </c>
      <c r="C17" s="4" t="s">
        <v>6</v>
      </c>
      <c r="D17" s="25"/>
      <c r="E17" s="25"/>
      <c r="F17" s="25"/>
      <c r="G17" s="25"/>
      <c r="H17" s="26"/>
      <c r="I17" s="1" t="s">
        <v>27</v>
      </c>
      <c r="J17" s="9" t="s">
        <v>11</v>
      </c>
      <c r="K17" s="1" t="s">
        <v>27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3</v>
      </c>
      <c r="Y17" s="45">
        <v>3</v>
      </c>
      <c r="Z17" s="1">
        <f t="shared" si="1"/>
        <v>1</v>
      </c>
      <c r="AA17" s="1">
        <f t="shared" si="2"/>
        <v>0</v>
      </c>
      <c r="AB17" s="53">
        <f t="shared" si="3"/>
        <v>2</v>
      </c>
      <c r="AC17">
        <v>3</v>
      </c>
    </row>
    <row r="18" spans="1:29">
      <c r="A18" s="4" t="s">
        <v>6</v>
      </c>
      <c r="B18" s="4" t="s">
        <v>6</v>
      </c>
      <c r="C18" s="4" t="s">
        <v>6</v>
      </c>
      <c r="D18" s="25"/>
      <c r="E18" s="25"/>
      <c r="F18" s="25"/>
      <c r="G18" s="25"/>
      <c r="H18" s="26"/>
      <c r="I18" s="1" t="s">
        <v>27</v>
      </c>
      <c r="J18" s="3" t="s">
        <v>5</v>
      </c>
      <c r="K18" s="1" t="s">
        <v>27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200</v>
      </c>
      <c r="W18" s="44"/>
      <c r="X18" s="45">
        <v>3</v>
      </c>
      <c r="Y18" s="45">
        <v>3</v>
      </c>
      <c r="Z18" s="1">
        <f t="shared" si="1"/>
        <v>3</v>
      </c>
      <c r="AA18" s="1">
        <f t="shared" si="2"/>
        <v>0</v>
      </c>
      <c r="AB18" s="53">
        <f t="shared" si="3"/>
        <v>0</v>
      </c>
      <c r="AC18">
        <v>3</v>
      </c>
    </row>
    <row r="19" spans="1:29">
      <c r="A19" s="4" t="s">
        <v>6</v>
      </c>
      <c r="B19" s="4" t="s">
        <v>6</v>
      </c>
      <c r="C19" s="4" t="s">
        <v>6</v>
      </c>
      <c r="D19" s="25"/>
      <c r="E19" s="25"/>
      <c r="F19" s="25"/>
      <c r="G19" s="25"/>
      <c r="H19" s="26"/>
      <c r="I19" s="1" t="s">
        <v>27</v>
      </c>
      <c r="J19" s="15" t="s">
        <v>17</v>
      </c>
      <c r="K19" s="1" t="s">
        <v>27</v>
      </c>
      <c r="L19" s="25"/>
      <c r="M19" s="25"/>
      <c r="N19" s="25"/>
      <c r="O19" s="25"/>
      <c r="P19" s="26"/>
      <c r="Q19" s="49"/>
      <c r="R19" s="25"/>
      <c r="S19" s="25"/>
      <c r="T19" s="17" t="s">
        <v>20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5</v>
      </c>
      <c r="AA19" s="1">
        <f t="shared" si="2"/>
        <v>0</v>
      </c>
      <c r="AB19" s="53">
        <f t="shared" si="3"/>
        <v>0</v>
      </c>
      <c r="AC19">
        <v>5</v>
      </c>
    </row>
    <row r="20" spans="1:29">
      <c r="A20" s="4" t="s">
        <v>6</v>
      </c>
      <c r="B20" s="4" t="s">
        <v>6</v>
      </c>
      <c r="C20" s="4" t="s">
        <v>6</v>
      </c>
      <c r="D20" s="25"/>
      <c r="E20" s="25"/>
      <c r="F20" s="25"/>
      <c r="G20" s="25"/>
      <c r="H20" s="26"/>
      <c r="I20" s="1" t="s">
        <v>27</v>
      </c>
      <c r="J20" s="3" t="s">
        <v>5</v>
      </c>
      <c r="K20" s="1" t="s">
        <v>27</v>
      </c>
      <c r="L20" s="25"/>
      <c r="M20" s="25"/>
      <c r="N20" s="25"/>
      <c r="O20" s="25"/>
      <c r="P20" s="26"/>
      <c r="Q20" s="49"/>
      <c r="R20" s="25"/>
      <c r="S20" s="25"/>
      <c r="T20" s="18" t="s">
        <v>21</v>
      </c>
      <c r="U20" s="1">
        <v>250</v>
      </c>
      <c r="V20" s="1">
        <v>200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  <c r="AC20">
        <v>0</v>
      </c>
    </row>
    <row r="21" spans="1:29">
      <c r="A21" s="17" t="s">
        <v>20</v>
      </c>
      <c r="B21" s="4" t="s">
        <v>6</v>
      </c>
      <c r="C21" s="4" t="s">
        <v>6</v>
      </c>
      <c r="D21" s="25"/>
      <c r="E21" s="25"/>
      <c r="F21" s="25"/>
      <c r="G21" s="25"/>
      <c r="H21" s="26"/>
      <c r="I21" s="1" t="s">
        <v>27</v>
      </c>
      <c r="J21" s="3" t="s">
        <v>5</v>
      </c>
      <c r="K21" s="1" t="s">
        <v>27</v>
      </c>
      <c r="L21" s="25"/>
      <c r="M21" s="25"/>
      <c r="N21" s="25"/>
      <c r="O21" s="25"/>
      <c r="P21" s="26"/>
      <c r="Q21" s="49"/>
      <c r="R21" s="25"/>
      <c r="S21" s="25"/>
      <c r="T21" s="19" t="s">
        <v>22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2</v>
      </c>
    </row>
    <row r="22" spans="1:29">
      <c r="A22" s="4" t="s">
        <v>6</v>
      </c>
      <c r="B22" s="15" t="s">
        <v>17</v>
      </c>
      <c r="C22" s="17" t="s">
        <v>20</v>
      </c>
      <c r="D22" s="25"/>
      <c r="E22" s="25"/>
      <c r="F22" s="25"/>
      <c r="G22" s="25"/>
      <c r="H22" s="26"/>
      <c r="I22" s="1" t="s">
        <v>27</v>
      </c>
      <c r="J22" s="3" t="s">
        <v>5</v>
      </c>
      <c r="K22" s="1" t="s">
        <v>27</v>
      </c>
      <c r="L22" s="25"/>
      <c r="M22" s="25"/>
      <c r="N22" s="25"/>
      <c r="O22" s="25"/>
      <c r="P22" s="26"/>
      <c r="Q22" s="49"/>
      <c r="R22" s="25"/>
      <c r="S22" s="25"/>
      <c r="T22" s="20" t="s">
        <v>23</v>
      </c>
      <c r="U22" s="1">
        <v>250</v>
      </c>
      <c r="V22" s="1">
        <v>500</v>
      </c>
      <c r="W22" s="44"/>
      <c r="X22" s="45">
        <v>2</v>
      </c>
      <c r="Y22" s="45">
        <v>2</v>
      </c>
      <c r="Z22" s="1">
        <f t="shared" si="1"/>
        <v>0</v>
      </c>
      <c r="AA22" s="1">
        <f t="shared" si="2"/>
        <v>0</v>
      </c>
      <c r="AB22" s="53">
        <f t="shared" si="3"/>
        <v>2</v>
      </c>
      <c r="AC22">
        <v>2</v>
      </c>
    </row>
    <row r="23" spans="1:29">
      <c r="A23" s="4" t="s">
        <v>6</v>
      </c>
      <c r="B23" s="4" t="s">
        <v>6</v>
      </c>
      <c r="C23" s="4" t="s">
        <v>6</v>
      </c>
      <c r="D23" s="25"/>
      <c r="E23" s="25"/>
      <c r="F23" s="25"/>
      <c r="G23" s="25"/>
      <c r="H23" s="26"/>
      <c r="I23" s="1" t="s">
        <v>27</v>
      </c>
      <c r="J23" s="3" t="s">
        <v>5</v>
      </c>
      <c r="K23" s="1" t="s">
        <v>27</v>
      </c>
      <c r="L23" s="25"/>
      <c r="M23" s="25"/>
      <c r="N23" s="25"/>
      <c r="O23" s="25"/>
      <c r="P23" s="26"/>
      <c r="Q23" s="49"/>
      <c r="R23" s="25"/>
      <c r="S23" s="25"/>
      <c r="T23" s="21" t="s">
        <v>24</v>
      </c>
      <c r="U23" s="1">
        <v>160</v>
      </c>
      <c r="V23" s="1">
        <v>40</v>
      </c>
      <c r="W23" s="44">
        <f t="shared" ref="W23:W26" si="8">U23-V23/0.330882</f>
        <v>39.110982162825422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</row>
    <row r="24" spans="1:29">
      <c r="A24" s="4" t="s">
        <v>6</v>
      </c>
      <c r="B24" s="4" t="s">
        <v>6</v>
      </c>
      <c r="C24" s="4" t="s">
        <v>6</v>
      </c>
      <c r="D24" s="25"/>
      <c r="E24" s="25"/>
      <c r="F24" s="25"/>
      <c r="G24" s="25"/>
      <c r="H24" s="26"/>
      <c r="I24" s="1" t="s">
        <v>27</v>
      </c>
      <c r="J24" s="3" t="s">
        <v>5</v>
      </c>
      <c r="K24" s="1" t="s">
        <v>27</v>
      </c>
      <c r="L24" s="25"/>
      <c r="M24" s="25"/>
      <c r="N24" s="25"/>
      <c r="O24" s="25"/>
      <c r="P24" s="26"/>
      <c r="Q24" s="49"/>
      <c r="R24" s="25"/>
      <c r="S24" s="25"/>
      <c r="T24" s="21" t="s">
        <v>25</v>
      </c>
      <c r="U24" s="1">
        <v>160</v>
      </c>
      <c r="V24" s="1">
        <v>40</v>
      </c>
      <c r="W24" s="44">
        <f t="shared" si="8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</row>
    <row r="25" spans="1:29">
      <c r="A25" s="4" t="s">
        <v>6</v>
      </c>
      <c r="B25" s="4" t="s">
        <v>6</v>
      </c>
      <c r="C25" s="4" t="s">
        <v>6</v>
      </c>
      <c r="D25" s="25"/>
      <c r="E25" s="25"/>
      <c r="F25" s="25"/>
      <c r="G25" s="25"/>
      <c r="H25" s="26"/>
      <c r="I25" s="1" t="s">
        <v>27</v>
      </c>
      <c r="J25" s="15" t="s">
        <v>17</v>
      </c>
      <c r="K25" s="1" t="s">
        <v>27</v>
      </c>
      <c r="L25" s="25"/>
      <c r="M25" s="25"/>
      <c r="N25" s="25"/>
      <c r="O25" s="25"/>
      <c r="P25" s="26"/>
      <c r="Q25" s="49"/>
      <c r="R25" s="25"/>
      <c r="S25" s="25"/>
      <c r="T25" s="21" t="s">
        <v>26</v>
      </c>
      <c r="U25" s="1">
        <v>150</v>
      </c>
      <c r="V25" s="1">
        <v>35</v>
      </c>
      <c r="W25" s="44">
        <f t="shared" si="8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</row>
    <row r="26" spans="1:29">
      <c r="A26" s="15" t="s">
        <v>17</v>
      </c>
      <c r="B26" s="4" t="s">
        <v>6</v>
      </c>
      <c r="C26" s="10" t="s">
        <v>12</v>
      </c>
      <c r="D26" s="25"/>
      <c r="E26" s="25"/>
      <c r="F26" s="25"/>
      <c r="G26" s="25"/>
      <c r="H26" s="26"/>
      <c r="I26" s="1" t="s">
        <v>27</v>
      </c>
      <c r="J26" s="3" t="s">
        <v>5</v>
      </c>
      <c r="K26" s="1" t="s">
        <v>27</v>
      </c>
      <c r="L26" s="25"/>
      <c r="M26" s="25"/>
      <c r="N26" s="25"/>
      <c r="O26" s="25"/>
      <c r="P26" s="26"/>
      <c r="Q26" s="49"/>
      <c r="R26" s="25"/>
      <c r="S26" s="25"/>
      <c r="T26" s="22" t="s">
        <v>27</v>
      </c>
      <c r="U26" s="1">
        <v>0</v>
      </c>
      <c r="V26" s="1">
        <v>0</v>
      </c>
      <c r="W26" s="44">
        <f t="shared" si="8"/>
        <v>0</v>
      </c>
      <c r="X26" s="45">
        <v>0</v>
      </c>
      <c r="Y26" s="45">
        <v>0</v>
      </c>
      <c r="Z26" s="1"/>
      <c r="AA26" s="1"/>
      <c r="AB26" s="53"/>
      <c r="AC26">
        <v>0</v>
      </c>
    </row>
    <row r="27" spans="1:29">
      <c r="A27" s="4" t="s">
        <v>6</v>
      </c>
      <c r="B27" s="4" t="s">
        <v>6</v>
      </c>
      <c r="C27" s="4" t="s">
        <v>6</v>
      </c>
      <c r="D27" s="25"/>
      <c r="E27" s="25"/>
      <c r="F27" s="25"/>
      <c r="G27" s="25"/>
      <c r="H27" s="26"/>
      <c r="I27" s="1" t="s">
        <v>27</v>
      </c>
      <c r="J27" s="3" t="s">
        <v>5</v>
      </c>
      <c r="K27" s="1" t="s">
        <v>27</v>
      </c>
      <c r="L27" s="25"/>
      <c r="M27" s="25"/>
      <c r="N27" s="25"/>
      <c r="O27" s="25"/>
      <c r="P27" s="26"/>
      <c r="Q27" s="49"/>
      <c r="R27" s="25"/>
      <c r="S27" s="25"/>
      <c r="T27" s="16" t="s">
        <v>28</v>
      </c>
      <c r="U27" s="1">
        <v>-200</v>
      </c>
      <c r="V27" s="1">
        <v>0</v>
      </c>
      <c r="W27" s="44"/>
      <c r="X27" s="45">
        <v>12</v>
      </c>
      <c r="Y27" s="45">
        <v>12</v>
      </c>
      <c r="Z27" s="1">
        <f t="shared" si="1"/>
        <v>0</v>
      </c>
      <c r="AA27" s="1">
        <f t="shared" si="2"/>
        <v>2</v>
      </c>
      <c r="AB27" s="53">
        <f t="shared" si="3"/>
        <v>10</v>
      </c>
      <c r="AC27">
        <v>12</v>
      </c>
    </row>
    <row r="28" spans="1:29">
      <c r="A28" s="4" t="s">
        <v>6</v>
      </c>
      <c r="B28" s="17" t="s">
        <v>20</v>
      </c>
      <c r="C28" s="4" t="s">
        <v>6</v>
      </c>
      <c r="D28" s="25"/>
      <c r="E28" s="25"/>
      <c r="F28" s="25"/>
      <c r="G28" s="25"/>
      <c r="H28" s="26"/>
      <c r="I28" s="1" t="s">
        <v>27</v>
      </c>
      <c r="J28" s="3" t="s">
        <v>5</v>
      </c>
      <c r="K28" s="1" t="s">
        <v>27</v>
      </c>
      <c r="L28" s="25"/>
      <c r="M28" s="25"/>
      <c r="N28" s="25"/>
      <c r="O28" s="25"/>
      <c r="P28" s="26"/>
      <c r="Q28" s="49"/>
      <c r="R28" s="25"/>
      <c r="S28" s="25"/>
      <c r="T28" s="23" t="s">
        <v>29</v>
      </c>
      <c r="U28" s="1">
        <v>50</v>
      </c>
      <c r="V28" s="1">
        <v>520</v>
      </c>
      <c r="W28" s="44"/>
      <c r="X28" s="45">
        <v>3</v>
      </c>
      <c r="Y28" s="45">
        <v>3</v>
      </c>
      <c r="Z28" s="1">
        <f t="shared" si="1"/>
        <v>0</v>
      </c>
      <c r="AA28" s="1">
        <f t="shared" si="2"/>
        <v>0</v>
      </c>
      <c r="AB28" s="53">
        <f t="shared" si="3"/>
        <v>3</v>
      </c>
      <c r="AC28">
        <v>3</v>
      </c>
    </row>
    <row r="29" spans="1:29" ht="15" thickBot="1">
      <c r="A29" s="4" t="s">
        <v>6</v>
      </c>
      <c r="B29" s="4" t="s">
        <v>6</v>
      </c>
      <c r="C29" s="4" t="s">
        <v>6</v>
      </c>
      <c r="D29" s="25"/>
      <c r="E29" s="25"/>
      <c r="F29" s="25"/>
      <c r="G29" s="25"/>
      <c r="H29" s="26"/>
      <c r="I29" s="1" t="s">
        <v>27</v>
      </c>
      <c r="J29" s="3" t="s">
        <v>5</v>
      </c>
      <c r="K29" s="1" t="s">
        <v>27</v>
      </c>
      <c r="L29" s="25"/>
      <c r="M29" s="25"/>
      <c r="N29" s="25"/>
      <c r="O29" s="25"/>
      <c r="P29" s="26"/>
      <c r="Q29" s="55"/>
      <c r="R29" s="30"/>
      <c r="S29" s="30"/>
      <c r="T29" s="29"/>
      <c r="U29" s="29"/>
      <c r="V29" s="29"/>
      <c r="W29" s="29"/>
      <c r="X29" s="29"/>
      <c r="Y29" s="29"/>
      <c r="Z29" s="29"/>
      <c r="AA29" s="29"/>
      <c r="AB29" s="56"/>
    </row>
    <row r="30" spans="1:29">
      <c r="A30" s="17" t="s">
        <v>19</v>
      </c>
      <c r="B30" s="4" t="s">
        <v>6</v>
      </c>
      <c r="C30" s="4" t="s">
        <v>6</v>
      </c>
      <c r="D30" s="25"/>
      <c r="E30" s="25"/>
      <c r="F30" s="25"/>
      <c r="G30" s="25"/>
      <c r="H30" s="26"/>
      <c r="I30" s="1" t="s">
        <v>27</v>
      </c>
      <c r="J30" s="15" t="s">
        <v>17</v>
      </c>
      <c r="K30" s="1" t="s">
        <v>27</v>
      </c>
      <c r="L30" s="25"/>
      <c r="M30" s="25"/>
      <c r="N30" s="25"/>
      <c r="O30" s="25"/>
      <c r="P30" s="26"/>
    </row>
    <row r="31" spans="1:29">
      <c r="A31" s="1" t="s">
        <v>27</v>
      </c>
      <c r="B31" s="1" t="s">
        <v>27</v>
      </c>
      <c r="C31" s="2" t="s">
        <v>4</v>
      </c>
      <c r="D31" s="25"/>
      <c r="E31" s="25"/>
      <c r="F31" s="25"/>
      <c r="G31" s="25"/>
      <c r="H31" s="26"/>
      <c r="I31" s="1" t="s">
        <v>27</v>
      </c>
      <c r="J31" s="3" t="s">
        <v>5</v>
      </c>
      <c r="K31" s="1" t="s">
        <v>27</v>
      </c>
      <c r="L31" s="25"/>
      <c r="M31" s="25"/>
      <c r="N31" s="25"/>
      <c r="O31" s="25"/>
      <c r="P31" s="26"/>
      <c r="Y31">
        <f>SUM(Y3:Y28)</f>
        <v>1072</v>
      </c>
      <c r="AC31">
        <f>SUM(AC3:AC28)</f>
        <v>1073</v>
      </c>
    </row>
    <row r="32" spans="1:29">
      <c r="A32" s="1" t="s">
        <v>27</v>
      </c>
      <c r="B32" s="1" t="s">
        <v>27</v>
      </c>
      <c r="C32" s="4" t="s">
        <v>6</v>
      </c>
      <c r="D32" s="25"/>
      <c r="E32" s="25"/>
      <c r="F32" s="25"/>
      <c r="G32" s="25"/>
      <c r="H32" s="26"/>
      <c r="I32" s="1" t="s">
        <v>27</v>
      </c>
      <c r="J32" s="3" t="s">
        <v>5</v>
      </c>
      <c r="K32" s="1" t="s">
        <v>27</v>
      </c>
      <c r="L32" s="25"/>
      <c r="M32" s="25"/>
      <c r="N32" s="25"/>
      <c r="O32" s="25"/>
      <c r="P32" s="26"/>
      <c r="Q32" t="s">
        <v>56</v>
      </c>
      <c r="R32">
        <v>1</v>
      </c>
      <c r="S32" t="s">
        <v>58</v>
      </c>
    </row>
    <row r="33" spans="1:19">
      <c r="A33" s="1" t="s">
        <v>27</v>
      </c>
      <c r="B33" s="4" t="s">
        <v>6</v>
      </c>
      <c r="C33" s="4" t="s">
        <v>6</v>
      </c>
      <c r="D33" s="25"/>
      <c r="E33" s="25"/>
      <c r="F33" s="25"/>
      <c r="G33" s="25"/>
      <c r="H33" s="26"/>
      <c r="I33" s="1" t="s">
        <v>27</v>
      </c>
      <c r="J33" s="3" t="s">
        <v>5</v>
      </c>
      <c r="K33" s="1" t="s">
        <v>27</v>
      </c>
      <c r="L33" s="25"/>
      <c r="M33" s="25"/>
      <c r="N33" s="25"/>
      <c r="O33" s="25"/>
      <c r="P33" s="26"/>
      <c r="R33">
        <v>2</v>
      </c>
      <c r="S33" t="s">
        <v>59</v>
      </c>
    </row>
    <row r="34" spans="1:19">
      <c r="A34" s="1" t="s">
        <v>27</v>
      </c>
      <c r="B34" s="4" t="s">
        <v>6</v>
      </c>
      <c r="C34" s="17" t="s">
        <v>20</v>
      </c>
      <c r="D34" s="25"/>
      <c r="E34" s="25"/>
      <c r="F34" s="25"/>
      <c r="G34" s="25"/>
      <c r="H34" s="26"/>
      <c r="I34" s="27" t="s">
        <v>27</v>
      </c>
      <c r="J34" s="9" t="s">
        <v>11</v>
      </c>
      <c r="K34" s="1" t="s">
        <v>27</v>
      </c>
      <c r="L34" s="25"/>
      <c r="M34" s="25"/>
      <c r="N34" s="25"/>
      <c r="O34" s="25"/>
      <c r="P34" s="26"/>
      <c r="R34">
        <v>3</v>
      </c>
      <c r="S34" t="s">
        <v>57</v>
      </c>
    </row>
    <row r="35" spans="1:19">
      <c r="A35" s="1" t="s">
        <v>27</v>
      </c>
      <c r="B35" s="4" t="s">
        <v>6</v>
      </c>
      <c r="C35" s="4" t="s">
        <v>6</v>
      </c>
      <c r="D35" s="25"/>
      <c r="E35" s="25"/>
      <c r="F35" s="25"/>
      <c r="G35" s="25"/>
      <c r="H35" s="26"/>
      <c r="I35" s="27" t="s">
        <v>27</v>
      </c>
      <c r="J35" s="3" t="s">
        <v>5</v>
      </c>
      <c r="K35" s="1" t="s">
        <v>27</v>
      </c>
      <c r="L35" s="25"/>
      <c r="M35" s="25"/>
      <c r="N35" s="25"/>
      <c r="O35" s="25"/>
      <c r="P35" s="26"/>
      <c r="R35">
        <v>4</v>
      </c>
      <c r="S35" t="s">
        <v>60</v>
      </c>
    </row>
    <row r="36" spans="1:19">
      <c r="A36" s="1" t="s">
        <v>27</v>
      </c>
      <c r="B36" s="17" t="s">
        <v>19</v>
      </c>
      <c r="C36" s="4" t="s">
        <v>6</v>
      </c>
      <c r="D36" s="25"/>
      <c r="E36" s="25"/>
      <c r="F36" s="25"/>
      <c r="G36" s="25"/>
      <c r="H36" s="26"/>
      <c r="I36" s="27" t="s">
        <v>27</v>
      </c>
      <c r="J36" s="3" t="s">
        <v>5</v>
      </c>
      <c r="K36" s="1" t="s">
        <v>27</v>
      </c>
      <c r="L36" s="25"/>
      <c r="M36" s="25"/>
      <c r="N36" s="25"/>
      <c r="O36" s="25"/>
      <c r="P36" s="26"/>
      <c r="S36" t="s">
        <v>61</v>
      </c>
    </row>
    <row r="37" spans="1:19">
      <c r="A37" s="1" t="s">
        <v>27</v>
      </c>
      <c r="B37" s="1" t="s">
        <v>27</v>
      </c>
      <c r="C37" s="4" t="s">
        <v>6</v>
      </c>
      <c r="D37" s="25"/>
      <c r="E37" s="25"/>
      <c r="F37" s="25"/>
      <c r="G37" s="25"/>
      <c r="H37" s="26"/>
      <c r="I37" s="27" t="s">
        <v>27</v>
      </c>
      <c r="J37" s="15" t="s">
        <v>17</v>
      </c>
      <c r="K37" s="1" t="s">
        <v>27</v>
      </c>
      <c r="L37" s="25"/>
      <c r="M37" s="25"/>
      <c r="N37" s="25"/>
      <c r="O37" s="25"/>
      <c r="P37" s="26"/>
      <c r="R37">
        <v>5</v>
      </c>
      <c r="S37" t="s">
        <v>62</v>
      </c>
    </row>
    <row r="38" spans="1:19">
      <c r="A38" s="1" t="s">
        <v>27</v>
      </c>
      <c r="B38" s="1" t="s">
        <v>27</v>
      </c>
      <c r="C38" s="4" t="s">
        <v>6</v>
      </c>
      <c r="D38" s="25"/>
      <c r="E38" s="25"/>
      <c r="F38" s="25"/>
      <c r="G38" s="25"/>
      <c r="H38" s="26"/>
      <c r="I38" s="27" t="s">
        <v>27</v>
      </c>
      <c r="J38" s="3" t="s">
        <v>5</v>
      </c>
      <c r="K38" s="1" t="s">
        <v>27</v>
      </c>
      <c r="L38" s="25"/>
      <c r="M38" s="25"/>
      <c r="N38" s="25"/>
      <c r="O38" s="25"/>
      <c r="P38" s="26"/>
      <c r="R38">
        <v>6</v>
      </c>
      <c r="S38" t="s">
        <v>69</v>
      </c>
    </row>
    <row r="39" spans="1:19">
      <c r="A39" s="1" t="s">
        <v>27</v>
      </c>
      <c r="B39" s="1" t="s">
        <v>27</v>
      </c>
      <c r="C39" s="4" t="s">
        <v>6</v>
      </c>
      <c r="D39" s="25"/>
      <c r="E39" s="25"/>
      <c r="F39" s="25"/>
      <c r="G39" s="25"/>
      <c r="H39" s="26"/>
      <c r="I39" s="27" t="s">
        <v>27</v>
      </c>
      <c r="J39" s="3" t="s">
        <v>5</v>
      </c>
      <c r="K39" s="1" t="s">
        <v>27</v>
      </c>
      <c r="L39" s="25"/>
      <c r="M39" s="25"/>
      <c r="N39" s="25"/>
      <c r="O39" s="25"/>
      <c r="P39" s="26"/>
      <c r="R39">
        <v>7</v>
      </c>
      <c r="S39" t="s">
        <v>63</v>
      </c>
    </row>
    <row r="40" spans="1:19">
      <c r="A40" s="1" t="s">
        <v>27</v>
      </c>
      <c r="B40" s="1" t="s">
        <v>27</v>
      </c>
      <c r="C40" s="4" t="s">
        <v>6</v>
      </c>
      <c r="D40" s="25"/>
      <c r="E40" s="25"/>
      <c r="F40" s="25"/>
      <c r="G40" s="25"/>
      <c r="H40" s="26"/>
      <c r="I40" s="27" t="s">
        <v>27</v>
      </c>
      <c r="J40" s="3" t="s">
        <v>5</v>
      </c>
      <c r="K40" s="1" t="s">
        <v>27</v>
      </c>
      <c r="L40" s="25"/>
      <c r="M40" s="25"/>
      <c r="N40" s="25"/>
      <c r="O40" s="25"/>
      <c r="P40" s="26"/>
    </row>
    <row r="41" spans="1:19">
      <c r="A41" s="1" t="s">
        <v>27</v>
      </c>
      <c r="B41" s="1" t="s">
        <v>27</v>
      </c>
      <c r="C41" s="4" t="s">
        <v>6</v>
      </c>
      <c r="D41" s="25"/>
      <c r="E41" s="25"/>
      <c r="F41" s="25"/>
      <c r="G41" s="25"/>
      <c r="H41" s="26"/>
      <c r="I41" s="27" t="s">
        <v>27</v>
      </c>
      <c r="J41" s="15" t="s">
        <v>17</v>
      </c>
      <c r="K41" s="1" t="s">
        <v>27</v>
      </c>
      <c r="L41" s="25"/>
      <c r="M41" s="25"/>
      <c r="N41" s="25"/>
      <c r="O41" s="25"/>
      <c r="P41" s="26"/>
    </row>
    <row r="42" spans="1:19">
      <c r="A42" s="1" t="s">
        <v>27</v>
      </c>
      <c r="B42" s="1" t="s">
        <v>27</v>
      </c>
      <c r="C42" s="17" t="s">
        <v>19</v>
      </c>
      <c r="D42" s="25"/>
      <c r="E42" s="25"/>
      <c r="F42" s="25"/>
      <c r="G42" s="25"/>
      <c r="H42" s="26"/>
      <c r="I42" s="27" t="s">
        <v>27</v>
      </c>
      <c r="J42" s="1" t="s">
        <v>27</v>
      </c>
      <c r="K42" s="1" t="s">
        <v>27</v>
      </c>
      <c r="L42" s="25"/>
      <c r="M42" s="25"/>
      <c r="N42" s="25"/>
      <c r="O42" s="25"/>
      <c r="P42" s="26"/>
    </row>
    <row r="43" spans="1:19">
      <c r="A43" s="1" t="s">
        <v>27</v>
      </c>
      <c r="B43" s="1" t="s">
        <v>27</v>
      </c>
      <c r="C43" s="1" t="s">
        <v>27</v>
      </c>
      <c r="D43" s="25"/>
      <c r="E43" s="25"/>
      <c r="F43" s="25"/>
      <c r="G43" s="25"/>
      <c r="H43" s="26"/>
      <c r="I43" s="27" t="s">
        <v>27</v>
      </c>
      <c r="J43" s="2" t="s">
        <v>4</v>
      </c>
      <c r="K43" s="1" t="s">
        <v>27</v>
      </c>
      <c r="L43" s="25"/>
      <c r="M43" s="25"/>
      <c r="N43" s="25"/>
      <c r="O43" s="25"/>
      <c r="P43" s="26"/>
    </row>
    <row r="44" spans="1:19">
      <c r="A44" s="1" t="s">
        <v>27</v>
      </c>
      <c r="B44" s="1" t="s">
        <v>27</v>
      </c>
      <c r="C44" s="1" t="s">
        <v>27</v>
      </c>
      <c r="D44" s="25"/>
      <c r="E44" s="25"/>
      <c r="F44" s="25"/>
      <c r="G44" s="25"/>
      <c r="H44" s="26"/>
      <c r="I44" s="27" t="s">
        <v>27</v>
      </c>
      <c r="J44" s="15" t="s">
        <v>17</v>
      </c>
      <c r="K44" s="1" t="s">
        <v>27</v>
      </c>
      <c r="L44" s="25"/>
      <c r="M44" s="25"/>
      <c r="N44" s="25"/>
      <c r="O44" s="25"/>
      <c r="P44" s="26"/>
    </row>
    <row r="45" spans="1:19">
      <c r="A45" s="1" t="s">
        <v>27</v>
      </c>
      <c r="B45" s="1" t="s">
        <v>27</v>
      </c>
      <c r="C45" s="1" t="s">
        <v>27</v>
      </c>
      <c r="D45" s="25"/>
      <c r="E45" s="25"/>
      <c r="F45" s="25"/>
      <c r="G45" s="25"/>
      <c r="H45" s="26"/>
      <c r="I45" s="27" t="s">
        <v>27</v>
      </c>
      <c r="J45" s="1" t="s">
        <v>27</v>
      </c>
      <c r="K45" s="1" t="s">
        <v>27</v>
      </c>
      <c r="L45" s="25"/>
      <c r="M45" s="25"/>
      <c r="N45" s="25"/>
      <c r="O45" s="25"/>
      <c r="P45" s="26"/>
    </row>
    <row r="46" spans="1:19">
      <c r="A46" s="1" t="s">
        <v>27</v>
      </c>
      <c r="B46" s="1" t="s">
        <v>27</v>
      </c>
      <c r="C46" s="1" t="s">
        <v>27</v>
      </c>
      <c r="D46" s="25"/>
      <c r="E46" s="25"/>
      <c r="F46" s="25"/>
      <c r="G46" s="25"/>
      <c r="H46" s="26"/>
      <c r="I46" s="27" t="s">
        <v>27</v>
      </c>
      <c r="J46" s="1" t="s">
        <v>27</v>
      </c>
      <c r="K46" s="1" t="s">
        <v>27</v>
      </c>
      <c r="L46" s="25"/>
      <c r="M46" s="25"/>
      <c r="N46" s="25"/>
      <c r="O46" s="25"/>
      <c r="P46" s="26"/>
    </row>
    <row r="47" spans="1:19">
      <c r="A47" s="1" t="s">
        <v>27</v>
      </c>
      <c r="B47" s="1" t="s">
        <v>27</v>
      </c>
      <c r="C47" s="1" t="s">
        <v>27</v>
      </c>
      <c r="D47" s="25"/>
      <c r="E47" s="25"/>
      <c r="F47" s="25"/>
      <c r="G47" s="25"/>
      <c r="H47" s="26"/>
      <c r="I47" s="27" t="s">
        <v>27</v>
      </c>
      <c r="J47" s="1" t="s">
        <v>27</v>
      </c>
      <c r="K47" s="1" t="s">
        <v>27</v>
      </c>
      <c r="L47" s="25"/>
      <c r="M47" s="25"/>
      <c r="N47" s="25"/>
      <c r="O47" s="25"/>
      <c r="P47" s="26"/>
    </row>
    <row r="48" spans="1:19">
      <c r="A48" s="1" t="s">
        <v>27</v>
      </c>
      <c r="B48" s="1" t="s">
        <v>27</v>
      </c>
      <c r="C48" s="1" t="s">
        <v>27</v>
      </c>
      <c r="D48" s="25"/>
      <c r="E48" s="25"/>
      <c r="F48" s="25"/>
      <c r="G48" s="25"/>
      <c r="H48" s="26"/>
      <c r="I48" s="27" t="s">
        <v>27</v>
      </c>
      <c r="J48" s="1" t="s">
        <v>27</v>
      </c>
      <c r="K48" s="1" t="s">
        <v>27</v>
      </c>
      <c r="L48" s="25"/>
      <c r="M48" s="25"/>
      <c r="N48" s="25"/>
      <c r="O48" s="25"/>
      <c r="P48" s="26"/>
    </row>
    <row r="49" spans="1:16">
      <c r="A49" s="1" t="s">
        <v>27</v>
      </c>
      <c r="B49" s="1" t="s">
        <v>27</v>
      </c>
      <c r="C49" s="1" t="s">
        <v>27</v>
      </c>
      <c r="D49" s="25"/>
      <c r="E49" s="25"/>
      <c r="F49" s="25"/>
      <c r="G49" s="25"/>
      <c r="H49" s="26"/>
      <c r="I49" s="27" t="s">
        <v>27</v>
      </c>
      <c r="J49" s="1" t="s">
        <v>27</v>
      </c>
      <c r="K49" s="1" t="s">
        <v>27</v>
      </c>
      <c r="L49" s="25"/>
      <c r="M49" s="25"/>
      <c r="N49" s="25"/>
      <c r="O49" s="25"/>
      <c r="P49" s="26"/>
    </row>
    <row r="50" spans="1:16">
      <c r="A50" s="1" t="s">
        <v>27</v>
      </c>
      <c r="B50" s="1" t="s">
        <v>27</v>
      </c>
      <c r="C50" s="1" t="s">
        <v>27</v>
      </c>
      <c r="D50" s="25"/>
      <c r="E50" s="25"/>
      <c r="F50" s="25"/>
      <c r="G50" s="25"/>
      <c r="H50" s="26"/>
      <c r="I50" s="27" t="s">
        <v>27</v>
      </c>
      <c r="J50" s="1" t="s">
        <v>27</v>
      </c>
      <c r="K50" s="1" t="s">
        <v>27</v>
      </c>
      <c r="L50" s="25"/>
      <c r="M50" s="25"/>
      <c r="N50" s="25"/>
      <c r="O50" s="25"/>
      <c r="P50" s="26"/>
    </row>
    <row r="51" spans="1:16">
      <c r="A51" s="1" t="s">
        <v>27</v>
      </c>
      <c r="B51" s="1" t="s">
        <v>27</v>
      </c>
      <c r="C51" s="1" t="s">
        <v>27</v>
      </c>
      <c r="D51" s="25"/>
      <c r="E51" s="25"/>
      <c r="F51" s="25"/>
      <c r="G51" s="25"/>
      <c r="H51" s="26"/>
      <c r="I51" s="27" t="s">
        <v>27</v>
      </c>
      <c r="J51" s="1" t="s">
        <v>27</v>
      </c>
      <c r="K51" s="1" t="s">
        <v>27</v>
      </c>
      <c r="L51" s="25"/>
      <c r="M51" s="25"/>
      <c r="N51" s="25"/>
      <c r="O51" s="25"/>
      <c r="P51" s="26"/>
    </row>
    <row r="52" spans="1:16">
      <c r="A52" s="1" t="s">
        <v>27</v>
      </c>
      <c r="B52" s="1" t="s">
        <v>27</v>
      </c>
      <c r="C52" s="1" t="s">
        <v>27</v>
      </c>
      <c r="D52" s="25"/>
      <c r="E52" s="25"/>
      <c r="F52" s="25"/>
      <c r="G52" s="25"/>
      <c r="H52" s="26"/>
      <c r="I52" s="27" t="s">
        <v>27</v>
      </c>
      <c r="J52" s="1" t="s">
        <v>27</v>
      </c>
      <c r="K52" s="1" t="s">
        <v>27</v>
      </c>
      <c r="L52" s="25"/>
      <c r="M52" s="25"/>
      <c r="N52" s="25"/>
      <c r="O52" s="25"/>
      <c r="P52" s="26"/>
    </row>
    <row r="53" spans="1:16">
      <c r="A53" s="1" t="s">
        <v>27</v>
      </c>
      <c r="B53" s="1" t="s">
        <v>27</v>
      </c>
      <c r="C53" s="1" t="s">
        <v>27</v>
      </c>
      <c r="D53" s="25"/>
      <c r="E53" s="25"/>
      <c r="F53" s="25"/>
      <c r="G53" s="25"/>
      <c r="H53" s="26"/>
      <c r="I53" s="27" t="s">
        <v>27</v>
      </c>
      <c r="J53" s="1" t="s">
        <v>27</v>
      </c>
      <c r="K53" s="1" t="s">
        <v>27</v>
      </c>
      <c r="L53" s="25"/>
      <c r="M53" s="25"/>
      <c r="N53" s="25"/>
      <c r="O53" s="25"/>
      <c r="P53" s="26"/>
    </row>
    <row r="54" spans="1:16">
      <c r="A54" s="1" t="s">
        <v>27</v>
      </c>
      <c r="B54" s="1" t="s">
        <v>27</v>
      </c>
      <c r="C54" s="1" t="s">
        <v>27</v>
      </c>
      <c r="D54" s="25"/>
      <c r="E54" s="25"/>
      <c r="F54" s="25"/>
      <c r="G54" s="25"/>
      <c r="H54" s="26"/>
      <c r="I54" s="27" t="s">
        <v>27</v>
      </c>
      <c r="J54" s="1" t="s">
        <v>27</v>
      </c>
      <c r="K54" s="1" t="s">
        <v>27</v>
      </c>
      <c r="L54" s="25"/>
      <c r="M54" s="25"/>
      <c r="N54" s="25"/>
      <c r="O54" s="25"/>
      <c r="P54" s="26"/>
    </row>
    <row r="55" spans="1:16">
      <c r="A55" s="1" t="s">
        <v>27</v>
      </c>
      <c r="B55" s="1" t="s">
        <v>27</v>
      </c>
      <c r="C55" s="1" t="s">
        <v>27</v>
      </c>
      <c r="D55" s="25"/>
      <c r="E55" s="25"/>
      <c r="F55" s="25"/>
      <c r="G55" s="25"/>
      <c r="H55" s="26"/>
      <c r="I55" s="27" t="s">
        <v>27</v>
      </c>
      <c r="J55" s="1" t="s">
        <v>27</v>
      </c>
      <c r="K55" s="1" t="s">
        <v>27</v>
      </c>
      <c r="L55" s="25"/>
      <c r="M55" s="25"/>
      <c r="N55" s="25"/>
      <c r="O55" s="25"/>
      <c r="P55" s="26"/>
    </row>
    <row r="56" spans="1:16">
      <c r="A56" s="27" t="s">
        <v>27</v>
      </c>
      <c r="B56" s="1" t="s">
        <v>27</v>
      </c>
      <c r="C56" s="1" t="s">
        <v>27</v>
      </c>
      <c r="D56" s="25"/>
      <c r="E56" s="25"/>
      <c r="F56" s="25"/>
      <c r="G56" s="25"/>
      <c r="H56" s="26"/>
      <c r="I56" s="27" t="s">
        <v>27</v>
      </c>
      <c r="J56" s="1" t="s">
        <v>27</v>
      </c>
      <c r="K56" s="1" t="s">
        <v>27</v>
      </c>
      <c r="L56" s="25"/>
      <c r="M56" s="25"/>
      <c r="N56" s="25"/>
      <c r="O56" s="25"/>
      <c r="P56" s="26"/>
    </row>
    <row r="57" spans="1:16">
      <c r="A57" s="27" t="s">
        <v>27</v>
      </c>
      <c r="B57" s="1" t="s">
        <v>27</v>
      </c>
      <c r="C57" s="1" t="s">
        <v>27</v>
      </c>
      <c r="D57" s="25"/>
      <c r="E57" s="25"/>
      <c r="F57" s="25"/>
      <c r="G57" s="25"/>
      <c r="H57" s="26"/>
      <c r="I57" s="27" t="s">
        <v>27</v>
      </c>
      <c r="J57" s="1" t="s">
        <v>27</v>
      </c>
      <c r="K57" s="1" t="s">
        <v>27</v>
      </c>
      <c r="L57" s="25"/>
      <c r="M57" s="25"/>
      <c r="N57" s="25"/>
      <c r="O57" s="25"/>
      <c r="P57" s="26"/>
    </row>
    <row r="58" spans="1:16">
      <c r="A58" s="27" t="s">
        <v>27</v>
      </c>
      <c r="B58" s="1" t="s">
        <v>27</v>
      </c>
      <c r="C58" s="1" t="s">
        <v>27</v>
      </c>
      <c r="D58" s="25"/>
      <c r="E58" s="25"/>
      <c r="F58" s="25"/>
      <c r="G58" s="25"/>
      <c r="H58" s="26"/>
      <c r="I58" s="27" t="s">
        <v>27</v>
      </c>
      <c r="J58" s="1" t="s">
        <v>27</v>
      </c>
      <c r="K58" s="1" t="s">
        <v>27</v>
      </c>
      <c r="L58" s="25"/>
      <c r="M58" s="25"/>
      <c r="N58" s="25"/>
      <c r="O58" s="25"/>
      <c r="P58" s="26"/>
    </row>
    <row r="59" spans="1:16">
      <c r="A59" s="27" t="s">
        <v>27</v>
      </c>
      <c r="B59" s="1" t="s">
        <v>27</v>
      </c>
      <c r="C59" s="1" t="s">
        <v>27</v>
      </c>
      <c r="D59" s="25"/>
      <c r="E59" s="25"/>
      <c r="F59" s="25"/>
      <c r="G59" s="25"/>
      <c r="H59" s="26"/>
      <c r="I59" s="27" t="s">
        <v>27</v>
      </c>
      <c r="J59" s="1" t="s">
        <v>27</v>
      </c>
      <c r="K59" s="1" t="s">
        <v>27</v>
      </c>
      <c r="L59" s="25"/>
      <c r="M59" s="25"/>
      <c r="N59" s="25"/>
      <c r="O59" s="25"/>
      <c r="P59" s="26"/>
    </row>
    <row r="60" spans="1:16">
      <c r="A60" s="27" t="s">
        <v>27</v>
      </c>
      <c r="B60" s="1" t="s">
        <v>27</v>
      </c>
      <c r="C60" s="1" t="s">
        <v>27</v>
      </c>
      <c r="D60" s="25"/>
      <c r="E60" s="25"/>
      <c r="F60" s="25"/>
      <c r="G60" s="25"/>
      <c r="H60" s="26"/>
      <c r="I60" s="27" t="s">
        <v>27</v>
      </c>
      <c r="J60" s="1" t="s">
        <v>27</v>
      </c>
      <c r="K60" s="1" t="s">
        <v>27</v>
      </c>
      <c r="L60" s="25"/>
      <c r="M60" s="25"/>
      <c r="N60" s="25"/>
      <c r="O60" s="25"/>
      <c r="P60" s="26"/>
    </row>
    <row r="61" spans="1:16">
      <c r="A61" s="27" t="s">
        <v>27</v>
      </c>
      <c r="B61" s="1" t="s">
        <v>27</v>
      </c>
      <c r="C61" s="1" t="s">
        <v>27</v>
      </c>
      <c r="D61" s="25"/>
      <c r="E61" s="25"/>
      <c r="F61" s="25"/>
      <c r="G61" s="25"/>
      <c r="H61" s="26"/>
      <c r="I61" s="27" t="s">
        <v>27</v>
      </c>
      <c r="J61" s="1" t="s">
        <v>27</v>
      </c>
      <c r="K61" s="1" t="s">
        <v>27</v>
      </c>
      <c r="L61" s="25"/>
      <c r="M61" s="25"/>
      <c r="N61" s="25"/>
      <c r="O61" s="25"/>
      <c r="P61" s="26"/>
    </row>
    <row r="62" spans="1:16">
      <c r="A62" s="27" t="s">
        <v>27</v>
      </c>
      <c r="B62" s="1" t="s">
        <v>27</v>
      </c>
      <c r="C62" s="1" t="s">
        <v>27</v>
      </c>
      <c r="D62" s="25"/>
      <c r="E62" s="25"/>
      <c r="F62" s="25"/>
      <c r="G62" s="25"/>
      <c r="H62" s="26"/>
      <c r="I62" s="27" t="s">
        <v>27</v>
      </c>
      <c r="J62" s="1" t="s">
        <v>27</v>
      </c>
      <c r="K62" s="1" t="s">
        <v>27</v>
      </c>
      <c r="L62" s="25"/>
      <c r="M62" s="25"/>
      <c r="N62" s="25"/>
      <c r="O62" s="25"/>
      <c r="P62" s="26"/>
    </row>
    <row r="63" spans="1:16">
      <c r="A63" s="27" t="s">
        <v>27</v>
      </c>
      <c r="B63" s="1" t="s">
        <v>27</v>
      </c>
      <c r="C63" s="1" t="s">
        <v>27</v>
      </c>
      <c r="D63" s="25"/>
      <c r="E63" s="25"/>
      <c r="F63" s="25"/>
      <c r="G63" s="25"/>
      <c r="H63" s="26"/>
      <c r="I63" s="27" t="s">
        <v>27</v>
      </c>
      <c r="J63" s="1" t="s">
        <v>27</v>
      </c>
      <c r="K63" s="1" t="s">
        <v>27</v>
      </c>
      <c r="L63" s="25"/>
      <c r="M63" s="25"/>
      <c r="N63" s="25"/>
      <c r="O63" s="25"/>
      <c r="P63" s="26"/>
    </row>
    <row r="64" spans="1:16">
      <c r="A64" s="27" t="s">
        <v>27</v>
      </c>
      <c r="B64" s="1" t="s">
        <v>27</v>
      </c>
      <c r="C64" s="1" t="s">
        <v>27</v>
      </c>
      <c r="D64" s="25"/>
      <c r="E64" s="25"/>
      <c r="F64" s="25"/>
      <c r="G64" s="25"/>
      <c r="H64" s="26"/>
      <c r="I64" s="27" t="s">
        <v>27</v>
      </c>
      <c r="J64" s="1" t="s">
        <v>27</v>
      </c>
      <c r="K64" s="1" t="s">
        <v>27</v>
      </c>
      <c r="L64" s="25"/>
      <c r="M64" s="25"/>
      <c r="N64" s="25"/>
      <c r="O64" s="25"/>
      <c r="P64" s="26"/>
    </row>
    <row r="65" spans="1:16">
      <c r="A65" s="27" t="s">
        <v>27</v>
      </c>
      <c r="B65" s="1" t="s">
        <v>27</v>
      </c>
      <c r="C65" s="1" t="s">
        <v>27</v>
      </c>
      <c r="D65" s="25"/>
      <c r="E65" s="25"/>
      <c r="F65" s="25"/>
      <c r="G65" s="25"/>
      <c r="H65" s="26"/>
      <c r="I65" s="27" t="s">
        <v>27</v>
      </c>
      <c r="J65" s="1" t="s">
        <v>27</v>
      </c>
      <c r="K65" s="1" t="s">
        <v>27</v>
      </c>
      <c r="L65" s="25"/>
      <c r="M65" s="25"/>
      <c r="N65" s="25"/>
      <c r="O65" s="25"/>
      <c r="P65" s="26"/>
    </row>
    <row r="66" spans="1:16">
      <c r="A66" s="27" t="s">
        <v>27</v>
      </c>
      <c r="B66" s="1" t="s">
        <v>27</v>
      </c>
      <c r="C66" s="1" t="s">
        <v>27</v>
      </c>
      <c r="D66" s="25"/>
      <c r="E66" s="25"/>
      <c r="F66" s="25"/>
      <c r="G66" s="25"/>
      <c r="H66" s="26"/>
      <c r="I66" s="27" t="s">
        <v>27</v>
      </c>
      <c r="J66" s="1" t="s">
        <v>27</v>
      </c>
      <c r="K66" s="1" t="s">
        <v>27</v>
      </c>
      <c r="L66" s="25"/>
      <c r="M66" s="25"/>
      <c r="N66" s="25"/>
      <c r="O66" s="25"/>
      <c r="P66" s="26"/>
    </row>
    <row r="67" spans="1:16">
      <c r="A67" s="27" t="s">
        <v>27</v>
      </c>
      <c r="B67" s="1" t="s">
        <v>27</v>
      </c>
      <c r="C67" s="1" t="s">
        <v>27</v>
      </c>
      <c r="D67" s="25"/>
      <c r="E67" s="25"/>
      <c r="F67" s="25"/>
      <c r="G67" s="25"/>
      <c r="H67" s="26"/>
      <c r="I67" s="27" t="s">
        <v>27</v>
      </c>
      <c r="J67" s="1" t="s">
        <v>27</v>
      </c>
      <c r="K67" s="1" t="s">
        <v>27</v>
      </c>
      <c r="L67" s="25"/>
      <c r="M67" s="25"/>
      <c r="N67" s="25"/>
      <c r="O67" s="25"/>
      <c r="P67" s="26"/>
    </row>
    <row r="68" spans="1:16">
      <c r="A68" s="27" t="s">
        <v>27</v>
      </c>
      <c r="B68" s="1" t="s">
        <v>27</v>
      </c>
      <c r="C68" s="1" t="s">
        <v>27</v>
      </c>
      <c r="D68" s="25"/>
      <c r="E68" s="25"/>
      <c r="F68" s="25"/>
      <c r="G68" s="25"/>
      <c r="H68" s="26"/>
      <c r="I68" s="27" t="s">
        <v>27</v>
      </c>
      <c r="J68" s="1" t="s">
        <v>27</v>
      </c>
      <c r="K68" s="1" t="s">
        <v>27</v>
      </c>
      <c r="L68" s="25"/>
      <c r="M68" s="25"/>
      <c r="N68" s="25"/>
      <c r="O68" s="25"/>
      <c r="P68" s="26"/>
    </row>
    <row r="69" spans="1:16">
      <c r="A69" s="27" t="s">
        <v>27</v>
      </c>
      <c r="B69" s="1" t="s">
        <v>27</v>
      </c>
      <c r="C69" s="1" t="s">
        <v>27</v>
      </c>
      <c r="D69" s="25"/>
      <c r="E69" s="25"/>
      <c r="F69" s="25"/>
      <c r="G69" s="25"/>
      <c r="H69" s="26"/>
      <c r="I69" s="27" t="s">
        <v>27</v>
      </c>
      <c r="J69" s="1" t="s">
        <v>27</v>
      </c>
      <c r="K69" s="1" t="s">
        <v>27</v>
      </c>
      <c r="L69" s="25"/>
      <c r="M69" s="25"/>
      <c r="N69" s="25"/>
      <c r="O69" s="25"/>
      <c r="P69" s="26"/>
    </row>
    <row r="70" spans="1:16">
      <c r="A70" s="27" t="s">
        <v>27</v>
      </c>
      <c r="B70" s="1" t="s">
        <v>27</v>
      </c>
      <c r="C70" s="1" t="s">
        <v>27</v>
      </c>
      <c r="D70" s="25"/>
      <c r="E70" s="25"/>
      <c r="F70" s="25"/>
      <c r="G70" s="25"/>
      <c r="H70" s="26"/>
      <c r="I70" s="27" t="s">
        <v>27</v>
      </c>
      <c r="J70" s="1" t="s">
        <v>27</v>
      </c>
      <c r="K70" s="1" t="s">
        <v>27</v>
      </c>
      <c r="L70" s="25"/>
      <c r="M70" s="25"/>
      <c r="N70" s="25"/>
      <c r="O70" s="25"/>
      <c r="P70" s="26"/>
    </row>
    <row r="71" spans="1:16">
      <c r="A71" s="27" t="s">
        <v>27</v>
      </c>
      <c r="B71" s="1" t="s">
        <v>27</v>
      </c>
      <c r="C71" s="1" t="s">
        <v>27</v>
      </c>
      <c r="D71" s="25"/>
      <c r="E71" s="25"/>
      <c r="F71" s="25"/>
      <c r="G71" s="25"/>
      <c r="H71" s="26"/>
      <c r="I71" s="27" t="s">
        <v>27</v>
      </c>
      <c r="J71" s="1" t="s">
        <v>27</v>
      </c>
      <c r="K71" s="1" t="s">
        <v>27</v>
      </c>
      <c r="L71" s="25"/>
      <c r="M71" s="25"/>
      <c r="N71" s="25"/>
      <c r="O71" s="25"/>
      <c r="P71" s="26"/>
    </row>
    <row r="72" spans="1:16">
      <c r="A72" s="27" t="s">
        <v>27</v>
      </c>
      <c r="B72" s="1" t="s">
        <v>27</v>
      </c>
      <c r="C72" s="1" t="s">
        <v>27</v>
      </c>
      <c r="D72" s="25"/>
      <c r="E72" s="25"/>
      <c r="F72" s="25"/>
      <c r="G72" s="25"/>
      <c r="H72" s="26"/>
      <c r="I72" s="27" t="s">
        <v>27</v>
      </c>
      <c r="J72" s="1" t="s">
        <v>27</v>
      </c>
      <c r="K72" s="1" t="s">
        <v>27</v>
      </c>
      <c r="L72" s="25"/>
      <c r="M72" s="25"/>
      <c r="N72" s="25"/>
      <c r="O72" s="25"/>
      <c r="P72" s="26"/>
    </row>
    <row r="73" spans="1:16">
      <c r="A73" s="27" t="s">
        <v>27</v>
      </c>
      <c r="B73" s="1" t="s">
        <v>27</v>
      </c>
      <c r="C73" s="1" t="s">
        <v>27</v>
      </c>
      <c r="D73" s="25"/>
      <c r="E73" s="25"/>
      <c r="F73" s="25"/>
      <c r="G73" s="25"/>
      <c r="H73" s="26"/>
      <c r="I73" s="27" t="s">
        <v>27</v>
      </c>
      <c r="J73" s="1" t="s">
        <v>27</v>
      </c>
      <c r="K73" s="1" t="s">
        <v>27</v>
      </c>
      <c r="L73" s="25"/>
      <c r="M73" s="25"/>
      <c r="N73" s="25"/>
      <c r="O73" s="25"/>
      <c r="P73" s="26"/>
    </row>
    <row r="74" spans="1:16">
      <c r="A74" s="27" t="s">
        <v>27</v>
      </c>
      <c r="B74" s="1" t="s">
        <v>27</v>
      </c>
      <c r="C74" s="1" t="s">
        <v>27</v>
      </c>
      <c r="D74" s="25"/>
      <c r="E74" s="25"/>
      <c r="F74" s="25"/>
      <c r="G74" s="25"/>
      <c r="H74" s="26"/>
      <c r="I74" s="27" t="s">
        <v>27</v>
      </c>
      <c r="J74" s="1" t="s">
        <v>27</v>
      </c>
      <c r="K74" s="1" t="s">
        <v>27</v>
      </c>
      <c r="L74" s="25"/>
      <c r="M74" s="25"/>
      <c r="N74" s="25"/>
      <c r="O74" s="25"/>
      <c r="P74" s="26"/>
    </row>
    <row r="75" spans="1:16">
      <c r="A75" s="27" t="s">
        <v>27</v>
      </c>
      <c r="B75" s="1" t="s">
        <v>27</v>
      </c>
      <c r="C75" s="1" t="s">
        <v>27</v>
      </c>
      <c r="D75" s="25"/>
      <c r="E75" s="25"/>
      <c r="F75" s="25"/>
      <c r="G75" s="25"/>
      <c r="H75" s="26"/>
      <c r="I75" s="27" t="s">
        <v>27</v>
      </c>
      <c r="J75" s="1" t="s">
        <v>27</v>
      </c>
      <c r="K75" s="1" t="s">
        <v>27</v>
      </c>
      <c r="L75" s="25"/>
      <c r="M75" s="25"/>
      <c r="N75" s="25"/>
      <c r="O75" s="25"/>
      <c r="P75" s="26"/>
    </row>
    <row r="76" spans="1:16">
      <c r="A76" s="27" t="s">
        <v>27</v>
      </c>
      <c r="B76" s="1" t="s">
        <v>27</v>
      </c>
      <c r="C76" s="1" t="s">
        <v>27</v>
      </c>
      <c r="D76" s="25"/>
      <c r="E76" s="25"/>
      <c r="F76" s="25"/>
      <c r="G76" s="25"/>
      <c r="H76" s="26"/>
      <c r="I76" s="27" t="s">
        <v>27</v>
      </c>
      <c r="J76" s="1" t="s">
        <v>27</v>
      </c>
      <c r="K76" s="1" t="s">
        <v>27</v>
      </c>
      <c r="L76" s="25"/>
      <c r="M76" s="25"/>
      <c r="N76" s="25"/>
      <c r="O76" s="25"/>
      <c r="P76" s="26"/>
    </row>
    <row r="77" spans="1:16">
      <c r="A77" s="27" t="s">
        <v>27</v>
      </c>
      <c r="B77" s="1" t="s">
        <v>27</v>
      </c>
      <c r="C77" s="1" t="s">
        <v>27</v>
      </c>
      <c r="D77" s="25"/>
      <c r="E77" s="25"/>
      <c r="F77" s="25"/>
      <c r="G77" s="25"/>
      <c r="H77" s="26"/>
      <c r="I77" s="27" t="s">
        <v>27</v>
      </c>
      <c r="J77" s="1" t="s">
        <v>27</v>
      </c>
      <c r="K77" s="1" t="s">
        <v>27</v>
      </c>
      <c r="L77" s="25"/>
      <c r="M77" s="25"/>
      <c r="N77" s="25"/>
      <c r="O77" s="25"/>
      <c r="P77" s="26"/>
    </row>
    <row r="78" spans="1:16">
      <c r="A78" s="27" t="s">
        <v>27</v>
      </c>
      <c r="B78" s="1" t="s">
        <v>27</v>
      </c>
      <c r="C78" s="1" t="s">
        <v>27</v>
      </c>
      <c r="D78" s="25"/>
      <c r="E78" s="25"/>
      <c r="F78" s="25"/>
      <c r="G78" s="25"/>
      <c r="H78" s="26"/>
      <c r="I78" s="27" t="s">
        <v>27</v>
      </c>
      <c r="J78" s="1" t="s">
        <v>27</v>
      </c>
      <c r="K78" s="1" t="s">
        <v>27</v>
      </c>
      <c r="L78" s="25"/>
      <c r="M78" s="25"/>
      <c r="N78" s="25"/>
      <c r="O78" s="25"/>
      <c r="P78" s="26"/>
    </row>
    <row r="79" spans="1:16">
      <c r="A79" s="27" t="s">
        <v>27</v>
      </c>
      <c r="B79" s="1" t="s">
        <v>27</v>
      </c>
      <c r="C79" s="1" t="s">
        <v>27</v>
      </c>
      <c r="D79" s="25"/>
      <c r="E79" s="25"/>
      <c r="F79" s="25"/>
      <c r="G79" s="25"/>
      <c r="H79" s="26"/>
      <c r="I79" s="27" t="s">
        <v>27</v>
      </c>
      <c r="J79" s="1" t="s">
        <v>27</v>
      </c>
      <c r="K79" s="1" t="s">
        <v>27</v>
      </c>
      <c r="L79" s="25"/>
      <c r="M79" s="25"/>
      <c r="N79" s="25"/>
      <c r="O79" s="25"/>
      <c r="P79" s="26"/>
    </row>
    <row r="80" spans="1:16">
      <c r="A80" s="27" t="s">
        <v>27</v>
      </c>
      <c r="B80" s="1" t="s">
        <v>27</v>
      </c>
      <c r="C80" s="1" t="s">
        <v>27</v>
      </c>
      <c r="D80" s="25"/>
      <c r="E80" s="25"/>
      <c r="F80" s="25"/>
      <c r="G80" s="25"/>
      <c r="H80" s="26"/>
      <c r="I80" s="27" t="s">
        <v>27</v>
      </c>
      <c r="J80" s="1" t="s">
        <v>27</v>
      </c>
      <c r="K80" s="1" t="s">
        <v>27</v>
      </c>
      <c r="L80" s="25"/>
      <c r="M80" s="25"/>
      <c r="N80" s="25"/>
      <c r="O80" s="25"/>
      <c r="P80" s="26"/>
    </row>
    <row r="81" spans="1:16">
      <c r="A81" s="27" t="s">
        <v>27</v>
      </c>
      <c r="B81" s="1" t="s">
        <v>27</v>
      </c>
      <c r="C81" s="1" t="s">
        <v>27</v>
      </c>
      <c r="D81" s="25"/>
      <c r="E81" s="25"/>
      <c r="F81" s="25"/>
      <c r="G81" s="25"/>
      <c r="H81" s="26"/>
      <c r="I81" s="27" t="s">
        <v>27</v>
      </c>
      <c r="J81" s="1" t="s">
        <v>27</v>
      </c>
      <c r="K81" s="1" t="s">
        <v>27</v>
      </c>
      <c r="L81" s="25"/>
      <c r="M81" s="25"/>
      <c r="N81" s="25"/>
      <c r="O81" s="25"/>
      <c r="P81" s="26"/>
    </row>
    <row r="82" spans="1:16">
      <c r="A82" s="27" t="s">
        <v>27</v>
      </c>
      <c r="B82" s="1" t="s">
        <v>27</v>
      </c>
      <c r="C82" s="1" t="s">
        <v>27</v>
      </c>
      <c r="D82" s="25"/>
      <c r="E82" s="25"/>
      <c r="F82" s="25"/>
      <c r="G82" s="25"/>
      <c r="H82" s="26"/>
      <c r="I82" s="27" t="s">
        <v>27</v>
      </c>
      <c r="J82" s="1" t="s">
        <v>27</v>
      </c>
      <c r="K82" s="1" t="s">
        <v>27</v>
      </c>
      <c r="L82" s="25"/>
      <c r="M82" s="25"/>
      <c r="N82" s="25"/>
      <c r="O82" s="25"/>
      <c r="P82" s="26"/>
    </row>
    <row r="83" spans="1:16">
      <c r="A83" s="27" t="s">
        <v>27</v>
      </c>
      <c r="B83" s="1" t="s">
        <v>27</v>
      </c>
      <c r="C83" s="1" t="s">
        <v>27</v>
      </c>
      <c r="D83" s="25"/>
      <c r="E83" s="25"/>
      <c r="F83" s="25"/>
      <c r="G83" s="25"/>
      <c r="H83" s="26"/>
      <c r="I83" s="27" t="s">
        <v>27</v>
      </c>
      <c r="J83" s="1" t="s">
        <v>27</v>
      </c>
      <c r="K83" s="1" t="s">
        <v>27</v>
      </c>
      <c r="L83" s="25"/>
      <c r="M83" s="25"/>
      <c r="N83" s="25"/>
      <c r="O83" s="25"/>
      <c r="P83" s="26"/>
    </row>
    <row r="84" spans="1:16">
      <c r="A84" s="27" t="s">
        <v>27</v>
      </c>
      <c r="B84" s="1" t="s">
        <v>27</v>
      </c>
      <c r="C84" s="1" t="s">
        <v>27</v>
      </c>
      <c r="D84" s="25"/>
      <c r="E84" s="25"/>
      <c r="F84" s="25"/>
      <c r="G84" s="25"/>
      <c r="H84" s="26"/>
      <c r="I84" s="27" t="s">
        <v>27</v>
      </c>
      <c r="J84" s="1" t="s">
        <v>27</v>
      </c>
      <c r="K84" s="1" t="s">
        <v>27</v>
      </c>
      <c r="L84" s="25"/>
      <c r="M84" s="25"/>
      <c r="N84" s="25"/>
      <c r="O84" s="25"/>
      <c r="P84" s="26"/>
    </row>
    <row r="85" spans="1:16">
      <c r="A85" s="27" t="s">
        <v>27</v>
      </c>
      <c r="B85" s="1" t="s">
        <v>27</v>
      </c>
      <c r="C85" s="1" t="s">
        <v>27</v>
      </c>
      <c r="D85" s="25"/>
      <c r="E85" s="25"/>
      <c r="F85" s="25"/>
      <c r="G85" s="25"/>
      <c r="H85" s="26"/>
      <c r="I85" s="27" t="s">
        <v>27</v>
      </c>
      <c r="J85" s="1" t="s">
        <v>27</v>
      </c>
      <c r="K85" s="1" t="s">
        <v>27</v>
      </c>
      <c r="L85" s="25"/>
      <c r="M85" s="25"/>
      <c r="N85" s="25"/>
      <c r="O85" s="25"/>
      <c r="P85" s="26"/>
    </row>
    <row r="86" spans="1:16">
      <c r="A86" s="27" t="s">
        <v>27</v>
      </c>
      <c r="B86" s="1" t="s">
        <v>27</v>
      </c>
      <c r="C86" s="1" t="s">
        <v>27</v>
      </c>
      <c r="D86" s="25"/>
      <c r="E86" s="25"/>
      <c r="F86" s="25"/>
      <c r="G86" s="25"/>
      <c r="H86" s="26"/>
      <c r="I86" s="27" t="s">
        <v>27</v>
      </c>
      <c r="J86" s="1" t="s">
        <v>27</v>
      </c>
      <c r="K86" s="1" t="s">
        <v>27</v>
      </c>
      <c r="L86" s="25"/>
      <c r="M86" s="25"/>
      <c r="N86" s="25"/>
      <c r="O86" s="25"/>
      <c r="P86" s="26"/>
    </row>
    <row r="87" spans="1:16">
      <c r="A87" s="27" t="s">
        <v>27</v>
      </c>
      <c r="B87" s="1" t="s">
        <v>27</v>
      </c>
      <c r="C87" s="1" t="s">
        <v>27</v>
      </c>
      <c r="D87" s="25"/>
      <c r="E87" s="25"/>
      <c r="F87" s="25"/>
      <c r="G87" s="25"/>
      <c r="H87" s="26"/>
      <c r="I87" s="27" t="s">
        <v>27</v>
      </c>
      <c r="J87" s="1" t="s">
        <v>27</v>
      </c>
      <c r="K87" s="1" t="s">
        <v>27</v>
      </c>
      <c r="L87" s="25"/>
      <c r="M87" s="25"/>
      <c r="N87" s="25"/>
      <c r="O87" s="25"/>
      <c r="P87" s="26"/>
    </row>
    <row r="88" spans="1:16">
      <c r="A88" s="27" t="s">
        <v>27</v>
      </c>
      <c r="B88" s="1" t="s">
        <v>27</v>
      </c>
      <c r="C88" s="1" t="s">
        <v>27</v>
      </c>
      <c r="D88" s="25"/>
      <c r="E88" s="25"/>
      <c r="F88" s="25"/>
      <c r="G88" s="25"/>
      <c r="H88" s="26"/>
      <c r="I88" s="27" t="s">
        <v>27</v>
      </c>
      <c r="J88" s="1" t="s">
        <v>27</v>
      </c>
      <c r="K88" s="1" t="s">
        <v>27</v>
      </c>
      <c r="L88" s="25"/>
      <c r="M88" s="25"/>
      <c r="N88" s="25"/>
      <c r="O88" s="25"/>
      <c r="P88" s="26"/>
    </row>
    <row r="89" spans="1:16">
      <c r="A89" s="27" t="s">
        <v>27</v>
      </c>
      <c r="B89" s="1" t="s">
        <v>27</v>
      </c>
      <c r="C89" s="1" t="s">
        <v>27</v>
      </c>
      <c r="D89" s="25"/>
      <c r="E89" s="25"/>
      <c r="F89" s="25"/>
      <c r="G89" s="25"/>
      <c r="H89" s="26"/>
      <c r="I89" s="27" t="s">
        <v>27</v>
      </c>
      <c r="J89" s="1" t="s">
        <v>27</v>
      </c>
      <c r="K89" s="1" t="s">
        <v>27</v>
      </c>
      <c r="L89" s="25"/>
      <c r="M89" s="25"/>
      <c r="N89" s="25"/>
      <c r="O89" s="25"/>
      <c r="P89" s="26"/>
    </row>
    <row r="90" spans="1:16">
      <c r="A90" s="27" t="s">
        <v>27</v>
      </c>
      <c r="B90" s="1" t="s">
        <v>27</v>
      </c>
      <c r="C90" s="1" t="s">
        <v>27</v>
      </c>
      <c r="D90" s="25"/>
      <c r="E90" s="25"/>
      <c r="F90" s="25"/>
      <c r="G90" s="25"/>
      <c r="H90" s="26"/>
      <c r="I90" s="27" t="s">
        <v>27</v>
      </c>
      <c r="J90" s="1" t="s">
        <v>27</v>
      </c>
      <c r="K90" s="1" t="s">
        <v>27</v>
      </c>
      <c r="L90" s="25"/>
      <c r="M90" s="25"/>
      <c r="N90" s="25"/>
      <c r="O90" s="25"/>
      <c r="P90" s="26"/>
    </row>
    <row r="91" spans="1:16">
      <c r="A91" s="27" t="s">
        <v>27</v>
      </c>
      <c r="B91" s="1" t="s">
        <v>27</v>
      </c>
      <c r="C91" s="1" t="s">
        <v>27</v>
      </c>
      <c r="D91" s="25"/>
      <c r="E91" s="25"/>
      <c r="F91" s="25"/>
      <c r="G91" s="25"/>
      <c r="H91" s="26"/>
      <c r="I91" s="27" t="s">
        <v>27</v>
      </c>
      <c r="J91" s="1" t="s">
        <v>27</v>
      </c>
      <c r="K91" s="1" t="s">
        <v>27</v>
      </c>
      <c r="L91" s="25"/>
      <c r="M91" s="25"/>
      <c r="N91" s="25"/>
      <c r="O91" s="25"/>
      <c r="P91" s="26"/>
    </row>
    <row r="92" spans="1:16">
      <c r="A92" s="27" t="s">
        <v>27</v>
      </c>
      <c r="B92" s="1" t="s">
        <v>27</v>
      </c>
      <c r="C92" s="1" t="s">
        <v>27</v>
      </c>
      <c r="D92" s="25"/>
      <c r="E92" s="25"/>
      <c r="F92" s="25"/>
      <c r="G92" s="25"/>
      <c r="H92" s="26"/>
      <c r="I92" s="27" t="s">
        <v>27</v>
      </c>
      <c r="J92" s="1" t="s">
        <v>27</v>
      </c>
      <c r="K92" s="1" t="s">
        <v>27</v>
      </c>
      <c r="L92" s="25"/>
      <c r="M92" s="25"/>
      <c r="N92" s="25"/>
      <c r="O92" s="25"/>
      <c r="P92" s="26"/>
    </row>
    <row r="93" spans="1:16">
      <c r="A93" s="27" t="s">
        <v>27</v>
      </c>
      <c r="B93" s="1" t="s">
        <v>27</v>
      </c>
      <c r="C93" s="1" t="s">
        <v>27</v>
      </c>
      <c r="D93" s="25"/>
      <c r="E93" s="25"/>
      <c r="F93" s="25"/>
      <c r="G93" s="25"/>
      <c r="H93" s="26"/>
      <c r="I93" s="27" t="s">
        <v>27</v>
      </c>
      <c r="J93" s="1" t="s">
        <v>27</v>
      </c>
      <c r="K93" s="1" t="s">
        <v>27</v>
      </c>
      <c r="L93" s="25"/>
      <c r="M93" s="25"/>
      <c r="N93" s="25"/>
      <c r="O93" s="25"/>
      <c r="P93" s="26"/>
    </row>
    <row r="94" spans="1:16">
      <c r="A94" s="27" t="s">
        <v>27</v>
      </c>
      <c r="B94" s="1" t="s">
        <v>27</v>
      </c>
      <c r="C94" s="1" t="s">
        <v>27</v>
      </c>
      <c r="D94" s="25"/>
      <c r="E94" s="25"/>
      <c r="F94" s="25"/>
      <c r="G94" s="25"/>
      <c r="H94" s="26"/>
      <c r="I94" s="27" t="s">
        <v>27</v>
      </c>
      <c r="J94" s="1" t="s">
        <v>27</v>
      </c>
      <c r="K94" s="1" t="s">
        <v>27</v>
      </c>
      <c r="L94" s="25"/>
      <c r="M94" s="25"/>
      <c r="N94" s="25"/>
      <c r="O94" s="25"/>
      <c r="P94" s="26"/>
    </row>
    <row r="95" spans="1:16">
      <c r="A95" s="27" t="s">
        <v>27</v>
      </c>
      <c r="B95" s="1" t="s">
        <v>27</v>
      </c>
      <c r="C95" s="1" t="s">
        <v>27</v>
      </c>
      <c r="D95" s="25"/>
      <c r="E95" s="25"/>
      <c r="F95" s="25"/>
      <c r="G95" s="25"/>
      <c r="H95" s="26"/>
      <c r="I95" s="27" t="s">
        <v>27</v>
      </c>
      <c r="J95" s="1" t="s">
        <v>27</v>
      </c>
      <c r="K95" s="1" t="s">
        <v>27</v>
      </c>
      <c r="L95" s="25"/>
      <c r="M95" s="25"/>
      <c r="N95" s="25"/>
      <c r="O95" s="25"/>
      <c r="P95" s="26"/>
    </row>
    <row r="96" spans="1:16">
      <c r="A96" s="27" t="s">
        <v>27</v>
      </c>
      <c r="B96" s="1" t="s">
        <v>27</v>
      </c>
      <c r="C96" s="1" t="s">
        <v>27</v>
      </c>
      <c r="D96" s="25"/>
      <c r="E96" s="25"/>
      <c r="F96" s="25"/>
      <c r="G96" s="25"/>
      <c r="H96" s="26"/>
      <c r="I96" s="27" t="s">
        <v>27</v>
      </c>
      <c r="J96" s="1" t="s">
        <v>27</v>
      </c>
      <c r="K96" s="1" t="s">
        <v>27</v>
      </c>
      <c r="L96" s="25"/>
      <c r="M96" s="25"/>
      <c r="N96" s="25"/>
      <c r="O96" s="25"/>
      <c r="P96" s="26"/>
    </row>
    <row r="97" spans="1:16">
      <c r="A97" s="27" t="s">
        <v>27</v>
      </c>
      <c r="B97" s="1" t="s">
        <v>27</v>
      </c>
      <c r="C97" s="1" t="s">
        <v>27</v>
      </c>
      <c r="D97" s="25"/>
      <c r="E97" s="25"/>
      <c r="F97" s="25"/>
      <c r="G97" s="25"/>
      <c r="H97" s="26"/>
      <c r="I97" s="27" t="s">
        <v>27</v>
      </c>
      <c r="J97" s="1" t="s">
        <v>27</v>
      </c>
      <c r="K97" s="1" t="s">
        <v>27</v>
      </c>
      <c r="L97" s="25"/>
      <c r="M97" s="25"/>
      <c r="N97" s="25"/>
      <c r="O97" s="25"/>
      <c r="P97" s="26"/>
    </row>
    <row r="98" spans="1:16">
      <c r="A98" s="27" t="s">
        <v>27</v>
      </c>
      <c r="B98" s="1" t="s">
        <v>27</v>
      </c>
      <c r="C98" s="1" t="s">
        <v>27</v>
      </c>
      <c r="D98" s="25"/>
      <c r="E98" s="25"/>
      <c r="F98" s="25"/>
      <c r="G98" s="25"/>
      <c r="H98" s="26"/>
      <c r="I98" s="27" t="s">
        <v>27</v>
      </c>
      <c r="J98" s="1" t="s">
        <v>27</v>
      </c>
      <c r="K98" s="1" t="s">
        <v>27</v>
      </c>
      <c r="L98" s="25"/>
      <c r="M98" s="25"/>
      <c r="N98" s="25"/>
      <c r="O98" s="25"/>
      <c r="P98" s="26"/>
    </row>
    <row r="99" spans="1:16">
      <c r="A99" s="27" t="s">
        <v>27</v>
      </c>
      <c r="B99" s="1" t="s">
        <v>27</v>
      </c>
      <c r="C99" s="1" t="s">
        <v>27</v>
      </c>
      <c r="D99" s="25"/>
      <c r="E99" s="25"/>
      <c r="F99" s="25"/>
      <c r="G99" s="25"/>
      <c r="H99" s="26"/>
      <c r="I99" s="27" t="s">
        <v>27</v>
      </c>
      <c r="J99" s="1" t="s">
        <v>27</v>
      </c>
      <c r="K99" s="1" t="s">
        <v>27</v>
      </c>
      <c r="L99" s="25"/>
      <c r="M99" s="25"/>
      <c r="N99" s="25"/>
      <c r="O99" s="25"/>
      <c r="P99" s="26"/>
    </row>
    <row r="100" spans="1:16" ht="15" thickBot="1">
      <c r="A100" s="28" t="s">
        <v>27</v>
      </c>
      <c r="B100" s="29" t="s">
        <v>27</v>
      </c>
      <c r="C100" s="29" t="s">
        <v>27</v>
      </c>
      <c r="D100" s="30"/>
      <c r="E100" s="30"/>
      <c r="F100" s="30"/>
      <c r="G100" s="30"/>
      <c r="H100" s="31"/>
      <c r="I100" s="28" t="s">
        <v>27</v>
      </c>
      <c r="J100" s="29" t="s">
        <v>27</v>
      </c>
      <c r="K100" s="29" t="s">
        <v>27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5F6D-B013-41B4-95AB-8A095EAA2BAA}">
  <dimension ref="A1:D4"/>
  <sheetViews>
    <sheetView workbookViewId="0">
      <selection activeCell="H27" sqref="H27"/>
    </sheetView>
  </sheetViews>
  <sheetFormatPr defaultRowHeight="14.4"/>
  <sheetData>
    <row r="1" spans="1:4">
      <c r="B1" t="s">
        <v>66</v>
      </c>
      <c r="C1" t="s">
        <v>67</v>
      </c>
    </row>
    <row r="2" spans="1:4">
      <c r="A2" t="s">
        <v>64</v>
      </c>
      <c r="B2">
        <v>18890</v>
      </c>
      <c r="C2">
        <v>18300</v>
      </c>
      <c r="D2">
        <f>B2-C2</f>
        <v>590</v>
      </c>
    </row>
    <row r="3" spans="1:4">
      <c r="A3" t="s">
        <v>65</v>
      </c>
      <c r="B3">
        <v>6630</v>
      </c>
      <c r="C3">
        <v>6440</v>
      </c>
      <c r="D3">
        <f>B3-C3</f>
        <v>190</v>
      </c>
    </row>
    <row r="4" spans="1:4">
      <c r="D4">
        <f>D3/D2</f>
        <v>0.32203389830508472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10.0.1.5</vt:lpstr>
      <vt:lpstr>10.0.1.11</vt:lpstr>
      <vt:lpstr>10.0.1.12</vt:lpstr>
      <vt:lpstr>10.0.1.7</vt:lpstr>
      <vt:lpstr>10.0.1.9</vt:lpstr>
      <vt:lpstr>10.0.1.10</vt:lpstr>
      <vt:lpstr>10.0.1.8</vt:lpstr>
      <vt:lpstr>10.0.0</vt:lpstr>
      <vt:lpstr>10.0.1</vt:lpstr>
      <vt:lpstr>10.0.1.2</vt:lpstr>
      <vt:lpstr>10.0.1.3</vt:lpstr>
      <vt:lpstr>10.0.1.6</vt:lpstr>
      <vt:lpstr>10.0.1.4</vt:lpstr>
      <vt:lpstr>10.0.2</vt:lpstr>
      <vt:lpstr>10.0.3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2022-03-21T23:53:23Z</dcterms:created>
  <dcterms:modified xsi:type="dcterms:W3CDTF">2023-03-16T01:07:19Z</dcterms:modified>
</cp:coreProperties>
</file>