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5\"/>
    </mc:Choice>
  </mc:AlternateContent>
  <xr:revisionPtr revIDLastSave="0" documentId="13_ncr:1_{AF70D487-4354-47DA-952F-109A725BEE44}" xr6:coauthVersionLast="47" xr6:coauthVersionMax="47" xr10:uidLastSave="{00000000-0000-0000-0000-000000000000}"/>
  <bookViews>
    <workbookView xWindow="-108" yWindow="-108" windowWidth="23256" windowHeight="12576" activeTab="1" xr2:uid="{ECD4D7EE-2D5D-4083-A820-495883BB0745}"/>
  </bookViews>
  <sheets>
    <sheet name="15.07" sheetId="100" r:id="rId1"/>
    <sheet name="15.03" sheetId="97" r:id="rId2"/>
    <sheet name="15.05" sheetId="99" r:id="rId3"/>
    <sheet name="15.04" sheetId="98" r:id="rId4"/>
    <sheet name="15.02" sheetId="96" r:id="rId5"/>
    <sheet name="15.01" sheetId="9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1" i="100" l="1"/>
  <c r="AA28" i="100"/>
  <c r="Z28" i="100"/>
  <c r="AB28" i="100" s="1"/>
  <c r="AA27" i="100"/>
  <c r="Z27" i="100"/>
  <c r="AB27" i="100" s="1"/>
  <c r="W26" i="100"/>
  <c r="AA25" i="100"/>
  <c r="Z25" i="100"/>
  <c r="AB25" i="100" s="1"/>
  <c r="W25" i="100"/>
  <c r="AA24" i="100"/>
  <c r="Z24" i="100"/>
  <c r="AB24" i="100" s="1"/>
  <c r="W24" i="100"/>
  <c r="AA23" i="100"/>
  <c r="Z23" i="100"/>
  <c r="AB23" i="100" s="1"/>
  <c r="W23" i="100"/>
  <c r="AA22" i="100"/>
  <c r="Z22" i="100"/>
  <c r="AB22" i="100" s="1"/>
  <c r="AA21" i="100"/>
  <c r="Z21" i="100"/>
  <c r="AB21" i="100" s="1"/>
  <c r="AB20" i="100"/>
  <c r="AA20" i="100"/>
  <c r="Z20" i="100"/>
  <c r="AA19" i="100"/>
  <c r="Z19" i="100"/>
  <c r="AB19" i="100" s="1"/>
  <c r="AA18" i="100"/>
  <c r="Z18" i="100"/>
  <c r="AB18" i="100" s="1"/>
  <c r="AA17" i="100"/>
  <c r="Z17" i="100"/>
  <c r="AB17" i="100" s="1"/>
  <c r="AA16" i="100"/>
  <c r="AB16" i="100" s="1"/>
  <c r="Z16" i="100"/>
  <c r="AA15" i="100"/>
  <c r="Z15" i="100"/>
  <c r="AB15" i="100" s="1"/>
  <c r="W15" i="100"/>
  <c r="R15" i="100"/>
  <c r="AB14" i="100"/>
  <c r="AA14" i="100"/>
  <c r="Z14" i="100"/>
  <c r="R14" i="100"/>
  <c r="AA13" i="100"/>
  <c r="Z13" i="100"/>
  <c r="AB13" i="100" s="1"/>
  <c r="AA12" i="100"/>
  <c r="Z12" i="100"/>
  <c r="AB12" i="100" s="1"/>
  <c r="AA11" i="100"/>
  <c r="AB11" i="100" s="1"/>
  <c r="Z11" i="100"/>
  <c r="W11" i="100"/>
  <c r="AA10" i="100"/>
  <c r="Z10" i="100"/>
  <c r="AB10" i="100" s="1"/>
  <c r="W10" i="100"/>
  <c r="AA9" i="100"/>
  <c r="AB9" i="100" s="1"/>
  <c r="Z9" i="100"/>
  <c r="W9" i="100"/>
  <c r="AA8" i="100"/>
  <c r="Z8" i="100"/>
  <c r="AB8" i="100" s="1"/>
  <c r="P8" i="100"/>
  <c r="H8" i="100"/>
  <c r="AA7" i="100"/>
  <c r="AB7" i="100" s="1"/>
  <c r="Z7" i="100"/>
  <c r="O7" i="100"/>
  <c r="N7" i="100"/>
  <c r="M7" i="100"/>
  <c r="P7" i="100" s="1"/>
  <c r="G7" i="100"/>
  <c r="F7" i="100"/>
  <c r="E7" i="100"/>
  <c r="H7" i="100" s="1"/>
  <c r="AA6" i="100"/>
  <c r="Z6" i="100"/>
  <c r="AB6" i="100" s="1"/>
  <c r="R6" i="100"/>
  <c r="O6" i="100" a="1"/>
  <c r="O6" i="100" s="1"/>
  <c r="O9" i="100" s="1"/>
  <c r="N6" i="100" a="1"/>
  <c r="N6" i="100" s="1"/>
  <c r="N9" i="100" s="1"/>
  <c r="M6" i="100" a="1"/>
  <c r="M6" i="100" s="1"/>
  <c r="G6" i="100" a="1"/>
  <c r="G6" i="100" s="1"/>
  <c r="F6" i="100" a="1"/>
  <c r="F6" i="100" s="1"/>
  <c r="E6" i="100" a="1"/>
  <c r="E6" i="100" s="1"/>
  <c r="H6" i="100" s="1"/>
  <c r="AA5" i="100"/>
  <c r="Z5" i="100"/>
  <c r="AB5" i="100" s="1"/>
  <c r="O5" i="100" a="1"/>
  <c r="O5" i="100" s="1"/>
  <c r="N5" i="100" a="1"/>
  <c r="N5" i="100" s="1"/>
  <c r="M5" i="100" a="1"/>
  <c r="M5" i="100" s="1"/>
  <c r="P5" i="100" s="1"/>
  <c r="G5" i="100" a="1"/>
  <c r="G5" i="100" s="1"/>
  <c r="F5" i="100" a="1"/>
  <c r="F5" i="100" s="1"/>
  <c r="E5" i="100" a="1"/>
  <c r="E5" i="100" s="1"/>
  <c r="AA4" i="100"/>
  <c r="Z4" i="100"/>
  <c r="AB4" i="100" s="1"/>
  <c r="W4" i="100"/>
  <c r="P4" i="100"/>
  <c r="H4" i="100"/>
  <c r="AA3" i="100"/>
  <c r="Z3" i="100"/>
  <c r="AB3" i="100" s="1"/>
  <c r="W3" i="100"/>
  <c r="H1" i="100" s="1" a="1"/>
  <c r="H1" i="100" s="1"/>
  <c r="P6" i="100" l="1"/>
  <c r="P9" i="100" s="1"/>
  <c r="M9" i="100"/>
  <c r="AB31" i="100"/>
  <c r="R2" i="100" a="1"/>
  <c r="R2" i="100" s="1"/>
  <c r="P12" i="100"/>
  <c r="H5" i="100"/>
  <c r="P11" i="100" s="1"/>
  <c r="R8" i="100" a="1"/>
  <c r="R8" i="100" s="1"/>
  <c r="Y31" i="99" l="1"/>
  <c r="AA28" i="99"/>
  <c r="Z28" i="99"/>
  <c r="AA27" i="99"/>
  <c r="Z27" i="99"/>
  <c r="W26" i="99"/>
  <c r="AA25" i="99"/>
  <c r="Z25" i="99"/>
  <c r="W25" i="99"/>
  <c r="AA24" i="99"/>
  <c r="Z24" i="99"/>
  <c r="W24" i="99"/>
  <c r="AA23" i="99"/>
  <c r="Z23" i="99"/>
  <c r="W23" i="99"/>
  <c r="AA22" i="99"/>
  <c r="Z22" i="99"/>
  <c r="AA21" i="99"/>
  <c r="Z21" i="99"/>
  <c r="AA20" i="99"/>
  <c r="Z20" i="99"/>
  <c r="AA19" i="99"/>
  <c r="Z19" i="99"/>
  <c r="AA18" i="99"/>
  <c r="Z18" i="99"/>
  <c r="AA17" i="99"/>
  <c r="Z17" i="99"/>
  <c r="AA16" i="99"/>
  <c r="Z16" i="99"/>
  <c r="AA15" i="99"/>
  <c r="Z15" i="99"/>
  <c r="W15" i="99"/>
  <c r="AA14" i="99"/>
  <c r="Z14" i="99"/>
  <c r="AA13" i="99"/>
  <c r="Z13" i="99"/>
  <c r="AA12" i="99"/>
  <c r="Z12" i="99"/>
  <c r="AA11" i="99"/>
  <c r="AB11" i="99" s="1"/>
  <c r="Z11" i="99"/>
  <c r="W11" i="99"/>
  <c r="AA10" i="99"/>
  <c r="Z10" i="99"/>
  <c r="W10" i="99"/>
  <c r="AA9" i="99"/>
  <c r="Z9" i="99"/>
  <c r="W9" i="99"/>
  <c r="AA8" i="99"/>
  <c r="Z8" i="99"/>
  <c r="AB8" i="99" s="1"/>
  <c r="P8" i="99"/>
  <c r="H8" i="99"/>
  <c r="AA7" i="99"/>
  <c r="Z7" i="99"/>
  <c r="O7" i="99"/>
  <c r="N7" i="99"/>
  <c r="M7" i="99"/>
  <c r="P7" i="99" s="1"/>
  <c r="G7" i="99"/>
  <c r="F7" i="99"/>
  <c r="E7" i="99"/>
  <c r="AA6" i="99"/>
  <c r="Z6" i="99"/>
  <c r="R6" i="99"/>
  <c r="R14" i="99" s="1"/>
  <c r="R15" i="99" s="1"/>
  <c r="O6" i="99" a="1"/>
  <c r="O6" i="99" s="1"/>
  <c r="N6" i="99" a="1"/>
  <c r="N6" i="99" s="1"/>
  <c r="M6" i="99" a="1"/>
  <c r="M6" i="99" s="1"/>
  <c r="G6" i="99" a="1"/>
  <c r="G6" i="99" s="1"/>
  <c r="F6" i="99" a="1"/>
  <c r="F6" i="99" s="1"/>
  <c r="E6" i="99" a="1"/>
  <c r="E6" i="99" s="1"/>
  <c r="AA5" i="99"/>
  <c r="Z5" i="99"/>
  <c r="O5" i="99" a="1"/>
  <c r="O5" i="99" s="1"/>
  <c r="N5" i="99" a="1"/>
  <c r="N5" i="99" s="1"/>
  <c r="M5" i="99" a="1"/>
  <c r="M5" i="99" s="1"/>
  <c r="P5" i="99" s="1"/>
  <c r="G5" i="99" a="1"/>
  <c r="G5" i="99" s="1"/>
  <c r="F5" i="99" a="1"/>
  <c r="F5" i="99" s="1"/>
  <c r="E5" i="99" a="1"/>
  <c r="E5" i="99" s="1"/>
  <c r="AA4" i="99"/>
  <c r="Z4" i="99"/>
  <c r="W4" i="99"/>
  <c r="P4" i="99"/>
  <c r="H4" i="99"/>
  <c r="AA3" i="99"/>
  <c r="Z3" i="99"/>
  <c r="W3" i="99"/>
  <c r="H1" i="99" s="1" a="1"/>
  <c r="H1" i="99" s="1"/>
  <c r="Y31" i="98"/>
  <c r="AA28" i="98"/>
  <c r="Z28" i="98"/>
  <c r="AB28" i="98" s="1"/>
  <c r="AA27" i="98"/>
  <c r="Z27" i="98"/>
  <c r="AB27" i="98" s="1"/>
  <c r="W26" i="98"/>
  <c r="AA25" i="98"/>
  <c r="Z25" i="98"/>
  <c r="AB25" i="98" s="1"/>
  <c r="W25" i="98"/>
  <c r="AA24" i="98"/>
  <c r="Z24" i="98"/>
  <c r="AB24" i="98" s="1"/>
  <c r="W24" i="98"/>
  <c r="AA23" i="98"/>
  <c r="Z23" i="98"/>
  <c r="AB23" i="98" s="1"/>
  <c r="W23" i="98"/>
  <c r="AA22" i="98"/>
  <c r="Z22" i="98"/>
  <c r="AB22" i="98" s="1"/>
  <c r="AA21" i="98"/>
  <c r="Z21" i="98"/>
  <c r="AB21" i="98" s="1"/>
  <c r="AA20" i="98"/>
  <c r="Z20" i="98"/>
  <c r="AB20" i="98" s="1"/>
  <c r="AA19" i="98"/>
  <c r="Z19" i="98"/>
  <c r="AB19" i="98" s="1"/>
  <c r="AA18" i="98"/>
  <c r="Z18" i="98"/>
  <c r="AB18" i="98" s="1"/>
  <c r="AA17" i="98"/>
  <c r="Z17" i="98"/>
  <c r="AB17" i="98" s="1"/>
  <c r="AA16" i="98"/>
  <c r="Z16" i="98"/>
  <c r="AA15" i="98"/>
  <c r="Z15" i="98"/>
  <c r="AB15" i="98" s="1"/>
  <c r="W15" i="98"/>
  <c r="R15" i="98"/>
  <c r="AA14" i="98"/>
  <c r="Z14" i="98"/>
  <c r="AB14" i="98" s="1"/>
  <c r="R14" i="98"/>
  <c r="AA13" i="98"/>
  <c r="Z13" i="98"/>
  <c r="AB13" i="98" s="1"/>
  <c r="AA12" i="98"/>
  <c r="Z12" i="98"/>
  <c r="AB12" i="98" s="1"/>
  <c r="AA11" i="98"/>
  <c r="Z11" i="98"/>
  <c r="AB11" i="98" s="1"/>
  <c r="W11" i="98"/>
  <c r="AA10" i="98"/>
  <c r="Z10" i="98"/>
  <c r="AB10" i="98" s="1"/>
  <c r="W10" i="98"/>
  <c r="AA9" i="98"/>
  <c r="Z9" i="98"/>
  <c r="W9" i="98"/>
  <c r="AA8" i="98"/>
  <c r="Z8" i="98"/>
  <c r="AB8" i="98" s="1"/>
  <c r="P8" i="98"/>
  <c r="H8" i="98"/>
  <c r="AA7" i="98"/>
  <c r="Z7" i="98"/>
  <c r="AB7" i="98" s="1"/>
  <c r="O7" i="98"/>
  <c r="N7" i="98"/>
  <c r="M7" i="98"/>
  <c r="P7" i="98" s="1"/>
  <c r="G7" i="98"/>
  <c r="F7" i="98"/>
  <c r="E7" i="98"/>
  <c r="AA6" i="98"/>
  <c r="Z6" i="98"/>
  <c r="AB6" i="98" s="1"/>
  <c r="R6" i="98"/>
  <c r="O6" i="98" a="1"/>
  <c r="O6" i="98" s="1"/>
  <c r="O9" i="98" s="1"/>
  <c r="N6" i="98" a="1"/>
  <c r="N6" i="98" s="1"/>
  <c r="M6" i="98" a="1"/>
  <c r="M6" i="98" s="1"/>
  <c r="G6" i="98" a="1"/>
  <c r="G6" i="98" s="1"/>
  <c r="F6" i="98" a="1"/>
  <c r="F6" i="98" s="1"/>
  <c r="E6" i="98" a="1"/>
  <c r="E6" i="98" s="1"/>
  <c r="AA5" i="98"/>
  <c r="Z5" i="98"/>
  <c r="AB5" i="98" s="1"/>
  <c r="O5" i="98" a="1"/>
  <c r="O5" i="98" s="1"/>
  <c r="N5" i="98" a="1"/>
  <c r="N5" i="98" s="1"/>
  <c r="M5" i="98" a="1"/>
  <c r="M5" i="98" s="1"/>
  <c r="G5" i="98" a="1"/>
  <c r="G5" i="98" s="1"/>
  <c r="F5" i="98" a="1"/>
  <c r="F5" i="98" s="1"/>
  <c r="E5" i="98" a="1"/>
  <c r="E5" i="98" s="1"/>
  <c r="AA4" i="98"/>
  <c r="Z4" i="98"/>
  <c r="AB4" i="98" s="1"/>
  <c r="W4" i="98"/>
  <c r="P4" i="98"/>
  <c r="H4" i="98"/>
  <c r="AA3" i="98"/>
  <c r="Z3" i="98"/>
  <c r="AB3" i="98" s="1"/>
  <c r="W3" i="98"/>
  <c r="H1" i="98" s="1" a="1"/>
  <c r="H1" i="98" s="1"/>
  <c r="AB23" i="99" l="1"/>
  <c r="AB14" i="99"/>
  <c r="AB21" i="99"/>
  <c r="AB24" i="99"/>
  <c r="AB12" i="99"/>
  <c r="AB13" i="99"/>
  <c r="AB5" i="99"/>
  <c r="AB25" i="99"/>
  <c r="AB3" i="99"/>
  <c r="AB10" i="99"/>
  <c r="AB15" i="99"/>
  <c r="AB7" i="99"/>
  <c r="AB22" i="99"/>
  <c r="AB27" i="99"/>
  <c r="AB4" i="99"/>
  <c r="AB17" i="99"/>
  <c r="AB28" i="99"/>
  <c r="AB6" i="99"/>
  <c r="AB18" i="99"/>
  <c r="H7" i="99"/>
  <c r="AB20" i="99"/>
  <c r="AB19" i="99"/>
  <c r="H6" i="99"/>
  <c r="AB9" i="99"/>
  <c r="AB16" i="99"/>
  <c r="P6" i="99"/>
  <c r="P9" i="99" s="1"/>
  <c r="M9" i="99"/>
  <c r="H5" i="99"/>
  <c r="P11" i="99" s="1"/>
  <c r="N9" i="99"/>
  <c r="O9" i="99"/>
  <c r="AB16" i="98"/>
  <c r="H7" i="98"/>
  <c r="H5" i="98"/>
  <c r="P11" i="98" s="1"/>
  <c r="H6" i="98"/>
  <c r="P12" i="98" s="1"/>
  <c r="AB9" i="98"/>
  <c r="N9" i="98"/>
  <c r="P6" i="98"/>
  <c r="M9" i="98"/>
  <c r="P5" i="98"/>
  <c r="AA4" i="97"/>
  <c r="Y31" i="97"/>
  <c r="AA28" i="97"/>
  <c r="Z28" i="97"/>
  <c r="AA27" i="97"/>
  <c r="Z27" i="97"/>
  <c r="W26" i="97"/>
  <c r="AA25" i="97"/>
  <c r="Z25" i="97"/>
  <c r="W25" i="97"/>
  <c r="AA24" i="97"/>
  <c r="Z24" i="97"/>
  <c r="W24" i="97"/>
  <c r="AA23" i="97"/>
  <c r="Z23" i="97"/>
  <c r="W23" i="97"/>
  <c r="AA22" i="97"/>
  <c r="Z22" i="97"/>
  <c r="AA21" i="97"/>
  <c r="Z21" i="97"/>
  <c r="AA20" i="97"/>
  <c r="Z20" i="97"/>
  <c r="AA19" i="97"/>
  <c r="Z19" i="97"/>
  <c r="AA18" i="97"/>
  <c r="Z18" i="97"/>
  <c r="AA17" i="97"/>
  <c r="Z17" i="97"/>
  <c r="AA16" i="97"/>
  <c r="Z16" i="97"/>
  <c r="AA15" i="97"/>
  <c r="Z15" i="97"/>
  <c r="W15" i="97"/>
  <c r="AA14" i="97"/>
  <c r="Z14" i="97"/>
  <c r="R14" i="97"/>
  <c r="R15" i="97" s="1"/>
  <c r="AA13" i="97"/>
  <c r="Z13" i="97"/>
  <c r="AA12" i="97"/>
  <c r="Z12" i="97"/>
  <c r="AA11" i="97"/>
  <c r="Z11" i="97"/>
  <c r="W11" i="97"/>
  <c r="AA10" i="97"/>
  <c r="Z10" i="97"/>
  <c r="W10" i="97"/>
  <c r="AA9" i="97"/>
  <c r="Z9" i="97"/>
  <c r="W9" i="97"/>
  <c r="AA8" i="97"/>
  <c r="Z8" i="97"/>
  <c r="P8" i="97"/>
  <c r="H8" i="97"/>
  <c r="AA7" i="97"/>
  <c r="Z7" i="97"/>
  <c r="O7" i="97"/>
  <c r="N7" i="97"/>
  <c r="M7" i="97"/>
  <c r="G7" i="97"/>
  <c r="F7" i="97"/>
  <c r="E7" i="97"/>
  <c r="AA6" i="97"/>
  <c r="Z6" i="97"/>
  <c r="R6" i="97"/>
  <c r="O6" i="97" a="1"/>
  <c r="O6" i="97" s="1"/>
  <c r="N6" i="97" a="1"/>
  <c r="N6" i="97" s="1"/>
  <c r="M6" i="97" a="1"/>
  <c r="M6" i="97" s="1"/>
  <c r="G6" i="97" a="1"/>
  <c r="G6" i="97" s="1"/>
  <c r="F6" i="97" a="1"/>
  <c r="F6" i="97" s="1"/>
  <c r="E6" i="97" a="1"/>
  <c r="E6" i="97" s="1"/>
  <c r="AA5" i="97"/>
  <c r="Z5" i="97"/>
  <c r="O5" i="97" a="1"/>
  <c r="O5" i="97" s="1"/>
  <c r="N5" i="97" a="1"/>
  <c r="N5" i="97" s="1"/>
  <c r="M5" i="97" a="1"/>
  <c r="M5" i="97" s="1"/>
  <c r="G5" i="97" a="1"/>
  <c r="G5" i="97" s="1"/>
  <c r="F5" i="97" a="1"/>
  <c r="F5" i="97" s="1"/>
  <c r="E5" i="97" a="1"/>
  <c r="E5" i="97" s="1"/>
  <c r="Z4" i="97"/>
  <c r="W4" i="97"/>
  <c r="P4" i="97"/>
  <c r="H4" i="97"/>
  <c r="AA3" i="97"/>
  <c r="Z3" i="97"/>
  <c r="W3" i="97"/>
  <c r="H1" i="97" s="1" a="1"/>
  <c r="H1" i="97" s="1"/>
  <c r="Y31" i="96"/>
  <c r="AA28" i="96"/>
  <c r="Z28" i="96"/>
  <c r="AB28" i="96" s="1"/>
  <c r="AA27" i="96"/>
  <c r="Z27" i="96"/>
  <c r="AB27" i="96" s="1"/>
  <c r="W26" i="96"/>
  <c r="AA25" i="96"/>
  <c r="Z25" i="96"/>
  <c r="AB25" i="96" s="1"/>
  <c r="W25" i="96"/>
  <c r="AA24" i="96"/>
  <c r="Z24" i="96"/>
  <c r="AB24" i="96" s="1"/>
  <c r="W24" i="96"/>
  <c r="AA23" i="96"/>
  <c r="Z23" i="96"/>
  <c r="AB23" i="96" s="1"/>
  <c r="W23" i="96"/>
  <c r="AA22" i="96"/>
  <c r="Z22" i="96"/>
  <c r="AB22" i="96" s="1"/>
  <c r="AA21" i="96"/>
  <c r="Z21" i="96"/>
  <c r="AB21" i="96" s="1"/>
  <c r="AA20" i="96"/>
  <c r="Z20" i="96"/>
  <c r="AB20" i="96" s="1"/>
  <c r="AA19" i="96"/>
  <c r="Z19" i="96"/>
  <c r="AA18" i="96"/>
  <c r="Z18" i="96"/>
  <c r="AB18" i="96" s="1"/>
  <c r="AA17" i="96"/>
  <c r="Z17" i="96"/>
  <c r="AB17" i="96" s="1"/>
  <c r="AA16" i="96"/>
  <c r="Z16" i="96"/>
  <c r="AB16" i="96" s="1"/>
  <c r="AA15" i="96"/>
  <c r="Z15" i="96"/>
  <c r="W15" i="96"/>
  <c r="AA14" i="96"/>
  <c r="Z14" i="96"/>
  <c r="AB14" i="96" s="1"/>
  <c r="AA13" i="96"/>
  <c r="Z13" i="96"/>
  <c r="AB13" i="96" s="1"/>
  <c r="AA12" i="96"/>
  <c r="Z12" i="96"/>
  <c r="AB12" i="96" s="1"/>
  <c r="AA11" i="96"/>
  <c r="Z11" i="96"/>
  <c r="W11" i="96"/>
  <c r="AA10" i="96"/>
  <c r="Z10" i="96"/>
  <c r="AB10" i="96" s="1"/>
  <c r="W10" i="96"/>
  <c r="AA9" i="96"/>
  <c r="Z9" i="96"/>
  <c r="W9" i="96"/>
  <c r="AA8" i="96"/>
  <c r="Z8" i="96"/>
  <c r="AB8" i="96" s="1"/>
  <c r="P8" i="96"/>
  <c r="H8" i="96"/>
  <c r="AA7" i="96"/>
  <c r="Z7" i="96"/>
  <c r="AB7" i="96" s="1"/>
  <c r="O7" i="96"/>
  <c r="N7" i="96"/>
  <c r="M7" i="96"/>
  <c r="P7" i="96" s="1"/>
  <c r="G7" i="96"/>
  <c r="F7" i="96"/>
  <c r="E7" i="96"/>
  <c r="AA6" i="96"/>
  <c r="Z6" i="96"/>
  <c r="AB6" i="96" s="1"/>
  <c r="R6" i="96"/>
  <c r="R14" i="96" s="1"/>
  <c r="R15" i="96" s="1"/>
  <c r="O6" i="96" a="1"/>
  <c r="O6" i="96" s="1"/>
  <c r="N6" i="96" a="1"/>
  <c r="N6" i="96" s="1"/>
  <c r="M6" i="96" a="1"/>
  <c r="M6" i="96" s="1"/>
  <c r="G6" i="96" a="1"/>
  <c r="G6" i="96" s="1"/>
  <c r="F6" i="96" a="1"/>
  <c r="F6" i="96" s="1"/>
  <c r="E6" i="96" a="1"/>
  <c r="E6" i="96" s="1"/>
  <c r="AA5" i="96"/>
  <c r="Z5" i="96"/>
  <c r="AB5" i="96" s="1"/>
  <c r="O5" i="96" a="1"/>
  <c r="O5" i="96" s="1"/>
  <c r="N5" i="96" a="1"/>
  <c r="N5" i="96" s="1"/>
  <c r="M5" i="96" a="1"/>
  <c r="M5" i="96" s="1"/>
  <c r="G5" i="96" a="1"/>
  <c r="G5" i="96" s="1"/>
  <c r="F5" i="96" a="1"/>
  <c r="F5" i="96" s="1"/>
  <c r="E5" i="96" a="1"/>
  <c r="E5" i="96" s="1"/>
  <c r="AA4" i="96"/>
  <c r="Z4" i="96"/>
  <c r="AB4" i="96" s="1"/>
  <c r="W4" i="96"/>
  <c r="P4" i="96"/>
  <c r="H4" i="96"/>
  <c r="AA3" i="96"/>
  <c r="Z3" i="96"/>
  <c r="AB3" i="96" s="1"/>
  <c r="W3" i="96"/>
  <c r="H1" i="96" s="1" a="1"/>
  <c r="H1" i="96" s="1"/>
  <c r="Y31" i="95"/>
  <c r="AA28" i="95"/>
  <c r="Z28" i="95"/>
  <c r="AA27" i="95"/>
  <c r="Z27" i="95"/>
  <c r="W26" i="95"/>
  <c r="AA25" i="95"/>
  <c r="Z25" i="95"/>
  <c r="W25" i="95"/>
  <c r="AA24" i="95"/>
  <c r="Z24" i="95"/>
  <c r="W24" i="95"/>
  <c r="AA23" i="95"/>
  <c r="Z23" i="95"/>
  <c r="W23" i="95"/>
  <c r="AA22" i="95"/>
  <c r="Z22" i="95"/>
  <c r="AA21" i="95"/>
  <c r="Z21" i="95"/>
  <c r="AA20" i="95"/>
  <c r="Z20" i="95"/>
  <c r="AA19" i="95"/>
  <c r="Z19" i="95"/>
  <c r="AA18" i="95"/>
  <c r="Z18" i="95"/>
  <c r="AA17" i="95"/>
  <c r="Z17" i="95"/>
  <c r="AA16" i="95"/>
  <c r="Z16" i="95"/>
  <c r="AA15" i="95"/>
  <c r="Z15" i="95"/>
  <c r="W15" i="95"/>
  <c r="AA14" i="95"/>
  <c r="Z14" i="95"/>
  <c r="AA13" i="95"/>
  <c r="Z13" i="95"/>
  <c r="AA12" i="95"/>
  <c r="Z12" i="95"/>
  <c r="AA11" i="95"/>
  <c r="Z11" i="95"/>
  <c r="W11" i="95"/>
  <c r="AA10" i="95"/>
  <c r="Z10" i="95"/>
  <c r="W10" i="95"/>
  <c r="AA9" i="95"/>
  <c r="Z9" i="95"/>
  <c r="W9" i="95"/>
  <c r="AA8" i="95"/>
  <c r="Z8" i="95"/>
  <c r="P8" i="95"/>
  <c r="H8" i="95"/>
  <c r="AA7" i="95"/>
  <c r="Z7" i="95"/>
  <c r="O7" i="95"/>
  <c r="N7" i="95"/>
  <c r="M7" i="95"/>
  <c r="G7" i="95"/>
  <c r="F7" i="95"/>
  <c r="E7" i="95"/>
  <c r="AA6" i="95"/>
  <c r="Z6" i="95"/>
  <c r="R6" i="95"/>
  <c r="R14" i="95" s="1"/>
  <c r="R15" i="95" s="1"/>
  <c r="O6" i="95" a="1"/>
  <c r="O6" i="95" s="1"/>
  <c r="N6" i="95" a="1"/>
  <c r="N6" i="95" s="1"/>
  <c r="M6" i="95" a="1"/>
  <c r="M6" i="95" s="1"/>
  <c r="G6" i="95" a="1"/>
  <c r="G6" i="95" s="1"/>
  <c r="F6" i="95" a="1"/>
  <c r="F6" i="95" s="1"/>
  <c r="E6" i="95" a="1"/>
  <c r="E6" i="95" s="1"/>
  <c r="AA5" i="95"/>
  <c r="Z5" i="95"/>
  <c r="O5" i="95" a="1"/>
  <c r="O5" i="95" s="1"/>
  <c r="N5" i="95" a="1"/>
  <c r="N5" i="95" s="1"/>
  <c r="M5" i="95" a="1"/>
  <c r="M5" i="95" s="1"/>
  <c r="G5" i="95" a="1"/>
  <c r="G5" i="95" s="1"/>
  <c r="F5" i="95" a="1"/>
  <c r="F5" i="95" s="1"/>
  <c r="E5" i="95" a="1"/>
  <c r="E5" i="95" s="1"/>
  <c r="AA4" i="95"/>
  <c r="Z4" i="95"/>
  <c r="W4" i="95"/>
  <c r="P4" i="95"/>
  <c r="H4" i="95"/>
  <c r="AA3" i="95"/>
  <c r="Z3" i="95"/>
  <c r="W3" i="95"/>
  <c r="H1" i="95" a="1"/>
  <c r="H1" i="95" s="1"/>
  <c r="AB7" i="97" l="1"/>
  <c r="R2" i="99" a="1"/>
  <c r="R2" i="99" s="1"/>
  <c r="AB31" i="99"/>
  <c r="P12" i="99"/>
  <c r="R8" i="99" a="1"/>
  <c r="R8" i="99" s="1"/>
  <c r="AB31" i="98"/>
  <c r="R2" i="98" a="1"/>
  <c r="R2" i="98" s="1"/>
  <c r="R8" i="98" a="1"/>
  <c r="R8" i="98" s="1"/>
  <c r="P9" i="98"/>
  <c r="AB14" i="97"/>
  <c r="P7" i="97"/>
  <c r="P5" i="97"/>
  <c r="AB8" i="97"/>
  <c r="AB5" i="97"/>
  <c r="AB23" i="97"/>
  <c r="AB24" i="97"/>
  <c r="AB4" i="97"/>
  <c r="AB10" i="97"/>
  <c r="AB25" i="97"/>
  <c r="AB21" i="97"/>
  <c r="AB22" i="97"/>
  <c r="AB27" i="97"/>
  <c r="AB6" i="97"/>
  <c r="AB12" i="97"/>
  <c r="AB17" i="97"/>
  <c r="AB28" i="97"/>
  <c r="AB13" i="97"/>
  <c r="AB18" i="97"/>
  <c r="AB20" i="97"/>
  <c r="H7" i="97"/>
  <c r="H5" i="97"/>
  <c r="AB9" i="97"/>
  <c r="AB19" i="97"/>
  <c r="AB15" i="97"/>
  <c r="AB11" i="97"/>
  <c r="AB16" i="97"/>
  <c r="AB3" i="97"/>
  <c r="H6" i="97"/>
  <c r="P6" i="97"/>
  <c r="M9" i="97"/>
  <c r="N9" i="97"/>
  <c r="O9" i="97"/>
  <c r="H6" i="96"/>
  <c r="H7" i="96"/>
  <c r="AB19" i="96"/>
  <c r="H5" i="96"/>
  <c r="AB9" i="96"/>
  <c r="AB15" i="96"/>
  <c r="AB11" i="96"/>
  <c r="N9" i="96"/>
  <c r="P6" i="96"/>
  <c r="M9" i="96"/>
  <c r="O9" i="96"/>
  <c r="P5" i="96"/>
  <c r="AB7" i="95"/>
  <c r="AB13" i="95"/>
  <c r="AB5" i="95"/>
  <c r="AB20" i="95"/>
  <c r="P7" i="95"/>
  <c r="AB25" i="95"/>
  <c r="AB3" i="95"/>
  <c r="O9" i="95"/>
  <c r="N9" i="95"/>
  <c r="P5" i="95"/>
  <c r="AB4" i="95"/>
  <c r="AB6" i="95"/>
  <c r="AB15" i="95"/>
  <c r="AB18" i="95"/>
  <c r="AB21" i="95"/>
  <c r="AB10" i="95"/>
  <c r="AB24" i="95"/>
  <c r="AB27" i="95"/>
  <c r="AB8" i="95"/>
  <c r="AB16" i="95"/>
  <c r="AB19" i="95"/>
  <c r="AB22" i="95"/>
  <c r="AB28" i="95"/>
  <c r="AB11" i="95"/>
  <c r="AB14" i="95"/>
  <c r="AB23" i="95"/>
  <c r="AB9" i="95"/>
  <c r="AB12" i="95"/>
  <c r="H7" i="95"/>
  <c r="AB17" i="95"/>
  <c r="H6" i="95"/>
  <c r="H5" i="95"/>
  <c r="P6" i="95"/>
  <c r="M9" i="95"/>
  <c r="P9" i="97" l="1"/>
  <c r="P11" i="97"/>
  <c r="AB31" i="97"/>
  <c r="R8" i="97" a="1"/>
  <c r="R8" i="97" s="1"/>
  <c r="P12" i="97"/>
  <c r="R2" i="97" a="1"/>
  <c r="R2" i="97" s="1"/>
  <c r="AB31" i="96"/>
  <c r="R8" i="96" a="1"/>
  <c r="R8" i="96" s="1"/>
  <c r="R2" i="96" a="1"/>
  <c r="R2" i="96" s="1"/>
  <c r="P9" i="96"/>
  <c r="P11" i="96"/>
  <c r="P12" i="96"/>
  <c r="P9" i="95"/>
  <c r="P11" i="95"/>
  <c r="AB31" i="95"/>
  <c r="R2" i="95" a="1"/>
  <c r="R2" i="95" s="1"/>
  <c r="R8" i="95" a="1"/>
  <c r="R8" i="95" s="1"/>
  <c r="P12" i="9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<sst xmlns="http://schemas.openxmlformats.org/spreadsheetml/2006/main" count="3996" uniqueCount="66">
  <si>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</si>
  <si>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</si>
  <si>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</si>
  <si>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</si>
  <si>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</si>
  <si>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</si>
  <si>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</si>
  <si>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</si>
  <si>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</si>
  <si>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</si>
  <si>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</si>
  <si>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</si>
  <si>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</si>
  <si>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</si>
  <si>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</si>
  <si>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</si>
  <si>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</si>
  <si>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</si>
  <si>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</si>
  <si>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</si>
  <si>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大boss</t>
  </si>
  <si>
    <t>中boss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</si>
  <si>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</si>
  <si>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</si>
  <si>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</si>
  <si>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</si>
  <si>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</si>
  <si>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</si>
  <si>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</si>
  <si>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</si>
  <si>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</si>
  <si>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</si>
  <si>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</si>
  <si>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</si>
  <si>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</si>
  <si>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</si>
  <si>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</si>
  <si>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</si>
  <si>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</si>
  <si>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</si>
  <si>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</si>
  <si>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</si>
  <si>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</si>
  <si>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</si>
  <si>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</si>
  <si>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</si>
  <si>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</si>
  <si>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</si>
  <si>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</si>
  <si>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</si>
  <si>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</si>
  <si>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</si>
  <si>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</si>
  <si>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</si>
  <si>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</si>
  <si>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</si>
  <si>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</si>
  <si>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</si>
  <si>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</si>
  <si>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</si>
  <si>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对路线进行最终微调</t>
  </si>
  <si>
    <t>飞雷神</t>
  </si>
  <si>
    <t>根据剩余粮草，调整占领的三级地个数，直至粮草小于136</t>
  </si>
  <si>
    <t>巨卦</t>
  </si>
  <si>
    <t>3级卦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</si>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</sst>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0" borderId="1" xfId="0" applyFont="1" applyBorder="1"/>
    <xf numFmtId="0" fontId="1" fillId="15" borderId="1" xfId="0" applyFont="1" applyFill="1" applyBorder="1"/>
    <xf numFmtId="0" fontId="3" fillId="16" borderId="4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7" borderId="1" xfId="0" applyFont="1" applyFill="1" applyBorder="1"/>
    <xf numFmtId="0" fontId="4" fillId="17" borderId="6" xfId="0" applyFont="1" applyFill="1" applyBorder="1"/>
    <xf numFmtId="0" fontId="5" fillId="17" borderId="1" xfId="0" applyFont="1" applyFill="1" applyBorder="1"/>
    <xf numFmtId="0" fontId="5" fillId="17" borderId="6" xfId="0" applyFont="1" applyFill="1" applyBorder="1"/>
    <xf numFmtId="0" fontId="0" fillId="17" borderId="1" xfId="0" applyFill="1" applyBorder="1"/>
    <xf numFmtId="0" fontId="0" fillId="17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7" borderId="21" xfId="0" applyFont="1" applyFill="1" applyBorder="1"/>
    <xf numFmtId="0" fontId="4" fillId="18" borderId="21" xfId="0" applyFont="1" applyFill="1" applyBorder="1"/>
    <xf numFmtId="0" fontId="4" fillId="18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18" borderId="1" xfId="0" applyFill="1" applyBorder="1"/>
    <xf numFmtId="0" fontId="0" fillId="0" borderId="1" xfId="0" applyFill="1" applyBorder="1"/>
    <xf numFmtId="0" fontId="6" fillId="18" borderId="1" xfId="0" applyFont="1" applyFill="1" applyBorder="1"/>
    <xf numFmtId="0" fontId="8" fillId="17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18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6" fillId="17" borderId="6" xfId="0" applyFont="1" applyFill="1" applyBorder="1"/>
    <xf numFmtId="0" fontId="9" fillId="14" borderId="1" xfId="0" applyFont="1" applyFill="1" applyBorder="1"/>
    <xf numFmtId="0" fontId="0" fillId="0" borderId="0" xfId="0" applyFill="1" applyBorder="1"/>
    <xf numFmtId="0" fontId="1" fillId="19" borderId="5" xfId="0" applyFont="1" applyFill="1" applyBorder="1"/>
    <xf numFmtId="0" fontId="1" fillId="20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6" fillId="3" borderId="1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4" fillId="17" borderId="14" xfId="0" applyFont="1" applyFill="1" applyBorder="1" applyAlignment="1">
      <alignment horizontal="center"/>
    </xf>
    <xf numFmtId="0" fontId="4" fillId="17" borderId="15" xfId="0" applyFont="1" applyFill="1" applyBorder="1" applyAlignment="1">
      <alignment horizontal="center"/>
    </xf>
    <xf numFmtId="0" fontId="4" fillId="17" borderId="16" xfId="0" applyFont="1" applyFill="1" applyBorder="1" applyAlignment="1">
      <alignment horizontal="center"/>
    </xf>
    <xf numFmtId="0" fontId="1" fillId="18" borderId="12" xfId="0" applyFont="1" applyFill="1" applyBorder="1" applyAlignment="1">
      <alignment horizontal="center"/>
    </xf>
    <xf numFmtId="0" fontId="1" fillId="18" borderId="13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F2038-F65C-4DC8-9448-501C70A15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7899" y="253812"/>
          <a:ext cx="6536716" cy="59599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88B5F2-1137-4237-8AB5-86ECBFFB5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96949" y="251907"/>
          <a:ext cx="6536716" cy="57217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54254-D9CA-4098-B9C7-2ADACE37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7899" y="253812"/>
          <a:ext cx="6536716" cy="59599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55603-B5D5-46C4-B179-E21EA4B44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7899" y="253812"/>
          <a:ext cx="6536716" cy="59599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FD24D5-CF73-4138-B315-ED7610DE2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96949" y="251907"/>
          <a:ext cx="6536716" cy="5721796"/>
        </a:xfrm>
        <a:prstGeom prst="rect">
          <a:avLst/>
        </a:prstGeom>
      </xdr:spPr>
    </xdr:pic>
    <xdr:clientData/>
  </xdr:twoCellAnchor>
  <xdr:twoCellAnchor editAs="oneCell">
    <xdr:from>
      <xdr:col>11</xdr:col>
      <xdr:colOff>484093</xdr:colOff>
      <xdr:row>39</xdr:row>
      <xdr:rowOff>80682</xdr:rowOff>
    </xdr:from>
    <xdr:to>
      <xdr:col>31</xdr:col>
      <xdr:colOff>348342</xdr:colOff>
      <xdr:row>98</xdr:row>
      <xdr:rowOff>113547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EC8805-5DC7-4A9D-8E0E-948363E5A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9693" y="7418742"/>
          <a:ext cx="12056249" cy="10822785"/>
        </a:xfrm>
        <a:prstGeom prst="rect">
          <a:avLst/>
        </a:prstGeom>
      </xdr:spPr>
    </xdr:pic>
    <xdr:clientData/>
  </xdr:twoCellAnchor>
  <xdr:twoCellAnchor editAs="oneCell">
    <xdr:from>
      <xdr:col>12</xdr:col>
      <xdr:colOff>498764</xdr:colOff>
      <xdr:row>102</xdr:row>
      <xdr:rowOff>13855</xdr:rowOff>
    </xdr:from>
    <xdr:to>
      <xdr:col>24</xdr:col>
      <xdr:colOff>50231</xdr:colOff>
      <xdr:row>132</xdr:row>
      <xdr:rowOff>29630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C1D4EE-667E-6895-217C-45F147DD5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3964" y="18606655"/>
          <a:ext cx="6866667" cy="54190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C0F25-CB75-42C2-BC80-D93381947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96949" y="251907"/>
          <a:ext cx="6536716" cy="5717986"/>
        </a:xfrm>
        <a:prstGeom prst="rect">
          <a:avLst/>
        </a:prstGeom>
      </xdr:spPr>
    </xdr:pic>
    <xdr:clientData/>
  </xdr:twoCellAnchor>
  <xdr:twoCellAnchor editAs="oneCell">
    <xdr:from>
      <xdr:col>11</xdr:col>
      <xdr:colOff>484093</xdr:colOff>
      <xdr:row>39</xdr:row>
      <xdr:rowOff>80682</xdr:rowOff>
    </xdr:from>
    <xdr:to>
      <xdr:col>31</xdr:col>
      <xdr:colOff>348342</xdr:colOff>
      <xdr:row>98</xdr:row>
      <xdr:rowOff>113547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3D4CE6-ED0E-6AE7-C3E0-C5D04E1A7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9693" y="7504739"/>
          <a:ext cx="12056249" cy="10951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7E2C-1291-4DBA-8D29-54071DE0D540}">
  <dimension ref="A1:AE100"/>
  <sheetViews>
    <sheetView zoomScaleNormal="100" workbookViewId="0">
      <selection activeCell="E33" sqref="E33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3819.772668201957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30" x14ac:dyDescent="0.25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7" t="s">
        <v>40</v>
      </c>
      <c r="R2" s="48" cm="1">
        <f t="array" ref="R2">SUM(V3:V28*AB3:AB28)+H6+P6+R4*500</f>
        <v>64590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1" t="s">
        <v>41</v>
      </c>
      <c r="Y2" s="43" t="s">
        <v>52</v>
      </c>
      <c r="Z2" s="44" t="s">
        <v>42</v>
      </c>
      <c r="AA2" s="44" t="s">
        <v>43</v>
      </c>
      <c r="AB2" s="49" t="s">
        <v>44</v>
      </c>
      <c r="AD2" s="23"/>
    </row>
    <row r="3" spans="1:31" x14ac:dyDescent="0.25">
      <c r="A3" s="58" t="s">
        <v>28</v>
      </c>
      <c r="B3" s="59" t="s">
        <v>29</v>
      </c>
      <c r="C3" s="60" t="s">
        <v>30</v>
      </c>
      <c r="D3" s="30"/>
      <c r="E3" s="58" t="s">
        <v>28</v>
      </c>
      <c r="F3" s="59" t="s">
        <v>29</v>
      </c>
      <c r="G3" s="60" t="s">
        <v>30</v>
      </c>
      <c r="H3" s="31" t="s">
        <v>33</v>
      </c>
      <c r="I3" s="58" t="s">
        <v>28</v>
      </c>
      <c r="J3" s="59" t="s">
        <v>29</v>
      </c>
      <c r="K3" s="60" t="s">
        <v>30</v>
      </c>
      <c r="L3" s="30"/>
      <c r="M3" s="58" t="s">
        <v>28</v>
      </c>
      <c r="N3" s="59" t="s">
        <v>29</v>
      </c>
      <c r="O3" s="60" t="s">
        <v>30</v>
      </c>
      <c r="P3" s="31" t="s">
        <v>33</v>
      </c>
      <c r="Q3" s="50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1"/>
      <c r="Y3" s="43">
        <v>27</v>
      </c>
      <c r="Z3" s="1">
        <f>COUNTIF($A$4:$C$100,T3)</f>
        <v>23</v>
      </c>
      <c r="AA3" s="1">
        <f>COUNTIF($I$4:$K$100,T3)</f>
        <v>4</v>
      </c>
      <c r="AB3" s="51">
        <f>Y3-Z3-AA3</f>
        <v>0</v>
      </c>
      <c r="AD3" s="57"/>
    </row>
    <row r="4" spans="1:31" x14ac:dyDescent="0.25">
      <c r="A4" s="2" t="s">
        <v>4</v>
      </c>
      <c r="B4" s="2" t="s">
        <v>4</v>
      </c>
      <c r="C4" s="2" t="s">
        <v>4</v>
      </c>
      <c r="D4" s="40" t="s">
        <v>31</v>
      </c>
      <c r="E4" s="36">
        <v>0</v>
      </c>
      <c r="F4" s="36">
        <v>5</v>
      </c>
      <c r="G4" s="36">
        <v>14</v>
      </c>
      <c r="H4" s="33">
        <f>SUM(E4:G4)</f>
        <v>19</v>
      </c>
      <c r="I4" s="2" t="s">
        <v>4</v>
      </c>
      <c r="J4" s="3" t="s">
        <v>5</v>
      </c>
      <c r="K4" s="9" t="s">
        <v>11</v>
      </c>
      <c r="L4" s="40" t="s">
        <v>31</v>
      </c>
      <c r="M4" s="36">
        <v>3</v>
      </c>
      <c r="N4" s="36">
        <v>5</v>
      </c>
      <c r="O4" s="36">
        <v>20</v>
      </c>
      <c r="P4" s="33">
        <f>SUM(M4:O4)</f>
        <v>28</v>
      </c>
      <c r="Q4" s="50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1"/>
      <c r="Y4" s="43">
        <v>49</v>
      </c>
      <c r="Z4" s="1">
        <f t="shared" ref="Z4:Z28" si="1">COUNTIF($A$4:$C$100,T4)</f>
        <v>15</v>
      </c>
      <c r="AA4" s="1">
        <f>COUNTIF($I$4:$K$100,T4)</f>
        <v>34</v>
      </c>
      <c r="AB4" s="51">
        <f t="shared" ref="AB4:AB28" si="2">Y4-Z4-AA4</f>
        <v>0</v>
      </c>
      <c r="AD4" s="57"/>
    </row>
    <row r="5" spans="1:31" x14ac:dyDescent="0.25">
      <c r="A5" s="2" t="s">
        <v>4</v>
      </c>
      <c r="B5" s="2" t="s">
        <v>4</v>
      </c>
      <c r="C5" s="2" t="s">
        <v>4</v>
      </c>
      <c r="D5" s="30" t="s">
        <v>35</v>
      </c>
      <c r="E5" s="32" cm="1">
        <f t="array" ref="E5">(SUM(VLOOKUP(A4:A100,$T$3:$W$41,2,FALSE))+E4*10)-E8*50</f>
        <v>800</v>
      </c>
      <c r="F5" s="32" cm="1">
        <f t="array" ref="F5">(SUM(VLOOKUP(B4:B100,$T$3:$W$41,2,FALSE))+F4*10)-F8*50</f>
        <v>4410</v>
      </c>
      <c r="G5" s="32" cm="1">
        <f t="array" ref="G5">(SUM(VLOOKUP(C4:C100,$T$3:$W$41,2,FALSE))+G4*10)-G8*50</f>
        <v>12590</v>
      </c>
      <c r="H5" s="55">
        <f t="shared" ref="H5:H8" si="3">SUM(E5:G5)</f>
        <v>17800</v>
      </c>
      <c r="I5" s="2" t="s">
        <v>4</v>
      </c>
      <c r="J5" s="3" t="s">
        <v>5</v>
      </c>
      <c r="K5" s="3" t="s">
        <v>5</v>
      </c>
      <c r="L5" s="30" t="s">
        <v>35</v>
      </c>
      <c r="M5" s="32" cm="1">
        <f t="array" ref="M5">(SUM(VLOOKUP(I4:I100,$T$3:$W$41,2,FALSE))+M4*10)*0.8-M8*40</f>
        <v>3576</v>
      </c>
      <c r="N5" s="32" cm="1">
        <f t="array" ref="N5">(SUM(VLOOKUP(J4:J100,$T$3:$W$41,2,FALSE))+N4*10)*0.8-N8*40</f>
        <v>648</v>
      </c>
      <c r="O5" s="32" cm="1">
        <f t="array" ref="O5">(SUM(VLOOKUP(K4:K100,$T$3:$W$41,2,FALSE))+O4*10)*0.8-O8*40</f>
        <v>912</v>
      </c>
      <c r="P5" s="55">
        <f>SUM(M5:O5)</f>
        <v>5136</v>
      </c>
      <c r="Q5" s="50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2"/>
      <c r="Y5" s="43">
        <v>203</v>
      </c>
      <c r="Z5" s="1">
        <f t="shared" si="1"/>
        <v>50</v>
      </c>
      <c r="AA5" s="1">
        <f t="shared" ref="AA5:AA29" si="4">COUNTIF($I$4:$K$100,T5)</f>
        <v>0</v>
      </c>
      <c r="AB5" s="51">
        <f t="shared" si="2"/>
        <v>153</v>
      </c>
      <c r="AD5" s="57"/>
    </row>
    <row r="6" spans="1:31" x14ac:dyDescent="0.25">
      <c r="A6" s="2" t="s">
        <v>4</v>
      </c>
      <c r="B6" s="2" t="s">
        <v>4</v>
      </c>
      <c r="C6" s="2" t="s">
        <v>4</v>
      </c>
      <c r="D6" s="30" t="s">
        <v>36</v>
      </c>
      <c r="E6" s="32" cm="1">
        <f t="array" ref="E6">(SUM(VLOOKUP(A4:A100,$T$3:$W$41,3,FALSE)))</f>
        <v>205</v>
      </c>
      <c r="F6" s="32" cm="1">
        <f t="array" ref="F6">(SUM(VLOOKUP(B4:B100,$T$3:$W$41,3,FALSE)))</f>
        <v>1510</v>
      </c>
      <c r="G6" s="32" cm="1">
        <f t="array" ref="G6">(SUM(VLOOKUP(C4:C100,$T$3:$W$41,3,FALSE)))</f>
        <v>3850</v>
      </c>
      <c r="H6" s="46">
        <f t="shared" si="3"/>
        <v>5565</v>
      </c>
      <c r="I6" s="15" t="s">
        <v>17</v>
      </c>
      <c r="J6" s="16" t="s">
        <v>25</v>
      </c>
      <c r="K6" s="3" t="s">
        <v>5</v>
      </c>
      <c r="L6" s="30" t="s">
        <v>36</v>
      </c>
      <c r="M6" s="32" cm="1">
        <f t="array" ref="M6">(SUM(VLOOKUP(I4:I100,$T$3:$W$41,3,FALSE)))</f>
        <v>1825</v>
      </c>
      <c r="N6" s="32" cm="1">
        <f t="array" ref="N6">(SUM(VLOOKUP(J4:J100,$T$3:$W$41,3,FALSE)))</f>
        <v>240</v>
      </c>
      <c r="O6" s="32" cm="1">
        <f t="array" ref="O6">(SUM(VLOOKUP(K4:K100,$T$3:$W$41,3,FALSE)))</f>
        <v>235</v>
      </c>
      <c r="P6" s="46">
        <f t="shared" ref="P6:P8" si="5">SUM(M6:O6)</f>
        <v>2300</v>
      </c>
      <c r="Q6" s="47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1">
        <v>269</v>
      </c>
      <c r="Y6" s="43">
        <v>269</v>
      </c>
      <c r="Z6" s="1">
        <f t="shared" si="1"/>
        <v>5</v>
      </c>
      <c r="AA6" s="1">
        <f t="shared" si="4"/>
        <v>0</v>
      </c>
      <c r="AB6" s="51">
        <f t="shared" si="2"/>
        <v>264</v>
      </c>
      <c r="AD6" s="57"/>
    </row>
    <row r="7" spans="1:31" x14ac:dyDescent="0.25">
      <c r="A7" s="2" t="s">
        <v>4</v>
      </c>
      <c r="B7" s="2" t="s">
        <v>4</v>
      </c>
      <c r="C7" s="15" t="s">
        <v>17</v>
      </c>
      <c r="D7" s="30" t="s">
        <v>37</v>
      </c>
      <c r="E7" s="32">
        <f>COUNTIF(A4:A100,"&lt;&gt;空")</f>
        <v>6</v>
      </c>
      <c r="F7" s="32">
        <f>COUNTIF(B4:B100,"&lt;&gt;空")</f>
        <v>31</v>
      </c>
      <c r="G7" s="32">
        <f>COUNTIF(C4:C100,"&lt;&gt;空")</f>
        <v>78</v>
      </c>
      <c r="H7" s="33">
        <f t="shared" si="3"/>
        <v>115</v>
      </c>
      <c r="I7" s="2" t="s">
        <v>4</v>
      </c>
      <c r="J7" s="3" t="s">
        <v>5</v>
      </c>
      <c r="K7" s="3" t="s">
        <v>5</v>
      </c>
      <c r="L7" s="30" t="s">
        <v>37</v>
      </c>
      <c r="M7" s="32">
        <f>COUNTIF(I4:I100,"&lt;&gt;空")</f>
        <v>37</v>
      </c>
      <c r="N7" s="32">
        <f>COUNTIF(J4:J100,"&lt;&gt;空")</f>
        <v>7</v>
      </c>
      <c r="O7" s="32">
        <f>COUNTIF(K4:K100,"&lt;&gt;空")</f>
        <v>6</v>
      </c>
      <c r="P7" s="33">
        <f t="shared" si="5"/>
        <v>50</v>
      </c>
      <c r="Q7" s="50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1">
        <v>235</v>
      </c>
      <c r="Y7" s="43">
        <v>235</v>
      </c>
      <c r="Z7" s="1">
        <f t="shared" si="1"/>
        <v>0</v>
      </c>
      <c r="AA7" s="1">
        <f t="shared" si="4"/>
        <v>0</v>
      </c>
      <c r="AB7" s="51">
        <f t="shared" si="2"/>
        <v>235</v>
      </c>
      <c r="AD7" s="57"/>
    </row>
    <row r="8" spans="1:31" x14ac:dyDescent="0.25">
      <c r="A8" s="2" t="s">
        <v>4</v>
      </c>
      <c r="B8" s="2" t="s">
        <v>4</v>
      </c>
      <c r="C8" s="2" t="s">
        <v>4</v>
      </c>
      <c r="D8" s="39" t="s">
        <v>61</v>
      </c>
      <c r="E8" s="38">
        <v>0</v>
      </c>
      <c r="F8" s="38">
        <v>0</v>
      </c>
      <c r="G8" s="38">
        <v>1</v>
      </c>
      <c r="H8" s="33">
        <f t="shared" si="3"/>
        <v>1</v>
      </c>
      <c r="I8" s="3" t="s">
        <v>5</v>
      </c>
      <c r="J8" s="3" t="s">
        <v>5</v>
      </c>
      <c r="K8" s="3" t="s">
        <v>5</v>
      </c>
      <c r="L8" s="39" t="s">
        <v>61</v>
      </c>
      <c r="M8" s="38">
        <v>2</v>
      </c>
      <c r="N8" s="38">
        <v>0</v>
      </c>
      <c r="O8" s="38">
        <v>0</v>
      </c>
      <c r="P8" s="33">
        <f t="shared" si="5"/>
        <v>2</v>
      </c>
      <c r="Q8" s="47" t="s">
        <v>50</v>
      </c>
      <c r="R8" s="52" cm="1">
        <f t="array" ref="R8">R6-P5-H5-SUM(U3:U28*AB3:AB28)*0.8-R7*8</f>
        <v>0</v>
      </c>
      <c r="S8" s="23"/>
      <c r="T8" s="7" t="s">
        <v>9</v>
      </c>
      <c r="U8" s="1">
        <v>200</v>
      </c>
      <c r="V8" s="1">
        <v>60</v>
      </c>
      <c r="W8" s="42"/>
      <c r="X8" s="61">
        <v>191</v>
      </c>
      <c r="Y8" s="43">
        <v>191</v>
      </c>
      <c r="Z8" s="1">
        <f t="shared" si="1"/>
        <v>0</v>
      </c>
      <c r="AA8" s="1">
        <f t="shared" si="4"/>
        <v>0</v>
      </c>
      <c r="AB8" s="51">
        <f t="shared" si="2"/>
        <v>191</v>
      </c>
      <c r="AD8" s="57"/>
    </row>
    <row r="9" spans="1:31" x14ac:dyDescent="0.25">
      <c r="A9" s="15" t="s">
        <v>17</v>
      </c>
      <c r="B9" s="2" t="s">
        <v>4</v>
      </c>
      <c r="C9" s="2" t="s">
        <v>4</v>
      </c>
      <c r="D9" s="23"/>
      <c r="E9" s="23"/>
      <c r="F9" s="23"/>
      <c r="G9" s="23"/>
      <c r="H9" s="24"/>
      <c r="I9" s="15" t="s">
        <v>17</v>
      </c>
      <c r="J9" s="3" t="s">
        <v>5</v>
      </c>
      <c r="K9" s="1" t="s">
        <v>24</v>
      </c>
      <c r="L9" s="30" t="s">
        <v>39</v>
      </c>
      <c r="M9" s="34">
        <f>M6/M5</f>
        <v>0.51034675615212532</v>
      </c>
      <c r="N9" s="34">
        <f>N6/N5</f>
        <v>0.37037037037037035</v>
      </c>
      <c r="O9" s="34">
        <f>O6/O5</f>
        <v>0.25767543859649122</v>
      </c>
      <c r="P9" s="35">
        <f>P6/P5</f>
        <v>0.44781931464174457</v>
      </c>
      <c r="Q9" s="47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1">
        <v>5</v>
      </c>
      <c r="Y9" s="43">
        <v>0</v>
      </c>
      <c r="Z9" s="1">
        <f t="shared" si="1"/>
        <v>0</v>
      </c>
      <c r="AA9" s="1">
        <f t="shared" si="4"/>
        <v>0</v>
      </c>
      <c r="AB9" s="51">
        <f t="shared" si="2"/>
        <v>0</v>
      </c>
      <c r="AD9" s="57">
        <v>3</v>
      </c>
      <c r="AE9">
        <v>2</v>
      </c>
    </row>
    <row r="10" spans="1:31" x14ac:dyDescent="0.25">
      <c r="A10" s="1" t="s">
        <v>24</v>
      </c>
      <c r="B10" s="1" t="s">
        <v>24</v>
      </c>
      <c r="C10" s="2" t="s">
        <v>4</v>
      </c>
      <c r="D10" s="23"/>
      <c r="E10" s="23"/>
      <c r="F10" s="23"/>
      <c r="G10" s="23"/>
      <c r="H10" s="24"/>
      <c r="I10" s="3" t="s">
        <v>5</v>
      </c>
      <c r="J10" s="3" t="s">
        <v>5</v>
      </c>
      <c r="K10" s="2" t="s">
        <v>4</v>
      </c>
      <c r="L10" s="23"/>
      <c r="M10" s="23"/>
      <c r="N10" s="23"/>
      <c r="O10" s="23"/>
      <c r="P10" s="24"/>
      <c r="Q10" s="47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1">
        <v>6</v>
      </c>
      <c r="Y10" s="43">
        <v>2</v>
      </c>
      <c r="Z10" s="1">
        <f t="shared" si="1"/>
        <v>1</v>
      </c>
      <c r="AA10" s="1">
        <f t="shared" si="4"/>
        <v>1</v>
      </c>
      <c r="AB10" s="51">
        <f t="shared" si="2"/>
        <v>0</v>
      </c>
      <c r="AD10" s="57">
        <v>4</v>
      </c>
      <c r="AE10">
        <v>2</v>
      </c>
    </row>
    <row r="11" spans="1:31" x14ac:dyDescent="0.25">
      <c r="A11" s="1" t="s">
        <v>24</v>
      </c>
      <c r="B11" s="2" t="s">
        <v>4</v>
      </c>
      <c r="C11" s="3" t="s">
        <v>5</v>
      </c>
      <c r="D11" s="23"/>
      <c r="E11" s="23"/>
      <c r="F11" s="23"/>
      <c r="G11" s="23"/>
      <c r="H11" s="24"/>
      <c r="I11" s="16" t="s">
        <v>25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22936</v>
      </c>
      <c r="Q11" s="47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1">
        <v>6</v>
      </c>
      <c r="Y11" s="43">
        <v>6</v>
      </c>
      <c r="Z11" s="1">
        <f t="shared" si="1"/>
        <v>2</v>
      </c>
      <c r="AA11" s="1">
        <f t="shared" si="4"/>
        <v>0</v>
      </c>
      <c r="AB11" s="51">
        <f t="shared" si="2"/>
        <v>4</v>
      </c>
      <c r="AD11" s="57">
        <v>4</v>
      </c>
      <c r="AE11">
        <v>2</v>
      </c>
    </row>
    <row r="12" spans="1:31" x14ac:dyDescent="0.25">
      <c r="A12" s="1" t="s">
        <v>24</v>
      </c>
      <c r="B12" s="15" t="s">
        <v>17</v>
      </c>
      <c r="C12" s="3" t="s">
        <v>5</v>
      </c>
      <c r="D12" s="23"/>
      <c r="E12" s="23"/>
      <c r="F12" s="23"/>
      <c r="G12" s="23"/>
      <c r="H12" s="24"/>
      <c r="I12" s="3" t="s">
        <v>5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7865</v>
      </c>
      <c r="Q12" s="47"/>
      <c r="R12" s="23"/>
      <c r="S12" s="23"/>
      <c r="T12" s="11" t="s">
        <v>13</v>
      </c>
      <c r="U12" s="1">
        <v>150</v>
      </c>
      <c r="V12" s="1">
        <v>50</v>
      </c>
      <c r="W12" s="42"/>
      <c r="X12" s="61">
        <v>3</v>
      </c>
      <c r="Y12" s="43">
        <v>3</v>
      </c>
      <c r="Z12" s="1">
        <f t="shared" si="1"/>
        <v>0</v>
      </c>
      <c r="AA12" s="1">
        <f t="shared" si="4"/>
        <v>0</v>
      </c>
      <c r="AB12" s="51">
        <f t="shared" si="2"/>
        <v>3</v>
      </c>
      <c r="AD12" s="57">
        <v>3</v>
      </c>
    </row>
    <row r="13" spans="1:31" x14ac:dyDescent="0.25">
      <c r="A13" s="1" t="s">
        <v>24</v>
      </c>
      <c r="B13" s="2" t="s">
        <v>4</v>
      </c>
      <c r="C13" s="3" t="s">
        <v>5</v>
      </c>
      <c r="D13" s="23"/>
      <c r="E13" s="23"/>
      <c r="F13" s="23"/>
      <c r="G13" s="23"/>
      <c r="H13" s="24"/>
      <c r="I13" s="3" t="s">
        <v>5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7"/>
      <c r="R13" s="23"/>
      <c r="S13" s="23"/>
      <c r="T13" s="12" t="s">
        <v>14</v>
      </c>
      <c r="U13" s="1">
        <v>150</v>
      </c>
      <c r="V13" s="1">
        <v>55</v>
      </c>
      <c r="W13" s="42"/>
      <c r="X13" s="61">
        <v>3</v>
      </c>
      <c r="Y13" s="43">
        <v>3</v>
      </c>
      <c r="Z13" s="1">
        <f t="shared" si="1"/>
        <v>0</v>
      </c>
      <c r="AA13" s="1">
        <f t="shared" si="4"/>
        <v>0</v>
      </c>
      <c r="AB13" s="51">
        <f t="shared" si="2"/>
        <v>3</v>
      </c>
      <c r="AD13" s="57">
        <v>3</v>
      </c>
    </row>
    <row r="14" spans="1:31" x14ac:dyDescent="0.25">
      <c r="A14" s="1" t="s">
        <v>24</v>
      </c>
      <c r="B14" s="2" t="s">
        <v>4</v>
      </c>
      <c r="C14" s="3" t="s">
        <v>5</v>
      </c>
      <c r="D14" s="23"/>
      <c r="E14" s="23"/>
      <c r="F14" s="23"/>
      <c r="G14" s="23"/>
      <c r="H14" s="24"/>
      <c r="I14" s="3" t="s">
        <v>5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7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1">
        <v>1</v>
      </c>
      <c r="Y14" s="43">
        <v>1</v>
      </c>
      <c r="Z14" s="1">
        <f t="shared" si="1"/>
        <v>0</v>
      </c>
      <c r="AA14" s="1">
        <f t="shared" si="4"/>
        <v>0</v>
      </c>
      <c r="AB14" s="51">
        <f t="shared" si="2"/>
        <v>1</v>
      </c>
      <c r="AD14" s="57">
        <v>1</v>
      </c>
    </row>
    <row r="15" spans="1:31" x14ac:dyDescent="0.25">
      <c r="A15" s="1" t="s">
        <v>24</v>
      </c>
      <c r="B15" s="2" t="s">
        <v>4</v>
      </c>
      <c r="C15" s="15" t="s">
        <v>17</v>
      </c>
      <c r="D15" s="23"/>
      <c r="E15" s="23"/>
      <c r="F15" s="23"/>
      <c r="G15" s="23"/>
      <c r="H15" s="24"/>
      <c r="I15" s="3" t="s">
        <v>5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7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1"/>
      <c r="Y15" s="43">
        <v>0</v>
      </c>
      <c r="Z15" s="1">
        <f t="shared" si="1"/>
        <v>0</v>
      </c>
      <c r="AA15" s="1">
        <f t="shared" si="4"/>
        <v>0</v>
      </c>
      <c r="AB15" s="51">
        <f t="shared" si="2"/>
        <v>0</v>
      </c>
      <c r="AD15" s="57"/>
    </row>
    <row r="16" spans="1:31" x14ac:dyDescent="0.25">
      <c r="A16" s="1" t="s">
        <v>24</v>
      </c>
      <c r="B16" s="15" t="s">
        <v>17</v>
      </c>
      <c r="C16" s="3" t="s">
        <v>5</v>
      </c>
      <c r="D16" s="23"/>
      <c r="E16" s="23"/>
      <c r="F16" s="23"/>
      <c r="G16" s="23"/>
      <c r="H16" s="24"/>
      <c r="I16" s="21" t="s">
        <v>26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7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1">
        <v>40</v>
      </c>
      <c r="Y16" s="43">
        <v>40</v>
      </c>
      <c r="Z16" s="1">
        <f t="shared" si="1"/>
        <v>10</v>
      </c>
      <c r="AA16" s="1">
        <f t="shared" si="4"/>
        <v>8</v>
      </c>
      <c r="AB16" s="51">
        <f t="shared" si="2"/>
        <v>22</v>
      </c>
      <c r="AD16" s="57"/>
    </row>
    <row r="17" spans="1:30" x14ac:dyDescent="0.25">
      <c r="A17" s="1" t="s">
        <v>24</v>
      </c>
      <c r="B17" s="2" t="s">
        <v>4</v>
      </c>
      <c r="C17" s="3" t="s">
        <v>5</v>
      </c>
      <c r="D17" s="23"/>
      <c r="E17" s="23"/>
      <c r="F17" s="23"/>
      <c r="G17" s="23"/>
      <c r="H17" s="24"/>
      <c r="I17" s="3" t="s">
        <v>5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7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1">
        <v>1</v>
      </c>
      <c r="Y17" s="43">
        <v>1</v>
      </c>
      <c r="Z17" s="1">
        <f t="shared" si="1"/>
        <v>1</v>
      </c>
      <c r="AA17" s="1">
        <f t="shared" si="4"/>
        <v>0</v>
      </c>
      <c r="AB17" s="51">
        <f t="shared" si="2"/>
        <v>0</v>
      </c>
      <c r="AD17" s="57"/>
    </row>
    <row r="18" spans="1:30" x14ac:dyDescent="0.25">
      <c r="A18" s="1" t="s">
        <v>24</v>
      </c>
      <c r="B18" s="2" t="s">
        <v>4</v>
      </c>
      <c r="C18" s="15" t="s">
        <v>17</v>
      </c>
      <c r="D18" s="23"/>
      <c r="E18" s="23"/>
      <c r="F18" s="23"/>
      <c r="G18" s="23"/>
      <c r="H18" s="24"/>
      <c r="I18" s="15" t="s">
        <v>17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7"/>
      <c r="R18" s="23"/>
      <c r="S18" s="23"/>
      <c r="T18" s="17" t="s">
        <v>19</v>
      </c>
      <c r="U18" s="1">
        <v>250</v>
      </c>
      <c r="V18" s="1">
        <v>300</v>
      </c>
      <c r="W18" s="42"/>
      <c r="X18" s="61">
        <v>2</v>
      </c>
      <c r="Y18" s="43">
        <v>2</v>
      </c>
      <c r="Z18" s="1">
        <f t="shared" si="1"/>
        <v>2</v>
      </c>
      <c r="AA18" s="1">
        <f t="shared" si="4"/>
        <v>0</v>
      </c>
      <c r="AB18" s="51">
        <f t="shared" si="2"/>
        <v>0</v>
      </c>
      <c r="AD18" s="57"/>
    </row>
    <row r="19" spans="1:30" x14ac:dyDescent="0.25">
      <c r="A19" s="1" t="s">
        <v>24</v>
      </c>
      <c r="B19" s="3" t="s">
        <v>5</v>
      </c>
      <c r="C19" s="4" t="s">
        <v>6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7"/>
      <c r="R19" s="23"/>
      <c r="S19" s="23"/>
      <c r="T19" s="17" t="s">
        <v>64</v>
      </c>
      <c r="U19" s="1">
        <v>170</v>
      </c>
      <c r="V19" s="1">
        <v>45</v>
      </c>
      <c r="W19" s="42"/>
      <c r="X19" s="61">
        <v>4</v>
      </c>
      <c r="Y19" s="43">
        <v>4</v>
      </c>
      <c r="Z19" s="1">
        <f t="shared" si="1"/>
        <v>4</v>
      </c>
      <c r="AA19" s="1">
        <f t="shared" si="4"/>
        <v>0</v>
      </c>
      <c r="AB19" s="51">
        <f t="shared" si="2"/>
        <v>0</v>
      </c>
      <c r="AD19" s="57"/>
    </row>
    <row r="20" spans="1:30" x14ac:dyDescent="0.25">
      <c r="A20" s="1" t="s">
        <v>24</v>
      </c>
      <c r="B20" s="3" t="s">
        <v>5</v>
      </c>
      <c r="C20" s="4" t="s">
        <v>6</v>
      </c>
      <c r="D20" s="23"/>
      <c r="E20" s="23"/>
      <c r="F20" s="23"/>
      <c r="G20" s="23"/>
      <c r="H20" s="24"/>
      <c r="I20" s="3" t="s">
        <v>5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7"/>
      <c r="R20" s="23"/>
      <c r="S20" s="23"/>
      <c r="T20" s="17" t="s">
        <v>63</v>
      </c>
      <c r="U20" s="1">
        <v>250</v>
      </c>
      <c r="V20" s="1">
        <v>400</v>
      </c>
      <c r="W20" s="42"/>
      <c r="X20" s="61">
        <v>1</v>
      </c>
      <c r="Y20" s="43">
        <v>1</v>
      </c>
      <c r="Z20" s="1">
        <f t="shared" si="1"/>
        <v>1</v>
      </c>
      <c r="AA20" s="1">
        <f t="shared" si="4"/>
        <v>0</v>
      </c>
      <c r="AB20" s="51">
        <f t="shared" si="2"/>
        <v>0</v>
      </c>
      <c r="AD20" s="57"/>
    </row>
    <row r="21" spans="1:30" x14ac:dyDescent="0.25">
      <c r="A21" s="1" t="s">
        <v>24</v>
      </c>
      <c r="B21" s="16" t="s">
        <v>18</v>
      </c>
      <c r="C21" s="4" t="s">
        <v>6</v>
      </c>
      <c r="D21" s="23"/>
      <c r="E21" s="23"/>
      <c r="F21" s="23"/>
      <c r="G21" s="23"/>
      <c r="H21" s="24"/>
      <c r="I21" s="3" t="s">
        <v>5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7"/>
      <c r="R21" s="23"/>
      <c r="S21" s="23"/>
      <c r="T21" s="18" t="s">
        <v>20</v>
      </c>
      <c r="U21" s="1">
        <v>250</v>
      </c>
      <c r="V21" s="1">
        <v>1000</v>
      </c>
      <c r="W21" s="42"/>
      <c r="X21" s="61">
        <v>2</v>
      </c>
      <c r="Y21" s="43">
        <v>2</v>
      </c>
      <c r="Z21" s="1">
        <f t="shared" si="1"/>
        <v>0</v>
      </c>
      <c r="AA21" s="1">
        <f t="shared" si="4"/>
        <v>0</v>
      </c>
      <c r="AB21" s="51">
        <f t="shared" si="2"/>
        <v>2</v>
      </c>
      <c r="AD21" s="57"/>
    </row>
    <row r="22" spans="1:30" x14ac:dyDescent="0.25">
      <c r="A22" s="1" t="s">
        <v>24</v>
      </c>
      <c r="B22" s="3" t="s">
        <v>5</v>
      </c>
      <c r="C22" s="4" t="s">
        <v>6</v>
      </c>
      <c r="D22" s="23"/>
      <c r="E22" s="23"/>
      <c r="F22" s="23"/>
      <c r="G22" s="23"/>
      <c r="H22" s="24"/>
      <c r="I22" s="3" t="s">
        <v>5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7"/>
      <c r="R22" s="23"/>
      <c r="S22" s="23"/>
      <c r="T22" s="19" t="s">
        <v>21</v>
      </c>
      <c r="U22" s="1">
        <v>250</v>
      </c>
      <c r="V22" s="1">
        <v>500</v>
      </c>
      <c r="W22" s="42"/>
      <c r="X22" s="61">
        <v>2</v>
      </c>
      <c r="Y22" s="43">
        <v>2</v>
      </c>
      <c r="Z22" s="1">
        <f t="shared" si="1"/>
        <v>0</v>
      </c>
      <c r="AA22" s="1">
        <f t="shared" si="4"/>
        <v>0</v>
      </c>
      <c r="AB22" s="51">
        <f t="shared" si="2"/>
        <v>2</v>
      </c>
      <c r="AD22" s="57"/>
    </row>
    <row r="23" spans="1:30" x14ac:dyDescent="0.25">
      <c r="A23" s="1" t="s">
        <v>24</v>
      </c>
      <c r="B23" s="1" t="s">
        <v>24</v>
      </c>
      <c r="C23" s="4" t="s">
        <v>6</v>
      </c>
      <c r="D23" s="23"/>
      <c r="E23" s="23"/>
      <c r="F23" s="23"/>
      <c r="G23" s="23"/>
      <c r="H23" s="24"/>
      <c r="I23" s="3" t="s">
        <v>5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7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1">
        <v>1</v>
      </c>
      <c r="Y23" s="43">
        <v>1</v>
      </c>
      <c r="Z23" s="1">
        <f t="shared" si="1"/>
        <v>1</v>
      </c>
      <c r="AA23" s="1">
        <f t="shared" si="4"/>
        <v>0</v>
      </c>
      <c r="AB23" s="51">
        <f t="shared" si="2"/>
        <v>0</v>
      </c>
      <c r="AD23" s="57"/>
    </row>
    <row r="24" spans="1:30" x14ac:dyDescent="0.25">
      <c r="A24" s="1" t="s">
        <v>24</v>
      </c>
      <c r="B24" s="3" t="s">
        <v>5</v>
      </c>
      <c r="C24" s="15" t="s">
        <v>17</v>
      </c>
      <c r="D24" s="23"/>
      <c r="E24" s="23"/>
      <c r="F24" s="23"/>
      <c r="G24" s="23"/>
      <c r="H24" s="24"/>
      <c r="I24" s="15" t="s">
        <v>17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7"/>
      <c r="R24" s="23"/>
      <c r="S24" s="23"/>
      <c r="T24" s="56" t="s">
        <v>22</v>
      </c>
      <c r="U24" s="1">
        <v>160</v>
      </c>
      <c r="V24" s="1">
        <v>40</v>
      </c>
      <c r="W24" s="42">
        <f t="shared" si="8"/>
        <v>39.110982162825422</v>
      </c>
      <c r="X24" s="61">
        <v>0</v>
      </c>
      <c r="Y24" s="43">
        <v>0</v>
      </c>
      <c r="Z24" s="1">
        <f t="shared" si="1"/>
        <v>0</v>
      </c>
      <c r="AA24" s="1">
        <f t="shared" si="4"/>
        <v>0</v>
      </c>
      <c r="AB24" s="51">
        <f t="shared" si="2"/>
        <v>0</v>
      </c>
      <c r="AD24" s="57"/>
    </row>
    <row r="25" spans="1:30" x14ac:dyDescent="0.25">
      <c r="A25" s="1" t="s">
        <v>24</v>
      </c>
      <c r="B25" s="3" t="s">
        <v>5</v>
      </c>
      <c r="C25" s="4" t="s">
        <v>6</v>
      </c>
      <c r="D25" s="23"/>
      <c r="E25" s="23"/>
      <c r="F25" s="23"/>
      <c r="G25" s="23"/>
      <c r="H25" s="24"/>
      <c r="I25" s="3" t="s">
        <v>5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7"/>
      <c r="R25" s="23"/>
      <c r="S25" s="23"/>
      <c r="T25" s="56" t="s">
        <v>23</v>
      </c>
      <c r="U25" s="1">
        <v>150</v>
      </c>
      <c r="V25" s="1">
        <v>35</v>
      </c>
      <c r="W25" s="42">
        <f t="shared" si="8"/>
        <v>44.222109392472248</v>
      </c>
      <c r="X25" s="61">
        <v>0</v>
      </c>
      <c r="Y25" s="43">
        <v>0</v>
      </c>
      <c r="Z25" s="1">
        <f t="shared" si="1"/>
        <v>0</v>
      </c>
      <c r="AA25" s="1">
        <f t="shared" si="4"/>
        <v>0</v>
      </c>
      <c r="AB25" s="51">
        <f t="shared" si="2"/>
        <v>0</v>
      </c>
      <c r="AD25" s="57"/>
    </row>
    <row r="26" spans="1:30" x14ac:dyDescent="0.25">
      <c r="A26" s="1" t="s">
        <v>24</v>
      </c>
      <c r="B26" s="15" t="s">
        <v>17</v>
      </c>
      <c r="C26" s="10" t="s">
        <v>12</v>
      </c>
      <c r="D26" s="23"/>
      <c r="E26" s="23"/>
      <c r="F26" s="23"/>
      <c r="G26" s="23"/>
      <c r="H26" s="24"/>
      <c r="I26" s="15" t="s">
        <v>17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7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1">
        <v>0</v>
      </c>
      <c r="Y26" s="43">
        <v>0</v>
      </c>
      <c r="Z26" s="1"/>
      <c r="AA26" s="1"/>
      <c r="AB26" s="51"/>
      <c r="AD26" s="57"/>
    </row>
    <row r="27" spans="1:30" x14ac:dyDescent="0.25">
      <c r="A27" s="1" t="s">
        <v>24</v>
      </c>
      <c r="B27" s="3" t="s">
        <v>5</v>
      </c>
      <c r="C27" s="4" t="s">
        <v>6</v>
      </c>
      <c r="D27" s="23"/>
      <c r="E27" s="23"/>
      <c r="F27" s="23"/>
      <c r="G27" s="23"/>
      <c r="H27" s="24"/>
      <c r="I27" s="3" t="s">
        <v>5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7"/>
      <c r="R27" s="23"/>
      <c r="S27" s="23"/>
      <c r="T27" s="16" t="s">
        <v>25</v>
      </c>
      <c r="U27" s="1">
        <v>-200</v>
      </c>
      <c r="V27" s="1">
        <v>0</v>
      </c>
      <c r="W27" s="42"/>
      <c r="X27" s="61">
        <v>14</v>
      </c>
      <c r="Y27" s="43">
        <v>14</v>
      </c>
      <c r="Z27" s="1">
        <f t="shared" si="1"/>
        <v>0</v>
      </c>
      <c r="AA27" s="1">
        <f t="shared" si="4"/>
        <v>2</v>
      </c>
      <c r="AB27" s="51">
        <f t="shared" si="2"/>
        <v>12</v>
      </c>
      <c r="AD27" s="57"/>
    </row>
    <row r="28" spans="1:30" x14ac:dyDescent="0.25">
      <c r="A28" s="1" t="s">
        <v>24</v>
      </c>
      <c r="B28" s="9" t="s">
        <v>11</v>
      </c>
      <c r="C28" s="4" t="s">
        <v>6</v>
      </c>
      <c r="D28" s="23"/>
      <c r="E28" s="23"/>
      <c r="F28" s="23"/>
      <c r="G28" s="23"/>
      <c r="H28" s="24"/>
      <c r="I28" s="3" t="s">
        <v>5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7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1">
        <v>3</v>
      </c>
      <c r="Y28" s="43">
        <v>3</v>
      </c>
      <c r="Z28" s="1">
        <f t="shared" si="1"/>
        <v>0</v>
      </c>
      <c r="AA28" s="1">
        <f t="shared" si="4"/>
        <v>1</v>
      </c>
      <c r="AB28" s="51">
        <f t="shared" si="2"/>
        <v>2</v>
      </c>
      <c r="AD28" s="57"/>
    </row>
    <row r="29" spans="1:30" ht="15.75" thickBot="1" x14ac:dyDescent="0.3">
      <c r="A29" s="1" t="s">
        <v>24</v>
      </c>
      <c r="B29" s="3" t="s">
        <v>5</v>
      </c>
      <c r="C29" s="4" t="s">
        <v>6</v>
      </c>
      <c r="D29" s="23"/>
      <c r="E29" s="23"/>
      <c r="F29" s="23"/>
      <c r="G29" s="23"/>
      <c r="H29" s="24"/>
      <c r="I29" s="3" t="s">
        <v>5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3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4"/>
      <c r="AD29" s="57"/>
    </row>
    <row r="30" spans="1:30" x14ac:dyDescent="0.25">
      <c r="A30" s="1" t="s">
        <v>24</v>
      </c>
      <c r="B30" s="3" t="s">
        <v>5</v>
      </c>
      <c r="C30" s="10" t="s">
        <v>12</v>
      </c>
      <c r="D30" s="23"/>
      <c r="E30" s="23"/>
      <c r="F30" s="23"/>
      <c r="G30" s="23"/>
      <c r="H30" s="24"/>
      <c r="I30" s="3" t="s">
        <v>5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3" t="s">
        <v>5</v>
      </c>
      <c r="C31" s="4" t="s">
        <v>6</v>
      </c>
      <c r="D31" s="23"/>
      <c r="E31" s="23"/>
      <c r="F31" s="23"/>
      <c r="G31" s="23"/>
      <c r="H31" s="24"/>
      <c r="I31" s="15" t="s">
        <v>17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1059</v>
      </c>
      <c r="AB31">
        <f>SUM(AB3:AB28)</f>
        <v>894</v>
      </c>
    </row>
    <row r="32" spans="1:30" x14ac:dyDescent="0.25">
      <c r="A32" s="1" t="s">
        <v>24</v>
      </c>
      <c r="B32" s="5" t="s">
        <v>7</v>
      </c>
      <c r="C32" s="4" t="s">
        <v>6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5" t="s">
        <v>7</v>
      </c>
      <c r="C33" s="17" t="s">
        <v>64</v>
      </c>
      <c r="D33" s="23"/>
      <c r="E33" s="23"/>
      <c r="F33" s="23"/>
      <c r="G33" s="23"/>
      <c r="H33" s="24"/>
      <c r="I33" s="3" t="s">
        <v>5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5" t="s">
        <v>7</v>
      </c>
      <c r="C34" s="4" t="s">
        <v>6</v>
      </c>
      <c r="D34" s="23"/>
      <c r="E34" s="23"/>
      <c r="F34" s="23"/>
      <c r="G34" s="23"/>
      <c r="H34" s="24"/>
      <c r="I34" s="3" t="s">
        <v>5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5" t="s">
        <v>7</v>
      </c>
      <c r="C35" s="4" t="s">
        <v>6</v>
      </c>
      <c r="D35" s="23"/>
      <c r="E35" s="23"/>
      <c r="F35" s="23"/>
      <c r="G35" s="23"/>
      <c r="H35" s="24"/>
      <c r="I35" s="15" t="s">
        <v>17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7" t="s">
        <v>63</v>
      </c>
      <c r="C36" s="4" t="s">
        <v>6</v>
      </c>
      <c r="D36" s="23"/>
      <c r="E36" s="23"/>
      <c r="F36" s="23"/>
      <c r="G36" s="23"/>
      <c r="H36" s="24"/>
      <c r="I36" s="3" t="s">
        <v>5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4" t="s">
        <v>6</v>
      </c>
      <c r="D37" s="23"/>
      <c r="E37" s="23"/>
      <c r="F37" s="23"/>
      <c r="G37" s="23"/>
      <c r="H37" s="24"/>
      <c r="I37" s="3" t="s">
        <v>5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4" t="s">
        <v>6</v>
      </c>
      <c r="D38" s="23"/>
      <c r="E38" s="23"/>
      <c r="F38" s="23"/>
      <c r="G38" s="23"/>
      <c r="H38" s="24"/>
      <c r="I38" s="3" t="s">
        <v>5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4" t="s">
        <v>6</v>
      </c>
      <c r="D39" s="23"/>
      <c r="E39" s="23"/>
      <c r="F39" s="23"/>
      <c r="G39" s="23"/>
      <c r="H39" s="24"/>
      <c r="I39" s="3" t="s">
        <v>5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4" t="s">
        <v>6</v>
      </c>
      <c r="D40" s="23"/>
      <c r="E40" s="23"/>
      <c r="F40" s="23"/>
      <c r="G40" s="23"/>
      <c r="H40" s="24"/>
      <c r="I40" s="3" t="s">
        <v>5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17" t="s">
        <v>64</v>
      </c>
      <c r="D41" s="23"/>
      <c r="E41" s="23"/>
      <c r="F41" s="23"/>
      <c r="G41" s="23"/>
      <c r="H41" s="24"/>
      <c r="I41" s="3" t="s">
        <v>5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5" t="s">
        <v>17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4" t="s">
        <v>6</v>
      </c>
      <c r="D43" s="23">
        <v>1</v>
      </c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4" t="s">
        <v>6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17" t="s">
        <v>64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4" t="s">
        <v>6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4" t="s">
        <v>6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4" t="s">
        <v>6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4" t="s">
        <v>6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15" t="s">
        <v>17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4" t="s">
        <v>6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4" t="s">
        <v>6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4" t="s">
        <v>6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4" t="s">
        <v>6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4" t="s">
        <v>6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15" t="s">
        <v>17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4" t="s">
        <v>6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7" t="s">
        <v>19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4" t="s">
        <v>6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4" t="s">
        <v>6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4" t="s">
        <v>6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4" t="s">
        <v>6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4" t="s">
        <v>6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4" t="s">
        <v>6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5" t="s">
        <v>7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7" t="s">
        <v>65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4" t="s">
        <v>6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4" t="s">
        <v>6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4" t="s">
        <v>6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4" t="s">
        <v>6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4" t="s">
        <v>6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7" t="s">
        <v>19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4" t="s">
        <v>6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4" t="s">
        <v>6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4" t="s">
        <v>6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4" t="s">
        <v>6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4" t="s">
        <v>6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4" t="s">
        <v>6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4" t="s">
        <v>6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4" t="s">
        <v>6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4" t="s">
        <v>6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7" t="s">
        <v>64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C88F-3BB8-412E-B772-8FAA94003A5F}">
  <dimension ref="A1:AE100"/>
  <sheetViews>
    <sheetView tabSelected="1" zoomScaleNormal="100" workbookViewId="0">
      <selection activeCell="H1" sqref="H1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3819.772668201957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30" x14ac:dyDescent="0.25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7" t="s">
        <v>40</v>
      </c>
      <c r="R2" s="48" cm="1">
        <f t="array" ref="R2">SUM(V3:V28*AB3:AB28)+H6+P6+R4*500</f>
        <v>64590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1" t="s">
        <v>41</v>
      </c>
      <c r="Y2" s="43" t="s">
        <v>52</v>
      </c>
      <c r="Z2" s="44" t="s">
        <v>42</v>
      </c>
      <c r="AA2" s="44" t="s">
        <v>43</v>
      </c>
      <c r="AB2" s="49" t="s">
        <v>44</v>
      </c>
      <c r="AD2" s="23"/>
    </row>
    <row r="3" spans="1:31" x14ac:dyDescent="0.25">
      <c r="A3" s="58" t="s">
        <v>28</v>
      </c>
      <c r="B3" s="59" t="s">
        <v>29</v>
      </c>
      <c r="C3" s="60" t="s">
        <v>30</v>
      </c>
      <c r="D3" s="30"/>
      <c r="E3" s="58" t="s">
        <v>28</v>
      </c>
      <c r="F3" s="59" t="s">
        <v>29</v>
      </c>
      <c r="G3" s="60" t="s">
        <v>30</v>
      </c>
      <c r="H3" s="31" t="s">
        <v>33</v>
      </c>
      <c r="I3" s="58" t="s">
        <v>28</v>
      </c>
      <c r="J3" s="59" t="s">
        <v>29</v>
      </c>
      <c r="K3" s="60" t="s">
        <v>30</v>
      </c>
      <c r="L3" s="30"/>
      <c r="M3" s="58" t="s">
        <v>28</v>
      </c>
      <c r="N3" s="59" t="s">
        <v>29</v>
      </c>
      <c r="O3" s="60" t="s">
        <v>30</v>
      </c>
      <c r="P3" s="31" t="s">
        <v>33</v>
      </c>
      <c r="Q3" s="50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1"/>
      <c r="Y3" s="43">
        <v>27</v>
      </c>
      <c r="Z3" s="1">
        <f>COUNTIF($A$4:$C$100,T3)</f>
        <v>23</v>
      </c>
      <c r="AA3" s="1">
        <f>COUNTIF($I$4:$K$100,T3)</f>
        <v>4</v>
      </c>
      <c r="AB3" s="51">
        <f>Y3-Z3-AA3</f>
        <v>0</v>
      </c>
      <c r="AD3" s="57"/>
    </row>
    <row r="4" spans="1:31" x14ac:dyDescent="0.25">
      <c r="A4" s="2" t="s">
        <v>4</v>
      </c>
      <c r="B4" s="2" t="s">
        <v>4</v>
      </c>
      <c r="C4" s="2" t="s">
        <v>4</v>
      </c>
      <c r="D4" s="40" t="s">
        <v>31</v>
      </c>
      <c r="E4" s="36">
        <v>0</v>
      </c>
      <c r="F4" s="36">
        <v>5</v>
      </c>
      <c r="G4" s="36">
        <v>14</v>
      </c>
      <c r="H4" s="33">
        <f>SUM(E4:G4)</f>
        <v>19</v>
      </c>
      <c r="I4" s="2" t="s">
        <v>4</v>
      </c>
      <c r="J4" s="3" t="s">
        <v>5</v>
      </c>
      <c r="K4" s="9" t="s">
        <v>11</v>
      </c>
      <c r="L4" s="40" t="s">
        <v>31</v>
      </c>
      <c r="M4" s="36">
        <v>3</v>
      </c>
      <c r="N4" s="36">
        <v>5</v>
      </c>
      <c r="O4" s="36">
        <v>20</v>
      </c>
      <c r="P4" s="33">
        <f>SUM(M4:O4)</f>
        <v>28</v>
      </c>
      <c r="Q4" s="50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1"/>
      <c r="Y4" s="43">
        <v>49</v>
      </c>
      <c r="Z4" s="1">
        <f t="shared" ref="Z4:Z28" si="1">COUNTIF($A$4:$C$100,T4)</f>
        <v>15</v>
      </c>
      <c r="AA4" s="1">
        <f>COUNTIF($I$4:$K$100,T4)</f>
        <v>34</v>
      </c>
      <c r="AB4" s="51">
        <f t="shared" ref="AB4:AB28" si="2">Y4-Z4-AA4</f>
        <v>0</v>
      </c>
      <c r="AD4" s="57"/>
    </row>
    <row r="5" spans="1:31" x14ac:dyDescent="0.25">
      <c r="A5" s="2" t="s">
        <v>4</v>
      </c>
      <c r="B5" s="2" t="s">
        <v>4</v>
      </c>
      <c r="C5" s="2" t="s">
        <v>4</v>
      </c>
      <c r="D5" s="30" t="s">
        <v>35</v>
      </c>
      <c r="E5" s="32" cm="1">
        <f t="array" ref="E5">(SUM(VLOOKUP(A4:A100,$T$3:$W$41,2,FALSE))+E4*10)-E8*50</f>
        <v>800</v>
      </c>
      <c r="F5" s="32" cm="1">
        <f t="array" ref="F5">(SUM(VLOOKUP(B4:B100,$T$3:$W$41,2,FALSE))+F4*10)-F8*50</f>
        <v>4410</v>
      </c>
      <c r="G5" s="32" cm="1">
        <f t="array" ref="G5">(SUM(VLOOKUP(C4:C100,$T$3:$W$41,2,FALSE))+G4*10)-G8*50</f>
        <v>12590</v>
      </c>
      <c r="H5" s="55">
        <f t="shared" ref="H5:H8" si="3">SUM(E5:G5)</f>
        <v>17800</v>
      </c>
      <c r="I5" s="2" t="s">
        <v>4</v>
      </c>
      <c r="J5" s="3" t="s">
        <v>5</v>
      </c>
      <c r="K5" s="3" t="s">
        <v>5</v>
      </c>
      <c r="L5" s="30" t="s">
        <v>35</v>
      </c>
      <c r="M5" s="32" cm="1">
        <f t="array" ref="M5">(SUM(VLOOKUP(I4:I100,$T$3:$W$41,2,FALSE))+M4*10)*0.8-M8*40</f>
        <v>3576</v>
      </c>
      <c r="N5" s="32" cm="1">
        <f t="array" ref="N5">(SUM(VLOOKUP(J4:J100,$T$3:$W$41,2,FALSE))+N4*10)*0.8-N8*40</f>
        <v>648</v>
      </c>
      <c r="O5" s="32" cm="1">
        <f t="array" ref="O5">(SUM(VLOOKUP(K4:K100,$T$3:$W$41,2,FALSE))+O4*10)*0.8-O8*40</f>
        <v>912</v>
      </c>
      <c r="P5" s="55">
        <f>SUM(M5:O5)</f>
        <v>5136</v>
      </c>
      <c r="Q5" s="50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2"/>
      <c r="Y5" s="43">
        <v>203</v>
      </c>
      <c r="Z5" s="1">
        <f t="shared" si="1"/>
        <v>50</v>
      </c>
      <c r="AA5" s="1">
        <f t="shared" ref="AA4:AA28" si="4">COUNTIF($I$4:$K$100,T5)</f>
        <v>0</v>
      </c>
      <c r="AB5" s="51">
        <f t="shared" si="2"/>
        <v>153</v>
      </c>
      <c r="AD5" s="57"/>
    </row>
    <row r="6" spans="1:31" x14ac:dyDescent="0.25">
      <c r="A6" s="2" t="s">
        <v>4</v>
      </c>
      <c r="B6" s="2" t="s">
        <v>4</v>
      </c>
      <c r="C6" s="2" t="s">
        <v>4</v>
      </c>
      <c r="D6" s="30" t="s">
        <v>36</v>
      </c>
      <c r="E6" s="32" cm="1">
        <f t="array" ref="E6">(SUM(VLOOKUP(A4:A100,$T$3:$W$41,3,FALSE)))</f>
        <v>205</v>
      </c>
      <c r="F6" s="32" cm="1">
        <f t="array" ref="F6">(SUM(VLOOKUP(B4:B100,$T$3:$W$41,3,FALSE)))</f>
        <v>1510</v>
      </c>
      <c r="G6" s="32" cm="1">
        <f t="array" ref="G6">(SUM(VLOOKUP(C4:C100,$T$3:$W$41,3,FALSE)))</f>
        <v>3850</v>
      </c>
      <c r="H6" s="46">
        <f t="shared" si="3"/>
        <v>5565</v>
      </c>
      <c r="I6" s="15" t="s">
        <v>17</v>
      </c>
      <c r="J6" s="16" t="s">
        <v>25</v>
      </c>
      <c r="K6" s="3" t="s">
        <v>5</v>
      </c>
      <c r="L6" s="30" t="s">
        <v>36</v>
      </c>
      <c r="M6" s="32" cm="1">
        <f t="array" ref="M6">(SUM(VLOOKUP(I4:I100,$T$3:$W$41,3,FALSE)))</f>
        <v>1825</v>
      </c>
      <c r="N6" s="32" cm="1">
        <f t="array" ref="N6">(SUM(VLOOKUP(J4:J100,$T$3:$W$41,3,FALSE)))</f>
        <v>240</v>
      </c>
      <c r="O6" s="32" cm="1">
        <f t="array" ref="O6">(SUM(VLOOKUP(K4:K100,$T$3:$W$41,3,FALSE)))</f>
        <v>235</v>
      </c>
      <c r="P6" s="46">
        <f t="shared" ref="P6:P8" si="5">SUM(M6:O6)</f>
        <v>2300</v>
      </c>
      <c r="Q6" s="47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1">
        <v>269</v>
      </c>
      <c r="Y6" s="43">
        <v>269</v>
      </c>
      <c r="Z6" s="1">
        <f t="shared" si="1"/>
        <v>5</v>
      </c>
      <c r="AA6" s="1">
        <f t="shared" si="4"/>
        <v>0</v>
      </c>
      <c r="AB6" s="51">
        <f t="shared" si="2"/>
        <v>264</v>
      </c>
      <c r="AD6" s="57"/>
    </row>
    <row r="7" spans="1:31" x14ac:dyDescent="0.25">
      <c r="A7" s="2" t="s">
        <v>4</v>
      </c>
      <c r="B7" s="2" t="s">
        <v>4</v>
      </c>
      <c r="C7" s="15" t="s">
        <v>17</v>
      </c>
      <c r="D7" s="30" t="s">
        <v>37</v>
      </c>
      <c r="E7" s="32">
        <f>COUNTIF(A4:A100,"&lt;&gt;空")</f>
        <v>6</v>
      </c>
      <c r="F7" s="32">
        <f>COUNTIF(B4:B100,"&lt;&gt;空")</f>
        <v>31</v>
      </c>
      <c r="G7" s="32">
        <f>COUNTIF(C4:C100,"&lt;&gt;空")</f>
        <v>78</v>
      </c>
      <c r="H7" s="33">
        <f t="shared" si="3"/>
        <v>115</v>
      </c>
      <c r="I7" s="2" t="s">
        <v>4</v>
      </c>
      <c r="J7" s="3" t="s">
        <v>5</v>
      </c>
      <c r="K7" s="3" t="s">
        <v>5</v>
      </c>
      <c r="L7" s="30" t="s">
        <v>37</v>
      </c>
      <c r="M7" s="32">
        <f>COUNTIF(I4:I100,"&lt;&gt;空")</f>
        <v>37</v>
      </c>
      <c r="N7" s="32">
        <f>COUNTIF(J4:J100,"&lt;&gt;空")</f>
        <v>7</v>
      </c>
      <c r="O7" s="32">
        <f>COUNTIF(K4:K100,"&lt;&gt;空")</f>
        <v>6</v>
      </c>
      <c r="P7" s="33">
        <f t="shared" si="5"/>
        <v>50</v>
      </c>
      <c r="Q7" s="50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1">
        <v>235</v>
      </c>
      <c r="Y7" s="43">
        <v>235</v>
      </c>
      <c r="Z7" s="1">
        <f t="shared" si="1"/>
        <v>0</v>
      </c>
      <c r="AA7" s="1">
        <f t="shared" si="4"/>
        <v>0</v>
      </c>
      <c r="AB7" s="51">
        <f t="shared" si="2"/>
        <v>235</v>
      </c>
      <c r="AD7" s="57"/>
    </row>
    <row r="8" spans="1:31" x14ac:dyDescent="0.25">
      <c r="A8" s="2" t="s">
        <v>4</v>
      </c>
      <c r="B8" s="2" t="s">
        <v>4</v>
      </c>
      <c r="C8" s="2" t="s">
        <v>4</v>
      </c>
      <c r="D8" s="39" t="s">
        <v>61</v>
      </c>
      <c r="E8" s="38">
        <v>0</v>
      </c>
      <c r="F8" s="38">
        <v>0</v>
      </c>
      <c r="G8" s="38">
        <v>1</v>
      </c>
      <c r="H8" s="33">
        <f t="shared" si="3"/>
        <v>1</v>
      </c>
      <c r="I8" s="3" t="s">
        <v>5</v>
      </c>
      <c r="J8" s="3" t="s">
        <v>5</v>
      </c>
      <c r="K8" s="3" t="s">
        <v>5</v>
      </c>
      <c r="L8" s="39" t="s">
        <v>61</v>
      </c>
      <c r="M8" s="38">
        <v>2</v>
      </c>
      <c r="N8" s="38">
        <v>0</v>
      </c>
      <c r="O8" s="38">
        <v>0</v>
      </c>
      <c r="P8" s="33">
        <f t="shared" si="5"/>
        <v>2</v>
      </c>
      <c r="Q8" s="47" t="s">
        <v>50</v>
      </c>
      <c r="R8" s="52" cm="1">
        <f t="array" ref="R8">R6-P5-H5-SUM(U3:U28*AB3:AB28)*0.8-R7*8</f>
        <v>0</v>
      </c>
      <c r="S8" s="23"/>
      <c r="T8" s="7" t="s">
        <v>9</v>
      </c>
      <c r="U8" s="1">
        <v>200</v>
      </c>
      <c r="V8" s="1">
        <v>60</v>
      </c>
      <c r="W8" s="42"/>
      <c r="X8" s="61">
        <v>191</v>
      </c>
      <c r="Y8" s="43">
        <v>191</v>
      </c>
      <c r="Z8" s="1">
        <f t="shared" si="1"/>
        <v>0</v>
      </c>
      <c r="AA8" s="1">
        <f t="shared" si="4"/>
        <v>0</v>
      </c>
      <c r="AB8" s="51">
        <f t="shared" si="2"/>
        <v>191</v>
      </c>
      <c r="AD8" s="57"/>
    </row>
    <row r="9" spans="1:31" x14ac:dyDescent="0.25">
      <c r="A9" s="15" t="s">
        <v>17</v>
      </c>
      <c r="B9" s="2" t="s">
        <v>4</v>
      </c>
      <c r="C9" s="2" t="s">
        <v>4</v>
      </c>
      <c r="D9" s="23"/>
      <c r="E9" s="23"/>
      <c r="F9" s="23"/>
      <c r="G9" s="23"/>
      <c r="H9" s="24"/>
      <c r="I9" s="15" t="s">
        <v>17</v>
      </c>
      <c r="J9" s="3" t="s">
        <v>5</v>
      </c>
      <c r="K9" s="1" t="s">
        <v>24</v>
      </c>
      <c r="L9" s="30" t="s">
        <v>39</v>
      </c>
      <c r="M9" s="34">
        <f>M6/M5</f>
        <v>0.51034675615212532</v>
      </c>
      <c r="N9" s="34">
        <f>N6/N5</f>
        <v>0.37037037037037035</v>
      </c>
      <c r="O9" s="34">
        <f>O6/O5</f>
        <v>0.25767543859649122</v>
      </c>
      <c r="P9" s="35">
        <f>P6/P5</f>
        <v>0.44781931464174457</v>
      </c>
      <c r="Q9" s="47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1">
        <v>5</v>
      </c>
      <c r="Y9" s="43">
        <v>0</v>
      </c>
      <c r="Z9" s="1">
        <f t="shared" si="1"/>
        <v>0</v>
      </c>
      <c r="AA9" s="1">
        <f t="shared" si="4"/>
        <v>0</v>
      </c>
      <c r="AB9" s="51">
        <f t="shared" si="2"/>
        <v>0</v>
      </c>
      <c r="AD9" s="57">
        <v>3</v>
      </c>
      <c r="AE9">
        <v>2</v>
      </c>
    </row>
    <row r="10" spans="1:31" x14ac:dyDescent="0.25">
      <c r="A10" s="1" t="s">
        <v>24</v>
      </c>
      <c r="B10" s="1" t="s">
        <v>24</v>
      </c>
      <c r="C10" s="2" t="s">
        <v>4</v>
      </c>
      <c r="D10" s="23"/>
      <c r="E10" s="23"/>
      <c r="F10" s="23"/>
      <c r="G10" s="23"/>
      <c r="H10" s="24"/>
      <c r="I10" s="3" t="s">
        <v>5</v>
      </c>
      <c r="J10" s="3" t="s">
        <v>5</v>
      </c>
      <c r="K10" s="2" t="s">
        <v>4</v>
      </c>
      <c r="L10" s="23"/>
      <c r="M10" s="23"/>
      <c r="N10" s="23"/>
      <c r="O10" s="23"/>
      <c r="P10" s="24"/>
      <c r="Q10" s="47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1">
        <v>6</v>
      </c>
      <c r="Y10" s="43">
        <v>2</v>
      </c>
      <c r="Z10" s="1">
        <f t="shared" si="1"/>
        <v>1</v>
      </c>
      <c r="AA10" s="1">
        <f t="shared" si="4"/>
        <v>1</v>
      </c>
      <c r="AB10" s="51">
        <f t="shared" si="2"/>
        <v>0</v>
      </c>
      <c r="AD10" s="57">
        <v>4</v>
      </c>
      <c r="AE10">
        <v>2</v>
      </c>
    </row>
    <row r="11" spans="1:31" x14ac:dyDescent="0.25">
      <c r="A11" s="1" t="s">
        <v>24</v>
      </c>
      <c r="B11" s="2" t="s">
        <v>4</v>
      </c>
      <c r="C11" s="3" t="s">
        <v>5</v>
      </c>
      <c r="D11" s="23"/>
      <c r="E11" s="23"/>
      <c r="F11" s="23"/>
      <c r="G11" s="23"/>
      <c r="H11" s="24"/>
      <c r="I11" s="16" t="s">
        <v>25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22936</v>
      </c>
      <c r="Q11" s="47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1">
        <v>6</v>
      </c>
      <c r="Y11" s="43">
        <v>6</v>
      </c>
      <c r="Z11" s="1">
        <f t="shared" si="1"/>
        <v>2</v>
      </c>
      <c r="AA11" s="1">
        <f t="shared" si="4"/>
        <v>0</v>
      </c>
      <c r="AB11" s="51">
        <f t="shared" si="2"/>
        <v>4</v>
      </c>
      <c r="AD11" s="57">
        <v>4</v>
      </c>
      <c r="AE11">
        <v>2</v>
      </c>
    </row>
    <row r="12" spans="1:31" x14ac:dyDescent="0.25">
      <c r="A12" s="1" t="s">
        <v>24</v>
      </c>
      <c r="B12" s="15" t="s">
        <v>17</v>
      </c>
      <c r="C12" s="3" t="s">
        <v>5</v>
      </c>
      <c r="D12" s="23"/>
      <c r="E12" s="23"/>
      <c r="F12" s="23"/>
      <c r="G12" s="23"/>
      <c r="H12" s="24"/>
      <c r="I12" s="3" t="s">
        <v>5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7865</v>
      </c>
      <c r="Q12" s="47"/>
      <c r="R12" s="23"/>
      <c r="S12" s="23"/>
      <c r="T12" s="11" t="s">
        <v>13</v>
      </c>
      <c r="U12" s="1">
        <v>150</v>
      </c>
      <c r="V12" s="1">
        <v>50</v>
      </c>
      <c r="W12" s="42"/>
      <c r="X12" s="61">
        <v>3</v>
      </c>
      <c r="Y12" s="43">
        <v>3</v>
      </c>
      <c r="Z12" s="1">
        <f t="shared" si="1"/>
        <v>0</v>
      </c>
      <c r="AA12" s="1">
        <f t="shared" si="4"/>
        <v>0</v>
      </c>
      <c r="AB12" s="51">
        <f t="shared" si="2"/>
        <v>3</v>
      </c>
      <c r="AD12" s="57">
        <v>3</v>
      </c>
    </row>
    <row r="13" spans="1:31" x14ac:dyDescent="0.25">
      <c r="A13" s="1" t="s">
        <v>24</v>
      </c>
      <c r="B13" s="2" t="s">
        <v>4</v>
      </c>
      <c r="C13" s="3" t="s">
        <v>5</v>
      </c>
      <c r="D13" s="23"/>
      <c r="E13" s="23"/>
      <c r="F13" s="23"/>
      <c r="G13" s="23"/>
      <c r="H13" s="24"/>
      <c r="I13" s="3" t="s">
        <v>5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7"/>
      <c r="R13" s="23"/>
      <c r="S13" s="23"/>
      <c r="T13" s="12" t="s">
        <v>14</v>
      </c>
      <c r="U13" s="1">
        <v>150</v>
      </c>
      <c r="V13" s="1">
        <v>55</v>
      </c>
      <c r="W13" s="42"/>
      <c r="X13" s="61">
        <v>3</v>
      </c>
      <c r="Y13" s="43">
        <v>3</v>
      </c>
      <c r="Z13" s="1">
        <f t="shared" si="1"/>
        <v>0</v>
      </c>
      <c r="AA13" s="1">
        <f t="shared" si="4"/>
        <v>0</v>
      </c>
      <c r="AB13" s="51">
        <f t="shared" si="2"/>
        <v>3</v>
      </c>
      <c r="AD13" s="57">
        <v>3</v>
      </c>
    </row>
    <row r="14" spans="1:31" x14ac:dyDescent="0.25">
      <c r="A14" s="1" t="s">
        <v>24</v>
      </c>
      <c r="B14" s="2" t="s">
        <v>4</v>
      </c>
      <c r="C14" s="3" t="s">
        <v>5</v>
      </c>
      <c r="D14" s="23"/>
      <c r="E14" s="23"/>
      <c r="F14" s="23"/>
      <c r="G14" s="23"/>
      <c r="H14" s="24"/>
      <c r="I14" s="3" t="s">
        <v>5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7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1">
        <v>1</v>
      </c>
      <c r="Y14" s="43">
        <v>1</v>
      </c>
      <c r="Z14" s="1">
        <f t="shared" si="1"/>
        <v>0</v>
      </c>
      <c r="AA14" s="1">
        <f t="shared" si="4"/>
        <v>0</v>
      </c>
      <c r="AB14" s="51">
        <f t="shared" si="2"/>
        <v>1</v>
      </c>
      <c r="AD14" s="57">
        <v>1</v>
      </c>
    </row>
    <row r="15" spans="1:31" x14ac:dyDescent="0.25">
      <c r="A15" s="1" t="s">
        <v>24</v>
      </c>
      <c r="B15" s="2" t="s">
        <v>4</v>
      </c>
      <c r="C15" s="15" t="s">
        <v>17</v>
      </c>
      <c r="D15" s="23"/>
      <c r="E15" s="23"/>
      <c r="F15" s="23"/>
      <c r="G15" s="23"/>
      <c r="H15" s="24"/>
      <c r="I15" s="3" t="s">
        <v>5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7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1"/>
      <c r="Y15" s="43">
        <v>0</v>
      </c>
      <c r="Z15" s="1">
        <f t="shared" si="1"/>
        <v>0</v>
      </c>
      <c r="AA15" s="1">
        <f t="shared" si="4"/>
        <v>0</v>
      </c>
      <c r="AB15" s="51">
        <f t="shared" si="2"/>
        <v>0</v>
      </c>
      <c r="AD15" s="57"/>
    </row>
    <row r="16" spans="1:31" x14ac:dyDescent="0.25">
      <c r="A16" s="1" t="s">
        <v>24</v>
      </c>
      <c r="B16" s="15" t="s">
        <v>17</v>
      </c>
      <c r="C16" s="3" t="s">
        <v>5</v>
      </c>
      <c r="D16" s="23"/>
      <c r="E16" s="23"/>
      <c r="F16" s="23"/>
      <c r="G16" s="23"/>
      <c r="H16" s="24"/>
      <c r="I16" s="21" t="s">
        <v>26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7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1">
        <v>40</v>
      </c>
      <c r="Y16" s="43">
        <v>40</v>
      </c>
      <c r="Z16" s="1">
        <f t="shared" si="1"/>
        <v>10</v>
      </c>
      <c r="AA16" s="1">
        <f t="shared" si="4"/>
        <v>8</v>
      </c>
      <c r="AB16" s="51">
        <f t="shared" si="2"/>
        <v>22</v>
      </c>
      <c r="AD16" s="57"/>
    </row>
    <row r="17" spans="1:30" x14ac:dyDescent="0.25">
      <c r="A17" s="1" t="s">
        <v>24</v>
      </c>
      <c r="B17" s="2" t="s">
        <v>4</v>
      </c>
      <c r="C17" s="3" t="s">
        <v>5</v>
      </c>
      <c r="D17" s="23"/>
      <c r="E17" s="23"/>
      <c r="F17" s="23"/>
      <c r="G17" s="23"/>
      <c r="H17" s="24"/>
      <c r="I17" s="3" t="s">
        <v>5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7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1">
        <v>1</v>
      </c>
      <c r="Y17" s="43">
        <v>1</v>
      </c>
      <c r="Z17" s="1">
        <f t="shared" si="1"/>
        <v>1</v>
      </c>
      <c r="AA17" s="1">
        <f t="shared" si="4"/>
        <v>0</v>
      </c>
      <c r="AB17" s="51">
        <f t="shared" si="2"/>
        <v>0</v>
      </c>
      <c r="AD17" s="57"/>
    </row>
    <row r="18" spans="1:30" x14ac:dyDescent="0.25">
      <c r="A18" s="1" t="s">
        <v>24</v>
      </c>
      <c r="B18" s="2" t="s">
        <v>4</v>
      </c>
      <c r="C18" s="15" t="s">
        <v>17</v>
      </c>
      <c r="D18" s="23"/>
      <c r="E18" s="23"/>
      <c r="F18" s="23"/>
      <c r="G18" s="23"/>
      <c r="H18" s="24"/>
      <c r="I18" s="15" t="s">
        <v>17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7"/>
      <c r="R18" s="23"/>
      <c r="S18" s="23"/>
      <c r="T18" s="17" t="s">
        <v>19</v>
      </c>
      <c r="U18" s="1">
        <v>250</v>
      </c>
      <c r="V18" s="1">
        <v>300</v>
      </c>
      <c r="W18" s="42"/>
      <c r="X18" s="61">
        <v>2</v>
      </c>
      <c r="Y18" s="43">
        <v>2</v>
      </c>
      <c r="Z18" s="1">
        <f t="shared" si="1"/>
        <v>2</v>
      </c>
      <c r="AA18" s="1">
        <f t="shared" si="4"/>
        <v>0</v>
      </c>
      <c r="AB18" s="51">
        <f t="shared" si="2"/>
        <v>0</v>
      </c>
      <c r="AD18" s="57"/>
    </row>
    <row r="19" spans="1:30" x14ac:dyDescent="0.25">
      <c r="A19" s="1" t="s">
        <v>24</v>
      </c>
      <c r="B19" s="3" t="s">
        <v>5</v>
      </c>
      <c r="C19" s="4" t="s">
        <v>6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7"/>
      <c r="R19" s="23"/>
      <c r="S19" s="23"/>
      <c r="T19" s="17" t="s">
        <v>64</v>
      </c>
      <c r="U19" s="1">
        <v>170</v>
      </c>
      <c r="V19" s="1">
        <v>45</v>
      </c>
      <c r="W19" s="42"/>
      <c r="X19" s="61">
        <v>4</v>
      </c>
      <c r="Y19" s="43">
        <v>4</v>
      </c>
      <c r="Z19" s="1">
        <f t="shared" si="1"/>
        <v>4</v>
      </c>
      <c r="AA19" s="1">
        <f t="shared" si="4"/>
        <v>0</v>
      </c>
      <c r="AB19" s="51">
        <f t="shared" si="2"/>
        <v>0</v>
      </c>
      <c r="AD19" s="57"/>
    </row>
    <row r="20" spans="1:30" x14ac:dyDescent="0.25">
      <c r="A20" s="1" t="s">
        <v>24</v>
      </c>
      <c r="B20" s="3" t="s">
        <v>5</v>
      </c>
      <c r="C20" s="4" t="s">
        <v>6</v>
      </c>
      <c r="D20" s="23"/>
      <c r="E20" s="23"/>
      <c r="F20" s="23"/>
      <c r="G20" s="23"/>
      <c r="H20" s="24"/>
      <c r="I20" s="3" t="s">
        <v>5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7"/>
      <c r="R20" s="23"/>
      <c r="S20" s="23"/>
      <c r="T20" s="17" t="s">
        <v>63</v>
      </c>
      <c r="U20" s="1">
        <v>250</v>
      </c>
      <c r="V20" s="1">
        <v>400</v>
      </c>
      <c r="W20" s="42"/>
      <c r="X20" s="61">
        <v>1</v>
      </c>
      <c r="Y20" s="43">
        <v>1</v>
      </c>
      <c r="Z20" s="1">
        <f t="shared" si="1"/>
        <v>1</v>
      </c>
      <c r="AA20" s="1">
        <f t="shared" si="4"/>
        <v>0</v>
      </c>
      <c r="AB20" s="51">
        <f t="shared" si="2"/>
        <v>0</v>
      </c>
      <c r="AD20" s="57"/>
    </row>
    <row r="21" spans="1:30" x14ac:dyDescent="0.25">
      <c r="A21" s="1" t="s">
        <v>24</v>
      </c>
      <c r="B21" s="16" t="s">
        <v>18</v>
      </c>
      <c r="C21" s="4" t="s">
        <v>6</v>
      </c>
      <c r="D21" s="23"/>
      <c r="E21" s="23"/>
      <c r="F21" s="23"/>
      <c r="G21" s="23"/>
      <c r="H21" s="24"/>
      <c r="I21" s="3" t="s">
        <v>5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7"/>
      <c r="R21" s="23"/>
      <c r="S21" s="23"/>
      <c r="T21" s="18" t="s">
        <v>20</v>
      </c>
      <c r="U21" s="1">
        <v>250</v>
      </c>
      <c r="V21" s="1">
        <v>1000</v>
      </c>
      <c r="W21" s="42"/>
      <c r="X21" s="61">
        <v>2</v>
      </c>
      <c r="Y21" s="43">
        <v>2</v>
      </c>
      <c r="Z21" s="1">
        <f t="shared" si="1"/>
        <v>0</v>
      </c>
      <c r="AA21" s="1">
        <f t="shared" si="4"/>
        <v>0</v>
      </c>
      <c r="AB21" s="51">
        <f t="shared" si="2"/>
        <v>2</v>
      </c>
      <c r="AD21" s="57"/>
    </row>
    <row r="22" spans="1:30" x14ac:dyDescent="0.25">
      <c r="A22" s="1" t="s">
        <v>24</v>
      </c>
      <c r="B22" s="3" t="s">
        <v>5</v>
      </c>
      <c r="C22" s="4" t="s">
        <v>6</v>
      </c>
      <c r="D22" s="23"/>
      <c r="E22" s="23"/>
      <c r="F22" s="23"/>
      <c r="G22" s="23"/>
      <c r="H22" s="24"/>
      <c r="I22" s="3" t="s">
        <v>5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7"/>
      <c r="R22" s="23"/>
      <c r="S22" s="23"/>
      <c r="T22" s="19" t="s">
        <v>21</v>
      </c>
      <c r="U22" s="1">
        <v>250</v>
      </c>
      <c r="V22" s="1">
        <v>500</v>
      </c>
      <c r="W22" s="42"/>
      <c r="X22" s="61">
        <v>2</v>
      </c>
      <c r="Y22" s="43">
        <v>2</v>
      </c>
      <c r="Z22" s="1">
        <f t="shared" si="1"/>
        <v>0</v>
      </c>
      <c r="AA22" s="1">
        <f t="shared" si="4"/>
        <v>0</v>
      </c>
      <c r="AB22" s="51">
        <f t="shared" si="2"/>
        <v>2</v>
      </c>
      <c r="AD22" s="57"/>
    </row>
    <row r="23" spans="1:30" x14ac:dyDescent="0.25">
      <c r="A23" s="1" t="s">
        <v>24</v>
      </c>
      <c r="B23" s="1" t="s">
        <v>24</v>
      </c>
      <c r="C23" s="4" t="s">
        <v>6</v>
      </c>
      <c r="D23" s="23"/>
      <c r="E23" s="23"/>
      <c r="F23" s="23"/>
      <c r="G23" s="23"/>
      <c r="H23" s="24"/>
      <c r="I23" s="3" t="s">
        <v>5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7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1">
        <v>1</v>
      </c>
      <c r="Y23" s="43">
        <v>1</v>
      </c>
      <c r="Z23" s="1">
        <f t="shared" si="1"/>
        <v>1</v>
      </c>
      <c r="AA23" s="1">
        <f t="shared" si="4"/>
        <v>0</v>
      </c>
      <c r="AB23" s="51">
        <f t="shared" si="2"/>
        <v>0</v>
      </c>
      <c r="AD23" s="57"/>
    </row>
    <row r="24" spans="1:30" x14ac:dyDescent="0.25">
      <c r="A24" s="1" t="s">
        <v>24</v>
      </c>
      <c r="B24" s="3" t="s">
        <v>5</v>
      </c>
      <c r="C24" s="15" t="s">
        <v>17</v>
      </c>
      <c r="D24" s="23"/>
      <c r="E24" s="23"/>
      <c r="F24" s="23"/>
      <c r="G24" s="23"/>
      <c r="H24" s="24"/>
      <c r="I24" s="15" t="s">
        <v>17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7"/>
      <c r="R24" s="23"/>
      <c r="S24" s="23"/>
      <c r="T24" s="56" t="s">
        <v>22</v>
      </c>
      <c r="U24" s="1">
        <v>160</v>
      </c>
      <c r="V24" s="1">
        <v>40</v>
      </c>
      <c r="W24" s="42">
        <f t="shared" si="8"/>
        <v>39.110982162825422</v>
      </c>
      <c r="X24" s="61">
        <v>0</v>
      </c>
      <c r="Y24" s="43">
        <v>0</v>
      </c>
      <c r="Z24" s="1">
        <f t="shared" si="1"/>
        <v>0</v>
      </c>
      <c r="AA24" s="1">
        <f t="shared" si="4"/>
        <v>0</v>
      </c>
      <c r="AB24" s="51">
        <f t="shared" si="2"/>
        <v>0</v>
      </c>
      <c r="AD24" s="57"/>
    </row>
    <row r="25" spans="1:30" x14ac:dyDescent="0.25">
      <c r="A25" s="1" t="s">
        <v>24</v>
      </c>
      <c r="B25" s="3" t="s">
        <v>5</v>
      </c>
      <c r="C25" s="4" t="s">
        <v>6</v>
      </c>
      <c r="D25" s="23"/>
      <c r="E25" s="23"/>
      <c r="F25" s="23"/>
      <c r="G25" s="23"/>
      <c r="H25" s="24"/>
      <c r="I25" s="3" t="s">
        <v>5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7"/>
      <c r="R25" s="23"/>
      <c r="S25" s="23"/>
      <c r="T25" s="56" t="s">
        <v>23</v>
      </c>
      <c r="U25" s="1">
        <v>150</v>
      </c>
      <c r="V25" s="1">
        <v>35</v>
      </c>
      <c r="W25" s="42">
        <f t="shared" si="8"/>
        <v>44.222109392472248</v>
      </c>
      <c r="X25" s="61">
        <v>0</v>
      </c>
      <c r="Y25" s="43">
        <v>0</v>
      </c>
      <c r="Z25" s="1">
        <f t="shared" si="1"/>
        <v>0</v>
      </c>
      <c r="AA25" s="1">
        <f t="shared" si="4"/>
        <v>0</v>
      </c>
      <c r="AB25" s="51">
        <f t="shared" si="2"/>
        <v>0</v>
      </c>
      <c r="AD25" s="57"/>
    </row>
    <row r="26" spans="1:30" x14ac:dyDescent="0.25">
      <c r="A26" s="1" t="s">
        <v>24</v>
      </c>
      <c r="B26" s="15" t="s">
        <v>17</v>
      </c>
      <c r="C26" s="10" t="s">
        <v>12</v>
      </c>
      <c r="D26" s="23"/>
      <c r="E26" s="23"/>
      <c r="F26" s="23"/>
      <c r="G26" s="23"/>
      <c r="H26" s="24"/>
      <c r="I26" s="15" t="s">
        <v>17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7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1">
        <v>0</v>
      </c>
      <c r="Y26" s="43">
        <v>0</v>
      </c>
      <c r="Z26" s="1"/>
      <c r="AA26" s="1"/>
      <c r="AB26" s="51"/>
      <c r="AD26" s="57"/>
    </row>
    <row r="27" spans="1:30" x14ac:dyDescent="0.25">
      <c r="A27" s="1" t="s">
        <v>24</v>
      </c>
      <c r="B27" s="3" t="s">
        <v>5</v>
      </c>
      <c r="C27" s="4" t="s">
        <v>6</v>
      </c>
      <c r="D27" s="23"/>
      <c r="E27" s="23"/>
      <c r="F27" s="23"/>
      <c r="G27" s="23"/>
      <c r="H27" s="24"/>
      <c r="I27" s="3" t="s">
        <v>5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7"/>
      <c r="R27" s="23"/>
      <c r="S27" s="23"/>
      <c r="T27" s="16" t="s">
        <v>25</v>
      </c>
      <c r="U27" s="1">
        <v>-200</v>
      </c>
      <c r="V27" s="1">
        <v>0</v>
      </c>
      <c r="W27" s="42"/>
      <c r="X27" s="61">
        <v>14</v>
      </c>
      <c r="Y27" s="43">
        <v>14</v>
      </c>
      <c r="Z27" s="1">
        <f t="shared" si="1"/>
        <v>0</v>
      </c>
      <c r="AA27" s="1">
        <f t="shared" si="4"/>
        <v>2</v>
      </c>
      <c r="AB27" s="51">
        <f t="shared" si="2"/>
        <v>12</v>
      </c>
      <c r="AD27" s="57"/>
    </row>
    <row r="28" spans="1:30" x14ac:dyDescent="0.25">
      <c r="A28" s="1" t="s">
        <v>24</v>
      </c>
      <c r="B28" s="9" t="s">
        <v>11</v>
      </c>
      <c r="C28" s="4" t="s">
        <v>6</v>
      </c>
      <c r="D28" s="23"/>
      <c r="E28" s="23"/>
      <c r="F28" s="23"/>
      <c r="G28" s="23"/>
      <c r="H28" s="24"/>
      <c r="I28" s="3" t="s">
        <v>5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7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1">
        <v>3</v>
      </c>
      <c r="Y28" s="43">
        <v>3</v>
      </c>
      <c r="Z28" s="1">
        <f t="shared" si="1"/>
        <v>0</v>
      </c>
      <c r="AA28" s="1">
        <f t="shared" si="4"/>
        <v>1</v>
      </c>
      <c r="AB28" s="51">
        <f t="shared" si="2"/>
        <v>2</v>
      </c>
      <c r="AD28" s="57"/>
    </row>
    <row r="29" spans="1:30" ht="15.75" thickBot="1" x14ac:dyDescent="0.3">
      <c r="A29" s="1" t="s">
        <v>24</v>
      </c>
      <c r="B29" s="3" t="s">
        <v>5</v>
      </c>
      <c r="C29" s="4" t="s">
        <v>6</v>
      </c>
      <c r="D29" s="23"/>
      <c r="E29" s="23"/>
      <c r="F29" s="23"/>
      <c r="G29" s="23"/>
      <c r="H29" s="24"/>
      <c r="I29" s="3" t="s">
        <v>5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3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4"/>
      <c r="AD29" s="57"/>
    </row>
    <row r="30" spans="1:30" x14ac:dyDescent="0.25">
      <c r="A30" s="1" t="s">
        <v>24</v>
      </c>
      <c r="B30" s="3" t="s">
        <v>5</v>
      </c>
      <c r="C30" s="10" t="s">
        <v>12</v>
      </c>
      <c r="D30" s="23"/>
      <c r="E30" s="23"/>
      <c r="F30" s="23"/>
      <c r="G30" s="23"/>
      <c r="H30" s="24"/>
      <c r="I30" s="3" t="s">
        <v>5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3" t="s">
        <v>5</v>
      </c>
      <c r="C31" s="4" t="s">
        <v>6</v>
      </c>
      <c r="D31" s="23"/>
      <c r="E31" s="23"/>
      <c r="F31" s="23"/>
      <c r="G31" s="23"/>
      <c r="H31" s="24"/>
      <c r="I31" s="15" t="s">
        <v>17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1059</v>
      </c>
      <c r="AB31">
        <f>SUM(AB3:AB28)</f>
        <v>894</v>
      </c>
    </row>
    <row r="32" spans="1:30" x14ac:dyDescent="0.25">
      <c r="A32" s="1" t="s">
        <v>24</v>
      </c>
      <c r="B32" s="5" t="s">
        <v>7</v>
      </c>
      <c r="C32" s="4" t="s">
        <v>6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5" t="s">
        <v>7</v>
      </c>
      <c r="C33" s="17" t="s">
        <v>64</v>
      </c>
      <c r="D33" s="23"/>
      <c r="E33" s="23"/>
      <c r="F33" s="23"/>
      <c r="G33" s="23"/>
      <c r="H33" s="24"/>
      <c r="I33" s="3" t="s">
        <v>5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5" t="s">
        <v>7</v>
      </c>
      <c r="C34" s="4" t="s">
        <v>6</v>
      </c>
      <c r="D34" s="23"/>
      <c r="E34" s="23"/>
      <c r="F34" s="23"/>
      <c r="G34" s="23"/>
      <c r="H34" s="24"/>
      <c r="I34" s="3" t="s">
        <v>5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5" t="s">
        <v>7</v>
      </c>
      <c r="C35" s="4" t="s">
        <v>6</v>
      </c>
      <c r="D35" s="23"/>
      <c r="E35" s="23"/>
      <c r="F35" s="23"/>
      <c r="G35" s="23"/>
      <c r="H35" s="24"/>
      <c r="I35" s="15" t="s">
        <v>17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7" t="s">
        <v>63</v>
      </c>
      <c r="C36" s="4" t="s">
        <v>6</v>
      </c>
      <c r="D36" s="23"/>
      <c r="E36" s="23"/>
      <c r="F36" s="23"/>
      <c r="G36" s="23"/>
      <c r="H36" s="24"/>
      <c r="I36" s="3" t="s">
        <v>5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4" t="s">
        <v>6</v>
      </c>
      <c r="D37" s="23"/>
      <c r="E37" s="23"/>
      <c r="F37" s="23"/>
      <c r="G37" s="23"/>
      <c r="H37" s="24"/>
      <c r="I37" s="3" t="s">
        <v>5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4" t="s">
        <v>6</v>
      </c>
      <c r="D38" s="23"/>
      <c r="E38" s="23"/>
      <c r="F38" s="23"/>
      <c r="G38" s="23"/>
      <c r="H38" s="24"/>
      <c r="I38" s="3" t="s">
        <v>5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4" t="s">
        <v>6</v>
      </c>
      <c r="D39" s="23"/>
      <c r="E39" s="23"/>
      <c r="F39" s="23"/>
      <c r="G39" s="23"/>
      <c r="H39" s="24"/>
      <c r="I39" s="3" t="s">
        <v>5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4" t="s">
        <v>6</v>
      </c>
      <c r="D40" s="23"/>
      <c r="E40" s="23"/>
      <c r="F40" s="23"/>
      <c r="G40" s="23"/>
      <c r="H40" s="24"/>
      <c r="I40" s="3" t="s">
        <v>5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17" t="s">
        <v>64</v>
      </c>
      <c r="D41" s="23"/>
      <c r="E41" s="23"/>
      <c r="F41" s="23"/>
      <c r="G41" s="23"/>
      <c r="H41" s="24"/>
      <c r="I41" s="3" t="s">
        <v>5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5" t="s">
        <v>17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4" t="s">
        <v>6</v>
      </c>
      <c r="D43" s="23">
        <v>1</v>
      </c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4" t="s">
        <v>6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17" t="s">
        <v>64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4" t="s">
        <v>6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4" t="s">
        <v>6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4" t="s">
        <v>6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4" t="s">
        <v>6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15" t="s">
        <v>17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4" t="s">
        <v>6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4" t="s">
        <v>6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4" t="s">
        <v>6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4" t="s">
        <v>6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4" t="s">
        <v>6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15" t="s">
        <v>17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4" t="s">
        <v>6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7" t="s">
        <v>19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4" t="s">
        <v>6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4" t="s">
        <v>6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4" t="s">
        <v>6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4" t="s">
        <v>6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4" t="s">
        <v>6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4" t="s">
        <v>6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5" t="s">
        <v>7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7" t="s">
        <v>65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4" t="s">
        <v>6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4" t="s">
        <v>6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4" t="s">
        <v>6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4" t="s">
        <v>6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4" t="s">
        <v>6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7" t="s">
        <v>19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4" t="s">
        <v>6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4" t="s">
        <v>6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4" t="s">
        <v>6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4" t="s">
        <v>6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4" t="s">
        <v>6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4" t="s">
        <v>6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4" t="s">
        <v>6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4" t="s">
        <v>6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4" t="s">
        <v>6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7" t="s">
        <v>64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79CA-18D2-41B5-B32F-AC8BE619BF6F}">
  <dimension ref="A1:AE100"/>
  <sheetViews>
    <sheetView zoomScaleNormal="100" workbookViewId="0">
      <selection activeCell="F37" sqref="F37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3785.5505588094848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30" x14ac:dyDescent="0.25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7" t="s">
        <v>40</v>
      </c>
      <c r="R2" s="48" cm="1">
        <f t="array" ref="R2">SUM(V3:V28*AB3:AB28)+H6+P6+R4*500</f>
        <v>64555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1" t="s">
        <v>41</v>
      </c>
      <c r="Y2" s="43" t="s">
        <v>52</v>
      </c>
      <c r="Z2" s="44" t="s">
        <v>42</v>
      </c>
      <c r="AA2" s="44" t="s">
        <v>43</v>
      </c>
      <c r="AB2" s="49" t="s">
        <v>44</v>
      </c>
      <c r="AD2" s="23"/>
    </row>
    <row r="3" spans="1:31" x14ac:dyDescent="0.25">
      <c r="A3" s="58" t="s">
        <v>28</v>
      </c>
      <c r="B3" s="59" t="s">
        <v>29</v>
      </c>
      <c r="C3" s="60" t="s">
        <v>30</v>
      </c>
      <c r="D3" s="30"/>
      <c r="E3" s="58" t="s">
        <v>28</v>
      </c>
      <c r="F3" s="59" t="s">
        <v>29</v>
      </c>
      <c r="G3" s="60" t="s">
        <v>30</v>
      </c>
      <c r="H3" s="31" t="s">
        <v>33</v>
      </c>
      <c r="I3" s="58" t="s">
        <v>28</v>
      </c>
      <c r="J3" s="59" t="s">
        <v>29</v>
      </c>
      <c r="K3" s="60" t="s">
        <v>30</v>
      </c>
      <c r="L3" s="30"/>
      <c r="M3" s="58" t="s">
        <v>28</v>
      </c>
      <c r="N3" s="59" t="s">
        <v>29</v>
      </c>
      <c r="O3" s="60" t="s">
        <v>30</v>
      </c>
      <c r="P3" s="31" t="s">
        <v>33</v>
      </c>
      <c r="Q3" s="50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1"/>
      <c r="Y3" s="43">
        <v>26</v>
      </c>
      <c r="Z3" s="1">
        <f>COUNTIF($A$4:$C$100,T3)</f>
        <v>22</v>
      </c>
      <c r="AA3" s="1">
        <f>COUNTIF($I$4:$K$100,T3)</f>
        <v>4</v>
      </c>
      <c r="AB3" s="51">
        <f>Y3-Z3-AA3</f>
        <v>0</v>
      </c>
      <c r="AD3" s="57"/>
    </row>
    <row r="4" spans="1:31" x14ac:dyDescent="0.25">
      <c r="A4" s="2" t="s">
        <v>4</v>
      </c>
      <c r="B4" s="2" t="s">
        <v>4</v>
      </c>
      <c r="C4" s="1" t="s">
        <v>24</v>
      </c>
      <c r="D4" s="40" t="s">
        <v>31</v>
      </c>
      <c r="E4" s="36">
        <v>0</v>
      </c>
      <c r="F4" s="36">
        <v>5</v>
      </c>
      <c r="G4" s="36">
        <v>16</v>
      </c>
      <c r="H4" s="33">
        <f>SUM(E4:G4)</f>
        <v>21</v>
      </c>
      <c r="I4" s="2" t="s">
        <v>4</v>
      </c>
      <c r="J4" s="3" t="s">
        <v>5</v>
      </c>
      <c r="K4" s="9" t="s">
        <v>11</v>
      </c>
      <c r="L4" s="40" t="s">
        <v>31</v>
      </c>
      <c r="M4" s="36">
        <v>7</v>
      </c>
      <c r="N4" s="36">
        <v>5</v>
      </c>
      <c r="O4" s="36">
        <v>22</v>
      </c>
      <c r="P4" s="33">
        <f>SUM(M4:O4)</f>
        <v>34</v>
      </c>
      <c r="Q4" s="50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1"/>
      <c r="Y4" s="43">
        <v>49</v>
      </c>
      <c r="Z4" s="1">
        <f t="shared" ref="Z4:Z28" si="1">COUNTIF($A$4:$C$100,T4)</f>
        <v>15</v>
      </c>
      <c r="AA4" s="1">
        <f>COUNTIF($I$4:$K$100,T4)</f>
        <v>34</v>
      </c>
      <c r="AB4" s="51">
        <f t="shared" ref="AB4:AB28" si="2">Y4-Z4-AA4</f>
        <v>0</v>
      </c>
      <c r="AD4" s="57"/>
    </row>
    <row r="5" spans="1:31" x14ac:dyDescent="0.25">
      <c r="A5" s="2" t="s">
        <v>4</v>
      </c>
      <c r="B5" s="2" t="s">
        <v>4</v>
      </c>
      <c r="C5" s="1" t="s">
        <v>24</v>
      </c>
      <c r="D5" s="30" t="s">
        <v>35</v>
      </c>
      <c r="E5" s="32" cm="1">
        <f t="array" ref="E5">(SUM(VLOOKUP(A4:A100,$T$3:$W$41,2,FALSE))+E4*10)-E8*50</f>
        <v>800</v>
      </c>
      <c r="F5" s="32" cm="1">
        <f t="array" ref="F5">(SUM(VLOOKUP(B4:B100,$T$3:$W$41,2,FALSE))+F4*10)-F8*50</f>
        <v>4560</v>
      </c>
      <c r="G5" s="32" cm="1">
        <f t="array" ref="G5">(SUM(VLOOKUP(C4:C100,$T$3:$W$41,2,FALSE))+G4*10)-G8*50</f>
        <v>12260</v>
      </c>
      <c r="H5" s="55">
        <f t="shared" ref="H5:H8" si="3">SUM(E5:G5)</f>
        <v>17620</v>
      </c>
      <c r="I5" s="2" t="s">
        <v>4</v>
      </c>
      <c r="J5" s="3" t="s">
        <v>5</v>
      </c>
      <c r="K5" s="3" t="s">
        <v>5</v>
      </c>
      <c r="L5" s="30" t="s">
        <v>35</v>
      </c>
      <c r="M5" s="32" cm="1">
        <f t="array" ref="M5">(SUM(VLOOKUP(I4:I100,$T$3:$W$41,2,FALSE))+M4*10)*0.8-M8*40</f>
        <v>3768</v>
      </c>
      <c r="N5" s="32" cm="1">
        <f t="array" ref="N5">(SUM(VLOOKUP(J4:J100,$T$3:$W$41,2,FALSE))+N4*10)*0.8-N8*40</f>
        <v>648</v>
      </c>
      <c r="O5" s="32" cm="1">
        <f t="array" ref="O5">(SUM(VLOOKUP(K4:K100,$T$3:$W$41,2,FALSE))+O4*10)*0.8-O8*40</f>
        <v>808</v>
      </c>
      <c r="P5" s="55">
        <f>SUM(M5:O5)</f>
        <v>5224</v>
      </c>
      <c r="Q5" s="50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2"/>
      <c r="Y5" s="43">
        <v>203</v>
      </c>
      <c r="Z5" s="1">
        <f t="shared" si="1"/>
        <v>50</v>
      </c>
      <c r="AA5" s="1">
        <f t="shared" ref="AA5:AA29" si="4">COUNTIF($I$4:$K$100,T5)</f>
        <v>0</v>
      </c>
      <c r="AB5" s="51">
        <f t="shared" si="2"/>
        <v>153</v>
      </c>
      <c r="AD5" s="57"/>
    </row>
    <row r="6" spans="1:31" x14ac:dyDescent="0.25">
      <c r="A6" s="2" t="s">
        <v>4</v>
      </c>
      <c r="B6" s="2" t="s">
        <v>4</v>
      </c>
      <c r="C6" s="1" t="s">
        <v>24</v>
      </c>
      <c r="D6" s="30" t="s">
        <v>36</v>
      </c>
      <c r="E6" s="32" cm="1">
        <f t="array" ref="E6">(SUM(VLOOKUP(A4:A100,$T$3:$W$41,3,FALSE)))</f>
        <v>205</v>
      </c>
      <c r="F6" s="32" cm="1">
        <f t="array" ref="F6">(SUM(VLOOKUP(B4:B100,$T$3:$W$41,3,FALSE)))</f>
        <v>1545</v>
      </c>
      <c r="G6" s="32" cm="1">
        <f t="array" ref="G6">(SUM(VLOOKUP(C4:C100,$T$3:$W$41,3,FALSE)))</f>
        <v>3750</v>
      </c>
      <c r="H6" s="46">
        <f t="shared" si="3"/>
        <v>5500</v>
      </c>
      <c r="I6" s="15" t="s">
        <v>17</v>
      </c>
      <c r="J6" s="16" t="s">
        <v>25</v>
      </c>
      <c r="K6" s="3" t="s">
        <v>5</v>
      </c>
      <c r="L6" s="30" t="s">
        <v>36</v>
      </c>
      <c r="M6" s="32" cm="1">
        <f t="array" ref="M6">(SUM(VLOOKUP(I4:I100,$T$3:$W$41,3,FALSE)))</f>
        <v>1890</v>
      </c>
      <c r="N6" s="32" cm="1">
        <f t="array" ref="N6">(SUM(VLOOKUP(J4:J100,$T$3:$W$41,3,FALSE)))</f>
        <v>240</v>
      </c>
      <c r="O6" s="32" cm="1">
        <f t="array" ref="O6">(SUM(VLOOKUP(K4:K100,$T$3:$W$41,3,FALSE)))</f>
        <v>200</v>
      </c>
      <c r="P6" s="46">
        <f t="shared" ref="P6:P8" si="5">SUM(M6:O6)</f>
        <v>2330</v>
      </c>
      <c r="Q6" s="47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1">
        <v>269</v>
      </c>
      <c r="Y6" s="43">
        <v>269</v>
      </c>
      <c r="Z6" s="1">
        <f t="shared" si="1"/>
        <v>5</v>
      </c>
      <c r="AA6" s="1">
        <f t="shared" si="4"/>
        <v>0</v>
      </c>
      <c r="AB6" s="51">
        <f t="shared" si="2"/>
        <v>264</v>
      </c>
      <c r="AD6" s="57"/>
    </row>
    <row r="7" spans="1:31" x14ac:dyDescent="0.25">
      <c r="A7" s="2" t="s">
        <v>4</v>
      </c>
      <c r="B7" s="2" t="s">
        <v>4</v>
      </c>
      <c r="C7" s="2" t="s">
        <v>4</v>
      </c>
      <c r="D7" s="30" t="s">
        <v>37</v>
      </c>
      <c r="E7" s="32">
        <f>COUNTIF(A4:A100,"&lt;&gt;空")</f>
        <v>6</v>
      </c>
      <c r="F7" s="32">
        <f>COUNTIF(B4:B100,"&lt;&gt;空")</f>
        <v>32</v>
      </c>
      <c r="G7" s="32">
        <f>COUNTIF(C4:C100,"&lt;&gt;空")</f>
        <v>75</v>
      </c>
      <c r="H7" s="33">
        <f t="shared" si="3"/>
        <v>113</v>
      </c>
      <c r="I7" s="2" t="s">
        <v>4</v>
      </c>
      <c r="J7" s="3" t="s">
        <v>5</v>
      </c>
      <c r="K7" s="3" t="s">
        <v>5</v>
      </c>
      <c r="L7" s="30" t="s">
        <v>37</v>
      </c>
      <c r="M7" s="32">
        <f>COUNTIF(I4:I100,"&lt;&gt;空")</f>
        <v>39</v>
      </c>
      <c r="N7" s="32">
        <f>COUNTIF(J4:J100,"&lt;&gt;空")</f>
        <v>7</v>
      </c>
      <c r="O7" s="32">
        <f>COUNTIF(K4:K100,"&lt;&gt;空")</f>
        <v>5</v>
      </c>
      <c r="P7" s="33">
        <f t="shared" si="5"/>
        <v>51</v>
      </c>
      <c r="Q7" s="50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1">
        <v>235</v>
      </c>
      <c r="Y7" s="43">
        <v>235</v>
      </c>
      <c r="Z7" s="1">
        <f t="shared" si="1"/>
        <v>0</v>
      </c>
      <c r="AA7" s="1">
        <f t="shared" si="4"/>
        <v>0</v>
      </c>
      <c r="AB7" s="51">
        <f t="shared" si="2"/>
        <v>235</v>
      </c>
      <c r="AD7" s="57"/>
    </row>
    <row r="8" spans="1:31" x14ac:dyDescent="0.25">
      <c r="A8" s="2" t="s">
        <v>4</v>
      </c>
      <c r="B8" s="2" t="s">
        <v>4</v>
      </c>
      <c r="C8" s="2" t="s">
        <v>4</v>
      </c>
      <c r="D8" s="39" t="s">
        <v>61</v>
      </c>
      <c r="E8" s="38">
        <v>0</v>
      </c>
      <c r="F8" s="38">
        <v>0</v>
      </c>
      <c r="G8" s="38">
        <v>1</v>
      </c>
      <c r="H8" s="33">
        <f t="shared" si="3"/>
        <v>1</v>
      </c>
      <c r="I8" s="3" t="s">
        <v>5</v>
      </c>
      <c r="J8" s="3" t="s">
        <v>5</v>
      </c>
      <c r="K8" s="3" t="s">
        <v>5</v>
      </c>
      <c r="L8" s="39" t="s">
        <v>61</v>
      </c>
      <c r="M8" s="38">
        <v>2</v>
      </c>
      <c r="N8" s="38">
        <v>0</v>
      </c>
      <c r="O8" s="38">
        <v>0</v>
      </c>
      <c r="P8" s="33">
        <f t="shared" si="5"/>
        <v>2</v>
      </c>
      <c r="Q8" s="47" t="s">
        <v>50</v>
      </c>
      <c r="R8" s="52" cm="1">
        <f t="array" ref="R8">R6-P5-H5-SUM(U3:U28*AB3:AB28)*0.8-R7*8</f>
        <v>92</v>
      </c>
      <c r="S8" s="23"/>
      <c r="T8" s="7" t="s">
        <v>9</v>
      </c>
      <c r="U8" s="1">
        <v>200</v>
      </c>
      <c r="V8" s="1">
        <v>60</v>
      </c>
      <c r="W8" s="42"/>
      <c r="X8" s="61">
        <v>191</v>
      </c>
      <c r="Y8" s="43">
        <v>191</v>
      </c>
      <c r="Z8" s="1">
        <f t="shared" si="1"/>
        <v>0</v>
      </c>
      <c r="AA8" s="1">
        <f t="shared" si="4"/>
        <v>0</v>
      </c>
      <c r="AB8" s="51">
        <f t="shared" si="2"/>
        <v>191</v>
      </c>
      <c r="AD8" s="57"/>
    </row>
    <row r="9" spans="1:31" x14ac:dyDescent="0.25">
      <c r="A9" s="15" t="s">
        <v>17</v>
      </c>
      <c r="B9" s="2" t="s">
        <v>4</v>
      </c>
      <c r="C9" s="2" t="s">
        <v>4</v>
      </c>
      <c r="D9" s="23"/>
      <c r="E9" s="23"/>
      <c r="F9" s="23"/>
      <c r="G9" s="23"/>
      <c r="H9" s="24"/>
      <c r="I9" s="15" t="s">
        <v>17</v>
      </c>
      <c r="J9" s="3" t="s">
        <v>5</v>
      </c>
      <c r="K9" s="1" t="s">
        <v>24</v>
      </c>
      <c r="L9" s="30" t="s">
        <v>39</v>
      </c>
      <c r="M9" s="34">
        <f>M6/M5</f>
        <v>0.50159235668789814</v>
      </c>
      <c r="N9" s="34">
        <f>N6/N5</f>
        <v>0.37037037037037035</v>
      </c>
      <c r="O9" s="34">
        <f>O6/O5</f>
        <v>0.24752475247524752</v>
      </c>
      <c r="P9" s="35">
        <f>P6/P5</f>
        <v>0.44601837672281774</v>
      </c>
      <c r="Q9" s="47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1">
        <v>5</v>
      </c>
      <c r="Y9" s="43">
        <v>0</v>
      </c>
      <c r="Z9" s="1">
        <f t="shared" si="1"/>
        <v>0</v>
      </c>
      <c r="AA9" s="1">
        <f t="shared" si="4"/>
        <v>0</v>
      </c>
      <c r="AB9" s="51">
        <f t="shared" si="2"/>
        <v>0</v>
      </c>
      <c r="AD9" s="57">
        <v>3</v>
      </c>
      <c r="AE9">
        <v>2</v>
      </c>
    </row>
    <row r="10" spans="1:31" x14ac:dyDescent="0.25">
      <c r="A10" s="1" t="s">
        <v>24</v>
      </c>
      <c r="B10" s="2" t="s">
        <v>4</v>
      </c>
      <c r="C10" s="2" t="s">
        <v>4</v>
      </c>
      <c r="D10" s="23"/>
      <c r="E10" s="23"/>
      <c r="F10" s="23"/>
      <c r="G10" s="23"/>
      <c r="H10" s="24"/>
      <c r="I10" s="3" t="s">
        <v>5</v>
      </c>
      <c r="J10" s="3" t="s">
        <v>5</v>
      </c>
      <c r="K10" s="1" t="s">
        <v>24</v>
      </c>
      <c r="L10" s="23"/>
      <c r="M10" s="23"/>
      <c r="N10" s="23"/>
      <c r="O10" s="23"/>
      <c r="P10" s="24"/>
      <c r="Q10" s="47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1">
        <v>6</v>
      </c>
      <c r="Y10" s="43">
        <v>2</v>
      </c>
      <c r="Z10" s="1">
        <f t="shared" si="1"/>
        <v>1</v>
      </c>
      <c r="AA10" s="1">
        <f t="shared" si="4"/>
        <v>1</v>
      </c>
      <c r="AB10" s="51">
        <f t="shared" si="2"/>
        <v>0</v>
      </c>
      <c r="AD10" s="57">
        <v>4</v>
      </c>
      <c r="AE10">
        <v>2</v>
      </c>
    </row>
    <row r="11" spans="1:31" x14ac:dyDescent="0.25">
      <c r="A11" s="1" t="s">
        <v>24</v>
      </c>
      <c r="B11" s="2" t="s">
        <v>4</v>
      </c>
      <c r="C11" s="3" t="s">
        <v>5</v>
      </c>
      <c r="D11" s="23"/>
      <c r="E11" s="23"/>
      <c r="F11" s="23"/>
      <c r="G11" s="23"/>
      <c r="H11" s="24"/>
      <c r="I11" s="16" t="s">
        <v>25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22844</v>
      </c>
      <c r="Q11" s="47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1">
        <v>6</v>
      </c>
      <c r="Y11" s="43">
        <v>6</v>
      </c>
      <c r="Z11" s="1">
        <f t="shared" si="1"/>
        <v>2</v>
      </c>
      <c r="AA11" s="1">
        <f t="shared" si="4"/>
        <v>0</v>
      </c>
      <c r="AB11" s="51">
        <f t="shared" si="2"/>
        <v>4</v>
      </c>
      <c r="AD11" s="57">
        <v>4</v>
      </c>
      <c r="AE11">
        <v>2</v>
      </c>
    </row>
    <row r="12" spans="1:31" x14ac:dyDescent="0.25">
      <c r="A12" s="1" t="s">
        <v>24</v>
      </c>
      <c r="B12" s="15" t="s">
        <v>17</v>
      </c>
      <c r="C12" s="3" t="s">
        <v>5</v>
      </c>
      <c r="D12" s="23"/>
      <c r="E12" s="23"/>
      <c r="F12" s="23"/>
      <c r="G12" s="23"/>
      <c r="H12" s="24"/>
      <c r="I12" s="3" t="s">
        <v>5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7830</v>
      </c>
      <c r="Q12" s="47"/>
      <c r="R12" s="23"/>
      <c r="S12" s="23"/>
      <c r="T12" s="11" t="s">
        <v>13</v>
      </c>
      <c r="U12" s="1">
        <v>150</v>
      </c>
      <c r="V12" s="1">
        <v>50</v>
      </c>
      <c r="W12" s="42"/>
      <c r="X12" s="61">
        <v>3</v>
      </c>
      <c r="Y12" s="43">
        <v>3</v>
      </c>
      <c r="Z12" s="1">
        <f t="shared" si="1"/>
        <v>0</v>
      </c>
      <c r="AA12" s="1">
        <f t="shared" si="4"/>
        <v>0</v>
      </c>
      <c r="AB12" s="51">
        <f t="shared" si="2"/>
        <v>3</v>
      </c>
      <c r="AD12" s="57">
        <v>3</v>
      </c>
    </row>
    <row r="13" spans="1:31" x14ac:dyDescent="0.25">
      <c r="A13" s="1" t="s">
        <v>24</v>
      </c>
      <c r="B13" s="2" t="s">
        <v>4</v>
      </c>
      <c r="C13" s="3" t="s">
        <v>5</v>
      </c>
      <c r="D13" s="23"/>
      <c r="E13" s="23"/>
      <c r="F13" s="23"/>
      <c r="G13" s="23"/>
      <c r="H13" s="24"/>
      <c r="I13" s="3" t="s">
        <v>5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7"/>
      <c r="R13" s="23"/>
      <c r="S13" s="23"/>
      <c r="T13" s="12" t="s">
        <v>14</v>
      </c>
      <c r="U13" s="1">
        <v>150</v>
      </c>
      <c r="V13" s="1">
        <v>55</v>
      </c>
      <c r="W13" s="42"/>
      <c r="X13" s="61">
        <v>3</v>
      </c>
      <c r="Y13" s="43">
        <v>3</v>
      </c>
      <c r="Z13" s="1">
        <f t="shared" si="1"/>
        <v>0</v>
      </c>
      <c r="AA13" s="1">
        <f t="shared" si="4"/>
        <v>0</v>
      </c>
      <c r="AB13" s="51">
        <f t="shared" si="2"/>
        <v>3</v>
      </c>
      <c r="AD13" s="57">
        <v>3</v>
      </c>
    </row>
    <row r="14" spans="1:31" x14ac:dyDescent="0.25">
      <c r="A14" s="1" t="s">
        <v>24</v>
      </c>
      <c r="B14" s="2" t="s">
        <v>4</v>
      </c>
      <c r="C14" s="3" t="s">
        <v>5</v>
      </c>
      <c r="D14" s="23"/>
      <c r="E14" s="23"/>
      <c r="F14" s="23"/>
      <c r="G14" s="23"/>
      <c r="H14" s="24"/>
      <c r="I14" s="3" t="s">
        <v>5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7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1">
        <v>1</v>
      </c>
      <c r="Y14" s="43">
        <v>1</v>
      </c>
      <c r="Z14" s="1">
        <f t="shared" si="1"/>
        <v>0</v>
      </c>
      <c r="AA14" s="1">
        <f t="shared" si="4"/>
        <v>0</v>
      </c>
      <c r="AB14" s="51">
        <f t="shared" si="2"/>
        <v>1</v>
      </c>
      <c r="AD14" s="57">
        <v>1</v>
      </c>
    </row>
    <row r="15" spans="1:31" x14ac:dyDescent="0.25">
      <c r="A15" s="1" t="s">
        <v>24</v>
      </c>
      <c r="B15" s="2" t="s">
        <v>4</v>
      </c>
      <c r="C15" s="15" t="s">
        <v>17</v>
      </c>
      <c r="D15" s="23"/>
      <c r="E15" s="23"/>
      <c r="F15" s="23"/>
      <c r="G15" s="23"/>
      <c r="H15" s="24"/>
      <c r="I15" s="3" t="s">
        <v>5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7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1"/>
      <c r="Y15" s="43">
        <v>0</v>
      </c>
      <c r="Z15" s="1">
        <f t="shared" si="1"/>
        <v>0</v>
      </c>
      <c r="AA15" s="1">
        <f t="shared" si="4"/>
        <v>0</v>
      </c>
      <c r="AB15" s="51">
        <f t="shared" si="2"/>
        <v>0</v>
      </c>
      <c r="AD15" s="57"/>
    </row>
    <row r="16" spans="1:31" x14ac:dyDescent="0.25">
      <c r="A16" s="1" t="s">
        <v>24</v>
      </c>
      <c r="B16" s="15" t="s">
        <v>17</v>
      </c>
      <c r="C16" s="3" t="s">
        <v>5</v>
      </c>
      <c r="D16" s="23"/>
      <c r="E16" s="23"/>
      <c r="F16" s="23"/>
      <c r="G16" s="23"/>
      <c r="H16" s="24"/>
      <c r="I16" s="21" t="s">
        <v>26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7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1">
        <v>40</v>
      </c>
      <c r="Y16" s="43">
        <v>40</v>
      </c>
      <c r="Z16" s="1">
        <f t="shared" si="1"/>
        <v>9</v>
      </c>
      <c r="AA16" s="1">
        <f t="shared" si="4"/>
        <v>9</v>
      </c>
      <c r="AB16" s="51">
        <f t="shared" si="2"/>
        <v>22</v>
      </c>
      <c r="AD16" s="57"/>
    </row>
    <row r="17" spans="1:30" x14ac:dyDescent="0.25">
      <c r="A17" s="1" t="s">
        <v>24</v>
      </c>
      <c r="B17" s="2" t="s">
        <v>4</v>
      </c>
      <c r="C17" s="3" t="s">
        <v>5</v>
      </c>
      <c r="D17" s="23"/>
      <c r="E17" s="23"/>
      <c r="F17" s="23"/>
      <c r="G17" s="23"/>
      <c r="H17" s="24"/>
      <c r="I17" s="3" t="s">
        <v>5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7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1">
        <v>1</v>
      </c>
      <c r="Y17" s="43">
        <v>1</v>
      </c>
      <c r="Z17" s="1">
        <f t="shared" si="1"/>
        <v>1</v>
      </c>
      <c r="AA17" s="1">
        <f t="shared" si="4"/>
        <v>0</v>
      </c>
      <c r="AB17" s="51">
        <f t="shared" si="2"/>
        <v>0</v>
      </c>
      <c r="AD17" s="57"/>
    </row>
    <row r="18" spans="1:30" x14ac:dyDescent="0.25">
      <c r="A18" s="1" t="s">
        <v>24</v>
      </c>
      <c r="B18" s="2" t="s">
        <v>4</v>
      </c>
      <c r="C18" s="15" t="s">
        <v>17</v>
      </c>
      <c r="D18" s="23"/>
      <c r="E18" s="23"/>
      <c r="F18" s="23"/>
      <c r="G18" s="23"/>
      <c r="H18" s="24"/>
      <c r="I18" s="15" t="s">
        <v>17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7"/>
      <c r="R18" s="23"/>
      <c r="S18" s="23"/>
      <c r="T18" s="17" t="s">
        <v>19</v>
      </c>
      <c r="U18" s="1">
        <v>250</v>
      </c>
      <c r="V18" s="1">
        <v>300</v>
      </c>
      <c r="W18" s="42"/>
      <c r="X18" s="61">
        <v>2</v>
      </c>
      <c r="Y18" s="43">
        <v>2</v>
      </c>
      <c r="Z18" s="1">
        <f t="shared" si="1"/>
        <v>2</v>
      </c>
      <c r="AA18" s="1">
        <f t="shared" si="4"/>
        <v>0</v>
      </c>
      <c r="AB18" s="51">
        <f t="shared" si="2"/>
        <v>0</v>
      </c>
      <c r="AD18" s="57"/>
    </row>
    <row r="19" spans="1:30" x14ac:dyDescent="0.25">
      <c r="A19" s="1" t="s">
        <v>24</v>
      </c>
      <c r="B19" s="3" t="s">
        <v>5</v>
      </c>
      <c r="C19" s="4" t="s">
        <v>6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7"/>
      <c r="R19" s="23"/>
      <c r="S19" s="23"/>
      <c r="T19" s="17" t="s">
        <v>64</v>
      </c>
      <c r="U19" s="1">
        <v>170</v>
      </c>
      <c r="V19" s="1">
        <v>45</v>
      </c>
      <c r="W19" s="42"/>
      <c r="X19" s="61">
        <v>4</v>
      </c>
      <c r="Y19" s="43">
        <v>4</v>
      </c>
      <c r="Z19" s="1">
        <f t="shared" si="1"/>
        <v>4</v>
      </c>
      <c r="AA19" s="1">
        <f t="shared" si="4"/>
        <v>0</v>
      </c>
      <c r="AB19" s="51">
        <f t="shared" si="2"/>
        <v>0</v>
      </c>
      <c r="AD19" s="57"/>
    </row>
    <row r="20" spans="1:30" x14ac:dyDescent="0.25">
      <c r="A20" s="1" t="s">
        <v>24</v>
      </c>
      <c r="B20" s="3" t="s">
        <v>5</v>
      </c>
      <c r="C20" s="4" t="s">
        <v>6</v>
      </c>
      <c r="D20" s="23"/>
      <c r="E20" s="23"/>
      <c r="F20" s="23"/>
      <c r="G20" s="23"/>
      <c r="H20" s="24"/>
      <c r="I20" s="2" t="s">
        <v>4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7"/>
      <c r="R20" s="23"/>
      <c r="S20" s="23"/>
      <c r="T20" s="17" t="s">
        <v>63</v>
      </c>
      <c r="U20" s="1">
        <v>250</v>
      </c>
      <c r="V20" s="1">
        <v>400</v>
      </c>
      <c r="W20" s="42"/>
      <c r="X20" s="61">
        <v>1</v>
      </c>
      <c r="Y20" s="43">
        <v>1</v>
      </c>
      <c r="Z20" s="1">
        <f t="shared" si="1"/>
        <v>1</v>
      </c>
      <c r="AA20" s="1">
        <f t="shared" si="4"/>
        <v>0</v>
      </c>
      <c r="AB20" s="51">
        <f t="shared" si="2"/>
        <v>0</v>
      </c>
      <c r="AD20" s="57"/>
    </row>
    <row r="21" spans="1:30" x14ac:dyDescent="0.25">
      <c r="A21" s="1" t="s">
        <v>24</v>
      </c>
      <c r="B21" s="16" t="s">
        <v>18</v>
      </c>
      <c r="C21" s="4" t="s">
        <v>6</v>
      </c>
      <c r="D21" s="23"/>
      <c r="E21" s="23"/>
      <c r="F21" s="23"/>
      <c r="G21" s="23"/>
      <c r="H21" s="24"/>
      <c r="I21" s="15" t="s">
        <v>17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7"/>
      <c r="R21" s="23"/>
      <c r="S21" s="23"/>
      <c r="T21" s="18" t="s">
        <v>20</v>
      </c>
      <c r="U21" s="1">
        <v>250</v>
      </c>
      <c r="V21" s="1">
        <v>1000</v>
      </c>
      <c r="W21" s="42"/>
      <c r="X21" s="61">
        <v>2</v>
      </c>
      <c r="Y21" s="43">
        <v>2</v>
      </c>
      <c r="Z21" s="1">
        <f t="shared" si="1"/>
        <v>0</v>
      </c>
      <c r="AA21" s="1">
        <f t="shared" si="4"/>
        <v>0</v>
      </c>
      <c r="AB21" s="51">
        <f t="shared" si="2"/>
        <v>2</v>
      </c>
      <c r="AD21" s="57"/>
    </row>
    <row r="22" spans="1:30" x14ac:dyDescent="0.25">
      <c r="A22" s="1" t="s">
        <v>24</v>
      </c>
      <c r="B22" s="3" t="s">
        <v>5</v>
      </c>
      <c r="C22" s="4" t="s">
        <v>6</v>
      </c>
      <c r="D22" s="23"/>
      <c r="E22" s="23"/>
      <c r="F22" s="23"/>
      <c r="G22" s="23"/>
      <c r="H22" s="24"/>
      <c r="I22" s="3" t="s">
        <v>5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7"/>
      <c r="R22" s="23"/>
      <c r="S22" s="23"/>
      <c r="T22" s="19" t="s">
        <v>21</v>
      </c>
      <c r="U22" s="1">
        <v>250</v>
      </c>
      <c r="V22" s="1">
        <v>500</v>
      </c>
      <c r="W22" s="42"/>
      <c r="X22" s="61">
        <v>2</v>
      </c>
      <c r="Y22" s="43">
        <v>2</v>
      </c>
      <c r="Z22" s="1">
        <f t="shared" si="1"/>
        <v>0</v>
      </c>
      <c r="AA22" s="1">
        <f t="shared" si="4"/>
        <v>0</v>
      </c>
      <c r="AB22" s="51">
        <f t="shared" si="2"/>
        <v>2</v>
      </c>
      <c r="AD22" s="57"/>
    </row>
    <row r="23" spans="1:30" x14ac:dyDescent="0.25">
      <c r="A23" s="1" t="s">
        <v>24</v>
      </c>
      <c r="B23" s="1" t="s">
        <v>24</v>
      </c>
      <c r="C23" s="4" t="s">
        <v>6</v>
      </c>
      <c r="D23" s="23"/>
      <c r="E23" s="23"/>
      <c r="F23" s="23"/>
      <c r="G23" s="23"/>
      <c r="H23" s="24"/>
      <c r="I23" s="3" t="s">
        <v>5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7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1">
        <v>1</v>
      </c>
      <c r="Y23" s="43">
        <v>1</v>
      </c>
      <c r="Z23" s="1">
        <f t="shared" si="1"/>
        <v>1</v>
      </c>
      <c r="AA23" s="1">
        <f t="shared" si="4"/>
        <v>0</v>
      </c>
      <c r="AB23" s="51">
        <f t="shared" si="2"/>
        <v>0</v>
      </c>
      <c r="AD23" s="57"/>
    </row>
    <row r="24" spans="1:30" x14ac:dyDescent="0.25">
      <c r="A24" s="1" t="s">
        <v>24</v>
      </c>
      <c r="B24" s="3" t="s">
        <v>5</v>
      </c>
      <c r="C24" s="15" t="s">
        <v>17</v>
      </c>
      <c r="D24" s="23"/>
      <c r="E24" s="23"/>
      <c r="F24" s="23"/>
      <c r="G24" s="23"/>
      <c r="H24" s="24"/>
      <c r="I24" s="3" t="s">
        <v>5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7"/>
      <c r="R24" s="23"/>
      <c r="S24" s="23"/>
      <c r="T24" s="56" t="s">
        <v>22</v>
      </c>
      <c r="U24" s="1">
        <v>160</v>
      </c>
      <c r="V24" s="1">
        <v>40</v>
      </c>
      <c r="W24" s="42">
        <f t="shared" si="8"/>
        <v>39.110982162825422</v>
      </c>
      <c r="X24" s="61">
        <v>0</v>
      </c>
      <c r="Y24" s="43">
        <v>0</v>
      </c>
      <c r="Z24" s="1">
        <f t="shared" si="1"/>
        <v>0</v>
      </c>
      <c r="AA24" s="1">
        <f t="shared" si="4"/>
        <v>0</v>
      </c>
      <c r="AB24" s="51">
        <f t="shared" si="2"/>
        <v>0</v>
      </c>
      <c r="AD24" s="57"/>
    </row>
    <row r="25" spans="1:30" x14ac:dyDescent="0.25">
      <c r="A25" s="1" t="s">
        <v>24</v>
      </c>
      <c r="B25" s="3" t="s">
        <v>5</v>
      </c>
      <c r="C25" s="4" t="s">
        <v>6</v>
      </c>
      <c r="D25" s="23"/>
      <c r="E25" s="23"/>
      <c r="F25" s="23"/>
      <c r="G25" s="23"/>
      <c r="H25" s="24"/>
      <c r="I25" s="3" t="s">
        <v>5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7"/>
      <c r="R25" s="23"/>
      <c r="S25" s="23"/>
      <c r="T25" s="56" t="s">
        <v>23</v>
      </c>
      <c r="U25" s="1">
        <v>150</v>
      </c>
      <c r="V25" s="1">
        <v>35</v>
      </c>
      <c r="W25" s="42">
        <f t="shared" si="8"/>
        <v>44.222109392472248</v>
      </c>
      <c r="X25" s="61">
        <v>0</v>
      </c>
      <c r="Y25" s="43">
        <v>0</v>
      </c>
      <c r="Z25" s="1">
        <f t="shared" si="1"/>
        <v>0</v>
      </c>
      <c r="AA25" s="1">
        <f t="shared" si="4"/>
        <v>0</v>
      </c>
      <c r="AB25" s="51">
        <f t="shared" si="2"/>
        <v>0</v>
      </c>
      <c r="AD25" s="57"/>
    </row>
    <row r="26" spans="1:30" x14ac:dyDescent="0.25">
      <c r="A26" s="1" t="s">
        <v>24</v>
      </c>
      <c r="B26" s="15" t="s">
        <v>17</v>
      </c>
      <c r="C26" s="10" t="s">
        <v>12</v>
      </c>
      <c r="D26" s="23"/>
      <c r="E26" s="23"/>
      <c r="F26" s="23"/>
      <c r="G26" s="23"/>
      <c r="H26" s="24"/>
      <c r="I26" s="15" t="s">
        <v>17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7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1">
        <v>0</v>
      </c>
      <c r="Y26" s="43">
        <v>0</v>
      </c>
      <c r="Z26" s="1"/>
      <c r="AA26" s="1"/>
      <c r="AB26" s="51"/>
      <c r="AD26" s="57"/>
    </row>
    <row r="27" spans="1:30" x14ac:dyDescent="0.25">
      <c r="A27" s="1" t="s">
        <v>24</v>
      </c>
      <c r="B27" s="3" t="s">
        <v>5</v>
      </c>
      <c r="C27" s="4" t="s">
        <v>6</v>
      </c>
      <c r="D27" s="23"/>
      <c r="E27" s="23"/>
      <c r="F27" s="23"/>
      <c r="G27" s="23"/>
      <c r="H27" s="24"/>
      <c r="I27" s="3" t="s">
        <v>5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7"/>
      <c r="R27" s="23"/>
      <c r="S27" s="23"/>
      <c r="T27" s="16" t="s">
        <v>25</v>
      </c>
      <c r="U27" s="1">
        <v>-200</v>
      </c>
      <c r="V27" s="1">
        <v>0</v>
      </c>
      <c r="W27" s="42"/>
      <c r="X27" s="61">
        <v>14</v>
      </c>
      <c r="Y27" s="43">
        <v>14</v>
      </c>
      <c r="Z27" s="1">
        <f t="shared" si="1"/>
        <v>0</v>
      </c>
      <c r="AA27" s="1">
        <f t="shared" si="4"/>
        <v>2</v>
      </c>
      <c r="AB27" s="51">
        <f t="shared" si="2"/>
        <v>12</v>
      </c>
      <c r="AD27" s="57"/>
    </row>
    <row r="28" spans="1:30" x14ac:dyDescent="0.25">
      <c r="A28" s="1" t="s">
        <v>24</v>
      </c>
      <c r="B28" s="9" t="s">
        <v>11</v>
      </c>
      <c r="C28" s="4" t="s">
        <v>6</v>
      </c>
      <c r="D28" s="23"/>
      <c r="E28" s="23"/>
      <c r="F28" s="23"/>
      <c r="G28" s="23"/>
      <c r="H28" s="24"/>
      <c r="I28" s="15" t="s">
        <v>17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7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1">
        <v>3</v>
      </c>
      <c r="Y28" s="43">
        <v>3</v>
      </c>
      <c r="Z28" s="1">
        <f t="shared" si="1"/>
        <v>0</v>
      </c>
      <c r="AA28" s="1">
        <f t="shared" si="4"/>
        <v>1</v>
      </c>
      <c r="AB28" s="51">
        <f t="shared" si="2"/>
        <v>2</v>
      </c>
      <c r="AD28" s="57"/>
    </row>
    <row r="29" spans="1:30" ht="15.75" thickBot="1" x14ac:dyDescent="0.3">
      <c r="A29" s="1" t="s">
        <v>24</v>
      </c>
      <c r="B29" s="3" t="s">
        <v>5</v>
      </c>
      <c r="C29" s="4" t="s">
        <v>6</v>
      </c>
      <c r="D29" s="23"/>
      <c r="E29" s="23"/>
      <c r="F29" s="23"/>
      <c r="G29" s="23"/>
      <c r="H29" s="24"/>
      <c r="I29" s="3" t="s">
        <v>5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3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4"/>
      <c r="AD29" s="57"/>
    </row>
    <row r="30" spans="1:30" x14ac:dyDescent="0.25">
      <c r="A30" s="1" t="s">
        <v>24</v>
      </c>
      <c r="B30" s="3" t="s">
        <v>5</v>
      </c>
      <c r="C30" s="10" t="s">
        <v>12</v>
      </c>
      <c r="D30" s="23"/>
      <c r="E30" s="23"/>
      <c r="F30" s="23"/>
      <c r="G30" s="23"/>
      <c r="H30" s="24"/>
      <c r="I30" s="3" t="s">
        <v>5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3" t="s">
        <v>5</v>
      </c>
      <c r="C31" s="4" t="s">
        <v>6</v>
      </c>
      <c r="D31" s="23"/>
      <c r="E31" s="23"/>
      <c r="F31" s="23"/>
      <c r="G31" s="23"/>
      <c r="H31" s="24"/>
      <c r="I31" s="3" t="s">
        <v>5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1058</v>
      </c>
      <c r="AB31">
        <f>SUM(AB3:AB28)</f>
        <v>894</v>
      </c>
    </row>
    <row r="32" spans="1:30" x14ac:dyDescent="0.25">
      <c r="A32" s="1" t="s">
        <v>24</v>
      </c>
      <c r="B32" s="5" t="s">
        <v>7</v>
      </c>
      <c r="C32" s="4" t="s">
        <v>6</v>
      </c>
      <c r="D32" s="23"/>
      <c r="E32" s="23"/>
      <c r="F32" s="23"/>
      <c r="G32" s="23"/>
      <c r="H32" s="24"/>
      <c r="I32" s="3" t="s">
        <v>5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5" t="s">
        <v>7</v>
      </c>
      <c r="C33" s="17" t="s">
        <v>64</v>
      </c>
      <c r="D33" s="23"/>
      <c r="E33" s="23"/>
      <c r="F33" s="23"/>
      <c r="G33" s="23"/>
      <c r="H33" s="24"/>
      <c r="I33" s="15" t="s">
        <v>17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5" t="s">
        <v>7</v>
      </c>
      <c r="C34" s="4" t="s">
        <v>6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5" t="s">
        <v>7</v>
      </c>
      <c r="C35" s="4" t="s">
        <v>6</v>
      </c>
      <c r="D35" s="23"/>
      <c r="E35" s="23"/>
      <c r="F35" s="23"/>
      <c r="G35" s="23"/>
      <c r="H35" s="24"/>
      <c r="I35" s="3" t="s">
        <v>5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7" t="s">
        <v>63</v>
      </c>
      <c r="C36" s="4" t="s">
        <v>6</v>
      </c>
      <c r="D36" s="23"/>
      <c r="E36" s="23"/>
      <c r="F36" s="23"/>
      <c r="G36" s="23"/>
      <c r="H36" s="24"/>
      <c r="I36" s="3" t="s">
        <v>5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4" t="s">
        <v>6</v>
      </c>
      <c r="D37" s="23"/>
      <c r="E37" s="23"/>
      <c r="F37" s="23"/>
      <c r="G37" s="23"/>
      <c r="H37" s="24"/>
      <c r="I37" s="15" t="s">
        <v>17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4" t="s">
        <v>6</v>
      </c>
      <c r="D38" s="23"/>
      <c r="E38" s="23"/>
      <c r="F38" s="23"/>
      <c r="G38" s="23"/>
      <c r="H38" s="24"/>
      <c r="I38" s="3" t="s">
        <v>5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4" t="s">
        <v>6</v>
      </c>
      <c r="D39" s="23"/>
      <c r="E39" s="23"/>
      <c r="F39" s="23"/>
      <c r="G39" s="23"/>
      <c r="H39" s="24"/>
      <c r="I39" s="3" t="s">
        <v>5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4" t="s">
        <v>6</v>
      </c>
      <c r="D40" s="23"/>
      <c r="E40" s="23"/>
      <c r="F40" s="23"/>
      <c r="G40" s="23"/>
      <c r="H40" s="24"/>
      <c r="I40" s="3" t="s">
        <v>5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17" t="s">
        <v>64</v>
      </c>
      <c r="D41" s="23"/>
      <c r="E41" s="23"/>
      <c r="F41" s="23"/>
      <c r="G41" s="23"/>
      <c r="H41" s="24"/>
      <c r="I41" s="3" t="s">
        <v>5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3" t="s">
        <v>5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4" t="s">
        <v>6</v>
      </c>
      <c r="D43" s="23">
        <v>1</v>
      </c>
      <c r="E43" s="23"/>
      <c r="F43" s="23"/>
      <c r="G43" s="23"/>
      <c r="H43" s="24"/>
      <c r="I43" s="3" t="s">
        <v>5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4" t="s">
        <v>6</v>
      </c>
      <c r="D44" s="23"/>
      <c r="E44" s="23"/>
      <c r="F44" s="23"/>
      <c r="G44" s="23"/>
      <c r="H44" s="24"/>
      <c r="I44" s="15" t="s">
        <v>17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17" t="s">
        <v>64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4" t="s">
        <v>6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4" t="s">
        <v>6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4" t="s">
        <v>6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4" t="s">
        <v>6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15" t="s">
        <v>17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4" t="s">
        <v>6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4" t="s">
        <v>6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4" t="s">
        <v>6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4" t="s">
        <v>6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4" t="s">
        <v>6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15" t="s">
        <v>17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4" t="s">
        <v>6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7" t="s">
        <v>19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4" t="s">
        <v>6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4" t="s">
        <v>6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4" t="s">
        <v>6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4" t="s">
        <v>6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4" t="s">
        <v>6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4" t="s">
        <v>6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5" t="s">
        <v>7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7" t="s">
        <v>65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4" t="s">
        <v>6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4" t="s">
        <v>6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4" t="s">
        <v>6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4" t="s">
        <v>6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4" t="s">
        <v>6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7" t="s">
        <v>19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4" t="s">
        <v>6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4" t="s">
        <v>6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4" t="s">
        <v>6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4" t="s">
        <v>6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4" t="s">
        <v>6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4" t="s">
        <v>6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4" t="s">
        <v>6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4" t="s">
        <v>6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4" t="s">
        <v>6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7" t="s">
        <v>64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49F7-E03F-4399-BD4B-1C592E543AA0}">
  <dimension ref="A1:AE100"/>
  <sheetViews>
    <sheetView zoomScaleNormal="100" workbookViewId="0">
      <selection activeCell="F35" sqref="F35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3848.8836503647826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30" x14ac:dyDescent="0.25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7" t="s">
        <v>40</v>
      </c>
      <c r="R2" s="48" cm="1">
        <f t="array" ref="R2">SUM(V3:V28*AB3:AB28)+H6+P6+R4*500</f>
        <v>64555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1" t="s">
        <v>41</v>
      </c>
      <c r="Y2" s="43" t="s">
        <v>52</v>
      </c>
      <c r="Z2" s="44" t="s">
        <v>42</v>
      </c>
      <c r="AA2" s="44" t="s">
        <v>43</v>
      </c>
      <c r="AB2" s="49" t="s">
        <v>44</v>
      </c>
      <c r="AD2" s="23"/>
    </row>
    <row r="3" spans="1:31" x14ac:dyDescent="0.25">
      <c r="A3" s="58" t="s">
        <v>28</v>
      </c>
      <c r="B3" s="59" t="s">
        <v>29</v>
      </c>
      <c r="C3" s="60" t="s">
        <v>30</v>
      </c>
      <c r="D3" s="30"/>
      <c r="E3" s="58" t="s">
        <v>28</v>
      </c>
      <c r="F3" s="59" t="s">
        <v>29</v>
      </c>
      <c r="G3" s="60" t="s">
        <v>30</v>
      </c>
      <c r="H3" s="31" t="s">
        <v>33</v>
      </c>
      <c r="I3" s="58" t="s">
        <v>28</v>
      </c>
      <c r="J3" s="59" t="s">
        <v>29</v>
      </c>
      <c r="K3" s="60" t="s">
        <v>30</v>
      </c>
      <c r="L3" s="30"/>
      <c r="M3" s="58" t="s">
        <v>28</v>
      </c>
      <c r="N3" s="59" t="s">
        <v>29</v>
      </c>
      <c r="O3" s="60" t="s">
        <v>30</v>
      </c>
      <c r="P3" s="31" t="s">
        <v>33</v>
      </c>
      <c r="Q3" s="50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1"/>
      <c r="Y3" s="43">
        <v>26</v>
      </c>
      <c r="Z3" s="1">
        <f>COUNTIF($A$4:$C$100,T3)</f>
        <v>23</v>
      </c>
      <c r="AA3" s="1">
        <f>COUNTIF($I$4:$K$100,T3)</f>
        <v>3</v>
      </c>
      <c r="AB3" s="51">
        <f>Y3-Z3-AA3</f>
        <v>0</v>
      </c>
      <c r="AD3" s="57"/>
    </row>
    <row r="4" spans="1:31" x14ac:dyDescent="0.25">
      <c r="A4" s="2" t="s">
        <v>4</v>
      </c>
      <c r="B4" s="2" t="s">
        <v>4</v>
      </c>
      <c r="C4" s="2" t="s">
        <v>4</v>
      </c>
      <c r="D4" s="40" t="s">
        <v>31</v>
      </c>
      <c r="E4" s="36">
        <v>0</v>
      </c>
      <c r="F4" s="36">
        <v>5</v>
      </c>
      <c r="G4" s="36">
        <v>14</v>
      </c>
      <c r="H4" s="33">
        <f>SUM(E4:G4)</f>
        <v>19</v>
      </c>
      <c r="I4" s="2" t="s">
        <v>4</v>
      </c>
      <c r="J4" s="3" t="s">
        <v>5</v>
      </c>
      <c r="K4" s="9" t="s">
        <v>11</v>
      </c>
      <c r="L4" s="40" t="s">
        <v>31</v>
      </c>
      <c r="M4" s="36">
        <v>3</v>
      </c>
      <c r="N4" s="36">
        <v>5</v>
      </c>
      <c r="O4" s="36">
        <v>22</v>
      </c>
      <c r="P4" s="33">
        <f>SUM(M4:O4)</f>
        <v>30</v>
      </c>
      <c r="Q4" s="50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1"/>
      <c r="Y4" s="43">
        <v>49</v>
      </c>
      <c r="Z4" s="1">
        <f t="shared" ref="Z4:Z28" si="1">COUNTIF($A$4:$C$100,T4)</f>
        <v>16</v>
      </c>
      <c r="AA4" s="1">
        <f>COUNTIF($I$4:$K$100,T4)</f>
        <v>34</v>
      </c>
      <c r="AB4" s="51">
        <f t="shared" ref="AB4:AB28" si="2">Y4-Z4-AA4</f>
        <v>-1</v>
      </c>
      <c r="AD4" s="57"/>
    </row>
    <row r="5" spans="1:31" x14ac:dyDescent="0.25">
      <c r="A5" s="2" t="s">
        <v>4</v>
      </c>
      <c r="B5" s="2" t="s">
        <v>4</v>
      </c>
      <c r="C5" s="2" t="s">
        <v>4</v>
      </c>
      <c r="D5" s="30" t="s">
        <v>35</v>
      </c>
      <c r="E5" s="32" cm="1">
        <f t="array" ref="E5">(SUM(VLOOKUP(A4:A100,$T$3:$W$41,2,FALSE))+E4*10)-E8*50</f>
        <v>800</v>
      </c>
      <c r="F5" s="32" cm="1">
        <f t="array" ref="F5">(SUM(VLOOKUP(B4:B100,$T$3:$W$41,2,FALSE))+F4*10)-F8*50</f>
        <v>4410</v>
      </c>
      <c r="G5" s="32" cm="1">
        <f t="array" ref="G5">(SUM(VLOOKUP(C4:C100,$T$3:$W$41,2,FALSE))+G4*10)-G8*50</f>
        <v>12500</v>
      </c>
      <c r="H5" s="55">
        <f t="shared" ref="H5:H8" si="3">SUM(E5:G5)</f>
        <v>17710</v>
      </c>
      <c r="I5" s="2" t="s">
        <v>4</v>
      </c>
      <c r="J5" s="3" t="s">
        <v>5</v>
      </c>
      <c r="K5" s="3" t="s">
        <v>5</v>
      </c>
      <c r="L5" s="30" t="s">
        <v>35</v>
      </c>
      <c r="M5" s="32" cm="1">
        <f t="array" ref="M5">(SUM(VLOOKUP(I4:I100,$T$3:$W$41,2,FALSE))+M4*10)*0.8-M8*40</f>
        <v>3576</v>
      </c>
      <c r="N5" s="32" cm="1">
        <f t="array" ref="N5">(SUM(VLOOKUP(J4:J100,$T$3:$W$41,2,FALSE))+N4*10)*0.8-N8*40</f>
        <v>648</v>
      </c>
      <c r="O5" s="32" cm="1">
        <f t="array" ref="O5">(SUM(VLOOKUP(K4:K100,$T$3:$W$41,2,FALSE))+O4*10)*0.8-O8*40</f>
        <v>808</v>
      </c>
      <c r="P5" s="55">
        <f>SUM(M5:O5)</f>
        <v>5032</v>
      </c>
      <c r="Q5" s="50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2"/>
      <c r="Y5" s="43">
        <v>203</v>
      </c>
      <c r="Z5" s="1">
        <f t="shared" si="1"/>
        <v>50</v>
      </c>
      <c r="AA5" s="1">
        <f t="shared" ref="AA5:AA29" si="4">COUNTIF($I$4:$K$100,T5)</f>
        <v>0</v>
      </c>
      <c r="AB5" s="51">
        <f t="shared" si="2"/>
        <v>153</v>
      </c>
      <c r="AD5" s="57"/>
    </row>
    <row r="6" spans="1:31" x14ac:dyDescent="0.25">
      <c r="A6" s="2" t="s">
        <v>4</v>
      </c>
      <c r="B6" s="2" t="s">
        <v>4</v>
      </c>
      <c r="C6" s="2" t="s">
        <v>4</v>
      </c>
      <c r="D6" s="30" t="s">
        <v>36</v>
      </c>
      <c r="E6" s="32" cm="1">
        <f t="array" ref="E6">(SUM(VLOOKUP(A4:A100,$T$3:$W$41,3,FALSE)))</f>
        <v>205</v>
      </c>
      <c r="F6" s="32" cm="1">
        <f t="array" ref="F6">(SUM(VLOOKUP(B4:B100,$T$3:$W$41,3,FALSE)))</f>
        <v>1510</v>
      </c>
      <c r="G6" s="32" cm="1">
        <f t="array" ref="G6">(SUM(VLOOKUP(C4:C100,$T$3:$W$41,3,FALSE)))</f>
        <v>3830</v>
      </c>
      <c r="H6" s="46">
        <f t="shared" si="3"/>
        <v>5545</v>
      </c>
      <c r="I6" s="15" t="s">
        <v>17</v>
      </c>
      <c r="J6" s="16" t="s">
        <v>25</v>
      </c>
      <c r="K6" s="3" t="s">
        <v>5</v>
      </c>
      <c r="L6" s="30" t="s">
        <v>36</v>
      </c>
      <c r="M6" s="32" cm="1">
        <f t="array" ref="M6">(SUM(VLOOKUP(I4:I100,$T$3:$W$41,3,FALSE)))</f>
        <v>1825</v>
      </c>
      <c r="N6" s="32" cm="1">
        <f t="array" ref="N6">(SUM(VLOOKUP(J4:J100,$T$3:$W$41,3,FALSE)))</f>
        <v>240</v>
      </c>
      <c r="O6" s="32" cm="1">
        <f t="array" ref="O6">(SUM(VLOOKUP(K4:K100,$T$3:$W$41,3,FALSE)))</f>
        <v>200</v>
      </c>
      <c r="P6" s="46">
        <f t="shared" ref="P6:P8" si="5">SUM(M6:O6)</f>
        <v>2265</v>
      </c>
      <c r="Q6" s="47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1">
        <v>269</v>
      </c>
      <c r="Y6" s="43">
        <v>269</v>
      </c>
      <c r="Z6" s="1">
        <f t="shared" si="1"/>
        <v>5</v>
      </c>
      <c r="AA6" s="1">
        <f t="shared" si="4"/>
        <v>0</v>
      </c>
      <c r="AB6" s="51">
        <f t="shared" si="2"/>
        <v>264</v>
      </c>
      <c r="AD6" s="57"/>
    </row>
    <row r="7" spans="1:31" x14ac:dyDescent="0.25">
      <c r="A7" s="2" t="s">
        <v>4</v>
      </c>
      <c r="B7" s="2" t="s">
        <v>4</v>
      </c>
      <c r="C7" s="15" t="s">
        <v>17</v>
      </c>
      <c r="D7" s="30" t="s">
        <v>37</v>
      </c>
      <c r="E7" s="32">
        <f>COUNTIF(A4:A100,"&lt;&gt;空")</f>
        <v>6</v>
      </c>
      <c r="F7" s="32">
        <f>COUNTIF(B4:B100,"&lt;&gt;空")</f>
        <v>31</v>
      </c>
      <c r="G7" s="32">
        <f>COUNTIF(C4:C100,"&lt;&gt;空")</f>
        <v>78</v>
      </c>
      <c r="H7" s="33">
        <f t="shared" si="3"/>
        <v>115</v>
      </c>
      <c r="I7" s="2" t="s">
        <v>4</v>
      </c>
      <c r="J7" s="3" t="s">
        <v>5</v>
      </c>
      <c r="K7" s="3" t="s">
        <v>5</v>
      </c>
      <c r="L7" s="30" t="s">
        <v>37</v>
      </c>
      <c r="M7" s="32">
        <f>COUNTIF(I4:I100,"&lt;&gt;空")</f>
        <v>37</v>
      </c>
      <c r="N7" s="32">
        <f>COUNTIF(J4:J100,"&lt;&gt;空")</f>
        <v>7</v>
      </c>
      <c r="O7" s="32">
        <f>COUNTIF(K4:K100,"&lt;&gt;空")</f>
        <v>5</v>
      </c>
      <c r="P7" s="33">
        <f t="shared" si="5"/>
        <v>49</v>
      </c>
      <c r="Q7" s="50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1">
        <v>235</v>
      </c>
      <c r="Y7" s="43">
        <v>235</v>
      </c>
      <c r="Z7" s="1">
        <f t="shared" si="1"/>
        <v>0</v>
      </c>
      <c r="AA7" s="1">
        <f t="shared" si="4"/>
        <v>0</v>
      </c>
      <c r="AB7" s="51">
        <f t="shared" si="2"/>
        <v>235</v>
      </c>
      <c r="AD7" s="57"/>
    </row>
    <row r="8" spans="1:31" x14ac:dyDescent="0.25">
      <c r="A8" s="2" t="s">
        <v>4</v>
      </c>
      <c r="B8" s="2" t="s">
        <v>4</v>
      </c>
      <c r="C8" s="2" t="s">
        <v>4</v>
      </c>
      <c r="D8" s="39" t="s">
        <v>61</v>
      </c>
      <c r="E8" s="38">
        <v>0</v>
      </c>
      <c r="F8" s="38">
        <v>0</v>
      </c>
      <c r="G8" s="38">
        <v>1</v>
      </c>
      <c r="H8" s="33">
        <f t="shared" si="3"/>
        <v>1</v>
      </c>
      <c r="I8" s="3" t="s">
        <v>5</v>
      </c>
      <c r="J8" s="3" t="s">
        <v>5</v>
      </c>
      <c r="K8" s="3" t="s">
        <v>5</v>
      </c>
      <c r="L8" s="39" t="s">
        <v>61</v>
      </c>
      <c r="M8" s="38">
        <v>2</v>
      </c>
      <c r="N8" s="38">
        <v>0</v>
      </c>
      <c r="O8" s="38">
        <v>0</v>
      </c>
      <c r="P8" s="33">
        <f t="shared" si="5"/>
        <v>2</v>
      </c>
      <c r="Q8" s="47" t="s">
        <v>50</v>
      </c>
      <c r="R8" s="52" cm="1">
        <f t="array" ref="R8">R6-P5-H5-SUM(U3:U28*AB3:AB28)*0.8-R7*8</f>
        <v>122</v>
      </c>
      <c r="S8" s="23"/>
      <c r="T8" s="7" t="s">
        <v>9</v>
      </c>
      <c r="U8" s="1">
        <v>200</v>
      </c>
      <c r="V8" s="1">
        <v>60</v>
      </c>
      <c r="W8" s="42"/>
      <c r="X8" s="61">
        <v>191</v>
      </c>
      <c r="Y8" s="43">
        <v>191</v>
      </c>
      <c r="Z8" s="1">
        <f t="shared" si="1"/>
        <v>0</v>
      </c>
      <c r="AA8" s="1">
        <f t="shared" si="4"/>
        <v>0</v>
      </c>
      <c r="AB8" s="51">
        <f t="shared" si="2"/>
        <v>191</v>
      </c>
      <c r="AD8" s="57"/>
    </row>
    <row r="9" spans="1:31" x14ac:dyDescent="0.25">
      <c r="A9" s="15" t="s">
        <v>17</v>
      </c>
      <c r="B9" s="2" t="s">
        <v>4</v>
      </c>
      <c r="C9" s="2" t="s">
        <v>4</v>
      </c>
      <c r="D9" s="23"/>
      <c r="E9" s="23"/>
      <c r="F9" s="23"/>
      <c r="G9" s="23"/>
      <c r="H9" s="24"/>
      <c r="I9" s="15" t="s">
        <v>17</v>
      </c>
      <c r="J9" s="3" t="s">
        <v>5</v>
      </c>
      <c r="K9" s="1" t="s">
        <v>24</v>
      </c>
      <c r="L9" s="30" t="s">
        <v>39</v>
      </c>
      <c r="M9" s="34">
        <f>M6/M5</f>
        <v>0.51034675615212532</v>
      </c>
      <c r="N9" s="34">
        <f>N6/N5</f>
        <v>0.37037037037037035</v>
      </c>
      <c r="O9" s="34">
        <f>O6/O5</f>
        <v>0.24752475247524752</v>
      </c>
      <c r="P9" s="35">
        <f>P6/P5</f>
        <v>0.45011923688394279</v>
      </c>
      <c r="Q9" s="47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1">
        <v>5</v>
      </c>
      <c r="Y9" s="43">
        <v>0</v>
      </c>
      <c r="Z9" s="1">
        <f t="shared" si="1"/>
        <v>0</v>
      </c>
      <c r="AA9" s="1">
        <f t="shared" si="4"/>
        <v>0</v>
      </c>
      <c r="AB9" s="51">
        <f t="shared" si="2"/>
        <v>0</v>
      </c>
      <c r="AD9" s="57">
        <v>3</v>
      </c>
      <c r="AE9">
        <v>2</v>
      </c>
    </row>
    <row r="10" spans="1:31" x14ac:dyDescent="0.25">
      <c r="A10" s="1" t="s">
        <v>24</v>
      </c>
      <c r="B10" s="1" t="s">
        <v>24</v>
      </c>
      <c r="C10" s="2" t="s">
        <v>4</v>
      </c>
      <c r="D10" s="23"/>
      <c r="E10" s="23"/>
      <c r="F10" s="23"/>
      <c r="G10" s="23"/>
      <c r="H10" s="24"/>
      <c r="I10" s="3" t="s">
        <v>5</v>
      </c>
      <c r="J10" s="3" t="s">
        <v>5</v>
      </c>
      <c r="K10" s="1" t="s">
        <v>24</v>
      </c>
      <c r="L10" s="23"/>
      <c r="M10" s="23"/>
      <c r="N10" s="23"/>
      <c r="O10" s="23"/>
      <c r="P10" s="24"/>
      <c r="Q10" s="47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1">
        <v>6</v>
      </c>
      <c r="Y10" s="43">
        <v>2</v>
      </c>
      <c r="Z10" s="1">
        <f t="shared" si="1"/>
        <v>1</v>
      </c>
      <c r="AA10" s="1">
        <f t="shared" si="4"/>
        <v>1</v>
      </c>
      <c r="AB10" s="51">
        <f t="shared" si="2"/>
        <v>0</v>
      </c>
      <c r="AD10" s="57">
        <v>4</v>
      </c>
      <c r="AE10">
        <v>2</v>
      </c>
    </row>
    <row r="11" spans="1:31" x14ac:dyDescent="0.25">
      <c r="A11" s="1" t="s">
        <v>24</v>
      </c>
      <c r="B11" s="2" t="s">
        <v>4</v>
      </c>
      <c r="C11" s="3" t="s">
        <v>5</v>
      </c>
      <c r="D11" s="23"/>
      <c r="E11" s="23"/>
      <c r="F11" s="23"/>
      <c r="G11" s="23"/>
      <c r="H11" s="24"/>
      <c r="I11" s="16" t="s">
        <v>25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22742</v>
      </c>
      <c r="Q11" s="47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1">
        <v>6</v>
      </c>
      <c r="Y11" s="43">
        <v>6</v>
      </c>
      <c r="Z11" s="1">
        <f t="shared" si="1"/>
        <v>2</v>
      </c>
      <c r="AA11" s="1">
        <f t="shared" si="4"/>
        <v>0</v>
      </c>
      <c r="AB11" s="51">
        <f t="shared" si="2"/>
        <v>4</v>
      </c>
      <c r="AD11" s="57">
        <v>4</v>
      </c>
      <c r="AE11">
        <v>2</v>
      </c>
    </row>
    <row r="12" spans="1:31" x14ac:dyDescent="0.25">
      <c r="A12" s="1" t="s">
        <v>24</v>
      </c>
      <c r="B12" s="15" t="s">
        <v>17</v>
      </c>
      <c r="C12" s="3" t="s">
        <v>5</v>
      </c>
      <c r="D12" s="23"/>
      <c r="E12" s="23"/>
      <c r="F12" s="23"/>
      <c r="G12" s="23"/>
      <c r="H12" s="24"/>
      <c r="I12" s="3" t="s">
        <v>5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7810</v>
      </c>
      <c r="Q12" s="47"/>
      <c r="R12" s="23"/>
      <c r="S12" s="23"/>
      <c r="T12" s="11" t="s">
        <v>13</v>
      </c>
      <c r="U12" s="1">
        <v>150</v>
      </c>
      <c r="V12" s="1">
        <v>50</v>
      </c>
      <c r="W12" s="42"/>
      <c r="X12" s="61">
        <v>3</v>
      </c>
      <c r="Y12" s="43">
        <v>3</v>
      </c>
      <c r="Z12" s="1">
        <f t="shared" si="1"/>
        <v>0</v>
      </c>
      <c r="AA12" s="1">
        <f t="shared" si="4"/>
        <v>0</v>
      </c>
      <c r="AB12" s="51">
        <f t="shared" si="2"/>
        <v>3</v>
      </c>
      <c r="AD12" s="57">
        <v>3</v>
      </c>
    </row>
    <row r="13" spans="1:31" x14ac:dyDescent="0.25">
      <c r="A13" s="1" t="s">
        <v>24</v>
      </c>
      <c r="B13" s="2" t="s">
        <v>4</v>
      </c>
      <c r="C13" s="3" t="s">
        <v>5</v>
      </c>
      <c r="D13" s="23"/>
      <c r="E13" s="23"/>
      <c r="F13" s="23"/>
      <c r="G13" s="23"/>
      <c r="H13" s="24"/>
      <c r="I13" s="3" t="s">
        <v>5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7"/>
      <c r="R13" s="23"/>
      <c r="S13" s="23"/>
      <c r="T13" s="12" t="s">
        <v>14</v>
      </c>
      <c r="U13" s="1">
        <v>150</v>
      </c>
      <c r="V13" s="1">
        <v>55</v>
      </c>
      <c r="W13" s="42"/>
      <c r="X13" s="61">
        <v>3</v>
      </c>
      <c r="Y13" s="43">
        <v>3</v>
      </c>
      <c r="Z13" s="1">
        <f t="shared" si="1"/>
        <v>0</v>
      </c>
      <c r="AA13" s="1">
        <f t="shared" si="4"/>
        <v>0</v>
      </c>
      <c r="AB13" s="51">
        <f t="shared" si="2"/>
        <v>3</v>
      </c>
      <c r="AD13" s="57">
        <v>3</v>
      </c>
    </row>
    <row r="14" spans="1:31" x14ac:dyDescent="0.25">
      <c r="A14" s="1" t="s">
        <v>24</v>
      </c>
      <c r="B14" s="2" t="s">
        <v>4</v>
      </c>
      <c r="C14" s="3" t="s">
        <v>5</v>
      </c>
      <c r="D14" s="23"/>
      <c r="E14" s="23"/>
      <c r="F14" s="23"/>
      <c r="G14" s="23"/>
      <c r="H14" s="24"/>
      <c r="I14" s="3" t="s">
        <v>5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7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1">
        <v>1</v>
      </c>
      <c r="Y14" s="43">
        <v>1</v>
      </c>
      <c r="Z14" s="1">
        <f t="shared" si="1"/>
        <v>0</v>
      </c>
      <c r="AA14" s="1">
        <f t="shared" si="4"/>
        <v>0</v>
      </c>
      <c r="AB14" s="51">
        <f t="shared" si="2"/>
        <v>1</v>
      </c>
      <c r="AD14" s="57">
        <v>1</v>
      </c>
    </row>
    <row r="15" spans="1:31" x14ac:dyDescent="0.25">
      <c r="A15" s="1" t="s">
        <v>24</v>
      </c>
      <c r="B15" s="2" t="s">
        <v>4</v>
      </c>
      <c r="C15" s="15" t="s">
        <v>17</v>
      </c>
      <c r="D15" s="23"/>
      <c r="E15" s="23"/>
      <c r="F15" s="23"/>
      <c r="G15" s="23"/>
      <c r="H15" s="24"/>
      <c r="I15" s="3" t="s">
        <v>5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7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1"/>
      <c r="Y15" s="43">
        <v>0</v>
      </c>
      <c r="Z15" s="1">
        <f t="shared" si="1"/>
        <v>0</v>
      </c>
      <c r="AA15" s="1">
        <f t="shared" si="4"/>
        <v>0</v>
      </c>
      <c r="AB15" s="51">
        <f t="shared" si="2"/>
        <v>0</v>
      </c>
      <c r="AD15" s="57"/>
    </row>
    <row r="16" spans="1:31" x14ac:dyDescent="0.25">
      <c r="A16" s="1" t="s">
        <v>24</v>
      </c>
      <c r="B16" s="15" t="s">
        <v>17</v>
      </c>
      <c r="C16" s="3" t="s">
        <v>5</v>
      </c>
      <c r="D16" s="23"/>
      <c r="E16" s="23"/>
      <c r="F16" s="23"/>
      <c r="G16" s="23"/>
      <c r="H16" s="24"/>
      <c r="I16" s="21" t="s">
        <v>26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7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1">
        <v>40</v>
      </c>
      <c r="Y16" s="43">
        <v>40</v>
      </c>
      <c r="Z16" s="1">
        <f t="shared" si="1"/>
        <v>8</v>
      </c>
      <c r="AA16" s="1">
        <f t="shared" si="4"/>
        <v>8</v>
      </c>
      <c r="AB16" s="51">
        <f t="shared" si="2"/>
        <v>24</v>
      </c>
      <c r="AD16" s="57"/>
    </row>
    <row r="17" spans="1:30" x14ac:dyDescent="0.25">
      <c r="A17" s="1" t="s">
        <v>24</v>
      </c>
      <c r="B17" s="2" t="s">
        <v>4</v>
      </c>
      <c r="C17" s="3" t="s">
        <v>5</v>
      </c>
      <c r="D17" s="23"/>
      <c r="E17" s="23"/>
      <c r="F17" s="23"/>
      <c r="G17" s="23"/>
      <c r="H17" s="24"/>
      <c r="I17" s="3" t="s">
        <v>5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7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1">
        <v>1</v>
      </c>
      <c r="Y17" s="43">
        <v>1</v>
      </c>
      <c r="Z17" s="1">
        <f t="shared" si="1"/>
        <v>2</v>
      </c>
      <c r="AA17" s="1">
        <f t="shared" si="4"/>
        <v>0</v>
      </c>
      <c r="AB17" s="51">
        <f t="shared" si="2"/>
        <v>-1</v>
      </c>
      <c r="AD17" s="57"/>
    </row>
    <row r="18" spans="1:30" x14ac:dyDescent="0.25">
      <c r="A18" s="1" t="s">
        <v>24</v>
      </c>
      <c r="B18" s="2" t="s">
        <v>4</v>
      </c>
      <c r="C18" s="3" t="s">
        <v>5</v>
      </c>
      <c r="D18" s="23"/>
      <c r="E18" s="23"/>
      <c r="F18" s="23"/>
      <c r="G18" s="23"/>
      <c r="H18" s="24"/>
      <c r="I18" s="15" t="s">
        <v>17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7"/>
      <c r="R18" s="23"/>
      <c r="S18" s="23"/>
      <c r="T18" s="17" t="s">
        <v>19</v>
      </c>
      <c r="U18" s="1">
        <v>250</v>
      </c>
      <c r="V18" s="1">
        <v>300</v>
      </c>
      <c r="W18" s="42"/>
      <c r="X18" s="61">
        <v>2</v>
      </c>
      <c r="Y18" s="43">
        <v>2</v>
      </c>
      <c r="Z18" s="1">
        <f t="shared" si="1"/>
        <v>2</v>
      </c>
      <c r="AA18" s="1">
        <f t="shared" si="4"/>
        <v>0</v>
      </c>
      <c r="AB18" s="51">
        <f t="shared" si="2"/>
        <v>0</v>
      </c>
      <c r="AD18" s="57"/>
    </row>
    <row r="19" spans="1:30" x14ac:dyDescent="0.25">
      <c r="A19" s="1" t="s">
        <v>24</v>
      </c>
      <c r="B19" s="3" t="s">
        <v>5</v>
      </c>
      <c r="C19" s="4" t="s">
        <v>6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7"/>
      <c r="R19" s="23"/>
      <c r="S19" s="23"/>
      <c r="T19" s="17" t="s">
        <v>64</v>
      </c>
      <c r="U19" s="1">
        <v>170</v>
      </c>
      <c r="V19" s="1">
        <v>45</v>
      </c>
      <c r="W19" s="42"/>
      <c r="X19" s="61">
        <v>4</v>
      </c>
      <c r="Y19" s="43">
        <v>4</v>
      </c>
      <c r="Z19" s="1">
        <f t="shared" si="1"/>
        <v>4</v>
      </c>
      <c r="AA19" s="1">
        <f t="shared" si="4"/>
        <v>0</v>
      </c>
      <c r="AB19" s="51">
        <f t="shared" si="2"/>
        <v>0</v>
      </c>
      <c r="AD19" s="57"/>
    </row>
    <row r="20" spans="1:30" x14ac:dyDescent="0.25">
      <c r="A20" s="1" t="s">
        <v>24</v>
      </c>
      <c r="B20" s="3" t="s">
        <v>5</v>
      </c>
      <c r="C20" s="4" t="s">
        <v>6</v>
      </c>
      <c r="D20" s="23"/>
      <c r="E20" s="23"/>
      <c r="F20" s="23"/>
      <c r="G20" s="23"/>
      <c r="H20" s="24"/>
      <c r="I20" s="3" t="s">
        <v>5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7"/>
      <c r="R20" s="23"/>
      <c r="S20" s="23"/>
      <c r="T20" s="17" t="s">
        <v>63</v>
      </c>
      <c r="U20" s="1">
        <v>250</v>
      </c>
      <c r="V20" s="1">
        <v>400</v>
      </c>
      <c r="W20" s="42"/>
      <c r="X20" s="61">
        <v>1</v>
      </c>
      <c r="Y20" s="43">
        <v>1</v>
      </c>
      <c r="Z20" s="1">
        <f t="shared" si="1"/>
        <v>1</v>
      </c>
      <c r="AA20" s="1">
        <f t="shared" si="4"/>
        <v>0</v>
      </c>
      <c r="AB20" s="51">
        <f t="shared" si="2"/>
        <v>0</v>
      </c>
      <c r="AD20" s="57"/>
    </row>
    <row r="21" spans="1:30" x14ac:dyDescent="0.25">
      <c r="A21" s="1" t="s">
        <v>24</v>
      </c>
      <c r="B21" s="16" t="s">
        <v>18</v>
      </c>
      <c r="C21" s="4" t="s">
        <v>6</v>
      </c>
      <c r="D21" s="23"/>
      <c r="E21" s="23"/>
      <c r="F21" s="23"/>
      <c r="G21" s="23"/>
      <c r="H21" s="24"/>
      <c r="I21" s="3" t="s">
        <v>5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7"/>
      <c r="R21" s="23"/>
      <c r="S21" s="23"/>
      <c r="T21" s="18" t="s">
        <v>20</v>
      </c>
      <c r="U21" s="1">
        <v>250</v>
      </c>
      <c r="V21" s="1">
        <v>1000</v>
      </c>
      <c r="W21" s="42"/>
      <c r="X21" s="61">
        <v>2</v>
      </c>
      <c r="Y21" s="43">
        <v>2</v>
      </c>
      <c r="Z21" s="1">
        <f t="shared" si="1"/>
        <v>0</v>
      </c>
      <c r="AA21" s="1">
        <f t="shared" si="4"/>
        <v>0</v>
      </c>
      <c r="AB21" s="51">
        <f t="shared" si="2"/>
        <v>2</v>
      </c>
      <c r="AD21" s="57"/>
    </row>
    <row r="22" spans="1:30" x14ac:dyDescent="0.25">
      <c r="A22" s="1" t="s">
        <v>24</v>
      </c>
      <c r="B22" s="3" t="s">
        <v>5</v>
      </c>
      <c r="C22" s="16" t="s">
        <v>18</v>
      </c>
      <c r="D22" s="23"/>
      <c r="E22" s="23"/>
      <c r="F22" s="23"/>
      <c r="G22" s="23"/>
      <c r="H22" s="24"/>
      <c r="I22" s="3" t="s">
        <v>5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7"/>
      <c r="R22" s="23"/>
      <c r="S22" s="23"/>
      <c r="T22" s="19" t="s">
        <v>21</v>
      </c>
      <c r="U22" s="1">
        <v>250</v>
      </c>
      <c r="V22" s="1">
        <v>500</v>
      </c>
      <c r="W22" s="42"/>
      <c r="X22" s="61">
        <v>2</v>
      </c>
      <c r="Y22" s="43">
        <v>2</v>
      </c>
      <c r="Z22" s="1">
        <f t="shared" si="1"/>
        <v>0</v>
      </c>
      <c r="AA22" s="1">
        <f t="shared" si="4"/>
        <v>0</v>
      </c>
      <c r="AB22" s="51">
        <f t="shared" si="2"/>
        <v>2</v>
      </c>
      <c r="AD22" s="57"/>
    </row>
    <row r="23" spans="1:30" x14ac:dyDescent="0.25">
      <c r="A23" s="1" t="s">
        <v>24</v>
      </c>
      <c r="B23" s="1" t="s">
        <v>24</v>
      </c>
      <c r="C23" s="4" t="s">
        <v>6</v>
      </c>
      <c r="D23" s="23"/>
      <c r="E23" s="23"/>
      <c r="F23" s="23"/>
      <c r="G23" s="23"/>
      <c r="H23" s="24"/>
      <c r="I23" s="3" t="s">
        <v>5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7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1">
        <v>1</v>
      </c>
      <c r="Y23" s="43">
        <v>1</v>
      </c>
      <c r="Z23" s="1">
        <f t="shared" si="1"/>
        <v>1</v>
      </c>
      <c r="AA23" s="1">
        <f t="shared" si="4"/>
        <v>0</v>
      </c>
      <c r="AB23" s="51">
        <f t="shared" si="2"/>
        <v>0</v>
      </c>
      <c r="AD23" s="57"/>
    </row>
    <row r="24" spans="1:30" x14ac:dyDescent="0.25">
      <c r="A24" s="1" t="s">
        <v>24</v>
      </c>
      <c r="B24" s="3" t="s">
        <v>5</v>
      </c>
      <c r="C24" s="4" t="s">
        <v>6</v>
      </c>
      <c r="D24" s="23"/>
      <c r="E24" s="23"/>
      <c r="F24" s="23"/>
      <c r="G24" s="23"/>
      <c r="H24" s="24"/>
      <c r="I24" s="15" t="s">
        <v>17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7"/>
      <c r="R24" s="23"/>
      <c r="S24" s="23"/>
      <c r="T24" s="56" t="s">
        <v>22</v>
      </c>
      <c r="U24" s="1">
        <v>160</v>
      </c>
      <c r="V24" s="1">
        <v>40</v>
      </c>
      <c r="W24" s="42">
        <f t="shared" si="8"/>
        <v>39.110982162825422</v>
      </c>
      <c r="X24" s="61">
        <v>0</v>
      </c>
      <c r="Y24" s="43">
        <v>0</v>
      </c>
      <c r="Z24" s="1">
        <f t="shared" si="1"/>
        <v>0</v>
      </c>
      <c r="AA24" s="1">
        <f t="shared" si="4"/>
        <v>0</v>
      </c>
      <c r="AB24" s="51">
        <f t="shared" si="2"/>
        <v>0</v>
      </c>
      <c r="AD24" s="57"/>
    </row>
    <row r="25" spans="1:30" x14ac:dyDescent="0.25">
      <c r="A25" s="1" t="s">
        <v>24</v>
      </c>
      <c r="B25" s="3" t="s">
        <v>5</v>
      </c>
      <c r="C25" s="4" t="s">
        <v>6</v>
      </c>
      <c r="D25" s="23"/>
      <c r="E25" s="23"/>
      <c r="F25" s="23"/>
      <c r="G25" s="23"/>
      <c r="H25" s="24"/>
      <c r="I25" s="3" t="s">
        <v>5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7"/>
      <c r="R25" s="23"/>
      <c r="S25" s="23"/>
      <c r="T25" s="56" t="s">
        <v>23</v>
      </c>
      <c r="U25" s="1">
        <v>150</v>
      </c>
      <c r="V25" s="1">
        <v>35</v>
      </c>
      <c r="W25" s="42">
        <f t="shared" si="8"/>
        <v>44.222109392472248</v>
      </c>
      <c r="X25" s="61">
        <v>0</v>
      </c>
      <c r="Y25" s="43">
        <v>0</v>
      </c>
      <c r="Z25" s="1">
        <f t="shared" si="1"/>
        <v>0</v>
      </c>
      <c r="AA25" s="1">
        <f t="shared" si="4"/>
        <v>0</v>
      </c>
      <c r="AB25" s="51">
        <f t="shared" si="2"/>
        <v>0</v>
      </c>
      <c r="AD25" s="57"/>
    </row>
    <row r="26" spans="1:30" x14ac:dyDescent="0.25">
      <c r="A26" s="1" t="s">
        <v>24</v>
      </c>
      <c r="B26" s="15" t="s">
        <v>17</v>
      </c>
      <c r="C26" s="10" t="s">
        <v>12</v>
      </c>
      <c r="D26" s="23"/>
      <c r="E26" s="23"/>
      <c r="F26" s="23"/>
      <c r="G26" s="23"/>
      <c r="H26" s="24"/>
      <c r="I26" s="15" t="s">
        <v>17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7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1">
        <v>0</v>
      </c>
      <c r="Y26" s="43">
        <v>0</v>
      </c>
      <c r="Z26" s="1"/>
      <c r="AA26" s="1"/>
      <c r="AB26" s="51"/>
      <c r="AD26" s="57"/>
    </row>
    <row r="27" spans="1:30" x14ac:dyDescent="0.25">
      <c r="A27" s="1" t="s">
        <v>24</v>
      </c>
      <c r="B27" s="3" t="s">
        <v>5</v>
      </c>
      <c r="C27" s="4" t="s">
        <v>6</v>
      </c>
      <c r="D27" s="23"/>
      <c r="E27" s="23"/>
      <c r="F27" s="23"/>
      <c r="G27" s="23"/>
      <c r="H27" s="24"/>
      <c r="I27" s="3" t="s">
        <v>5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7"/>
      <c r="R27" s="23"/>
      <c r="S27" s="23"/>
      <c r="T27" s="16" t="s">
        <v>25</v>
      </c>
      <c r="U27" s="1">
        <v>-200</v>
      </c>
      <c r="V27" s="1">
        <v>0</v>
      </c>
      <c r="W27" s="42"/>
      <c r="X27" s="61">
        <v>14</v>
      </c>
      <c r="Y27" s="43">
        <v>14</v>
      </c>
      <c r="Z27" s="1">
        <f t="shared" si="1"/>
        <v>0</v>
      </c>
      <c r="AA27" s="1">
        <f t="shared" si="4"/>
        <v>2</v>
      </c>
      <c r="AB27" s="51">
        <f t="shared" si="2"/>
        <v>12</v>
      </c>
      <c r="AD27" s="57"/>
    </row>
    <row r="28" spans="1:30" x14ac:dyDescent="0.25">
      <c r="A28" s="1" t="s">
        <v>24</v>
      </c>
      <c r="B28" s="9" t="s">
        <v>11</v>
      </c>
      <c r="C28" s="4" t="s">
        <v>6</v>
      </c>
      <c r="D28" s="23"/>
      <c r="E28" s="23"/>
      <c r="F28" s="23"/>
      <c r="G28" s="23"/>
      <c r="H28" s="24"/>
      <c r="I28" s="3" t="s">
        <v>5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7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1">
        <v>3</v>
      </c>
      <c r="Y28" s="43">
        <v>3</v>
      </c>
      <c r="Z28" s="1">
        <f t="shared" si="1"/>
        <v>0</v>
      </c>
      <c r="AA28" s="1">
        <f t="shared" si="4"/>
        <v>1</v>
      </c>
      <c r="AB28" s="51">
        <f t="shared" si="2"/>
        <v>2</v>
      </c>
      <c r="AD28" s="57"/>
    </row>
    <row r="29" spans="1:30" ht="15.75" thickBot="1" x14ac:dyDescent="0.3">
      <c r="A29" s="1" t="s">
        <v>24</v>
      </c>
      <c r="B29" s="3" t="s">
        <v>5</v>
      </c>
      <c r="C29" s="17" t="s">
        <v>64</v>
      </c>
      <c r="D29" s="23"/>
      <c r="E29" s="23"/>
      <c r="F29" s="23"/>
      <c r="G29" s="23"/>
      <c r="H29" s="24"/>
      <c r="I29" s="3" t="s">
        <v>5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3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4"/>
      <c r="AD29" s="57"/>
    </row>
    <row r="30" spans="1:30" x14ac:dyDescent="0.25">
      <c r="A30" s="1" t="s">
        <v>24</v>
      </c>
      <c r="B30" s="3" t="s">
        <v>5</v>
      </c>
      <c r="C30" s="4" t="s">
        <v>6</v>
      </c>
      <c r="D30" s="23"/>
      <c r="E30" s="23"/>
      <c r="F30" s="23"/>
      <c r="G30" s="23"/>
      <c r="H30" s="24"/>
      <c r="I30" s="3" t="s">
        <v>5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3" t="s">
        <v>5</v>
      </c>
      <c r="C31" s="4" t="s">
        <v>6</v>
      </c>
      <c r="D31" s="23"/>
      <c r="E31" s="23"/>
      <c r="F31" s="23"/>
      <c r="G31" s="23"/>
      <c r="H31" s="24"/>
      <c r="I31" s="15" t="s">
        <v>17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1058</v>
      </c>
      <c r="AB31">
        <f>SUM(AB3:AB28)</f>
        <v>894</v>
      </c>
    </row>
    <row r="32" spans="1:30" x14ac:dyDescent="0.25">
      <c r="A32" s="1" t="s">
        <v>24</v>
      </c>
      <c r="B32" s="5" t="s">
        <v>7</v>
      </c>
      <c r="C32" s="4" t="s">
        <v>6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5" t="s">
        <v>7</v>
      </c>
      <c r="C33" s="4" t="s">
        <v>6</v>
      </c>
      <c r="D33" s="23"/>
      <c r="E33" s="23"/>
      <c r="F33" s="23"/>
      <c r="G33" s="23"/>
      <c r="H33" s="24"/>
      <c r="I33" s="3" t="s">
        <v>5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5" t="s">
        <v>7</v>
      </c>
      <c r="C34" s="4" t="s">
        <v>6</v>
      </c>
      <c r="D34" s="23"/>
      <c r="E34" s="23"/>
      <c r="F34" s="23"/>
      <c r="G34" s="23"/>
      <c r="H34" s="24"/>
      <c r="I34" s="3" t="s">
        <v>5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5" t="s">
        <v>7</v>
      </c>
      <c r="C35" s="4" t="s">
        <v>6</v>
      </c>
      <c r="D35" s="23"/>
      <c r="E35" s="23"/>
      <c r="F35" s="23"/>
      <c r="G35" s="23"/>
      <c r="H35" s="24"/>
      <c r="I35" s="15" t="s">
        <v>17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7" t="s">
        <v>63</v>
      </c>
      <c r="C36" s="4" t="s">
        <v>6</v>
      </c>
      <c r="D36" s="23"/>
      <c r="E36" s="23"/>
      <c r="F36" s="23"/>
      <c r="G36" s="23"/>
      <c r="H36" s="24"/>
      <c r="I36" s="3" t="s">
        <v>5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17" t="s">
        <v>64</v>
      </c>
      <c r="D37" s="23"/>
      <c r="E37" s="23"/>
      <c r="F37" s="23"/>
      <c r="G37" s="23"/>
      <c r="H37" s="24"/>
      <c r="I37" s="3" t="s">
        <v>5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3" t="s">
        <v>5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4" t="s">
        <v>6</v>
      </c>
      <c r="D39" s="23"/>
      <c r="E39" s="23"/>
      <c r="F39" s="23"/>
      <c r="G39" s="23"/>
      <c r="H39" s="24"/>
      <c r="I39" s="3" t="s">
        <v>5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4" t="s">
        <v>6</v>
      </c>
      <c r="D40" s="23"/>
      <c r="E40" s="23"/>
      <c r="F40" s="23"/>
      <c r="G40" s="23"/>
      <c r="H40" s="24"/>
      <c r="I40" s="3" t="s">
        <v>5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10" t="s">
        <v>12</v>
      </c>
      <c r="D41" s="23"/>
      <c r="E41" s="23"/>
      <c r="F41" s="23"/>
      <c r="G41" s="23"/>
      <c r="H41" s="24"/>
      <c r="I41" s="3" t="s">
        <v>5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4" t="s">
        <v>6</v>
      </c>
      <c r="D42" s="23"/>
      <c r="E42" s="23"/>
      <c r="F42" s="23"/>
      <c r="G42" s="23"/>
      <c r="H42" s="24"/>
      <c r="I42" s="15" t="s">
        <v>17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4" t="s">
        <v>6</v>
      </c>
      <c r="D43" s="23">
        <v>1</v>
      </c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4" t="s">
        <v>6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17" t="s">
        <v>64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4" t="s">
        <v>6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4" t="s">
        <v>6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4" t="s">
        <v>6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4" t="s">
        <v>6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15" t="s">
        <v>17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4" t="s">
        <v>6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4" t="s">
        <v>6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4" t="s">
        <v>6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4" t="s">
        <v>6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4" t="s">
        <v>6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15" t="s">
        <v>17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4" t="s">
        <v>6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7" t="s">
        <v>19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4" t="s">
        <v>6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4" t="s">
        <v>6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4" t="s">
        <v>6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4" t="s">
        <v>6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4" t="s">
        <v>6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4" t="s">
        <v>6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5" t="s">
        <v>7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7" t="s">
        <v>65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4" t="s">
        <v>6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4" t="s">
        <v>6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4" t="s">
        <v>6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4" t="s">
        <v>6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4" t="s">
        <v>6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7" t="s">
        <v>19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4" t="s">
        <v>6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4" t="s">
        <v>6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4" t="s">
        <v>6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4" t="s">
        <v>6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4" t="s">
        <v>6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4" t="s">
        <v>6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4" t="s">
        <v>6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4" t="s">
        <v>6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4" t="s">
        <v>6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7" t="s">
        <v>64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4AB1-1938-45B2-A0F7-4B631DD667FC}">
  <dimension ref="A1:AE100"/>
  <sheetViews>
    <sheetView zoomScaleNormal="100" workbookViewId="0">
      <selection activeCell="F30" sqref="F30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3916.8829250306771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30" x14ac:dyDescent="0.25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7" t="s">
        <v>40</v>
      </c>
      <c r="R2" s="48" cm="1">
        <f t="array" ref="R2">SUM(V3:V28*AB3:AB28)+H6+P6+R4*500</f>
        <v>26970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43" t="s">
        <v>41</v>
      </c>
      <c r="Y2" s="43" t="s">
        <v>52</v>
      </c>
      <c r="Z2" s="44" t="s">
        <v>42</v>
      </c>
      <c r="AA2" s="44" t="s">
        <v>43</v>
      </c>
      <c r="AB2" s="49" t="s">
        <v>44</v>
      </c>
      <c r="AD2" s="23"/>
    </row>
    <row r="3" spans="1:31" x14ac:dyDescent="0.25">
      <c r="A3" s="58" t="s">
        <v>28</v>
      </c>
      <c r="B3" s="59" t="s">
        <v>29</v>
      </c>
      <c r="C3" s="60" t="s">
        <v>30</v>
      </c>
      <c r="D3" s="30"/>
      <c r="E3" s="58" t="s">
        <v>28</v>
      </c>
      <c r="F3" s="59" t="s">
        <v>29</v>
      </c>
      <c r="G3" s="60" t="s">
        <v>30</v>
      </c>
      <c r="H3" s="31" t="s">
        <v>33</v>
      </c>
      <c r="I3" s="58" t="s">
        <v>28</v>
      </c>
      <c r="J3" s="59" t="s">
        <v>29</v>
      </c>
      <c r="K3" s="60" t="s">
        <v>30</v>
      </c>
      <c r="L3" s="30"/>
      <c r="M3" s="58" t="s">
        <v>28</v>
      </c>
      <c r="N3" s="59" t="s">
        <v>29</v>
      </c>
      <c r="O3" s="60" t="s">
        <v>30</v>
      </c>
      <c r="P3" s="31" t="s">
        <v>33</v>
      </c>
      <c r="Q3" s="50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43"/>
      <c r="Y3" s="43">
        <v>14</v>
      </c>
      <c r="Z3" s="1">
        <f>COUNTIF($A$4:$C$100,T3)</f>
        <v>18</v>
      </c>
      <c r="AA3" s="1">
        <f>COUNTIF($I$4:$K$100,T3)</f>
        <v>0</v>
      </c>
      <c r="AB3" s="51">
        <f>Y3-Z3-AA3</f>
        <v>-4</v>
      </c>
      <c r="AD3" s="57"/>
    </row>
    <row r="4" spans="1:31" x14ac:dyDescent="0.25">
      <c r="A4" s="2" t="s">
        <v>4</v>
      </c>
      <c r="B4" s="2" t="s">
        <v>4</v>
      </c>
      <c r="C4" s="3" t="s">
        <v>5</v>
      </c>
      <c r="D4" s="40" t="s">
        <v>31</v>
      </c>
      <c r="E4" s="36">
        <v>1</v>
      </c>
      <c r="F4" s="36">
        <v>5</v>
      </c>
      <c r="G4" s="36">
        <v>14</v>
      </c>
      <c r="H4" s="33">
        <f>SUM(E4:G4)</f>
        <v>20</v>
      </c>
      <c r="I4" s="1" t="s">
        <v>24</v>
      </c>
      <c r="J4" s="1" t="s">
        <v>24</v>
      </c>
      <c r="K4" s="1" t="s">
        <v>24</v>
      </c>
      <c r="L4" s="40" t="s">
        <v>31</v>
      </c>
      <c r="M4" s="36">
        <v>0</v>
      </c>
      <c r="N4" s="36">
        <v>0</v>
      </c>
      <c r="O4" s="36">
        <v>0</v>
      </c>
      <c r="P4" s="33">
        <f>SUM(M4:O4)</f>
        <v>0</v>
      </c>
      <c r="Q4" s="50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43"/>
      <c r="Y4" s="43">
        <v>32</v>
      </c>
      <c r="Z4" s="1">
        <f t="shared" ref="Z4:Z28" si="1">COUNTIF($A$4:$C$100,T4)</f>
        <v>25</v>
      </c>
      <c r="AA4" s="1">
        <f t="shared" ref="AA4:AA28" si="2">COUNTIF($I$4:$K$100,T4)</f>
        <v>0</v>
      </c>
      <c r="AB4" s="51">
        <f t="shared" ref="AB4:AB28" si="3">Y4-Z4-AA4</f>
        <v>7</v>
      </c>
      <c r="AD4" s="57"/>
    </row>
    <row r="5" spans="1:31" x14ac:dyDescent="0.25">
      <c r="A5" s="2" t="s">
        <v>4</v>
      </c>
      <c r="B5" s="2" t="s">
        <v>4</v>
      </c>
      <c r="C5" s="3" t="s">
        <v>5</v>
      </c>
      <c r="D5" s="30" t="s">
        <v>35</v>
      </c>
      <c r="E5" s="32" cm="1">
        <f t="array" ref="E5">(SUM(VLOOKUP(A4:A100,$T$3:$W$41,2,FALSE))+E4*10)-E8*50</f>
        <v>3610</v>
      </c>
      <c r="F5" s="32" cm="1">
        <f t="array" ref="F5">(SUM(VLOOKUP(B4:B100,$T$3:$W$41,2,FALSE))+F4*10)-F8*50</f>
        <v>4430</v>
      </c>
      <c r="G5" s="32" cm="1">
        <f t="array" ref="G5">(SUM(VLOOKUP(C4:C100,$T$3:$W$41,2,FALSE))+G4*10)-G8*50</f>
        <v>10210</v>
      </c>
      <c r="H5" s="55">
        <f t="shared" ref="H5:H8" si="4">SUM(E5:G5)</f>
        <v>18250</v>
      </c>
      <c r="I5" s="1" t="s">
        <v>24</v>
      </c>
      <c r="J5" s="1" t="s">
        <v>24</v>
      </c>
      <c r="K5" s="1" t="s">
        <v>24</v>
      </c>
      <c r="L5" s="30" t="s">
        <v>35</v>
      </c>
      <c r="M5" s="32" cm="1">
        <f t="array" ref="M5">(SUM(VLOOKUP(I4:I100,$T$3:$W$41,2,FALSE))+M4*10)*0.8-M8*40</f>
        <v>0</v>
      </c>
      <c r="N5" s="32" cm="1">
        <f t="array" ref="N5">(SUM(VLOOKUP(J4:J100,$T$3:$W$41,2,FALSE))+N4*10)*0.8-N8*40</f>
        <v>0</v>
      </c>
      <c r="O5" s="32" cm="1">
        <f t="array" ref="O5">(SUM(VLOOKUP(K4:K100,$T$3:$W$41,2,FALSE))+O4*10)*0.8-O8*40</f>
        <v>0</v>
      </c>
      <c r="P5" s="55">
        <f>SUM(M5:O5)</f>
        <v>0</v>
      </c>
      <c r="Q5" s="50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45"/>
      <c r="Y5" s="43">
        <v>233</v>
      </c>
      <c r="Z5" s="1">
        <f t="shared" si="1"/>
        <v>47</v>
      </c>
      <c r="AA5" s="1">
        <f t="shared" si="2"/>
        <v>0</v>
      </c>
      <c r="AB5" s="51">
        <f t="shared" si="3"/>
        <v>186</v>
      </c>
      <c r="AD5" s="57"/>
    </row>
    <row r="6" spans="1:31" x14ac:dyDescent="0.25">
      <c r="A6" s="2" t="s">
        <v>4</v>
      </c>
      <c r="B6" s="3" t="s">
        <v>5</v>
      </c>
      <c r="C6" s="2" t="s">
        <v>4</v>
      </c>
      <c r="D6" s="30" t="s">
        <v>36</v>
      </c>
      <c r="E6" s="32" cm="1">
        <f t="array" ref="E6">(SUM(VLOOKUP(A4:A100,$T$3:$W$41,3,FALSE)))</f>
        <v>970</v>
      </c>
      <c r="F6" s="32" cm="1">
        <f t="array" ref="F6">(SUM(VLOOKUP(B4:B100,$T$3:$W$41,3,FALSE)))</f>
        <v>1515</v>
      </c>
      <c r="G6" s="32" cm="1">
        <f t="array" ref="G6">(SUM(VLOOKUP(C4:C100,$T$3:$W$41,3,FALSE)))</f>
        <v>3180</v>
      </c>
      <c r="H6" s="46">
        <f t="shared" si="4"/>
        <v>5665</v>
      </c>
      <c r="I6" s="1" t="s">
        <v>24</v>
      </c>
      <c r="J6" s="1" t="s">
        <v>24</v>
      </c>
      <c r="K6" s="1" t="s">
        <v>24</v>
      </c>
      <c r="L6" s="30" t="s">
        <v>36</v>
      </c>
      <c r="M6" s="32" cm="1">
        <f t="array" ref="M6">(SUM(VLOOKUP(I4:I100,$T$3:$W$41,3,FALSE)))</f>
        <v>0</v>
      </c>
      <c r="N6" s="32" cm="1">
        <f t="array" ref="N6">(SUM(VLOOKUP(J4:J100,$T$3:$W$41,3,FALSE)))</f>
        <v>0</v>
      </c>
      <c r="O6" s="32" cm="1">
        <f t="array" ref="O6">(SUM(VLOOKUP(K4:K100,$T$3:$W$41,3,FALSE)))</f>
        <v>0</v>
      </c>
      <c r="P6" s="46">
        <f t="shared" ref="P6:P8" si="5">SUM(M6:O6)</f>
        <v>0</v>
      </c>
      <c r="Q6" s="47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43">
        <v>269</v>
      </c>
      <c r="Y6" s="43"/>
      <c r="Z6" s="1">
        <f t="shared" si="1"/>
        <v>5</v>
      </c>
      <c r="AA6" s="1">
        <f t="shared" si="2"/>
        <v>0</v>
      </c>
      <c r="AB6" s="51">
        <f t="shared" si="3"/>
        <v>-5</v>
      </c>
      <c r="AD6" s="57"/>
    </row>
    <row r="7" spans="1:31" x14ac:dyDescent="0.25">
      <c r="A7" s="2" t="s">
        <v>4</v>
      </c>
      <c r="B7" s="3" t="s">
        <v>5</v>
      </c>
      <c r="C7" s="2" t="s">
        <v>4</v>
      </c>
      <c r="D7" s="30" t="s">
        <v>37</v>
      </c>
      <c r="E7" s="32">
        <f>COUNTIF(A4:A100,"&lt;&gt;空")</f>
        <v>23</v>
      </c>
      <c r="F7" s="32">
        <f>COUNTIF(B4:B100,"&lt;&gt;空")</f>
        <v>30</v>
      </c>
      <c r="G7" s="32">
        <f>COUNTIF(C4:C100,"&lt;&gt;空")</f>
        <v>64</v>
      </c>
      <c r="H7" s="33">
        <f t="shared" si="4"/>
        <v>117</v>
      </c>
      <c r="I7" s="1" t="s">
        <v>24</v>
      </c>
      <c r="J7" s="1" t="s">
        <v>24</v>
      </c>
      <c r="K7" s="1" t="s">
        <v>24</v>
      </c>
      <c r="L7" s="30" t="s">
        <v>37</v>
      </c>
      <c r="M7" s="32">
        <f>COUNTIF(I4:I100,"&lt;&gt;空")</f>
        <v>0</v>
      </c>
      <c r="N7" s="32">
        <f>COUNTIF(J4:J100,"&lt;&gt;空")</f>
        <v>0</v>
      </c>
      <c r="O7" s="32">
        <f>COUNTIF(K4:K100,"&lt;&gt;空")</f>
        <v>0</v>
      </c>
      <c r="P7" s="33">
        <f t="shared" si="5"/>
        <v>0</v>
      </c>
      <c r="Q7" s="50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43">
        <v>235</v>
      </c>
      <c r="Y7" s="43"/>
      <c r="Z7" s="1">
        <f t="shared" si="1"/>
        <v>0</v>
      </c>
      <c r="AA7" s="1">
        <f t="shared" si="2"/>
        <v>0</v>
      </c>
      <c r="AB7" s="51">
        <f t="shared" si="3"/>
        <v>0</v>
      </c>
      <c r="AD7" s="57"/>
    </row>
    <row r="8" spans="1:31" x14ac:dyDescent="0.25">
      <c r="A8" s="2" t="s">
        <v>4</v>
      </c>
      <c r="B8" s="3" t="s">
        <v>5</v>
      </c>
      <c r="C8" s="2" t="s">
        <v>4</v>
      </c>
      <c r="D8" s="39" t="s">
        <v>61</v>
      </c>
      <c r="E8" s="38">
        <v>1</v>
      </c>
      <c r="F8" s="38">
        <v>0</v>
      </c>
      <c r="G8" s="38">
        <v>0</v>
      </c>
      <c r="H8" s="33">
        <f t="shared" si="4"/>
        <v>1</v>
      </c>
      <c r="I8" s="1" t="s">
        <v>24</v>
      </c>
      <c r="J8" s="1" t="s">
        <v>24</v>
      </c>
      <c r="K8" s="1" t="s">
        <v>24</v>
      </c>
      <c r="L8" s="39" t="s">
        <v>61</v>
      </c>
      <c r="M8" s="38">
        <v>0</v>
      </c>
      <c r="N8" s="38">
        <v>0</v>
      </c>
      <c r="O8" s="38">
        <v>0</v>
      </c>
      <c r="P8" s="33">
        <f t="shared" si="5"/>
        <v>0</v>
      </c>
      <c r="Q8" s="47" t="s">
        <v>50</v>
      </c>
      <c r="R8" s="52" cm="1">
        <f t="array" ref="R8">R6-P5-H5-SUM(U3:U28*AB3:AB28)*0.8-R7*8</f>
        <v>104638</v>
      </c>
      <c r="S8" s="23"/>
      <c r="T8" s="7" t="s">
        <v>9</v>
      </c>
      <c r="U8" s="1">
        <v>200</v>
      </c>
      <c r="V8" s="1">
        <v>60</v>
      </c>
      <c r="W8" s="42"/>
      <c r="X8" s="43">
        <v>191</v>
      </c>
      <c r="Y8" s="43"/>
      <c r="Z8" s="1">
        <f t="shared" si="1"/>
        <v>0</v>
      </c>
      <c r="AA8" s="1">
        <f t="shared" si="2"/>
        <v>0</v>
      </c>
      <c r="AB8" s="51">
        <f t="shared" si="3"/>
        <v>0</v>
      </c>
      <c r="AD8" s="57"/>
    </row>
    <row r="9" spans="1:31" x14ac:dyDescent="0.25">
      <c r="A9" s="15" t="s">
        <v>17</v>
      </c>
      <c r="B9" s="3" t="s">
        <v>5</v>
      </c>
      <c r="C9" s="15" t="s">
        <v>17</v>
      </c>
      <c r="D9" s="23"/>
      <c r="E9" s="23"/>
      <c r="F9" s="23"/>
      <c r="G9" s="23"/>
      <c r="H9" s="24"/>
      <c r="I9" s="1" t="s">
        <v>24</v>
      </c>
      <c r="J9" s="1" t="s">
        <v>24</v>
      </c>
      <c r="K9" s="1" t="s">
        <v>24</v>
      </c>
      <c r="L9" s="30" t="s">
        <v>39</v>
      </c>
      <c r="M9" s="34" t="e">
        <f>M6/M5</f>
        <v>#DIV/0!</v>
      </c>
      <c r="N9" s="34" t="e">
        <f>N6/N5</f>
        <v>#DIV/0!</v>
      </c>
      <c r="O9" s="34" t="e">
        <f>O6/O5</f>
        <v>#DIV/0!</v>
      </c>
      <c r="P9" s="35" t="e">
        <f>P6/P5</f>
        <v>#DIV/0!</v>
      </c>
      <c r="Q9" s="47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43">
        <v>5</v>
      </c>
      <c r="Y9" s="43">
        <v>0</v>
      </c>
      <c r="Z9" s="1">
        <f t="shared" si="1"/>
        <v>0</v>
      </c>
      <c r="AA9" s="1">
        <f t="shared" si="2"/>
        <v>0</v>
      </c>
      <c r="AB9" s="51">
        <f t="shared" si="3"/>
        <v>0</v>
      </c>
      <c r="AD9" s="57">
        <v>3</v>
      </c>
      <c r="AE9">
        <v>2</v>
      </c>
    </row>
    <row r="10" spans="1:31" x14ac:dyDescent="0.25">
      <c r="A10" s="1" t="s">
        <v>24</v>
      </c>
      <c r="B10" s="1" t="s">
        <v>24</v>
      </c>
      <c r="C10" s="2" t="s">
        <v>4</v>
      </c>
      <c r="D10" s="23"/>
      <c r="E10" s="23"/>
      <c r="F10" s="23"/>
      <c r="G10" s="23"/>
      <c r="H10" s="24"/>
      <c r="I10" s="1" t="s">
        <v>24</v>
      </c>
      <c r="J10" s="1" t="s">
        <v>24</v>
      </c>
      <c r="K10" s="1" t="s">
        <v>24</v>
      </c>
      <c r="L10" s="23"/>
      <c r="M10" s="23"/>
      <c r="N10" s="23"/>
      <c r="O10" s="23"/>
      <c r="P10" s="24"/>
      <c r="Q10" s="47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43">
        <v>6</v>
      </c>
      <c r="Y10" s="43">
        <v>2</v>
      </c>
      <c r="Z10" s="1">
        <f t="shared" si="1"/>
        <v>2</v>
      </c>
      <c r="AA10" s="1">
        <f t="shared" si="2"/>
        <v>0</v>
      </c>
      <c r="AB10" s="51">
        <f t="shared" si="3"/>
        <v>0</v>
      </c>
      <c r="AD10" s="57">
        <v>4</v>
      </c>
      <c r="AE10">
        <v>2</v>
      </c>
    </row>
    <row r="11" spans="1:31" x14ac:dyDescent="0.25">
      <c r="A11" s="4" t="s">
        <v>6</v>
      </c>
      <c r="B11" s="3" t="s">
        <v>5</v>
      </c>
      <c r="C11" s="2" t="s">
        <v>4</v>
      </c>
      <c r="D11" s="23"/>
      <c r="E11" s="23"/>
      <c r="F11" s="23"/>
      <c r="G11" s="23"/>
      <c r="H11" s="24"/>
      <c r="I11" s="1" t="s">
        <v>24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18250</v>
      </c>
      <c r="Q11" s="47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43">
        <v>6</v>
      </c>
      <c r="Y11" s="43">
        <v>6</v>
      </c>
      <c r="Z11" s="1">
        <f t="shared" si="1"/>
        <v>2</v>
      </c>
      <c r="AA11" s="1">
        <f t="shared" si="2"/>
        <v>0</v>
      </c>
      <c r="AB11" s="51">
        <f t="shared" si="3"/>
        <v>4</v>
      </c>
      <c r="AD11" s="57">
        <v>4</v>
      </c>
      <c r="AE11">
        <v>2</v>
      </c>
    </row>
    <row r="12" spans="1:31" x14ac:dyDescent="0.25">
      <c r="A12" s="10" t="s">
        <v>12</v>
      </c>
      <c r="B12" s="3" t="s">
        <v>5</v>
      </c>
      <c r="C12" s="15" t="s">
        <v>17</v>
      </c>
      <c r="D12" s="23"/>
      <c r="E12" s="23"/>
      <c r="F12" s="23"/>
      <c r="G12" s="23"/>
      <c r="H12" s="24"/>
      <c r="I12" s="1" t="s">
        <v>24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5665</v>
      </c>
      <c r="Q12" s="47"/>
      <c r="R12" s="23"/>
      <c r="S12" s="23"/>
      <c r="T12" s="11" t="s">
        <v>13</v>
      </c>
      <c r="U12" s="1">
        <v>150</v>
      </c>
      <c r="V12" s="1">
        <v>50</v>
      </c>
      <c r="W12" s="42"/>
      <c r="X12" s="43">
        <v>3</v>
      </c>
      <c r="Y12" s="43">
        <v>3</v>
      </c>
      <c r="Z12" s="1">
        <f t="shared" si="1"/>
        <v>0</v>
      </c>
      <c r="AA12" s="1">
        <f t="shared" si="2"/>
        <v>0</v>
      </c>
      <c r="AB12" s="51">
        <f t="shared" si="3"/>
        <v>3</v>
      </c>
      <c r="AD12" s="57">
        <v>3</v>
      </c>
    </row>
    <row r="13" spans="1:31" x14ac:dyDescent="0.25">
      <c r="A13" s="4" t="s">
        <v>6</v>
      </c>
      <c r="B13" s="3" t="s">
        <v>5</v>
      </c>
      <c r="C13" s="2" t="s">
        <v>4</v>
      </c>
      <c r="D13" s="23"/>
      <c r="E13" s="23"/>
      <c r="F13" s="23"/>
      <c r="G13" s="23"/>
      <c r="H13" s="24"/>
      <c r="I13" s="1" t="s">
        <v>24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7"/>
      <c r="R13" s="23"/>
      <c r="S13" s="23"/>
      <c r="T13" s="12" t="s">
        <v>14</v>
      </c>
      <c r="U13" s="1">
        <v>150</v>
      </c>
      <c r="V13" s="1">
        <v>55</v>
      </c>
      <c r="W13" s="42"/>
      <c r="X13" s="43">
        <v>3</v>
      </c>
      <c r="Y13" s="43">
        <v>3</v>
      </c>
      <c r="Z13" s="1">
        <f t="shared" si="1"/>
        <v>0</v>
      </c>
      <c r="AA13" s="1">
        <f t="shared" si="2"/>
        <v>0</v>
      </c>
      <c r="AB13" s="51">
        <f t="shared" si="3"/>
        <v>3</v>
      </c>
      <c r="AD13" s="57">
        <v>3</v>
      </c>
    </row>
    <row r="14" spans="1:31" x14ac:dyDescent="0.25">
      <c r="A14" s="4" t="s">
        <v>6</v>
      </c>
      <c r="B14" s="2" t="s">
        <v>4</v>
      </c>
      <c r="C14" s="2" t="s">
        <v>4</v>
      </c>
      <c r="D14" s="23"/>
      <c r="E14" s="23"/>
      <c r="F14" s="23"/>
      <c r="G14" s="23"/>
      <c r="H14" s="24"/>
      <c r="I14" s="1" t="s">
        <v>24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7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43">
        <v>1</v>
      </c>
      <c r="Y14" s="43">
        <v>1</v>
      </c>
      <c r="Z14" s="1">
        <f t="shared" si="1"/>
        <v>0</v>
      </c>
      <c r="AA14" s="1">
        <f t="shared" si="2"/>
        <v>0</v>
      </c>
      <c r="AB14" s="51">
        <f t="shared" si="3"/>
        <v>1</v>
      </c>
      <c r="AD14" s="57">
        <v>1</v>
      </c>
    </row>
    <row r="15" spans="1:31" x14ac:dyDescent="0.25">
      <c r="A15" s="4" t="s">
        <v>6</v>
      </c>
      <c r="B15" s="15" t="s">
        <v>17</v>
      </c>
      <c r="C15" s="2" t="s">
        <v>4</v>
      </c>
      <c r="D15" s="23"/>
      <c r="E15" s="23"/>
      <c r="F15" s="23"/>
      <c r="G15" s="23"/>
      <c r="H15" s="24"/>
      <c r="I15" s="1" t="s">
        <v>24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7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43"/>
      <c r="Y15" s="43">
        <v>0</v>
      </c>
      <c r="Z15" s="1">
        <f t="shared" si="1"/>
        <v>0</v>
      </c>
      <c r="AA15" s="1">
        <f t="shared" si="2"/>
        <v>0</v>
      </c>
      <c r="AB15" s="51">
        <f t="shared" si="3"/>
        <v>0</v>
      </c>
      <c r="AD15" s="57"/>
    </row>
    <row r="16" spans="1:31" x14ac:dyDescent="0.25">
      <c r="A16" s="10" t="s">
        <v>12</v>
      </c>
      <c r="B16" s="2" t="s">
        <v>4</v>
      </c>
      <c r="C16" s="3" t="s">
        <v>5</v>
      </c>
      <c r="D16" s="23"/>
      <c r="E16" s="23"/>
      <c r="F16" s="23"/>
      <c r="G16" s="23"/>
      <c r="H16" s="24"/>
      <c r="I16" s="1" t="s">
        <v>24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7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43">
        <v>40</v>
      </c>
      <c r="Y16" s="43">
        <v>40</v>
      </c>
      <c r="Z16" s="1">
        <f t="shared" si="1"/>
        <v>9</v>
      </c>
      <c r="AA16" s="1">
        <f t="shared" si="2"/>
        <v>0</v>
      </c>
      <c r="AB16" s="51">
        <f t="shared" si="3"/>
        <v>31</v>
      </c>
      <c r="AD16" s="57"/>
    </row>
    <row r="17" spans="1:30" x14ac:dyDescent="0.25">
      <c r="A17" s="4" t="s">
        <v>6</v>
      </c>
      <c r="B17" s="2" t="s">
        <v>4</v>
      </c>
      <c r="C17" s="3" t="s">
        <v>5</v>
      </c>
      <c r="D17" s="23"/>
      <c r="E17" s="23"/>
      <c r="F17" s="23"/>
      <c r="G17" s="23"/>
      <c r="H17" s="24"/>
      <c r="I17" s="1" t="s">
        <v>24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7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43">
        <v>3</v>
      </c>
      <c r="Y17" s="43">
        <v>3</v>
      </c>
      <c r="Z17" s="1">
        <f t="shared" si="1"/>
        <v>1</v>
      </c>
      <c r="AA17" s="1">
        <f t="shared" si="2"/>
        <v>0</v>
      </c>
      <c r="AB17" s="51">
        <f t="shared" si="3"/>
        <v>2</v>
      </c>
      <c r="AD17" s="57"/>
    </row>
    <row r="18" spans="1:30" x14ac:dyDescent="0.25">
      <c r="A18" s="4" t="s">
        <v>6</v>
      </c>
      <c r="B18" s="3" t="s">
        <v>5</v>
      </c>
      <c r="C18" s="3" t="s">
        <v>5</v>
      </c>
      <c r="D18" s="23"/>
      <c r="E18" s="23"/>
      <c r="F18" s="23"/>
      <c r="G18" s="23"/>
      <c r="H18" s="24"/>
      <c r="I18" s="1" t="s">
        <v>24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7"/>
      <c r="R18" s="23"/>
      <c r="S18" s="23"/>
      <c r="T18" s="17" t="s">
        <v>19</v>
      </c>
      <c r="U18" s="1">
        <v>250</v>
      </c>
      <c r="V18" s="1">
        <v>300</v>
      </c>
      <c r="W18" s="42"/>
      <c r="X18" s="43">
        <v>2</v>
      </c>
      <c r="Y18" s="43">
        <v>2</v>
      </c>
      <c r="Z18" s="1">
        <f t="shared" si="1"/>
        <v>2</v>
      </c>
      <c r="AA18" s="1">
        <f t="shared" si="2"/>
        <v>0</v>
      </c>
      <c r="AB18" s="51">
        <f t="shared" si="3"/>
        <v>0</v>
      </c>
      <c r="AD18" s="57"/>
    </row>
    <row r="19" spans="1:30" x14ac:dyDescent="0.25">
      <c r="A19" s="17" t="s">
        <v>64</v>
      </c>
      <c r="B19" s="3" t="s">
        <v>5</v>
      </c>
      <c r="C19" s="3" t="s">
        <v>5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7"/>
      <c r="R19" s="23"/>
      <c r="S19" s="23"/>
      <c r="T19" s="17" t="s">
        <v>64</v>
      </c>
      <c r="U19" s="1">
        <v>170</v>
      </c>
      <c r="V19" s="1">
        <v>45</v>
      </c>
      <c r="W19" s="42"/>
      <c r="X19" s="43">
        <v>4</v>
      </c>
      <c r="Y19" s="43">
        <v>4</v>
      </c>
      <c r="Z19" s="1">
        <f t="shared" si="1"/>
        <v>4</v>
      </c>
      <c r="AA19" s="1">
        <f t="shared" si="2"/>
        <v>0</v>
      </c>
      <c r="AB19" s="51">
        <f t="shared" si="3"/>
        <v>0</v>
      </c>
      <c r="AD19" s="57"/>
    </row>
    <row r="20" spans="1:30" x14ac:dyDescent="0.25">
      <c r="A20" s="4" t="s">
        <v>6</v>
      </c>
      <c r="B20" s="16" t="s">
        <v>18</v>
      </c>
      <c r="C20" s="15" t="s">
        <v>17</v>
      </c>
      <c r="D20" s="23"/>
      <c r="E20" s="23"/>
      <c r="F20" s="23"/>
      <c r="G20" s="23"/>
      <c r="H20" s="24"/>
      <c r="I20" s="1" t="s">
        <v>24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7"/>
      <c r="R20" s="23"/>
      <c r="S20" s="23"/>
      <c r="T20" s="17" t="s">
        <v>63</v>
      </c>
      <c r="U20" s="1">
        <v>250</v>
      </c>
      <c r="V20" s="1">
        <v>400</v>
      </c>
      <c r="W20" s="42"/>
      <c r="X20" s="43">
        <v>1</v>
      </c>
      <c r="Y20" s="43">
        <v>1</v>
      </c>
      <c r="Z20" s="1">
        <f t="shared" si="1"/>
        <v>1</v>
      </c>
      <c r="AA20" s="1">
        <f t="shared" si="2"/>
        <v>0</v>
      </c>
      <c r="AB20" s="51">
        <f t="shared" si="3"/>
        <v>0</v>
      </c>
      <c r="AD20" s="57"/>
    </row>
    <row r="21" spans="1:30" x14ac:dyDescent="0.25">
      <c r="A21" s="4" t="s">
        <v>6</v>
      </c>
      <c r="B21" s="3" t="s">
        <v>5</v>
      </c>
      <c r="C21" s="3" t="s">
        <v>5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7"/>
      <c r="R21" s="23"/>
      <c r="S21" s="23"/>
      <c r="T21" s="18" t="s">
        <v>20</v>
      </c>
      <c r="U21" s="1">
        <v>250</v>
      </c>
      <c r="V21" s="1">
        <v>1000</v>
      </c>
      <c r="W21" s="42"/>
      <c r="X21" s="43">
        <v>2</v>
      </c>
      <c r="Y21" s="43">
        <v>2</v>
      </c>
      <c r="Z21" s="1">
        <f t="shared" si="1"/>
        <v>0</v>
      </c>
      <c r="AA21" s="1">
        <f t="shared" si="2"/>
        <v>0</v>
      </c>
      <c r="AB21" s="51">
        <f t="shared" si="3"/>
        <v>2</v>
      </c>
      <c r="AD21" s="57"/>
    </row>
    <row r="22" spans="1:30" x14ac:dyDescent="0.25">
      <c r="A22" s="4" t="s">
        <v>6</v>
      </c>
      <c r="B22" s="1" t="s">
        <v>24</v>
      </c>
      <c r="C22" s="3" t="s">
        <v>5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7"/>
      <c r="R22" s="23"/>
      <c r="S22" s="23"/>
      <c r="T22" s="19" t="s">
        <v>21</v>
      </c>
      <c r="U22" s="1">
        <v>250</v>
      </c>
      <c r="V22" s="1">
        <v>500</v>
      </c>
      <c r="W22" s="42"/>
      <c r="X22" s="43">
        <v>2</v>
      </c>
      <c r="Y22" s="43">
        <v>2</v>
      </c>
      <c r="Z22" s="1">
        <f t="shared" si="1"/>
        <v>0</v>
      </c>
      <c r="AA22" s="1">
        <f t="shared" si="2"/>
        <v>0</v>
      </c>
      <c r="AB22" s="51">
        <f t="shared" si="3"/>
        <v>2</v>
      </c>
      <c r="AD22" s="57"/>
    </row>
    <row r="23" spans="1:30" x14ac:dyDescent="0.25">
      <c r="A23" s="4" t="s">
        <v>6</v>
      </c>
      <c r="B23" s="3" t="s">
        <v>5</v>
      </c>
      <c r="C23" s="15" t="s">
        <v>17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7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43">
        <v>1</v>
      </c>
      <c r="Y23" s="43">
        <v>1</v>
      </c>
      <c r="Z23" s="1">
        <f t="shared" si="1"/>
        <v>1</v>
      </c>
      <c r="AA23" s="1">
        <f t="shared" si="2"/>
        <v>0</v>
      </c>
      <c r="AB23" s="51">
        <f t="shared" si="3"/>
        <v>0</v>
      </c>
      <c r="AD23" s="57"/>
    </row>
    <row r="24" spans="1:30" x14ac:dyDescent="0.25">
      <c r="A24" s="4" t="s">
        <v>6</v>
      </c>
      <c r="B24" s="3" t="s">
        <v>5</v>
      </c>
      <c r="C24" s="3" t="s">
        <v>5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7"/>
      <c r="R24" s="23"/>
      <c r="S24" s="23"/>
      <c r="T24" s="56" t="s">
        <v>22</v>
      </c>
      <c r="U24" s="1">
        <v>160</v>
      </c>
      <c r="V24" s="1">
        <v>40</v>
      </c>
      <c r="W24" s="42">
        <f t="shared" si="8"/>
        <v>39.110982162825422</v>
      </c>
      <c r="X24" s="43">
        <v>0</v>
      </c>
      <c r="Y24" s="43">
        <v>0</v>
      </c>
      <c r="Z24" s="1">
        <f t="shared" si="1"/>
        <v>0</v>
      </c>
      <c r="AA24" s="1">
        <f t="shared" si="2"/>
        <v>0</v>
      </c>
      <c r="AB24" s="51">
        <f t="shared" si="3"/>
        <v>0</v>
      </c>
      <c r="AD24" s="57"/>
    </row>
    <row r="25" spans="1:30" x14ac:dyDescent="0.25">
      <c r="A25" s="4" t="s">
        <v>6</v>
      </c>
      <c r="B25" s="15" t="s">
        <v>17</v>
      </c>
      <c r="C25" s="9" t="s">
        <v>11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7"/>
      <c r="R25" s="23"/>
      <c r="S25" s="23"/>
      <c r="T25" s="56" t="s">
        <v>23</v>
      </c>
      <c r="U25" s="1">
        <v>150</v>
      </c>
      <c r="V25" s="1">
        <v>35</v>
      </c>
      <c r="W25" s="42">
        <f t="shared" si="8"/>
        <v>44.222109392472248</v>
      </c>
      <c r="X25" s="43">
        <v>0</v>
      </c>
      <c r="Y25" s="43">
        <v>0</v>
      </c>
      <c r="Z25" s="1">
        <f t="shared" si="1"/>
        <v>0</v>
      </c>
      <c r="AA25" s="1">
        <f t="shared" si="2"/>
        <v>0</v>
      </c>
      <c r="AB25" s="51">
        <f t="shared" si="3"/>
        <v>0</v>
      </c>
      <c r="AD25" s="57"/>
    </row>
    <row r="26" spans="1:30" x14ac:dyDescent="0.25">
      <c r="A26" s="4" t="s">
        <v>6</v>
      </c>
      <c r="B26" s="3" t="s">
        <v>5</v>
      </c>
      <c r="C26" s="4" t="s">
        <v>6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7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43">
        <v>0</v>
      </c>
      <c r="Y26" s="43">
        <v>0</v>
      </c>
      <c r="Z26" s="1"/>
      <c r="AA26" s="1"/>
      <c r="AB26" s="51"/>
      <c r="AD26" s="57"/>
    </row>
    <row r="27" spans="1:30" x14ac:dyDescent="0.25">
      <c r="A27" s="17" t="s">
        <v>64</v>
      </c>
      <c r="B27" s="9" t="s">
        <v>11</v>
      </c>
      <c r="C27" s="4" t="s">
        <v>6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7"/>
      <c r="R27" s="23"/>
      <c r="S27" s="23"/>
      <c r="T27" s="16" t="s">
        <v>25</v>
      </c>
      <c r="U27" s="1">
        <v>-200</v>
      </c>
      <c r="V27" s="1">
        <v>0</v>
      </c>
      <c r="W27" s="42"/>
      <c r="X27" s="43">
        <v>12</v>
      </c>
      <c r="Y27" s="43">
        <v>12</v>
      </c>
      <c r="Z27" s="1">
        <f t="shared" si="1"/>
        <v>0</v>
      </c>
      <c r="AA27" s="1">
        <f t="shared" si="2"/>
        <v>0</v>
      </c>
      <c r="AB27" s="51">
        <f t="shared" si="3"/>
        <v>12</v>
      </c>
      <c r="AD27" s="57"/>
    </row>
    <row r="28" spans="1:30" x14ac:dyDescent="0.25">
      <c r="A28" s="1" t="s">
        <v>24</v>
      </c>
      <c r="B28" s="3" t="s">
        <v>5</v>
      </c>
      <c r="C28" s="4" t="s">
        <v>6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7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43">
        <v>3</v>
      </c>
      <c r="Y28" s="43">
        <v>3</v>
      </c>
      <c r="Z28" s="1">
        <f t="shared" si="1"/>
        <v>0</v>
      </c>
      <c r="AA28" s="1">
        <f t="shared" si="2"/>
        <v>0</v>
      </c>
      <c r="AB28" s="51">
        <f t="shared" si="3"/>
        <v>3</v>
      </c>
      <c r="AD28" s="57"/>
    </row>
    <row r="29" spans="1:30" ht="15.75" thickBot="1" x14ac:dyDescent="0.3">
      <c r="A29" s="1" t="s">
        <v>24</v>
      </c>
      <c r="B29" s="3" t="s">
        <v>5</v>
      </c>
      <c r="C29" s="15" t="s">
        <v>17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3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4"/>
      <c r="AD29" s="57"/>
    </row>
    <row r="30" spans="1:30" x14ac:dyDescent="0.25">
      <c r="A30" s="1" t="s">
        <v>24</v>
      </c>
      <c r="B30" s="3" t="s">
        <v>5</v>
      </c>
      <c r="C30" s="4" t="s">
        <v>6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5" t="s">
        <v>7</v>
      </c>
      <c r="C31" s="4" t="s">
        <v>6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364</v>
      </c>
      <c r="AB31">
        <f>SUM(AB3:AB28)</f>
        <v>247</v>
      </c>
    </row>
    <row r="32" spans="1:30" x14ac:dyDescent="0.25">
      <c r="A32" s="1" t="s">
        <v>24</v>
      </c>
      <c r="B32" s="5" t="s">
        <v>7</v>
      </c>
      <c r="C32" s="17" t="s">
        <v>64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5" t="s">
        <v>7</v>
      </c>
      <c r="C33" s="4" t="s">
        <v>6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5" t="s">
        <v>7</v>
      </c>
      <c r="C34" s="4" t="s">
        <v>6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17" t="s">
        <v>63</v>
      </c>
      <c r="C35" s="4" t="s">
        <v>6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" t="s">
        <v>24</v>
      </c>
      <c r="C36" s="4" t="s">
        <v>6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15" t="s">
        <v>17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4" t="s">
        <v>6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4" t="s">
        <v>6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4" t="s">
        <v>6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4" t="s">
        <v>6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4" t="s">
        <v>6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17" t="s">
        <v>19</v>
      </c>
      <c r="D43" s="23">
        <v>1</v>
      </c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4" t="s">
        <v>6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4" t="s">
        <v>6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4" t="s">
        <v>6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4" t="s">
        <v>6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4" t="s">
        <v>6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4" t="s">
        <v>6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5" t="s">
        <v>7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17" t="s">
        <v>65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4" t="s">
        <v>6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4" t="s">
        <v>6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4" t="s">
        <v>6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4" t="s">
        <v>6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4" t="s">
        <v>6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17" t="s">
        <v>19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4" t="s">
        <v>6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4" t="s">
        <v>6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4" t="s">
        <v>6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4" t="s">
        <v>6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4" t="s">
        <v>6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4" t="s">
        <v>6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4" t="s">
        <v>6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4" t="s">
        <v>6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4" t="s">
        <v>6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17" t="s">
        <v>64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073B-D1C0-48AF-8A1F-06368964D36B}">
  <dimension ref="A1:AE100"/>
  <sheetViews>
    <sheetView zoomScaleNormal="100" workbookViewId="0">
      <selection activeCell="B16" sqref="B16:B35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3" t="s">
        <v>27</v>
      </c>
      <c r="B1" s="64"/>
      <c r="C1" s="64"/>
      <c r="D1" s="64"/>
      <c r="E1" s="64"/>
      <c r="F1" s="65" t="s">
        <v>3</v>
      </c>
      <c r="G1" s="65"/>
      <c r="H1" s="22" cm="1">
        <f t="array" ref="H1">SUM(VLOOKUP(A4:C100,$T$3:$W$36,4,FALSE))+H4*10-H8*50</f>
        <v>3812.2167419200814</v>
      </c>
      <c r="I1" s="66" t="s">
        <v>38</v>
      </c>
      <c r="J1" s="67"/>
      <c r="K1" s="67"/>
      <c r="L1" s="67"/>
      <c r="M1" s="67"/>
      <c r="N1" s="67"/>
      <c r="O1" s="67"/>
      <c r="P1" s="68"/>
      <c r="Q1" s="66" t="s">
        <v>45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1" ht="30" x14ac:dyDescent="0.25">
      <c r="A2" s="69" t="s">
        <v>32</v>
      </c>
      <c r="B2" s="70"/>
      <c r="C2" s="70"/>
      <c r="D2" s="71" t="s">
        <v>34</v>
      </c>
      <c r="E2" s="72"/>
      <c r="F2" s="72"/>
      <c r="G2" s="72"/>
      <c r="H2" s="73"/>
      <c r="I2" s="74" t="s">
        <v>32</v>
      </c>
      <c r="J2" s="75"/>
      <c r="K2" s="75"/>
      <c r="L2" s="76" t="s">
        <v>34</v>
      </c>
      <c r="M2" s="76"/>
      <c r="N2" s="76"/>
      <c r="O2" s="76"/>
      <c r="P2" s="77"/>
      <c r="Q2" s="47" t="s">
        <v>40</v>
      </c>
      <c r="R2" s="48" cm="1">
        <f t="array" ref="R2">SUM(V3:V28*AB3:AB28)+H6+P6+R4*500</f>
        <v>26970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43" t="s">
        <v>41</v>
      </c>
      <c r="Y2" s="43" t="s">
        <v>52</v>
      </c>
      <c r="Z2" s="44" t="s">
        <v>42</v>
      </c>
      <c r="AA2" s="44" t="s">
        <v>43</v>
      </c>
      <c r="AB2" s="49" t="s">
        <v>44</v>
      </c>
      <c r="AD2" s="23"/>
    </row>
    <row r="3" spans="1:31" x14ac:dyDescent="0.25">
      <c r="A3" s="58" t="s">
        <v>28</v>
      </c>
      <c r="B3" s="59" t="s">
        <v>29</v>
      </c>
      <c r="C3" s="60" t="s">
        <v>30</v>
      </c>
      <c r="D3" s="30"/>
      <c r="E3" s="58" t="s">
        <v>28</v>
      </c>
      <c r="F3" s="59" t="s">
        <v>29</v>
      </c>
      <c r="G3" s="60" t="s">
        <v>30</v>
      </c>
      <c r="H3" s="31" t="s">
        <v>33</v>
      </c>
      <c r="I3" s="58" t="s">
        <v>28</v>
      </c>
      <c r="J3" s="59" t="s">
        <v>29</v>
      </c>
      <c r="K3" s="60" t="s">
        <v>30</v>
      </c>
      <c r="L3" s="30"/>
      <c r="M3" s="58" t="s">
        <v>28</v>
      </c>
      <c r="N3" s="59" t="s">
        <v>29</v>
      </c>
      <c r="O3" s="60" t="s">
        <v>30</v>
      </c>
      <c r="P3" s="31" t="s">
        <v>33</v>
      </c>
      <c r="Q3" s="50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43"/>
      <c r="Y3" s="43">
        <v>14</v>
      </c>
      <c r="Z3" s="1">
        <f>COUNTIF($A$4:$C$100,T3)</f>
        <v>23</v>
      </c>
      <c r="AA3" s="1">
        <f>COUNTIF($I$4:$K$100,T3)</f>
        <v>0</v>
      </c>
      <c r="AB3" s="51">
        <f>Y3-Z3-AA3</f>
        <v>-9</v>
      </c>
      <c r="AD3" s="57"/>
    </row>
    <row r="4" spans="1:31" x14ac:dyDescent="0.25">
      <c r="A4" s="2" t="s">
        <v>4</v>
      </c>
      <c r="B4" s="2" t="s">
        <v>4</v>
      </c>
      <c r="C4" s="2" t="s">
        <v>4</v>
      </c>
      <c r="D4" s="40" t="s">
        <v>31</v>
      </c>
      <c r="E4" s="36">
        <v>1</v>
      </c>
      <c r="F4" s="36">
        <v>5</v>
      </c>
      <c r="G4" s="36">
        <v>13</v>
      </c>
      <c r="H4" s="33">
        <f>SUM(E4:G4)</f>
        <v>19</v>
      </c>
      <c r="I4" s="1" t="s">
        <v>24</v>
      </c>
      <c r="J4" s="1" t="s">
        <v>24</v>
      </c>
      <c r="K4" s="1" t="s">
        <v>24</v>
      </c>
      <c r="L4" s="40" t="s">
        <v>31</v>
      </c>
      <c r="M4" s="36">
        <v>0</v>
      </c>
      <c r="N4" s="36">
        <v>0</v>
      </c>
      <c r="O4" s="36">
        <v>0</v>
      </c>
      <c r="P4" s="33">
        <f>SUM(M4:O4)</f>
        <v>0</v>
      </c>
      <c r="Q4" s="50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43"/>
      <c r="Y4" s="43">
        <v>32</v>
      </c>
      <c r="Z4" s="1">
        <f t="shared" ref="Z4:Z28" si="1">COUNTIF($A$4:$C$100,T4)</f>
        <v>16</v>
      </c>
      <c r="AA4" s="1">
        <f t="shared" ref="AA4:AA28" si="2">COUNTIF($I$4:$K$100,T4)</f>
        <v>0</v>
      </c>
      <c r="AB4" s="51">
        <f t="shared" ref="AB4:AB28" si="3">Y4-Z4-AA4</f>
        <v>16</v>
      </c>
      <c r="AD4" s="57"/>
    </row>
    <row r="5" spans="1:31" x14ac:dyDescent="0.25">
      <c r="A5" s="2" t="s">
        <v>4</v>
      </c>
      <c r="B5" s="2" t="s">
        <v>4</v>
      </c>
      <c r="C5" s="2" t="s">
        <v>4</v>
      </c>
      <c r="D5" s="30" t="s">
        <v>35</v>
      </c>
      <c r="E5" s="32" cm="1">
        <f t="array" ref="E5">(SUM(VLOOKUP(A4:A100,$T$3:$W$41,2,FALSE))+E4*10)-E8*50</f>
        <v>3610</v>
      </c>
      <c r="F5" s="32" cm="1">
        <f t="array" ref="F5">(SUM(VLOOKUP(B4:B100,$T$3:$W$41,2,FALSE))+F4*10)-F8*50</f>
        <v>4320</v>
      </c>
      <c r="G5" s="32" cm="1">
        <f t="array" ref="G5">(SUM(VLOOKUP(C4:C100,$T$3:$W$41,2,FALSE))+G4*10)-G8*50</f>
        <v>9730</v>
      </c>
      <c r="H5" s="55">
        <f t="shared" ref="H5:H8" si="4">SUM(E5:G5)</f>
        <v>17660</v>
      </c>
      <c r="I5" s="1" t="s">
        <v>24</v>
      </c>
      <c r="J5" s="1" t="s">
        <v>24</v>
      </c>
      <c r="K5" s="1" t="s">
        <v>24</v>
      </c>
      <c r="L5" s="30" t="s">
        <v>35</v>
      </c>
      <c r="M5" s="32" cm="1">
        <f t="array" ref="M5">(SUM(VLOOKUP(I4:I100,$T$3:$W$41,2,FALSE))+M4*10)*0.8-M8*40</f>
        <v>0</v>
      </c>
      <c r="N5" s="32" cm="1">
        <f t="array" ref="N5">(SUM(VLOOKUP(J4:J100,$T$3:$W$41,2,FALSE))+N4*10)*0.8-N8*40</f>
        <v>0</v>
      </c>
      <c r="O5" s="32" cm="1">
        <f t="array" ref="O5">(SUM(VLOOKUP(K4:K100,$T$3:$W$41,2,FALSE))+O4*10)*0.8-O8*40</f>
        <v>0</v>
      </c>
      <c r="P5" s="55">
        <f>SUM(M5:O5)</f>
        <v>0</v>
      </c>
      <c r="Q5" s="50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45"/>
      <c r="Y5" s="43">
        <v>233</v>
      </c>
      <c r="Z5" s="1">
        <f t="shared" si="1"/>
        <v>51</v>
      </c>
      <c r="AA5" s="1">
        <f t="shared" si="2"/>
        <v>0</v>
      </c>
      <c r="AB5" s="51">
        <f t="shared" si="3"/>
        <v>182</v>
      </c>
      <c r="AD5" s="57"/>
    </row>
    <row r="6" spans="1:31" x14ac:dyDescent="0.25">
      <c r="A6" s="2" t="s">
        <v>4</v>
      </c>
      <c r="B6" s="2" t="s">
        <v>4</v>
      </c>
      <c r="C6" s="15" t="s">
        <v>17</v>
      </c>
      <c r="D6" s="30" t="s">
        <v>36</v>
      </c>
      <c r="E6" s="32" cm="1">
        <f t="array" ref="E6">(SUM(VLOOKUP(A4:A100,$T$3:$W$41,3,FALSE)))</f>
        <v>970</v>
      </c>
      <c r="F6" s="32" cm="1">
        <f t="array" ref="F6">(SUM(VLOOKUP(B4:B100,$T$3:$W$41,3,FALSE)))</f>
        <v>1460</v>
      </c>
      <c r="G6" s="32" cm="1">
        <f t="array" ref="G6">(SUM(VLOOKUP(C4:C100,$T$3:$W$41,3,FALSE)))</f>
        <v>3065</v>
      </c>
      <c r="H6" s="46">
        <f t="shared" si="4"/>
        <v>5495</v>
      </c>
      <c r="I6" s="1" t="s">
        <v>24</v>
      </c>
      <c r="J6" s="1" t="s">
        <v>24</v>
      </c>
      <c r="K6" s="1" t="s">
        <v>24</v>
      </c>
      <c r="L6" s="30" t="s">
        <v>36</v>
      </c>
      <c r="M6" s="32" cm="1">
        <f t="array" ref="M6">(SUM(VLOOKUP(I4:I100,$T$3:$W$41,3,FALSE)))</f>
        <v>0</v>
      </c>
      <c r="N6" s="32" cm="1">
        <f t="array" ref="N6">(SUM(VLOOKUP(J4:J100,$T$3:$W$41,3,FALSE)))</f>
        <v>0</v>
      </c>
      <c r="O6" s="32" cm="1">
        <f t="array" ref="O6">(SUM(VLOOKUP(K4:K100,$T$3:$W$41,3,FALSE)))</f>
        <v>0</v>
      </c>
      <c r="P6" s="46">
        <f t="shared" ref="P6:P8" si="5">SUM(M6:O6)</f>
        <v>0</v>
      </c>
      <c r="Q6" s="47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43">
        <v>269</v>
      </c>
      <c r="Y6" s="43"/>
      <c r="Z6" s="1">
        <f t="shared" si="1"/>
        <v>1</v>
      </c>
      <c r="AA6" s="1">
        <f t="shared" si="2"/>
        <v>0</v>
      </c>
      <c r="AB6" s="51">
        <f t="shared" si="3"/>
        <v>-1</v>
      </c>
      <c r="AD6" s="57"/>
    </row>
    <row r="7" spans="1:31" x14ac:dyDescent="0.25">
      <c r="A7" s="2" t="s">
        <v>4</v>
      </c>
      <c r="B7" s="2" t="s">
        <v>4</v>
      </c>
      <c r="C7" s="2" t="s">
        <v>4</v>
      </c>
      <c r="D7" s="30" t="s">
        <v>37</v>
      </c>
      <c r="E7" s="32">
        <f>COUNTIF(A4:A100,"&lt;&gt;空")</f>
        <v>23</v>
      </c>
      <c r="F7" s="32">
        <f>COUNTIF(B4:B100,"&lt;&gt;空")</f>
        <v>30</v>
      </c>
      <c r="G7" s="32">
        <f>COUNTIF(C4:C100,"&lt;&gt;空")</f>
        <v>61</v>
      </c>
      <c r="H7" s="33">
        <f t="shared" si="4"/>
        <v>114</v>
      </c>
      <c r="I7" s="1" t="s">
        <v>24</v>
      </c>
      <c r="J7" s="1" t="s">
        <v>24</v>
      </c>
      <c r="K7" s="1" t="s">
        <v>24</v>
      </c>
      <c r="L7" s="30" t="s">
        <v>37</v>
      </c>
      <c r="M7" s="32">
        <f>COUNTIF(I4:I100,"&lt;&gt;空")</f>
        <v>0</v>
      </c>
      <c r="N7" s="32">
        <f>COUNTIF(J4:J100,"&lt;&gt;空")</f>
        <v>0</v>
      </c>
      <c r="O7" s="32">
        <f>COUNTIF(K4:K100,"&lt;&gt;空")</f>
        <v>0</v>
      </c>
      <c r="P7" s="33">
        <f t="shared" si="5"/>
        <v>0</v>
      </c>
      <c r="Q7" s="50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43">
        <v>235</v>
      </c>
      <c r="Y7" s="43"/>
      <c r="Z7" s="1">
        <f t="shared" si="1"/>
        <v>0</v>
      </c>
      <c r="AA7" s="1">
        <f t="shared" si="2"/>
        <v>0</v>
      </c>
      <c r="AB7" s="51">
        <f t="shared" si="3"/>
        <v>0</v>
      </c>
      <c r="AD7" s="57"/>
    </row>
    <row r="8" spans="1:31" x14ac:dyDescent="0.25">
      <c r="A8" s="2" t="s">
        <v>4</v>
      </c>
      <c r="B8" s="2" t="s">
        <v>4</v>
      </c>
      <c r="C8" s="2" t="s">
        <v>4</v>
      </c>
      <c r="D8" s="39" t="s">
        <v>61</v>
      </c>
      <c r="E8" s="38">
        <v>1</v>
      </c>
      <c r="F8" s="38">
        <v>0</v>
      </c>
      <c r="G8" s="38">
        <v>0</v>
      </c>
      <c r="H8" s="33">
        <f t="shared" si="4"/>
        <v>1</v>
      </c>
      <c r="I8" s="1" t="s">
        <v>24</v>
      </c>
      <c r="J8" s="1" t="s">
        <v>24</v>
      </c>
      <c r="K8" s="1" t="s">
        <v>24</v>
      </c>
      <c r="L8" s="39" t="s">
        <v>61</v>
      </c>
      <c r="M8" s="38">
        <v>0</v>
      </c>
      <c r="N8" s="38">
        <v>0</v>
      </c>
      <c r="O8" s="38">
        <v>0</v>
      </c>
      <c r="P8" s="33">
        <f t="shared" si="5"/>
        <v>0</v>
      </c>
      <c r="Q8" s="47" t="s">
        <v>50</v>
      </c>
      <c r="R8" s="52" cm="1">
        <f t="array" ref="R8">R6-P5-H5-SUM(U3:U28*AB3:AB28)*0.8-R7*8</f>
        <v>104764</v>
      </c>
      <c r="S8" s="23"/>
      <c r="T8" s="7" t="s">
        <v>9</v>
      </c>
      <c r="U8" s="1">
        <v>200</v>
      </c>
      <c r="V8" s="1">
        <v>60</v>
      </c>
      <c r="W8" s="42"/>
      <c r="X8" s="43">
        <v>191</v>
      </c>
      <c r="Y8" s="43"/>
      <c r="Z8" s="1">
        <f t="shared" si="1"/>
        <v>0</v>
      </c>
      <c r="AA8" s="1">
        <f t="shared" si="2"/>
        <v>0</v>
      </c>
      <c r="AB8" s="51">
        <f t="shared" si="3"/>
        <v>0</v>
      </c>
      <c r="AD8" s="57"/>
    </row>
    <row r="9" spans="1:31" x14ac:dyDescent="0.25">
      <c r="A9" s="15" t="s">
        <v>17</v>
      </c>
      <c r="B9" s="2" t="s">
        <v>4</v>
      </c>
      <c r="C9" s="15" t="s">
        <v>17</v>
      </c>
      <c r="D9" s="23"/>
      <c r="E9" s="23"/>
      <c r="F9" s="23"/>
      <c r="G9" s="23"/>
      <c r="H9" s="24"/>
      <c r="I9" s="1" t="s">
        <v>24</v>
      </c>
      <c r="J9" s="1" t="s">
        <v>24</v>
      </c>
      <c r="K9" s="1" t="s">
        <v>24</v>
      </c>
      <c r="L9" s="30" t="s">
        <v>39</v>
      </c>
      <c r="M9" s="34" t="e">
        <f>M6/M5</f>
        <v>#DIV/0!</v>
      </c>
      <c r="N9" s="34" t="e">
        <f>N6/N5</f>
        <v>#DIV/0!</v>
      </c>
      <c r="O9" s="34" t="e">
        <f>O6/O5</f>
        <v>#DIV/0!</v>
      </c>
      <c r="P9" s="35" t="e">
        <f>P6/P5</f>
        <v>#DIV/0!</v>
      </c>
      <c r="Q9" s="47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43">
        <v>5</v>
      </c>
      <c r="Y9" s="43">
        <v>0</v>
      </c>
      <c r="Z9" s="1">
        <f t="shared" si="1"/>
        <v>0</v>
      </c>
      <c r="AA9" s="1">
        <f t="shared" si="2"/>
        <v>0</v>
      </c>
      <c r="AB9" s="51">
        <f t="shared" si="3"/>
        <v>0</v>
      </c>
      <c r="AD9" s="57">
        <v>3</v>
      </c>
      <c r="AE9">
        <v>2</v>
      </c>
    </row>
    <row r="10" spans="1:31" x14ac:dyDescent="0.25">
      <c r="A10" s="1" t="s">
        <v>24</v>
      </c>
      <c r="B10" s="1" t="s">
        <v>24</v>
      </c>
      <c r="C10" s="2" t="s">
        <v>4</v>
      </c>
      <c r="D10" s="23"/>
      <c r="E10" s="23"/>
      <c r="F10" s="23"/>
      <c r="G10" s="23"/>
      <c r="H10" s="24"/>
      <c r="I10" s="1" t="s">
        <v>24</v>
      </c>
      <c r="J10" s="1" t="s">
        <v>24</v>
      </c>
      <c r="K10" s="1" t="s">
        <v>24</v>
      </c>
      <c r="L10" s="23"/>
      <c r="M10" s="23"/>
      <c r="N10" s="23"/>
      <c r="O10" s="23"/>
      <c r="P10" s="24"/>
      <c r="Q10" s="47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43">
        <v>6</v>
      </c>
      <c r="Y10" s="43">
        <v>2</v>
      </c>
      <c r="Z10" s="1">
        <f t="shared" si="1"/>
        <v>2</v>
      </c>
      <c r="AA10" s="1">
        <f t="shared" si="2"/>
        <v>0</v>
      </c>
      <c r="AB10" s="51">
        <f t="shared" si="3"/>
        <v>0</v>
      </c>
      <c r="AD10" s="57">
        <v>4</v>
      </c>
      <c r="AE10">
        <v>2</v>
      </c>
    </row>
    <row r="11" spans="1:31" x14ac:dyDescent="0.25">
      <c r="A11" s="4" t="s">
        <v>6</v>
      </c>
      <c r="B11" s="14" t="s">
        <v>16</v>
      </c>
      <c r="C11" s="2" t="s">
        <v>4</v>
      </c>
      <c r="D11" s="23"/>
      <c r="E11" s="23"/>
      <c r="F11" s="23"/>
      <c r="G11" s="23"/>
      <c r="H11" s="24"/>
      <c r="I11" s="1" t="s">
        <v>24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17660</v>
      </c>
      <c r="Q11" s="47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43">
        <v>6</v>
      </c>
      <c r="Y11" s="43">
        <v>6</v>
      </c>
      <c r="Z11" s="1">
        <f t="shared" si="1"/>
        <v>2</v>
      </c>
      <c r="AA11" s="1">
        <f t="shared" si="2"/>
        <v>0</v>
      </c>
      <c r="AB11" s="51">
        <f t="shared" si="3"/>
        <v>4</v>
      </c>
      <c r="AD11" s="57">
        <v>4</v>
      </c>
      <c r="AE11">
        <v>2</v>
      </c>
    </row>
    <row r="12" spans="1:31" x14ac:dyDescent="0.25">
      <c r="A12" s="10" t="s">
        <v>12</v>
      </c>
      <c r="B12" s="2" t="s">
        <v>4</v>
      </c>
      <c r="C12" s="2" t="s">
        <v>4</v>
      </c>
      <c r="D12" s="23"/>
      <c r="E12" s="23"/>
      <c r="F12" s="23"/>
      <c r="G12" s="23"/>
      <c r="H12" s="24"/>
      <c r="I12" s="1" t="s">
        <v>24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5495</v>
      </c>
      <c r="Q12" s="47"/>
      <c r="R12" s="23"/>
      <c r="S12" s="23"/>
      <c r="T12" s="11" t="s">
        <v>13</v>
      </c>
      <c r="U12" s="1">
        <v>150</v>
      </c>
      <c r="V12" s="1">
        <v>50</v>
      </c>
      <c r="W12" s="42"/>
      <c r="X12" s="43">
        <v>3</v>
      </c>
      <c r="Y12" s="43">
        <v>3</v>
      </c>
      <c r="Z12" s="1">
        <f t="shared" si="1"/>
        <v>0</v>
      </c>
      <c r="AA12" s="1">
        <f t="shared" si="2"/>
        <v>0</v>
      </c>
      <c r="AB12" s="51">
        <f t="shared" si="3"/>
        <v>3</v>
      </c>
      <c r="AD12" s="57">
        <v>3</v>
      </c>
    </row>
    <row r="13" spans="1:31" x14ac:dyDescent="0.25">
      <c r="A13" s="4" t="s">
        <v>6</v>
      </c>
      <c r="B13" s="2" t="s">
        <v>4</v>
      </c>
      <c r="C13" s="3" t="s">
        <v>5</v>
      </c>
      <c r="D13" s="23"/>
      <c r="E13" s="23"/>
      <c r="F13" s="23"/>
      <c r="G13" s="23"/>
      <c r="H13" s="24"/>
      <c r="I13" s="1" t="s">
        <v>24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7"/>
      <c r="R13" s="23"/>
      <c r="S13" s="23"/>
      <c r="T13" s="12" t="s">
        <v>14</v>
      </c>
      <c r="U13" s="1">
        <v>150</v>
      </c>
      <c r="V13" s="1">
        <v>55</v>
      </c>
      <c r="W13" s="42"/>
      <c r="X13" s="43">
        <v>3</v>
      </c>
      <c r="Y13" s="43">
        <v>3</v>
      </c>
      <c r="Z13" s="1">
        <f t="shared" si="1"/>
        <v>0</v>
      </c>
      <c r="AA13" s="1">
        <f t="shared" si="2"/>
        <v>0</v>
      </c>
      <c r="AB13" s="51">
        <f t="shared" si="3"/>
        <v>3</v>
      </c>
      <c r="AD13" s="57">
        <v>3</v>
      </c>
    </row>
    <row r="14" spans="1:31" x14ac:dyDescent="0.25">
      <c r="A14" s="4" t="s">
        <v>6</v>
      </c>
      <c r="B14" s="2" t="s">
        <v>4</v>
      </c>
      <c r="C14" s="3" t="s">
        <v>5</v>
      </c>
      <c r="D14" s="23"/>
      <c r="E14" s="23"/>
      <c r="F14" s="23"/>
      <c r="G14" s="23"/>
      <c r="H14" s="24"/>
      <c r="I14" s="1" t="s">
        <v>24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7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43">
        <v>1</v>
      </c>
      <c r="Y14" s="43">
        <v>1</v>
      </c>
      <c r="Z14" s="1">
        <f t="shared" si="1"/>
        <v>0</v>
      </c>
      <c r="AA14" s="1">
        <f t="shared" si="2"/>
        <v>0</v>
      </c>
      <c r="AB14" s="51">
        <f t="shared" si="3"/>
        <v>1</v>
      </c>
      <c r="AD14" s="57">
        <v>1</v>
      </c>
    </row>
    <row r="15" spans="1:31" x14ac:dyDescent="0.25">
      <c r="A15" s="4" t="s">
        <v>6</v>
      </c>
      <c r="B15" s="15" t="s">
        <v>17</v>
      </c>
      <c r="C15" s="3" t="s">
        <v>5</v>
      </c>
      <c r="D15" s="23"/>
      <c r="E15" s="23"/>
      <c r="F15" s="23"/>
      <c r="G15" s="23"/>
      <c r="H15" s="24"/>
      <c r="I15" s="1" t="s">
        <v>24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7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43"/>
      <c r="Y15" s="43">
        <v>0</v>
      </c>
      <c r="Z15" s="1">
        <f t="shared" si="1"/>
        <v>1</v>
      </c>
      <c r="AA15" s="1">
        <f t="shared" si="2"/>
        <v>0</v>
      </c>
      <c r="AB15" s="51">
        <f t="shared" si="3"/>
        <v>-1</v>
      </c>
      <c r="AD15" s="57"/>
    </row>
    <row r="16" spans="1:31" x14ac:dyDescent="0.25">
      <c r="A16" s="10" t="s">
        <v>12</v>
      </c>
      <c r="B16" s="2" t="s">
        <v>4</v>
      </c>
      <c r="C16" s="3" t="s">
        <v>5</v>
      </c>
      <c r="D16" s="23"/>
      <c r="E16" s="23"/>
      <c r="F16" s="23"/>
      <c r="G16" s="23"/>
      <c r="H16" s="24"/>
      <c r="I16" s="1" t="s">
        <v>24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7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43">
        <v>40</v>
      </c>
      <c r="Y16" s="43">
        <v>40</v>
      </c>
      <c r="Z16" s="1">
        <f t="shared" si="1"/>
        <v>9</v>
      </c>
      <c r="AA16" s="1">
        <f t="shared" si="2"/>
        <v>0</v>
      </c>
      <c r="AB16" s="51">
        <f t="shared" si="3"/>
        <v>31</v>
      </c>
      <c r="AD16" s="57"/>
    </row>
    <row r="17" spans="1:30" x14ac:dyDescent="0.25">
      <c r="A17" s="4" t="s">
        <v>6</v>
      </c>
      <c r="B17" s="2" t="s">
        <v>4</v>
      </c>
      <c r="C17" s="15" t="s">
        <v>17</v>
      </c>
      <c r="D17" s="23"/>
      <c r="E17" s="23"/>
      <c r="F17" s="23"/>
      <c r="G17" s="23"/>
      <c r="H17" s="24"/>
      <c r="I17" s="1" t="s">
        <v>24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7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43">
        <v>3</v>
      </c>
      <c r="Y17" s="43">
        <v>3</v>
      </c>
      <c r="Z17" s="1">
        <f t="shared" si="1"/>
        <v>1</v>
      </c>
      <c r="AA17" s="1">
        <f t="shared" si="2"/>
        <v>0</v>
      </c>
      <c r="AB17" s="51">
        <f t="shared" si="3"/>
        <v>2</v>
      </c>
      <c r="AD17" s="57"/>
    </row>
    <row r="18" spans="1:30" x14ac:dyDescent="0.25">
      <c r="A18" s="4" t="s">
        <v>6</v>
      </c>
      <c r="B18" s="3" t="s">
        <v>5</v>
      </c>
      <c r="C18" s="3" t="s">
        <v>5</v>
      </c>
      <c r="D18" s="23"/>
      <c r="E18" s="23"/>
      <c r="F18" s="23"/>
      <c r="G18" s="23"/>
      <c r="H18" s="24"/>
      <c r="I18" s="1" t="s">
        <v>24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7"/>
      <c r="R18" s="23"/>
      <c r="S18" s="23"/>
      <c r="T18" s="17" t="s">
        <v>19</v>
      </c>
      <c r="U18" s="1">
        <v>250</v>
      </c>
      <c r="V18" s="1">
        <v>300</v>
      </c>
      <c r="W18" s="42"/>
      <c r="X18" s="43">
        <v>2</v>
      </c>
      <c r="Y18" s="43">
        <v>2</v>
      </c>
      <c r="Z18" s="1">
        <f t="shared" si="1"/>
        <v>2</v>
      </c>
      <c r="AA18" s="1">
        <f t="shared" si="2"/>
        <v>0</v>
      </c>
      <c r="AB18" s="51">
        <f t="shared" si="3"/>
        <v>0</v>
      </c>
      <c r="AD18" s="57"/>
    </row>
    <row r="19" spans="1:30" x14ac:dyDescent="0.25">
      <c r="A19" s="17" t="s">
        <v>64</v>
      </c>
      <c r="B19" s="3" t="s">
        <v>5</v>
      </c>
      <c r="C19" s="3" t="s">
        <v>5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7"/>
      <c r="R19" s="23"/>
      <c r="S19" s="23"/>
      <c r="T19" s="17" t="s">
        <v>64</v>
      </c>
      <c r="U19" s="1">
        <v>170</v>
      </c>
      <c r="V19" s="1">
        <v>45</v>
      </c>
      <c r="W19" s="42"/>
      <c r="X19" s="43">
        <v>4</v>
      </c>
      <c r="Y19" s="43">
        <v>4</v>
      </c>
      <c r="Z19" s="1">
        <f t="shared" si="1"/>
        <v>4</v>
      </c>
      <c r="AA19" s="1">
        <f t="shared" si="2"/>
        <v>0</v>
      </c>
      <c r="AB19" s="51">
        <f t="shared" si="3"/>
        <v>0</v>
      </c>
      <c r="AD19" s="57"/>
    </row>
    <row r="20" spans="1:30" x14ac:dyDescent="0.25">
      <c r="A20" s="4" t="s">
        <v>6</v>
      </c>
      <c r="B20" s="16" t="s">
        <v>18</v>
      </c>
      <c r="C20" s="15" t="s">
        <v>17</v>
      </c>
      <c r="D20" s="23"/>
      <c r="E20" s="23"/>
      <c r="F20" s="23"/>
      <c r="G20" s="23"/>
      <c r="H20" s="24"/>
      <c r="I20" s="1" t="s">
        <v>24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7"/>
      <c r="R20" s="23"/>
      <c r="S20" s="23"/>
      <c r="T20" s="17" t="s">
        <v>63</v>
      </c>
      <c r="U20" s="1">
        <v>250</v>
      </c>
      <c r="V20" s="1">
        <v>400</v>
      </c>
      <c r="W20" s="42"/>
      <c r="X20" s="43">
        <v>1</v>
      </c>
      <c r="Y20" s="43">
        <v>1</v>
      </c>
      <c r="Z20" s="1">
        <f t="shared" si="1"/>
        <v>1</v>
      </c>
      <c r="AA20" s="1">
        <f t="shared" si="2"/>
        <v>0</v>
      </c>
      <c r="AB20" s="51">
        <f t="shared" si="3"/>
        <v>0</v>
      </c>
      <c r="AD20" s="57"/>
    </row>
    <row r="21" spans="1:30" x14ac:dyDescent="0.25">
      <c r="A21" s="4" t="s">
        <v>6</v>
      </c>
      <c r="B21" s="3" t="s">
        <v>5</v>
      </c>
      <c r="C21" s="3" t="s">
        <v>5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7"/>
      <c r="R21" s="23"/>
      <c r="S21" s="23"/>
      <c r="T21" s="18" t="s">
        <v>20</v>
      </c>
      <c r="U21" s="1">
        <v>250</v>
      </c>
      <c r="V21" s="1">
        <v>1000</v>
      </c>
      <c r="W21" s="42"/>
      <c r="X21" s="43">
        <v>2</v>
      </c>
      <c r="Y21" s="43">
        <v>2</v>
      </c>
      <c r="Z21" s="1">
        <f t="shared" si="1"/>
        <v>0</v>
      </c>
      <c r="AA21" s="1">
        <f t="shared" si="2"/>
        <v>0</v>
      </c>
      <c r="AB21" s="51">
        <f t="shared" si="3"/>
        <v>2</v>
      </c>
      <c r="AD21" s="57"/>
    </row>
    <row r="22" spans="1:30" x14ac:dyDescent="0.25">
      <c r="A22" s="4" t="s">
        <v>6</v>
      </c>
      <c r="B22" s="1" t="s">
        <v>24</v>
      </c>
      <c r="C22" s="9" t="s">
        <v>11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7"/>
      <c r="R22" s="23"/>
      <c r="S22" s="23"/>
      <c r="T22" s="19" t="s">
        <v>21</v>
      </c>
      <c r="U22" s="1">
        <v>250</v>
      </c>
      <c r="V22" s="1">
        <v>500</v>
      </c>
      <c r="W22" s="42"/>
      <c r="X22" s="43">
        <v>2</v>
      </c>
      <c r="Y22" s="43">
        <v>2</v>
      </c>
      <c r="Z22" s="1">
        <f t="shared" si="1"/>
        <v>0</v>
      </c>
      <c r="AA22" s="1">
        <f t="shared" si="2"/>
        <v>0</v>
      </c>
      <c r="AB22" s="51">
        <f t="shared" si="3"/>
        <v>2</v>
      </c>
      <c r="AD22" s="57"/>
    </row>
    <row r="23" spans="1:30" x14ac:dyDescent="0.25">
      <c r="A23" s="4" t="s">
        <v>6</v>
      </c>
      <c r="B23" s="3" t="s">
        <v>5</v>
      </c>
      <c r="C23" s="4" t="s">
        <v>6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7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43">
        <v>1</v>
      </c>
      <c r="Y23" s="43">
        <v>1</v>
      </c>
      <c r="Z23" s="1">
        <f t="shared" si="1"/>
        <v>1</v>
      </c>
      <c r="AA23" s="1">
        <f t="shared" si="2"/>
        <v>0</v>
      </c>
      <c r="AB23" s="51">
        <f t="shared" si="3"/>
        <v>0</v>
      </c>
      <c r="AD23" s="57"/>
    </row>
    <row r="24" spans="1:30" x14ac:dyDescent="0.25">
      <c r="A24" s="4" t="s">
        <v>6</v>
      </c>
      <c r="B24" s="3" t="s">
        <v>5</v>
      </c>
      <c r="C24" s="4" t="s">
        <v>6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7"/>
      <c r="R24" s="23"/>
      <c r="S24" s="23"/>
      <c r="T24" s="56" t="s">
        <v>22</v>
      </c>
      <c r="U24" s="1">
        <v>160</v>
      </c>
      <c r="V24" s="1">
        <v>40</v>
      </c>
      <c r="W24" s="42">
        <f t="shared" si="8"/>
        <v>39.110982162825422</v>
      </c>
      <c r="X24" s="43">
        <v>0</v>
      </c>
      <c r="Y24" s="43">
        <v>0</v>
      </c>
      <c r="Z24" s="1">
        <f t="shared" si="1"/>
        <v>0</v>
      </c>
      <c r="AA24" s="1">
        <f t="shared" si="2"/>
        <v>0</v>
      </c>
      <c r="AB24" s="51">
        <f t="shared" si="3"/>
        <v>0</v>
      </c>
      <c r="AD24" s="57"/>
    </row>
    <row r="25" spans="1:30" x14ac:dyDescent="0.25">
      <c r="A25" s="4" t="s">
        <v>6</v>
      </c>
      <c r="B25" s="15" t="s">
        <v>17</v>
      </c>
      <c r="C25" s="4" t="s">
        <v>6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7"/>
      <c r="R25" s="23"/>
      <c r="S25" s="23"/>
      <c r="T25" s="56" t="s">
        <v>23</v>
      </c>
      <c r="U25" s="1">
        <v>150</v>
      </c>
      <c r="V25" s="1">
        <v>35</v>
      </c>
      <c r="W25" s="42">
        <f t="shared" si="8"/>
        <v>44.222109392472248</v>
      </c>
      <c r="X25" s="43">
        <v>0</v>
      </c>
      <c r="Y25" s="43">
        <v>0</v>
      </c>
      <c r="Z25" s="1">
        <f t="shared" si="1"/>
        <v>0</v>
      </c>
      <c r="AA25" s="1">
        <f t="shared" si="2"/>
        <v>0</v>
      </c>
      <c r="AB25" s="51">
        <f t="shared" si="3"/>
        <v>0</v>
      </c>
      <c r="AD25" s="57"/>
    </row>
    <row r="26" spans="1:30" x14ac:dyDescent="0.25">
      <c r="A26" s="4" t="s">
        <v>6</v>
      </c>
      <c r="B26" s="3" t="s">
        <v>5</v>
      </c>
      <c r="C26" s="15" t="s">
        <v>17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7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43">
        <v>0</v>
      </c>
      <c r="Y26" s="43">
        <v>0</v>
      </c>
      <c r="Z26" s="1"/>
      <c r="AA26" s="1"/>
      <c r="AB26" s="51"/>
      <c r="AD26" s="57"/>
    </row>
    <row r="27" spans="1:30" x14ac:dyDescent="0.25">
      <c r="A27" s="17" t="s">
        <v>64</v>
      </c>
      <c r="B27" s="9" t="s">
        <v>11</v>
      </c>
      <c r="C27" s="4" t="s">
        <v>6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7"/>
      <c r="R27" s="23"/>
      <c r="S27" s="23"/>
      <c r="T27" s="16" t="s">
        <v>25</v>
      </c>
      <c r="U27" s="1">
        <v>-200</v>
      </c>
      <c r="V27" s="1">
        <v>0</v>
      </c>
      <c r="W27" s="42"/>
      <c r="X27" s="43">
        <v>12</v>
      </c>
      <c r="Y27" s="43">
        <v>12</v>
      </c>
      <c r="Z27" s="1">
        <f t="shared" si="1"/>
        <v>0</v>
      </c>
      <c r="AA27" s="1">
        <f t="shared" si="2"/>
        <v>0</v>
      </c>
      <c r="AB27" s="51">
        <f t="shared" si="3"/>
        <v>12</v>
      </c>
      <c r="AD27" s="57"/>
    </row>
    <row r="28" spans="1:30" x14ac:dyDescent="0.25">
      <c r="A28" s="1" t="s">
        <v>24</v>
      </c>
      <c r="B28" s="3" t="s">
        <v>5</v>
      </c>
      <c r="C28" s="4" t="s">
        <v>6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7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43">
        <v>3</v>
      </c>
      <c r="Y28" s="43">
        <v>3</v>
      </c>
      <c r="Z28" s="1">
        <f t="shared" si="1"/>
        <v>0</v>
      </c>
      <c r="AA28" s="1">
        <f t="shared" si="2"/>
        <v>0</v>
      </c>
      <c r="AB28" s="51">
        <f t="shared" si="3"/>
        <v>3</v>
      </c>
      <c r="AD28" s="57"/>
    </row>
    <row r="29" spans="1:30" ht="15.75" thickBot="1" x14ac:dyDescent="0.3">
      <c r="A29" s="1" t="s">
        <v>24</v>
      </c>
      <c r="B29" s="3" t="s">
        <v>5</v>
      </c>
      <c r="C29" s="17" t="s">
        <v>64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3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4"/>
      <c r="AD29" s="57"/>
    </row>
    <row r="30" spans="1:30" x14ac:dyDescent="0.25">
      <c r="A30" s="1" t="s">
        <v>24</v>
      </c>
      <c r="B30" s="3" t="s">
        <v>5</v>
      </c>
      <c r="C30" s="4" t="s">
        <v>6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4" t="s">
        <v>6</v>
      </c>
      <c r="C31" s="4" t="s">
        <v>6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364</v>
      </c>
      <c r="AB31">
        <f>SUM(AB3:AB28)</f>
        <v>250</v>
      </c>
    </row>
    <row r="32" spans="1:30" x14ac:dyDescent="0.25">
      <c r="A32" s="1" t="s">
        <v>24</v>
      </c>
      <c r="B32" s="4" t="s">
        <v>6</v>
      </c>
      <c r="C32" s="4" t="s">
        <v>6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4" t="s">
        <v>6</v>
      </c>
      <c r="C33" s="4" t="s">
        <v>6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4" t="s">
        <v>6</v>
      </c>
      <c r="C34" s="15" t="s">
        <v>17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17" t="s">
        <v>63</v>
      </c>
      <c r="C35" s="4" t="s">
        <v>6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" t="s">
        <v>24</v>
      </c>
      <c r="C36" s="4" t="s">
        <v>6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4" t="s">
        <v>6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4" t="s">
        <v>6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4" t="s">
        <v>6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17" t="s">
        <v>19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4" t="s">
        <v>6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4" t="s">
        <v>6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4" t="s">
        <v>6</v>
      </c>
      <c r="D43" s="23">
        <v>1</v>
      </c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4" t="s">
        <v>6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4" t="s">
        <v>6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4" t="s">
        <v>6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5" t="s">
        <v>7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17" t="s">
        <v>65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4" t="s">
        <v>6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4" t="s">
        <v>6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4" t="s">
        <v>6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4" t="s">
        <v>6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4" t="s">
        <v>6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17" t="s">
        <v>19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4" t="s">
        <v>6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4" t="s">
        <v>6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4" t="s">
        <v>6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4" t="s">
        <v>6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4" t="s">
        <v>6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4" t="s">
        <v>6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4" t="s">
        <v>6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4" t="s">
        <v>6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4" t="s">
        <v>6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17" t="s">
        <v>64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15.07</vt:lpstr>
      <vt:lpstr>15.03</vt:lpstr>
      <vt:lpstr>15.05</vt:lpstr>
      <vt:lpstr>15.04</vt:lpstr>
      <vt:lpstr>15.02</vt:lpstr>
      <vt:lpstr>15.01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2024-03-16T04:29:39Z</dcterms:modified>
</cp:coreProperties>
</file>