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gan Chen\SkyDrive\Projects\Environmental Data Visualization\Projects\Web\data\"/>
    </mc:Choice>
  </mc:AlternateContent>
  <bookViews>
    <workbookView xWindow="0" yWindow="0" windowWidth="7665" windowHeight="8595"/>
  </bookViews>
  <sheets>
    <sheet name="China" sheetId="1" r:id="rId1"/>
    <sheet name="US" sheetId="2" r:id="rId2"/>
    <sheet name="Uni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J30" i="1"/>
  <c r="J31" i="1"/>
  <c r="J32" i="1"/>
  <c r="J3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K2" i="1"/>
  <c r="J2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T18" i="1" l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S30" i="1"/>
  <c r="S31" i="1"/>
  <c r="S32" i="1"/>
  <c r="S3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X34" i="1" l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P19" i="1" l="1"/>
  <c r="P20" i="1"/>
  <c r="P21" i="1"/>
  <c r="P22" i="1"/>
  <c r="P23" i="1"/>
  <c r="U23" i="1" s="1"/>
  <c r="P24" i="1"/>
  <c r="P25" i="1"/>
  <c r="U25" i="1" s="1"/>
  <c r="P26" i="1"/>
  <c r="U26" i="1" s="1"/>
  <c r="P27" i="1"/>
  <c r="U27" i="1" s="1"/>
  <c r="P28" i="1"/>
  <c r="P29" i="1"/>
  <c r="P30" i="1"/>
  <c r="P31" i="1"/>
  <c r="U31" i="1" s="1"/>
  <c r="P32" i="1"/>
  <c r="P33" i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P3" i="1"/>
  <c r="U3" i="1" s="1"/>
  <c r="P4" i="1"/>
  <c r="U4" i="1" s="1"/>
  <c r="P5" i="1"/>
  <c r="P6" i="1"/>
  <c r="P7" i="1"/>
  <c r="P8" i="1"/>
  <c r="U8" i="1" s="1"/>
  <c r="P9" i="1"/>
  <c r="P10" i="1"/>
  <c r="U10" i="1" s="1"/>
  <c r="P11" i="1"/>
  <c r="U11" i="1" s="1"/>
  <c r="P12" i="1"/>
  <c r="U12" i="1" s="1"/>
  <c r="P13" i="1"/>
  <c r="P14" i="1"/>
  <c r="P15" i="1"/>
  <c r="P16" i="1"/>
  <c r="U16" i="1" s="1"/>
  <c r="P17" i="1"/>
  <c r="P18" i="1"/>
  <c r="U18" i="1" s="1"/>
  <c r="P2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U17" i="1" l="1"/>
  <c r="U9" i="1"/>
  <c r="U32" i="1"/>
  <c r="U24" i="1"/>
  <c r="U15" i="1"/>
  <c r="U7" i="1"/>
  <c r="U30" i="1"/>
  <c r="U22" i="1"/>
  <c r="U2" i="1"/>
  <c r="U6" i="1"/>
  <c r="U29" i="1"/>
  <c r="U21" i="1"/>
  <c r="U14" i="1"/>
  <c r="U13" i="1"/>
  <c r="U5" i="1"/>
  <c r="U28" i="1"/>
  <c r="U20" i="1"/>
  <c r="U19" i="1"/>
  <c r="W53" i="1"/>
  <c r="W43" i="1"/>
  <c r="W44" i="1" s="1"/>
  <c r="W45" i="1" s="1"/>
  <c r="W46" i="1" s="1"/>
  <c r="W47" i="1" s="1"/>
  <c r="W48" i="1" s="1"/>
  <c r="W49" i="1" s="1"/>
  <c r="W50" i="1" s="1"/>
  <c r="W51" i="1" s="1"/>
  <c r="Y21" i="1"/>
  <c r="Y22" i="1"/>
  <c r="Y23" i="1"/>
  <c r="Y24" i="1"/>
  <c r="Y25" i="1"/>
  <c r="Y26" i="1"/>
  <c r="Y27" i="1"/>
  <c r="Y28" i="1"/>
  <c r="Y29" i="1"/>
  <c r="Y30" i="1"/>
  <c r="Y31" i="1"/>
  <c r="Y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" i="1"/>
  <c r="W54" i="1" l="1"/>
  <c r="AA34" i="1"/>
  <c r="AA23" i="1"/>
  <c r="AA24" i="1"/>
  <c r="AA25" i="1"/>
  <c r="AA26" i="1"/>
  <c r="AA27" i="1"/>
  <c r="AA28" i="1"/>
  <c r="AA29" i="1"/>
  <c r="AA30" i="1"/>
  <c r="AA31" i="1"/>
  <c r="AA32" i="1"/>
  <c r="AA3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N43" i="2"/>
  <c r="N44" i="2"/>
  <c r="N45" i="2"/>
  <c r="N46" i="2"/>
  <c r="N47" i="2"/>
  <c r="N36" i="2"/>
  <c r="N37" i="2"/>
  <c r="N38" i="2"/>
  <c r="N39" i="2"/>
  <c r="N40" i="2"/>
  <c r="N41" i="2"/>
  <c r="N42" i="2"/>
  <c r="R27" i="2"/>
  <c r="N34" i="2"/>
  <c r="N35" i="2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" i="2"/>
  <c r="N2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29" i="2"/>
  <c r="R29" i="2" s="1"/>
  <c r="Q28" i="2"/>
  <c r="R28" i="2" s="1"/>
  <c r="Q3" i="2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W55" i="1" l="1"/>
  <c r="W56" i="1" s="1"/>
  <c r="W57" i="1" s="1"/>
  <c r="W58" i="1" s="1"/>
  <c r="W59" i="1" s="1"/>
  <c r="W60" i="1" s="1"/>
  <c r="W61" i="1" s="1"/>
  <c r="W62" i="1" s="1"/>
  <c r="Y33" i="1"/>
  <c r="Q2" i="2"/>
  <c r="R2" i="2" s="1"/>
  <c r="AA35" i="1" l="1"/>
  <c r="AA36" i="1" l="1"/>
  <c r="AA37" i="1" l="1"/>
  <c r="AA38" i="1" l="1"/>
  <c r="AA39" i="1" l="1"/>
  <c r="AA40" i="1" l="1"/>
  <c r="AA41" i="1" l="1"/>
  <c r="AA42" i="1" l="1"/>
  <c r="AA43" i="1" l="1"/>
  <c r="AA44" i="1" l="1"/>
  <c r="AA45" i="1" l="1"/>
  <c r="AA46" i="1" l="1"/>
  <c r="AA47" i="1" l="1"/>
  <c r="AA48" i="1" l="1"/>
  <c r="AA49" i="1" l="1"/>
  <c r="AA50" i="1" l="1"/>
  <c r="AA51" i="1" l="1"/>
  <c r="AA52" i="1" l="1"/>
  <c r="AA53" i="1" l="1"/>
  <c r="AA54" i="1" l="1"/>
  <c r="AA55" i="1" l="1"/>
  <c r="AA56" i="1" l="1"/>
  <c r="AA57" i="1" l="1"/>
  <c r="AA58" i="1" l="1"/>
  <c r="AA59" i="1" l="1"/>
  <c r="AA60" i="1" l="1"/>
  <c r="AA61" i="1" l="1"/>
  <c r="AA62" i="1" l="1"/>
  <c r="Y48" i="1" l="1"/>
  <c r="Y53" i="1"/>
  <c r="Y58" i="1"/>
  <c r="Y35" i="1"/>
  <c r="Y61" i="1"/>
  <c r="Y40" i="1"/>
  <c r="Y44" i="1"/>
  <c r="Y52" i="1"/>
  <c r="Y42" i="1"/>
  <c r="Y49" i="1"/>
  <c r="Y41" i="1"/>
  <c r="Y46" i="1"/>
  <c r="Y54" i="1"/>
  <c r="Y34" i="1"/>
  <c r="Y36" i="1"/>
  <c r="Y62" i="1"/>
  <c r="Y45" i="1"/>
  <c r="Y50" i="1"/>
  <c r="Y56" i="1"/>
  <c r="Y55" i="1"/>
  <c r="Y60" i="1"/>
  <c r="Y38" i="1"/>
  <c r="Y39" i="1"/>
  <c r="Y43" i="1"/>
  <c r="Y47" i="1"/>
  <c r="Y51" i="1"/>
  <c r="Y57" i="1"/>
  <c r="Y59" i="1"/>
  <c r="Y37" i="1"/>
</calcChain>
</file>

<file path=xl/sharedStrings.xml><?xml version="1.0" encoding="utf-8"?>
<sst xmlns="http://schemas.openxmlformats.org/spreadsheetml/2006/main" count="74" uniqueCount="49">
  <si>
    <t>Year</t>
  </si>
  <si>
    <t>Energy Intensity</t>
  </si>
  <si>
    <t>Population</t>
  </si>
  <si>
    <t>Energy use per capita</t>
  </si>
  <si>
    <t>Total Coal Consumption</t>
  </si>
  <si>
    <t>CO2 Emission from Coal</t>
  </si>
  <si>
    <t>Million Metric Tons</t>
  </si>
  <si>
    <t>Quadrillion Btu</t>
  </si>
  <si>
    <t>Natural Gas Consumption</t>
  </si>
  <si>
    <t>CO2 Emssion from Natural Gas</t>
  </si>
  <si>
    <t>Total Primary Energy Production</t>
  </si>
  <si>
    <t>Total Primary Energy Consumpction</t>
  </si>
  <si>
    <t>Trillion Btu</t>
  </si>
  <si>
    <t>Total CO2 from Consumption of Energy</t>
  </si>
  <si>
    <t>Total Electricty Net Generation</t>
  </si>
  <si>
    <t>Billion Kilowatthour</t>
  </si>
  <si>
    <t>Total Renwable Electricty Generation</t>
  </si>
  <si>
    <t>GDP</t>
  </si>
  <si>
    <t>Constant 2005 US$</t>
  </si>
  <si>
    <t>Constant 2005 Trillion US$</t>
  </si>
  <si>
    <t>Btu/constant 2005 US$</t>
  </si>
  <si>
    <t>Million</t>
  </si>
  <si>
    <t>Btu/Person</t>
  </si>
  <si>
    <t>Population Projection</t>
  </si>
  <si>
    <t>thousand</t>
  </si>
  <si>
    <t>Energy Use per Capita</t>
  </si>
  <si>
    <t>Energy Intensity Index</t>
  </si>
  <si>
    <t>annual energy intensity/2005 energy intensity</t>
  </si>
  <si>
    <t>CO2 Emission from Natural Gas</t>
  </si>
  <si>
    <t>Energy Use per Capita Index</t>
  </si>
  <si>
    <t>Total Primary Energy Consumption from Energy Intensity</t>
  </si>
  <si>
    <t>Total Primary Energy Consumption from Energy Use per Capita</t>
  </si>
  <si>
    <t>Coal Consumption</t>
  </si>
  <si>
    <t>Primary Energy Consumption</t>
  </si>
  <si>
    <t>CO2 Emission from Consumption of Energy</t>
  </si>
  <si>
    <t>Renewable Electricty Generation</t>
  </si>
  <si>
    <t>Primary Energy Consumption via Energy Use per Capita</t>
  </si>
  <si>
    <t>Primary Energy Consumption via Energy Intensity</t>
  </si>
  <si>
    <t>CO2 Emission from Renewable Electricity</t>
  </si>
  <si>
    <t>CO2 Emission from Other</t>
  </si>
  <si>
    <t>Other Consumption</t>
  </si>
  <si>
    <t>CO2 Value of Coal</t>
  </si>
  <si>
    <t>CO2 Value of Natural Gas</t>
  </si>
  <si>
    <t>CO2 Value of Other</t>
  </si>
  <si>
    <t>Ratio of Coal</t>
  </si>
  <si>
    <t>Ratio of Natural Gas</t>
  </si>
  <si>
    <t>Renwable Consumption</t>
  </si>
  <si>
    <t>Ratio of Renewable</t>
  </si>
  <si>
    <t>Ratio of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</si>
</sst>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#,##0.0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4" fontId="0" fillId="4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5" fontId="0" fillId="5" borderId="1" xfId="0" applyNumberFormat="1" applyFill="1" applyBorder="1"/>
    <xf numFmtId="0" fontId="0" fillId="3" borderId="1" xfId="0" applyNumberFormat="1" applyFill="1" applyBorder="1" applyAlignment="1">
      <alignment horizontal="center" vertical="center" wrapText="1"/>
    </xf>
    <xf numFmtId="166" fontId="0" fillId="5" borderId="1" xfId="0" applyNumberFormat="1" applyFill="1" applyBorder="1"/>
    <xf numFmtId="0" fontId="0" fillId="3" borderId="1" xfId="0" applyNumberFormat="1" applyFill="1" applyBorder="1"/>
    <xf numFmtId="3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0" fillId="5" borderId="2" xfId="0" applyNumberFormat="1" applyFill="1" applyBorder="1"/>
    <xf numFmtId="165" fontId="0" fillId="5" borderId="2" xfId="0" applyNumberFormat="1" applyFill="1" applyBorder="1"/>
    <xf numFmtId="0" fontId="0" fillId="3" borderId="4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 wrapText="1"/>
    </xf>
    <xf numFmtId="2" fontId="0" fillId="6" borderId="4" xfId="0" applyNumberFormat="1" applyFill="1" applyBorder="1" applyAlignment="1">
      <alignment horizontal="center" vertical="center"/>
    </xf>
    <xf numFmtId="165" fontId="0" fillId="6" borderId="2" xfId="0" applyNumberFormat="1" applyFill="1" applyBorder="1"/>
    <xf numFmtId="165" fontId="0" fillId="6" borderId="1" xfId="0" applyNumberFormat="1" applyFill="1" applyBorder="1"/>
    <xf numFmtId="2" fontId="1" fillId="5" borderId="4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2" fillId="5" borderId="4" xfId="0" applyNumberFormat="1" applyFont="1" applyFill="1" applyBorder="1" applyAlignment="1">
      <alignment horizontal="center" vertical="center" wrapText="1"/>
    </xf>
    <xf numFmtId="2" fontId="3" fillId="5" borderId="4" xfId="0" applyNumberFormat="1" applyFont="1" applyFill="1" applyBorder="1" applyAlignment="1">
      <alignment horizontal="center" vertical="center" wrapText="1"/>
    </xf>
    <xf numFmtId="2" fontId="3" fillId="5" borderId="4" xfId="0" applyNumberFormat="1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 wrapText="1"/>
    </xf>
    <xf numFmtId="2" fontId="1" fillId="6" borderId="4" xfId="0" applyNumberFormat="1" applyFont="1" applyFill="1" applyBorder="1" applyAlignment="1">
      <alignment horizontal="center" vertical="center"/>
    </xf>
    <xf numFmtId="165" fontId="0" fillId="5" borderId="3" xfId="0" applyNumberFormat="1" applyFill="1" applyBorder="1"/>
    <xf numFmtId="2" fontId="1" fillId="5" borderId="4" xfId="0" applyNumberFormat="1" applyFont="1" applyFill="1" applyBorder="1" applyAlignment="1">
      <alignment horizontal="center" vertical="center"/>
    </xf>
    <xf numFmtId="4" fontId="0" fillId="5" borderId="2" xfId="0" applyNumberFormat="1" applyFill="1" applyBorder="1"/>
    <xf numFmtId="1" fontId="0" fillId="5" borderId="2" xfId="0" applyNumberFormat="1" applyFill="1" applyBorder="1"/>
    <xf numFmtId="4" fontId="0" fillId="5" borderId="1" xfId="0" applyNumberFormat="1" applyFill="1" applyBorder="1"/>
    <xf numFmtId="1" fontId="0" fillId="5" borderId="1" xfId="0" applyNumberFormat="1" applyFill="1" applyBorder="1"/>
    <xf numFmtId="0" fontId="0" fillId="3" borderId="2" xfId="0" applyNumberFormat="1" applyFill="1" applyBorder="1"/>
    <xf numFmtId="0" fontId="3" fillId="3" borderId="4" xfId="0" applyNumberFormat="1" applyFont="1" applyFill="1" applyBorder="1" applyAlignment="1">
      <alignment horizontal="center" vertical="center" wrapText="1"/>
    </xf>
    <xf numFmtId="165" fontId="3" fillId="5" borderId="3" xfId="0" applyNumberFormat="1" applyFont="1" applyFill="1" applyBorder="1"/>
    <xf numFmtId="165" fontId="3" fillId="5" borderId="1" xfId="0" applyNumberFormat="1" applyFont="1" applyFill="1" applyBorder="1"/>
    <xf numFmtId="2" fontId="1" fillId="5" borderId="1" xfId="0" applyNumberFormat="1" applyFont="1" applyFill="1" applyBorder="1" applyAlignment="1">
      <alignment horizontal="center" vertical="center" wrapText="1"/>
    </xf>
    <xf numFmtId="2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/>
    <xf numFmtId="1" fontId="0" fillId="5" borderId="1" xfId="0" applyNumberFormat="1" applyFont="1" applyFill="1" applyBorder="1"/>
    <xf numFmtId="164" fontId="0" fillId="5" borderId="1" xfId="0" applyNumberFormat="1" applyFill="1" applyBorder="1"/>
    <xf numFmtId="2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3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3" fillId="7" borderId="1" xfId="0" applyNumberFormat="1" applyFont="1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/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2" fontId="0" fillId="5" borderId="2" xfId="0" applyNumberFormat="1" applyFill="1" applyBorder="1"/>
    <xf numFmtId="0" fontId="0" fillId="5" borderId="2" xfId="0" applyFill="1" applyBorder="1"/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workbookViewId="0">
      <pane xSplit="1" topLeftCell="F1" activePane="topRight" state="frozen"/>
      <selection pane="topRight" activeCell="H25" sqref="H25"/>
    </sheetView>
  </sheetViews>
  <sheetFormatPr defaultColWidth="18.7109375" defaultRowHeight="21" customHeight="1" x14ac:dyDescent="0.25"/>
  <cols>
    <col min="1" max="1" width="24.7109375" style="6" customWidth="1"/>
    <col min="2" max="2" width="24.7109375" style="43" customWidth="1"/>
    <col min="3" max="3" width="28.5703125" style="43" customWidth="1"/>
    <col min="4" max="4" width="36.5703125" style="41" customWidth="1"/>
    <col min="5" max="5" width="27.7109375" style="41" customWidth="1"/>
    <col min="6" max="12" width="33.5703125" style="41" customWidth="1"/>
    <col min="13" max="13" width="30.28515625" style="43" customWidth="1"/>
    <col min="14" max="14" width="34.42578125" style="43" customWidth="1"/>
    <col min="15" max="15" width="49.5703125" customWidth="1"/>
    <col min="16" max="16" width="39.140625" customWidth="1"/>
    <col min="17" max="17" width="44.42578125" style="41" customWidth="1"/>
    <col min="18" max="19" width="24.7109375" style="41" customWidth="1"/>
    <col min="20" max="20" width="28.42578125" style="41" customWidth="1"/>
    <col min="21" max="22" width="24.7109375" style="41" customWidth="1"/>
    <col min="23" max="24" width="24.7109375" style="39" customWidth="1"/>
    <col min="25" max="25" width="50.85546875" style="52" customWidth="1"/>
    <col min="26" max="26" width="24.7109375" style="45" customWidth="1"/>
    <col min="27" max="27" width="24.7109375" style="41" customWidth="1"/>
    <col min="28" max="28" width="24.7109375" style="44" customWidth="1"/>
    <col min="29" max="29" width="55" style="54" customWidth="1"/>
    <col min="30" max="16384" width="18.7109375" style="41"/>
  </cols>
  <sheetData>
    <row r="1" spans="1:29" s="47" customFormat="1" ht="96" customHeight="1" x14ac:dyDescent="0.25">
      <c r="A1" s="48" t="s">
        <v>0</v>
      </c>
      <c r="B1" s="46" t="s">
        <v>32</v>
      </c>
      <c r="C1" s="46" t="s">
        <v>8</v>
      </c>
      <c r="D1" s="46" t="s">
        <v>46</v>
      </c>
      <c r="E1" s="46" t="s">
        <v>40</v>
      </c>
      <c r="F1" s="49" t="s">
        <v>33</v>
      </c>
      <c r="G1" s="49"/>
      <c r="H1" s="49" t="s">
        <v>44</v>
      </c>
      <c r="I1" s="49" t="s">
        <v>45</v>
      </c>
      <c r="J1" s="49" t="s">
        <v>47</v>
      </c>
      <c r="K1" s="49" t="s">
        <v>48</v>
      </c>
      <c r="L1" s="49"/>
      <c r="M1" s="46" t="s">
        <v>5</v>
      </c>
      <c r="N1" s="49" t="s">
        <v>28</v>
      </c>
      <c r="O1" s="49" t="s">
        <v>38</v>
      </c>
      <c r="P1" s="49" t="s">
        <v>39</v>
      </c>
      <c r="Q1" s="46" t="s">
        <v>34</v>
      </c>
      <c r="R1" s="46"/>
      <c r="S1" s="46" t="s">
        <v>41</v>
      </c>
      <c r="T1" s="46" t="s">
        <v>42</v>
      </c>
      <c r="U1" s="46" t="s">
        <v>43</v>
      </c>
      <c r="V1" s="46"/>
      <c r="W1" s="49" t="s">
        <v>17</v>
      </c>
      <c r="X1" s="49" t="s">
        <v>1</v>
      </c>
      <c r="Y1" s="50" t="s">
        <v>37</v>
      </c>
      <c r="Z1" s="46"/>
      <c r="AA1" s="46" t="s">
        <v>25</v>
      </c>
      <c r="AB1" s="46" t="s">
        <v>2</v>
      </c>
      <c r="AC1" s="53" t="s">
        <v>36</v>
      </c>
    </row>
    <row r="2" spans="1:29" ht="24" customHeight="1" x14ac:dyDescent="0.25">
      <c r="A2" s="4">
        <v>1980</v>
      </c>
      <c r="B2" s="39">
        <v>12.29852</v>
      </c>
      <c r="C2" s="39">
        <v>0.58126</v>
      </c>
      <c r="D2" s="39">
        <v>0.59853999999999996</v>
      </c>
      <c r="E2" s="39">
        <f>F2-B2-C2-D2</f>
        <v>3.8091200000000001</v>
      </c>
      <c r="F2" s="39">
        <v>17.28744</v>
      </c>
      <c r="G2" s="39"/>
      <c r="H2" s="39">
        <f>B2/F2*100</f>
        <v>71.141360432776622</v>
      </c>
      <c r="I2" s="39">
        <f>C2/F2*100</f>
        <v>3.3623254802330478</v>
      </c>
      <c r="J2" s="39">
        <f>D2/F2*100</f>
        <v>3.4622824432073229</v>
      </c>
      <c r="K2" s="39">
        <f>E2/F2*100</f>
        <v>22.034031643782999</v>
      </c>
      <c r="L2" s="39"/>
      <c r="M2" s="39">
        <v>1161.75423</v>
      </c>
      <c r="N2" s="39">
        <v>30.839449999999999</v>
      </c>
      <c r="O2" s="39">
        <v>0</v>
      </c>
      <c r="P2" s="39">
        <f>Q2-M2-N2-O2</f>
        <v>255.87167999999991</v>
      </c>
      <c r="Q2" s="39">
        <v>1448.4653599999999</v>
      </c>
      <c r="R2" s="39"/>
      <c r="S2" s="39">
        <f>M2/B2</f>
        <v>94.46292968584838</v>
      </c>
      <c r="T2" s="39">
        <f>N2/C2</f>
        <v>53.05620548463682</v>
      </c>
      <c r="U2" s="39">
        <f>P2/E2</f>
        <v>67.173436384256703</v>
      </c>
      <c r="V2" s="39"/>
      <c r="W2" s="39">
        <v>189400991348.88092</v>
      </c>
      <c r="X2" s="39">
        <v>95680.49180175041</v>
      </c>
      <c r="Y2" s="51">
        <f>W2*X2/1000000000000000</f>
        <v>18.121980000000001</v>
      </c>
      <c r="Z2" s="14"/>
      <c r="AA2" s="39">
        <f t="shared" ref="AA2:AA33" si="0">(F2/AB2)*1000000000000000</f>
        <v>17555397.512142487</v>
      </c>
      <c r="AB2" s="40">
        <v>984736460</v>
      </c>
      <c r="AC2" s="54">
        <v>17.28744</v>
      </c>
    </row>
    <row r="3" spans="1:29" ht="24" customHeight="1" x14ac:dyDescent="0.25">
      <c r="A3" s="4">
        <v>1981</v>
      </c>
      <c r="B3" s="39">
        <v>12.331989999999999</v>
      </c>
      <c r="C3" s="39">
        <v>0.51795000000000002</v>
      </c>
      <c r="D3" s="39">
        <v>0.67781999999999998</v>
      </c>
      <c r="E3" s="39">
        <f t="shared" ref="E3:E33" si="1">F3-B3-C3-D3</f>
        <v>3.6640700000000002</v>
      </c>
      <c r="F3" s="39">
        <v>17.19183</v>
      </c>
      <c r="G3" s="39"/>
      <c r="H3" s="39">
        <f t="shared" ref="H3:H33" si="2">B3/F3*100</f>
        <v>71.73168883126462</v>
      </c>
      <c r="I3" s="39">
        <f t="shared" ref="I3:I33" si="3">C3/F3*100</f>
        <v>3.0127682742325863</v>
      </c>
      <c r="J3" s="39">
        <f t="shared" ref="J3:J33" si="4">D3/F3*100</f>
        <v>3.9426867296849721</v>
      </c>
      <c r="K3" s="39">
        <f t="shared" ref="K3:K33" si="5">E3/F3*100</f>
        <v>21.312856164817827</v>
      </c>
      <c r="L3" s="39"/>
      <c r="M3" s="39">
        <v>1165.4474</v>
      </c>
      <c r="N3" s="39">
        <v>27.480699999999999</v>
      </c>
      <c r="O3" s="39">
        <v>0</v>
      </c>
      <c r="P3" s="39">
        <f t="shared" ref="P3:P33" si="6">Q3-M3-N3-O3</f>
        <v>246.90974999999986</v>
      </c>
      <c r="Q3" s="39">
        <v>1439.8378499999999</v>
      </c>
      <c r="R3" s="39"/>
      <c r="S3" s="39">
        <f t="shared" ref="S3:S33" si="7">M3/B3</f>
        <v>94.506028629604799</v>
      </c>
      <c r="T3" s="39">
        <f t="shared" ref="T3:T33" si="8">N3/C3</f>
        <v>53.056665701322515</v>
      </c>
      <c r="U3" s="39">
        <f t="shared" ref="U3:U33" si="9">P3/E3</f>
        <v>67.386744794722773</v>
      </c>
      <c r="V3" s="39"/>
      <c r="W3" s="39">
        <v>194109567421.56622</v>
      </c>
      <c r="X3" s="39">
        <v>92447.169082744891</v>
      </c>
      <c r="Y3" s="51">
        <f t="shared" ref="Y3:Y62" si="10">W3*X3/1000000000000000</f>
        <v>17.944880000000001</v>
      </c>
      <c r="Z3" s="14"/>
      <c r="AA3" s="39">
        <f t="shared" si="0"/>
        <v>17243548.229333274</v>
      </c>
      <c r="AB3" s="40">
        <v>997000720</v>
      </c>
      <c r="AC3" s="54">
        <v>17.19183</v>
      </c>
    </row>
    <row r="4" spans="1:29" ht="24" customHeight="1" x14ac:dyDescent="0.25">
      <c r="A4" s="4">
        <v>1982</v>
      </c>
      <c r="B4" s="39">
        <v>13.164490000000001</v>
      </c>
      <c r="C4" s="39">
        <v>0.43852999999999998</v>
      </c>
      <c r="D4" s="39">
        <v>0.77</v>
      </c>
      <c r="E4" s="39">
        <f t="shared" si="1"/>
        <v>3.5599899999999987</v>
      </c>
      <c r="F4" s="39">
        <v>17.933009999999999</v>
      </c>
      <c r="G4" s="39"/>
      <c r="H4" s="39">
        <f t="shared" si="2"/>
        <v>73.409260352835361</v>
      </c>
      <c r="I4" s="39">
        <f t="shared" si="3"/>
        <v>2.4453786620316387</v>
      </c>
      <c r="J4" s="39">
        <f t="shared" si="4"/>
        <v>4.2937577127319955</v>
      </c>
      <c r="K4" s="39">
        <f t="shared" si="5"/>
        <v>19.851603272401</v>
      </c>
      <c r="L4" s="39"/>
      <c r="M4" s="39">
        <v>1243.4332199999999</v>
      </c>
      <c r="N4" s="39">
        <v>23.26699</v>
      </c>
      <c r="O4" s="39">
        <v>0</v>
      </c>
      <c r="P4" s="39">
        <f t="shared" si="6"/>
        <v>240.15146000000013</v>
      </c>
      <c r="Q4" s="39">
        <v>1506.85167</v>
      </c>
      <c r="R4" s="39"/>
      <c r="S4" s="39">
        <f t="shared" si="7"/>
        <v>94.453580807156214</v>
      </c>
      <c r="T4" s="39">
        <f t="shared" si="8"/>
        <v>53.056780607940169</v>
      </c>
      <c r="U4" s="39">
        <f t="shared" si="9"/>
        <v>67.458464770968519</v>
      </c>
      <c r="V4" s="39"/>
      <c r="W4" s="39">
        <v>203181343416.8931</v>
      </c>
      <c r="X4" s="39">
        <v>93123.313793518595</v>
      </c>
      <c r="Y4" s="51">
        <f t="shared" si="10"/>
        <v>18.920919999999999</v>
      </c>
      <c r="Z4" s="14"/>
      <c r="AA4" s="39">
        <f t="shared" si="0"/>
        <v>17711781.174359474</v>
      </c>
      <c r="AB4" s="40">
        <v>1012490490</v>
      </c>
      <c r="AC4" s="54">
        <v>17.933009999999999</v>
      </c>
    </row>
    <row r="5" spans="1:29" ht="24" customHeight="1" x14ac:dyDescent="0.25">
      <c r="A5" s="4">
        <v>1983</v>
      </c>
      <c r="B5" s="39">
        <v>13.91882</v>
      </c>
      <c r="C5" s="39">
        <v>0.49608000000000002</v>
      </c>
      <c r="D5" s="39">
        <v>0.89983999999999997</v>
      </c>
      <c r="E5" s="39">
        <f t="shared" si="1"/>
        <v>3.6955899999999993</v>
      </c>
      <c r="F5" s="39">
        <v>19.01033</v>
      </c>
      <c r="G5" s="39"/>
      <c r="H5" s="39">
        <f t="shared" si="2"/>
        <v>73.217140365264584</v>
      </c>
      <c r="I5" s="39">
        <f t="shared" si="3"/>
        <v>2.6095286089194665</v>
      </c>
      <c r="J5" s="39">
        <f t="shared" si="4"/>
        <v>4.7334265107444216</v>
      </c>
      <c r="K5" s="39">
        <f t="shared" si="5"/>
        <v>19.439904515071539</v>
      </c>
      <c r="L5" s="39"/>
      <c r="M5" s="39">
        <v>1315.0344</v>
      </c>
      <c r="N5" s="39">
        <v>29.097270000000002</v>
      </c>
      <c r="O5" s="39">
        <v>0</v>
      </c>
      <c r="P5" s="39">
        <f t="shared" si="6"/>
        <v>249.3292799999999</v>
      </c>
      <c r="Q5" s="39">
        <v>1593.4609499999999</v>
      </c>
      <c r="R5" s="39"/>
      <c r="S5" s="39">
        <f t="shared" si="7"/>
        <v>94.478871053724376</v>
      </c>
      <c r="T5" s="39">
        <f t="shared" si="8"/>
        <v>58.654390420899858</v>
      </c>
      <c r="U5" s="39">
        <f t="shared" si="9"/>
        <v>67.466704910447305</v>
      </c>
      <c r="V5" s="39"/>
      <c r="W5" s="39">
        <v>228454092247.42795</v>
      </c>
      <c r="X5" s="39">
        <v>88578.408908881465</v>
      </c>
      <c r="Y5" s="51">
        <f t="shared" si="10"/>
        <v>20.2361</v>
      </c>
      <c r="Z5" s="14"/>
      <c r="AA5" s="39">
        <f t="shared" si="0"/>
        <v>18486127.569005664</v>
      </c>
      <c r="AB5" s="40">
        <v>1028356530</v>
      </c>
      <c r="AC5" s="54">
        <v>19.01033</v>
      </c>
    </row>
    <row r="6" spans="1:29" ht="24" customHeight="1" x14ac:dyDescent="0.25">
      <c r="A6" s="4">
        <v>1984</v>
      </c>
      <c r="B6" s="39">
        <v>15.300520000000001</v>
      </c>
      <c r="C6" s="39">
        <v>0.50414000000000003</v>
      </c>
      <c r="D6" s="39">
        <v>0.89712999999999998</v>
      </c>
      <c r="E6" s="39">
        <f t="shared" si="1"/>
        <v>3.7534799999999988</v>
      </c>
      <c r="F6" s="39">
        <v>20.455269999999999</v>
      </c>
      <c r="G6" s="39"/>
      <c r="H6" s="39">
        <f t="shared" si="2"/>
        <v>74.799892643802806</v>
      </c>
      <c r="I6" s="39">
        <f t="shared" si="3"/>
        <v>2.4645971429367592</v>
      </c>
      <c r="J6" s="39">
        <f t="shared" si="4"/>
        <v>4.3858135336272763</v>
      </c>
      <c r="K6" s="39">
        <f t="shared" si="5"/>
        <v>18.349696679633166</v>
      </c>
      <c r="L6" s="39"/>
      <c r="M6" s="39">
        <v>1445.7928400000001</v>
      </c>
      <c r="N6" s="39">
        <v>26.747879999999999</v>
      </c>
      <c r="O6" s="39">
        <v>0</v>
      </c>
      <c r="P6" s="39">
        <f t="shared" si="6"/>
        <v>252.15702999999996</v>
      </c>
      <c r="Q6" s="39">
        <v>1724.69775</v>
      </c>
      <c r="R6" s="39"/>
      <c r="S6" s="39">
        <f t="shared" si="7"/>
        <v>94.493052523705074</v>
      </c>
      <c r="T6" s="39">
        <f t="shared" si="8"/>
        <v>53.056452572698056</v>
      </c>
      <c r="U6" s="39">
        <f t="shared" si="9"/>
        <v>67.179532060914156</v>
      </c>
      <c r="V6" s="39"/>
      <c r="W6" s="39">
        <v>257430422884.01434</v>
      </c>
      <c r="X6" s="39">
        <v>85952.661507957338</v>
      </c>
      <c r="Y6" s="51">
        <f t="shared" si="10"/>
        <v>22.126830000000002</v>
      </c>
      <c r="Z6" s="14"/>
      <c r="AA6" s="39">
        <f t="shared" si="0"/>
        <v>19616544.061288353</v>
      </c>
      <c r="AB6" s="40">
        <v>1042756050</v>
      </c>
      <c r="AC6" s="54">
        <v>20.455269999999999</v>
      </c>
    </row>
    <row r="7" spans="1:29" ht="24" customHeight="1" x14ac:dyDescent="0.25">
      <c r="A7" s="4">
        <v>1985</v>
      </c>
      <c r="B7" s="39">
        <v>16.477630000000001</v>
      </c>
      <c r="C7" s="39">
        <v>0.52600999999999998</v>
      </c>
      <c r="D7" s="39">
        <v>0.95565</v>
      </c>
      <c r="E7" s="39">
        <f t="shared" si="1"/>
        <v>4.0481299999999978</v>
      </c>
      <c r="F7" s="39">
        <v>22.00742</v>
      </c>
      <c r="G7" s="39"/>
      <c r="H7" s="39">
        <f t="shared" si="2"/>
        <v>74.873065538804653</v>
      </c>
      <c r="I7" s="39">
        <f t="shared" si="3"/>
        <v>2.3901484135805102</v>
      </c>
      <c r="J7" s="39">
        <f t="shared" si="4"/>
        <v>4.3423990635885534</v>
      </c>
      <c r="K7" s="39">
        <f t="shared" si="5"/>
        <v>18.394386984026287</v>
      </c>
      <c r="L7" s="39"/>
      <c r="M7" s="39">
        <v>1556.1024</v>
      </c>
      <c r="N7" s="39">
        <v>27.908180000000002</v>
      </c>
      <c r="O7" s="39">
        <v>0</v>
      </c>
      <c r="P7" s="39">
        <f t="shared" si="6"/>
        <v>273.9791899999999</v>
      </c>
      <c r="Q7" s="39">
        <v>1857.9897699999999</v>
      </c>
      <c r="R7" s="39"/>
      <c r="S7" s="39">
        <f t="shared" si="7"/>
        <v>94.437270408426443</v>
      </c>
      <c r="T7" s="39">
        <f t="shared" si="8"/>
        <v>53.056367749662556</v>
      </c>
      <c r="U7" s="39">
        <f t="shared" si="9"/>
        <v>67.680432693614108</v>
      </c>
      <c r="V7" s="39"/>
      <c r="W7" s="39">
        <v>306667904949.76923</v>
      </c>
      <c r="X7" s="39">
        <v>79247.908267350911</v>
      </c>
      <c r="Y7" s="51">
        <f t="shared" si="10"/>
        <v>24.302790000000002</v>
      </c>
      <c r="Z7" s="14"/>
      <c r="AA7" s="39">
        <f t="shared" si="0"/>
        <v>20800812.304091692</v>
      </c>
      <c r="AB7" s="40">
        <v>1058007720.0000001</v>
      </c>
      <c r="AC7" s="54">
        <v>22.00742</v>
      </c>
    </row>
    <row r="8" spans="1:29" ht="24" customHeight="1" x14ac:dyDescent="0.25">
      <c r="A8" s="4">
        <v>1986</v>
      </c>
      <c r="B8" s="39">
        <v>17.441320000000001</v>
      </c>
      <c r="C8" s="39">
        <v>0.55708000000000002</v>
      </c>
      <c r="D8" s="39">
        <v>0.97728000000000004</v>
      </c>
      <c r="E8" s="39">
        <f t="shared" si="1"/>
        <v>4.2612599999999992</v>
      </c>
      <c r="F8" s="39">
        <v>23.236940000000001</v>
      </c>
      <c r="G8" s="39"/>
      <c r="H8" s="39">
        <f t="shared" si="2"/>
        <v>75.058592052137669</v>
      </c>
      <c r="I8" s="39">
        <f t="shared" si="3"/>
        <v>2.3973896735112281</v>
      </c>
      <c r="J8" s="39">
        <f t="shared" si="4"/>
        <v>4.2057172760268786</v>
      </c>
      <c r="K8" s="39">
        <f t="shared" si="5"/>
        <v>18.338300998324218</v>
      </c>
      <c r="L8" s="39"/>
      <c r="M8" s="39">
        <v>1646.9585300000001</v>
      </c>
      <c r="N8" s="39">
        <v>29.557020000000001</v>
      </c>
      <c r="O8" s="39">
        <v>0</v>
      </c>
      <c r="P8" s="39">
        <f t="shared" si="6"/>
        <v>294.25639999999993</v>
      </c>
      <c r="Q8" s="39">
        <v>1970.7719500000001</v>
      </c>
      <c r="R8" s="39"/>
      <c r="S8" s="39">
        <f t="shared" si="7"/>
        <v>94.428548412620145</v>
      </c>
      <c r="T8" s="39">
        <f t="shared" si="8"/>
        <v>53.057047461764917</v>
      </c>
      <c r="U8" s="39">
        <f t="shared" si="9"/>
        <v>69.053847922914812</v>
      </c>
      <c r="V8" s="39"/>
      <c r="W8" s="39">
        <v>297831277506.75269</v>
      </c>
      <c r="X8" s="39">
        <v>84077.301113655703</v>
      </c>
      <c r="Y8" s="51">
        <f t="shared" si="10"/>
        <v>25.040849999999999</v>
      </c>
      <c r="Z8" s="14"/>
      <c r="AA8" s="39">
        <f t="shared" si="0"/>
        <v>21625362.616863064</v>
      </c>
      <c r="AB8" s="40">
        <v>1074522560</v>
      </c>
      <c r="AC8" s="54">
        <v>23.236940000000001</v>
      </c>
    </row>
    <row r="9" spans="1:29" ht="24" customHeight="1" x14ac:dyDescent="0.25">
      <c r="A9" s="4">
        <v>1987</v>
      </c>
      <c r="B9" s="39">
        <v>18.643730000000001</v>
      </c>
      <c r="C9" s="39">
        <v>0.56894</v>
      </c>
      <c r="D9" s="39">
        <v>1.0335399999999999</v>
      </c>
      <c r="E9" s="39">
        <f t="shared" si="1"/>
        <v>4.5159699999999994</v>
      </c>
      <c r="F9" s="39">
        <v>24.762180000000001</v>
      </c>
      <c r="G9" s="39"/>
      <c r="H9" s="39">
        <f t="shared" si="2"/>
        <v>75.291149648375068</v>
      </c>
      <c r="I9" s="39">
        <f t="shared" si="3"/>
        <v>2.2976167687982234</v>
      </c>
      <c r="J9" s="39">
        <f t="shared" si="4"/>
        <v>4.1738651443451253</v>
      </c>
      <c r="K9" s="39">
        <f t="shared" si="5"/>
        <v>18.237368438481585</v>
      </c>
      <c r="L9" s="39"/>
      <c r="M9" s="39">
        <v>1760.2714599999999</v>
      </c>
      <c r="N9" s="39">
        <v>30.186019999999999</v>
      </c>
      <c r="O9" s="39">
        <v>0</v>
      </c>
      <c r="P9" s="39">
        <f t="shared" si="6"/>
        <v>312.6149300000003</v>
      </c>
      <c r="Q9" s="39">
        <v>2103.0724100000002</v>
      </c>
      <c r="R9" s="39"/>
      <c r="S9" s="39">
        <f t="shared" si="7"/>
        <v>94.416270778433272</v>
      </c>
      <c r="T9" s="39">
        <f t="shared" si="8"/>
        <v>53.056596477660207</v>
      </c>
      <c r="U9" s="39">
        <f t="shared" si="9"/>
        <v>69.224315041951201</v>
      </c>
      <c r="V9" s="39"/>
      <c r="W9" s="39">
        <v>270372534122.44553</v>
      </c>
      <c r="X9" s="39">
        <v>95946.728036553264</v>
      </c>
      <c r="Y9" s="51">
        <f t="shared" si="10"/>
        <v>25.94136</v>
      </c>
      <c r="Z9" s="14"/>
      <c r="AA9" s="39">
        <f t="shared" si="0"/>
        <v>22640210.222360048</v>
      </c>
      <c r="AB9" s="40">
        <v>1093725710</v>
      </c>
      <c r="AC9" s="54">
        <v>24.762180000000001</v>
      </c>
    </row>
    <row r="10" spans="1:29" ht="24" customHeight="1" x14ac:dyDescent="0.25">
      <c r="A10" s="4">
        <v>1988</v>
      </c>
      <c r="B10" s="39">
        <v>19.92475</v>
      </c>
      <c r="C10" s="39">
        <v>0.57928999999999997</v>
      </c>
      <c r="D10" s="39">
        <v>1.1150800000000001</v>
      </c>
      <c r="E10" s="39">
        <f t="shared" si="1"/>
        <v>4.8267699999999989</v>
      </c>
      <c r="F10" s="39">
        <v>26.445889999999999</v>
      </c>
      <c r="G10" s="39"/>
      <c r="H10" s="39">
        <f t="shared" si="2"/>
        <v>75.341574815595166</v>
      </c>
      <c r="I10" s="39">
        <f t="shared" si="3"/>
        <v>2.1904726972697839</v>
      </c>
      <c r="J10" s="39">
        <f t="shared" si="4"/>
        <v>4.216458587704933</v>
      </c>
      <c r="K10" s="39">
        <f t="shared" si="5"/>
        <v>18.251493899430116</v>
      </c>
      <c r="L10" s="39"/>
      <c r="M10" s="39">
        <v>1881.3143600000001</v>
      </c>
      <c r="N10" s="39">
        <v>30.735029999999998</v>
      </c>
      <c r="O10" s="39">
        <v>0</v>
      </c>
      <c r="P10" s="39">
        <f t="shared" si="6"/>
        <v>328.27216999999979</v>
      </c>
      <c r="Q10" s="39">
        <v>2240.3215599999999</v>
      </c>
      <c r="R10" s="39"/>
      <c r="S10" s="39">
        <f t="shared" si="7"/>
        <v>94.420976925682893</v>
      </c>
      <c r="T10" s="39">
        <f t="shared" si="8"/>
        <v>53.05637936094184</v>
      </c>
      <c r="U10" s="39">
        <f t="shared" si="9"/>
        <v>68.010733886222027</v>
      </c>
      <c r="V10" s="39"/>
      <c r="W10" s="39">
        <v>309523098698.39697</v>
      </c>
      <c r="X10" s="39">
        <v>87702.469102156829</v>
      </c>
      <c r="Y10" s="51">
        <f t="shared" si="10"/>
        <v>27.14594</v>
      </c>
      <c r="Z10" s="14"/>
      <c r="AA10" s="39">
        <f t="shared" si="0"/>
        <v>23763759.749025039</v>
      </c>
      <c r="AB10" s="40">
        <v>1112866410</v>
      </c>
      <c r="AC10" s="54">
        <v>26.445889999999999</v>
      </c>
    </row>
    <row r="11" spans="1:29" ht="24" customHeight="1" x14ac:dyDescent="0.25">
      <c r="A11" s="4">
        <v>1989</v>
      </c>
      <c r="B11" s="39">
        <v>20.11008</v>
      </c>
      <c r="C11" s="39">
        <v>0.58126</v>
      </c>
      <c r="D11" s="39">
        <v>1.2228000000000001</v>
      </c>
      <c r="E11" s="39">
        <f t="shared" si="1"/>
        <v>5.0456700000000003</v>
      </c>
      <c r="F11" s="39">
        <v>26.959810000000001</v>
      </c>
      <c r="G11" s="39"/>
      <c r="H11" s="39">
        <f t="shared" si="2"/>
        <v>74.592810557641158</v>
      </c>
      <c r="I11" s="39">
        <f t="shared" si="3"/>
        <v>2.1560240966089892</v>
      </c>
      <c r="J11" s="39">
        <f t="shared" si="4"/>
        <v>4.5356402734292267</v>
      </c>
      <c r="K11" s="39">
        <f t="shared" si="5"/>
        <v>18.715525072320613</v>
      </c>
      <c r="L11" s="39"/>
      <c r="M11" s="39">
        <v>1897.80924</v>
      </c>
      <c r="N11" s="39">
        <v>30.839449999999999</v>
      </c>
      <c r="O11" s="39">
        <v>0</v>
      </c>
      <c r="P11" s="39">
        <f t="shared" si="6"/>
        <v>346.89890000000008</v>
      </c>
      <c r="Q11" s="39">
        <v>2275.5475900000001</v>
      </c>
      <c r="R11" s="39"/>
      <c r="S11" s="39">
        <f t="shared" si="7"/>
        <v>94.371043775062063</v>
      </c>
      <c r="T11" s="39">
        <f t="shared" si="8"/>
        <v>53.05620548463682</v>
      </c>
      <c r="U11" s="39">
        <f t="shared" si="9"/>
        <v>68.751801049216468</v>
      </c>
      <c r="V11" s="39"/>
      <c r="W11" s="39">
        <v>343974067007.62061</v>
      </c>
      <c r="X11" s="39">
        <v>83656.132133247389</v>
      </c>
      <c r="Y11" s="51">
        <f t="shared" si="10"/>
        <v>28.775539999999999</v>
      </c>
      <c r="Z11" s="14"/>
      <c r="AA11" s="39">
        <f t="shared" si="0"/>
        <v>23842848.484855454</v>
      </c>
      <c r="AB11" s="40">
        <v>1130729410</v>
      </c>
      <c r="AC11" s="54">
        <v>26.959810000000001</v>
      </c>
    </row>
    <row r="12" spans="1:29" ht="24" customHeight="1" x14ac:dyDescent="0.25">
      <c r="A12" s="4">
        <v>1990</v>
      </c>
      <c r="B12" s="39">
        <v>20.248390000000001</v>
      </c>
      <c r="C12" s="39">
        <v>0.56901999999999997</v>
      </c>
      <c r="D12" s="39">
        <v>1.3017099999999999</v>
      </c>
      <c r="E12" s="39">
        <f t="shared" si="1"/>
        <v>4.8700600000000005</v>
      </c>
      <c r="F12" s="39">
        <v>26.989180000000001</v>
      </c>
      <c r="G12" s="39"/>
      <c r="H12" s="39">
        <f t="shared" si="2"/>
        <v>75.024102251346648</v>
      </c>
      <c r="I12" s="39">
        <f t="shared" si="3"/>
        <v>2.1083263737542226</v>
      </c>
      <c r="J12" s="39">
        <f t="shared" si="4"/>
        <v>4.8230809531819778</v>
      </c>
      <c r="K12" s="39">
        <f t="shared" si="5"/>
        <v>18.04449042171715</v>
      </c>
      <c r="L12" s="39"/>
      <c r="M12" s="39">
        <v>1904.1414500000001</v>
      </c>
      <c r="N12" s="39">
        <v>30.190329999999999</v>
      </c>
      <c r="O12" s="39">
        <v>0</v>
      </c>
      <c r="P12" s="39">
        <f t="shared" si="6"/>
        <v>334.55803999999978</v>
      </c>
      <c r="Q12" s="39">
        <v>2268.8898199999999</v>
      </c>
      <c r="R12" s="39"/>
      <c r="S12" s="39">
        <f t="shared" si="7"/>
        <v>94.03915323638077</v>
      </c>
      <c r="T12" s="39">
        <f t="shared" si="8"/>
        <v>53.056711539137467</v>
      </c>
      <c r="U12" s="39">
        <f t="shared" si="9"/>
        <v>68.69690311823669</v>
      </c>
      <c r="V12" s="39"/>
      <c r="W12" s="39">
        <v>356937329023.31921</v>
      </c>
      <c r="X12" s="39">
        <v>82293.438123646018</v>
      </c>
      <c r="Y12" s="51">
        <f t="shared" si="10"/>
        <v>29.3736</v>
      </c>
      <c r="Z12" s="14"/>
      <c r="AA12" s="39">
        <f t="shared" si="0"/>
        <v>23502277.112422332</v>
      </c>
      <c r="AB12" s="40">
        <v>1148364470</v>
      </c>
      <c r="AC12" s="54">
        <v>26.989180000000001</v>
      </c>
    </row>
    <row r="13" spans="1:29" ht="24" customHeight="1" x14ac:dyDescent="0.25">
      <c r="A13" s="4">
        <v>1991</v>
      </c>
      <c r="B13" s="39">
        <v>20.980450000000001</v>
      </c>
      <c r="C13" s="39">
        <v>0.58850999999999998</v>
      </c>
      <c r="D13" s="39">
        <v>1.2926</v>
      </c>
      <c r="E13" s="39">
        <f t="shared" si="1"/>
        <v>5.2970999999999995</v>
      </c>
      <c r="F13" s="39">
        <v>28.158660000000001</v>
      </c>
      <c r="G13" s="39"/>
      <c r="H13" s="39">
        <f t="shared" si="2"/>
        <v>74.507984399825844</v>
      </c>
      <c r="I13" s="39">
        <f t="shared" si="3"/>
        <v>2.0899787134757122</v>
      </c>
      <c r="J13" s="39">
        <f t="shared" si="4"/>
        <v>4.5904172996868455</v>
      </c>
      <c r="K13" s="39">
        <f t="shared" si="5"/>
        <v>18.811619587011595</v>
      </c>
      <c r="L13" s="39"/>
      <c r="M13" s="39">
        <v>1974.2897399999999</v>
      </c>
      <c r="N13" s="39">
        <v>31.224209999999999</v>
      </c>
      <c r="O13" s="39">
        <v>0</v>
      </c>
      <c r="P13" s="39">
        <f t="shared" si="6"/>
        <v>363.82478000000003</v>
      </c>
      <c r="Q13" s="39">
        <v>2369.3387299999999</v>
      </c>
      <c r="R13" s="39"/>
      <c r="S13" s="39">
        <f t="shared" si="7"/>
        <v>94.101401066230693</v>
      </c>
      <c r="T13" s="39">
        <f t="shared" si="8"/>
        <v>53.056379670693786</v>
      </c>
      <c r="U13" s="39">
        <f t="shared" si="9"/>
        <v>68.683766589265844</v>
      </c>
      <c r="V13" s="39"/>
      <c r="W13" s="39">
        <v>379468645984.92719</v>
      </c>
      <c r="X13" s="39">
        <v>78061.600908067136</v>
      </c>
      <c r="Y13" s="51">
        <f t="shared" si="10"/>
        <v>29.621929999999999</v>
      </c>
      <c r="Z13" s="14"/>
      <c r="AA13" s="39">
        <f t="shared" si="0"/>
        <v>24199388.594321508</v>
      </c>
      <c r="AB13" s="40">
        <v>1163610390</v>
      </c>
      <c r="AC13" s="54">
        <v>28.158660000000001</v>
      </c>
    </row>
    <row r="14" spans="1:29" ht="24" customHeight="1" x14ac:dyDescent="0.25">
      <c r="A14" s="4">
        <v>1992</v>
      </c>
      <c r="B14" s="39">
        <v>21.70992</v>
      </c>
      <c r="C14" s="39">
        <v>0.59480999999999995</v>
      </c>
      <c r="D14" s="39">
        <v>1.3465499999999999</v>
      </c>
      <c r="E14" s="39">
        <f t="shared" si="1"/>
        <v>5.6118200000000016</v>
      </c>
      <c r="F14" s="39">
        <v>29.263100000000001</v>
      </c>
      <c r="G14" s="39"/>
      <c r="H14" s="39">
        <f t="shared" si="2"/>
        <v>74.188722315817529</v>
      </c>
      <c r="I14" s="39">
        <f t="shared" si="3"/>
        <v>2.0326281221059967</v>
      </c>
      <c r="J14" s="39">
        <f t="shared" si="4"/>
        <v>4.6015288879168645</v>
      </c>
      <c r="K14" s="39">
        <f t="shared" si="5"/>
        <v>19.17712067415961</v>
      </c>
      <c r="L14" s="39"/>
      <c r="M14" s="39">
        <v>2042.6589300000001</v>
      </c>
      <c r="N14" s="39">
        <v>31.558509999999998</v>
      </c>
      <c r="O14" s="39">
        <v>0</v>
      </c>
      <c r="P14" s="39">
        <f t="shared" si="6"/>
        <v>374.66394999999994</v>
      </c>
      <c r="Q14" s="39">
        <v>2448.88139</v>
      </c>
      <c r="R14" s="39"/>
      <c r="S14" s="39">
        <f t="shared" si="7"/>
        <v>94.088735932698043</v>
      </c>
      <c r="T14" s="39">
        <f t="shared" si="8"/>
        <v>53.056455002437758</v>
      </c>
      <c r="U14" s="39">
        <f t="shared" si="9"/>
        <v>66.763358411353153</v>
      </c>
      <c r="V14" s="39"/>
      <c r="W14" s="39">
        <v>422660548425.37866</v>
      </c>
      <c r="X14" s="39">
        <v>71747.718382932799</v>
      </c>
      <c r="Y14" s="51">
        <f t="shared" si="10"/>
        <v>30.324929999999998</v>
      </c>
      <c r="Z14" s="14"/>
      <c r="AA14" s="39">
        <f t="shared" si="0"/>
        <v>24851138.047536414</v>
      </c>
      <c r="AB14" s="40">
        <v>1177535610</v>
      </c>
      <c r="AC14" s="54">
        <v>29.263100000000001</v>
      </c>
    </row>
    <row r="15" spans="1:29" ht="24" customHeight="1" x14ac:dyDescent="0.25">
      <c r="A15" s="4">
        <v>1993</v>
      </c>
      <c r="B15" s="39">
        <v>22.391870000000001</v>
      </c>
      <c r="C15" s="39">
        <v>0.62263000000000002</v>
      </c>
      <c r="D15" s="39">
        <v>1.5383</v>
      </c>
      <c r="E15" s="39">
        <f t="shared" si="1"/>
        <v>4.8258399999999995</v>
      </c>
      <c r="F15" s="39">
        <v>29.378640000000001</v>
      </c>
      <c r="G15" s="39"/>
      <c r="H15" s="39">
        <f t="shared" si="2"/>
        <v>76.218197983296704</v>
      </c>
      <c r="I15" s="39">
        <f t="shared" si="3"/>
        <v>2.1193288729498709</v>
      </c>
      <c r="J15" s="39">
        <f t="shared" si="4"/>
        <v>5.2361171245503533</v>
      </c>
      <c r="K15" s="39">
        <f t="shared" si="5"/>
        <v>16.426356019203066</v>
      </c>
      <c r="L15" s="39"/>
      <c r="M15" s="39">
        <v>2105.98119</v>
      </c>
      <c r="N15" s="39">
        <v>33.03492</v>
      </c>
      <c r="O15" s="39">
        <v>0</v>
      </c>
      <c r="P15" s="39">
        <f t="shared" si="6"/>
        <v>426.37062999999995</v>
      </c>
      <c r="Q15" s="39">
        <v>2565.3867399999999</v>
      </c>
      <c r="R15" s="39"/>
      <c r="S15" s="39">
        <f t="shared" si="7"/>
        <v>94.051152940777158</v>
      </c>
      <c r="T15" s="39">
        <f t="shared" si="8"/>
        <v>53.057064388159901</v>
      </c>
      <c r="U15" s="39">
        <f t="shared" si="9"/>
        <v>88.351588531737477</v>
      </c>
      <c r="V15" s="39"/>
      <c r="W15" s="39">
        <v>440501207081.72504</v>
      </c>
      <c r="X15" s="39">
        <v>71104.867583686224</v>
      </c>
      <c r="Y15" s="51">
        <f t="shared" si="10"/>
        <v>31.321780000000004</v>
      </c>
      <c r="Z15" s="14"/>
      <c r="AA15" s="39">
        <f t="shared" si="0"/>
        <v>24672137.836329535</v>
      </c>
      <c r="AB15" s="40">
        <v>1190761830</v>
      </c>
      <c r="AC15" s="54">
        <v>29.378640000000001</v>
      </c>
    </row>
    <row r="16" spans="1:29" ht="24" customHeight="1" x14ac:dyDescent="0.25">
      <c r="A16" s="4">
        <v>1994</v>
      </c>
      <c r="B16" s="39">
        <v>24.195</v>
      </c>
      <c r="C16" s="39">
        <v>0.65600000000000003</v>
      </c>
      <c r="D16" s="39">
        <v>1.70977</v>
      </c>
      <c r="E16" s="39">
        <f t="shared" si="1"/>
        <v>6.7170299999999985</v>
      </c>
      <c r="F16" s="39">
        <v>33.277799999999999</v>
      </c>
      <c r="G16" s="39"/>
      <c r="H16" s="39">
        <f t="shared" si="2"/>
        <v>72.706128409930955</v>
      </c>
      <c r="I16" s="39">
        <f t="shared" si="3"/>
        <v>1.9712841594095765</v>
      </c>
      <c r="J16" s="39">
        <f t="shared" si="4"/>
        <v>5.1378696909050481</v>
      </c>
      <c r="K16" s="39">
        <f t="shared" si="5"/>
        <v>20.184717739754426</v>
      </c>
      <c r="L16" s="39"/>
      <c r="M16" s="39">
        <v>2275.0333700000001</v>
      </c>
      <c r="N16" s="39">
        <v>34.805030000000002</v>
      </c>
      <c r="O16" s="39">
        <v>0</v>
      </c>
      <c r="P16" s="39">
        <f t="shared" si="6"/>
        <v>444.17049999999972</v>
      </c>
      <c r="Q16" s="39">
        <v>2754.0088999999998</v>
      </c>
      <c r="R16" s="39"/>
      <c r="S16" s="39">
        <f t="shared" si="7"/>
        <v>94.02907088241372</v>
      </c>
      <c r="T16" s="39">
        <f t="shared" si="8"/>
        <v>53.056448170731706</v>
      </c>
      <c r="U16" s="39">
        <f t="shared" si="9"/>
        <v>66.126025937058458</v>
      </c>
      <c r="V16" s="39"/>
      <c r="W16" s="39">
        <v>559224201926.09656</v>
      </c>
      <c r="X16" s="39">
        <v>59519.151505532791</v>
      </c>
      <c r="Y16" s="51">
        <f t="shared" si="10"/>
        <v>33.284550000000003</v>
      </c>
      <c r="Z16" s="14"/>
      <c r="AA16" s="39">
        <f t="shared" si="0"/>
        <v>27643920.833674822</v>
      </c>
      <c r="AB16" s="40">
        <v>1203801740</v>
      </c>
      <c r="AC16" s="54">
        <v>33.277799999999999</v>
      </c>
    </row>
    <row r="17" spans="1:29" ht="24" customHeight="1" x14ac:dyDescent="0.25">
      <c r="A17" s="4">
        <v>1995</v>
      </c>
      <c r="B17" s="39">
        <v>24.863579999999999</v>
      </c>
      <c r="C17" s="39">
        <v>0.67573000000000005</v>
      </c>
      <c r="D17" s="39">
        <v>1.9373199999999999</v>
      </c>
      <c r="E17" s="39">
        <f t="shared" si="1"/>
        <v>7.1151700000000009</v>
      </c>
      <c r="F17" s="39">
        <v>34.591799999999999</v>
      </c>
      <c r="G17" s="39"/>
      <c r="H17" s="39">
        <f t="shared" si="2"/>
        <v>71.877092258859037</v>
      </c>
      <c r="I17" s="39">
        <f t="shared" si="3"/>
        <v>1.9534398325614741</v>
      </c>
      <c r="J17" s="39">
        <f t="shared" si="4"/>
        <v>5.6005180418480682</v>
      </c>
      <c r="K17" s="39">
        <f t="shared" si="5"/>
        <v>20.568949866731426</v>
      </c>
      <c r="L17" s="39"/>
      <c r="M17" s="39">
        <v>2340.2534000000001</v>
      </c>
      <c r="N17" s="39">
        <v>35.851770000000002</v>
      </c>
      <c r="O17" s="39">
        <v>0</v>
      </c>
      <c r="P17" s="39">
        <f t="shared" si="6"/>
        <v>475.67197999999985</v>
      </c>
      <c r="Q17" s="39">
        <v>2851.7771499999999</v>
      </c>
      <c r="R17" s="39"/>
      <c r="S17" s="39">
        <f t="shared" si="7"/>
        <v>94.12375048162815</v>
      </c>
      <c r="T17" s="39">
        <f t="shared" si="8"/>
        <v>53.056353869148921</v>
      </c>
      <c r="U17" s="39">
        <f t="shared" si="9"/>
        <v>66.853213626659624</v>
      </c>
      <c r="V17" s="39"/>
      <c r="W17" s="39">
        <v>728007549739.40637</v>
      </c>
      <c r="X17" s="39">
        <v>47911.536099433906</v>
      </c>
      <c r="Y17" s="51">
        <f t="shared" si="10"/>
        <v>34.87995999999999</v>
      </c>
      <c r="Z17" s="14"/>
      <c r="AA17" s="39">
        <f t="shared" si="0"/>
        <v>28438353.445330717</v>
      </c>
      <c r="AB17" s="40">
        <v>1216378440</v>
      </c>
      <c r="AC17" s="54">
        <v>34.591799999999999</v>
      </c>
    </row>
    <row r="18" spans="1:29" ht="24" customHeight="1" x14ac:dyDescent="0.25">
      <c r="A18" s="4">
        <v>1996</v>
      </c>
      <c r="B18" s="39">
        <v>26.439689999999999</v>
      </c>
      <c r="C18" s="39">
        <v>0.75066999999999995</v>
      </c>
      <c r="D18" s="39">
        <v>1.92919</v>
      </c>
      <c r="E18" s="39">
        <f t="shared" si="1"/>
        <v>7.5765799999999981</v>
      </c>
      <c r="F18" s="39">
        <v>36.696129999999997</v>
      </c>
      <c r="G18" s="39"/>
      <c r="H18" s="39">
        <f t="shared" si="2"/>
        <v>72.050349723526708</v>
      </c>
      <c r="I18" s="39">
        <f t="shared" si="3"/>
        <v>2.0456380550210609</v>
      </c>
      <c r="J18" s="39">
        <f t="shared" si="4"/>
        <v>5.2572028712564514</v>
      </c>
      <c r="K18" s="39">
        <f t="shared" si="5"/>
        <v>20.646809350195781</v>
      </c>
      <c r="L18" s="39"/>
      <c r="M18" s="39">
        <v>2484.3991700000001</v>
      </c>
      <c r="N18" s="39">
        <v>39.828159999999997</v>
      </c>
      <c r="O18" s="39">
        <v>0</v>
      </c>
      <c r="P18" s="39">
        <f t="shared" si="6"/>
        <v>481.55469999999968</v>
      </c>
      <c r="Q18" s="39">
        <v>3005.7820299999998</v>
      </c>
      <c r="R18" s="39"/>
      <c r="S18" s="39">
        <f t="shared" si="7"/>
        <v>93.96476168971725</v>
      </c>
      <c r="T18" s="39">
        <f>N18/C18</f>
        <v>53.056815911119401</v>
      </c>
      <c r="U18" s="39">
        <f t="shared" si="9"/>
        <v>63.558320508725544</v>
      </c>
      <c r="V18" s="39"/>
      <c r="W18" s="39">
        <v>856084628929.77954</v>
      </c>
      <c r="X18" s="39">
        <v>42960.273735993796</v>
      </c>
      <c r="Y18" s="51">
        <f t="shared" si="10"/>
        <v>36.777630000000002</v>
      </c>
      <c r="Z18" s="14"/>
      <c r="AA18" s="39">
        <f t="shared" si="0"/>
        <v>29885709.149344366</v>
      </c>
      <c r="AB18" s="40">
        <v>1227882190</v>
      </c>
      <c r="AC18" s="54">
        <v>36.696129999999997</v>
      </c>
    </row>
    <row r="19" spans="1:29" ht="24" customHeight="1" x14ac:dyDescent="0.25">
      <c r="A19" s="4">
        <v>1997</v>
      </c>
      <c r="B19" s="39">
        <v>24.947959999999998</v>
      </c>
      <c r="C19" s="39">
        <v>0.81030000000000002</v>
      </c>
      <c r="D19" s="39">
        <v>1.9961</v>
      </c>
      <c r="E19" s="39">
        <f t="shared" si="1"/>
        <v>8.2112400000000036</v>
      </c>
      <c r="F19" s="39">
        <v>35.965600000000002</v>
      </c>
      <c r="G19" s="39"/>
      <c r="H19" s="39">
        <f t="shared" si="2"/>
        <v>69.366172120025794</v>
      </c>
      <c r="I19" s="39">
        <f t="shared" si="3"/>
        <v>2.2529861868007206</v>
      </c>
      <c r="J19" s="39">
        <f t="shared" si="4"/>
        <v>5.5500255799986649</v>
      </c>
      <c r="K19" s="39">
        <f>E19/F19*100</f>
        <v>22.830816113174819</v>
      </c>
      <c r="L19" s="39"/>
      <c r="M19" s="39">
        <v>2336.0938200000001</v>
      </c>
      <c r="N19" s="39">
        <v>42.991900000000001</v>
      </c>
      <c r="O19" s="39">
        <v>0</v>
      </c>
      <c r="P19" s="39">
        <f>Q19-M19-N19-O19</f>
        <v>539.13101999999981</v>
      </c>
      <c r="Q19" s="39">
        <v>2918.2167399999998</v>
      </c>
      <c r="R19" s="39"/>
      <c r="S19" s="39">
        <f t="shared" si="7"/>
        <v>93.638671057673662</v>
      </c>
      <c r="T19" s="39">
        <f t="shared" si="8"/>
        <v>53.056769097864986</v>
      </c>
      <c r="U19" s="39">
        <f t="shared" si="9"/>
        <v>65.657686293422131</v>
      </c>
      <c r="V19" s="39"/>
      <c r="W19" s="39">
        <v>952653115236.50269</v>
      </c>
      <c r="X19" s="39">
        <v>37882.361819643782</v>
      </c>
      <c r="Y19" s="51">
        <f t="shared" si="10"/>
        <v>36.088749999999997</v>
      </c>
      <c r="Z19" s="14"/>
      <c r="AA19" s="39">
        <f t="shared" si="0"/>
        <v>29048424.697053771</v>
      </c>
      <c r="AB19" s="40">
        <v>1238125660</v>
      </c>
      <c r="AC19" s="54">
        <v>35.965600000000002</v>
      </c>
    </row>
    <row r="20" spans="1:29" ht="24" customHeight="1" x14ac:dyDescent="0.25">
      <c r="A20" s="4">
        <v>1998</v>
      </c>
      <c r="B20" s="39">
        <v>24.96529</v>
      </c>
      <c r="C20" s="39">
        <v>0.84211999999999998</v>
      </c>
      <c r="D20" s="39">
        <v>2.0904400000000001</v>
      </c>
      <c r="E20" s="39">
        <f t="shared" si="1"/>
        <v>8.5780299999999983</v>
      </c>
      <c r="F20" s="39">
        <v>36.475879999999997</v>
      </c>
      <c r="G20" s="39"/>
      <c r="H20" s="39">
        <f t="shared" si="2"/>
        <v>68.443283616461073</v>
      </c>
      <c r="I20" s="39">
        <f t="shared" si="3"/>
        <v>2.3087037242144675</v>
      </c>
      <c r="J20" s="39">
        <f t="shared" si="4"/>
        <v>5.7310200603796266</v>
      </c>
      <c r="K20" s="39">
        <f t="shared" si="5"/>
        <v>23.516992598944835</v>
      </c>
      <c r="L20" s="39"/>
      <c r="M20" s="39">
        <v>2335.4587000000001</v>
      </c>
      <c r="N20" s="39">
        <v>44.680129999999998</v>
      </c>
      <c r="O20" s="39">
        <v>0</v>
      </c>
      <c r="P20" s="39">
        <f t="shared" si="6"/>
        <v>536.12389999999982</v>
      </c>
      <c r="Q20" s="39">
        <v>2916.2627299999999</v>
      </c>
      <c r="R20" s="39"/>
      <c r="S20" s="39">
        <f t="shared" si="7"/>
        <v>93.548230363036041</v>
      </c>
      <c r="T20" s="39">
        <f t="shared" si="8"/>
        <v>53.056725882297059</v>
      </c>
      <c r="U20" s="39">
        <f t="shared" si="9"/>
        <v>62.499653183772956</v>
      </c>
      <c r="V20" s="39"/>
      <c r="W20" s="39">
        <v>1019461964545.9423</v>
      </c>
      <c r="X20" s="39">
        <v>35097.915610747172</v>
      </c>
      <c r="Y20" s="51">
        <f t="shared" si="10"/>
        <v>35.78099000000001</v>
      </c>
      <c r="Z20" s="14"/>
      <c r="AA20" s="39">
        <f t="shared" si="0"/>
        <v>29239130.331968464</v>
      </c>
      <c r="AB20" s="40">
        <v>1247502220</v>
      </c>
      <c r="AC20" s="54">
        <v>36.475879999999997</v>
      </c>
    </row>
    <row r="21" spans="1:29" ht="24" customHeight="1" x14ac:dyDescent="0.25">
      <c r="A21" s="4">
        <v>1999</v>
      </c>
      <c r="B21" s="39">
        <v>24.806930000000001</v>
      </c>
      <c r="C21" s="39">
        <v>0.90912999999999999</v>
      </c>
      <c r="D21" s="39">
        <v>2.18546</v>
      </c>
      <c r="E21" s="39">
        <f t="shared" si="1"/>
        <v>9.1270199999999981</v>
      </c>
      <c r="F21" s="39">
        <v>37.02854</v>
      </c>
      <c r="G21" s="39"/>
      <c r="H21" s="39">
        <f t="shared" si="2"/>
        <v>66.994080782013015</v>
      </c>
      <c r="I21" s="39">
        <f>C21/F21*100</f>
        <v>2.45521427525903</v>
      </c>
      <c r="J21" s="39">
        <f t="shared" si="4"/>
        <v>5.9020960588778282</v>
      </c>
      <c r="K21" s="39">
        <f t="shared" si="5"/>
        <v>24.64860888385013</v>
      </c>
      <c r="L21" s="39"/>
      <c r="M21" s="39">
        <v>2312.4320400000001</v>
      </c>
      <c r="N21" s="39">
        <v>48.235329999999998</v>
      </c>
      <c r="O21" s="39">
        <v>0</v>
      </c>
      <c r="P21" s="39">
        <f t="shared" si="6"/>
        <v>572.05547999999999</v>
      </c>
      <c r="Q21" s="39">
        <v>2932.7228500000001</v>
      </c>
      <c r="R21" s="39"/>
      <c r="S21" s="39">
        <f t="shared" si="7"/>
        <v>93.217179231771127</v>
      </c>
      <c r="T21" s="39">
        <f t="shared" si="8"/>
        <v>53.05658156699262</v>
      </c>
      <c r="U21" s="39">
        <f>P21/E21</f>
        <v>62.677136677688893</v>
      </c>
      <c r="V21" s="39"/>
      <c r="W21" s="39">
        <v>1083278591739.6058</v>
      </c>
      <c r="X21" s="39">
        <v>32780.791821035018</v>
      </c>
      <c r="Y21" s="51">
        <f>W21*X21/1000000000000000</f>
        <v>35.510730000000002</v>
      </c>
      <c r="Z21" s="14"/>
      <c r="AA21" s="39">
        <f t="shared" si="0"/>
        <v>29481497.700026076</v>
      </c>
      <c r="AB21" s="40">
        <v>1255992500</v>
      </c>
      <c r="AC21" s="54">
        <v>37.02854</v>
      </c>
    </row>
    <row r="22" spans="1:29" ht="24" customHeight="1" x14ac:dyDescent="0.25">
      <c r="A22" s="4">
        <v>2000</v>
      </c>
      <c r="B22" s="39">
        <v>26.595320000000001</v>
      </c>
      <c r="C22" s="39">
        <v>0.90607000000000004</v>
      </c>
      <c r="D22" s="39">
        <v>2.2773300000000001</v>
      </c>
      <c r="E22" s="39">
        <f>F22-B22-C22-D22</f>
        <v>9.9860600000000019</v>
      </c>
      <c r="F22" s="39">
        <v>39.764780000000002</v>
      </c>
      <c r="G22" s="39"/>
      <c r="H22" s="39">
        <f>B22/F22*100</f>
        <v>66.881597232525863</v>
      </c>
      <c r="I22" s="39">
        <f t="shared" si="3"/>
        <v>2.2785741553203613</v>
      </c>
      <c r="J22" s="39">
        <f t="shared" si="4"/>
        <v>5.7270026390187496</v>
      </c>
      <c r="K22" s="39">
        <f t="shared" si="5"/>
        <v>25.112825973135024</v>
      </c>
      <c r="L22" s="39"/>
      <c r="M22" s="39">
        <v>2474.13472</v>
      </c>
      <c r="N22" s="39">
        <v>48.073120000000003</v>
      </c>
      <c r="O22" s="39">
        <v>0</v>
      </c>
      <c r="P22" s="39">
        <f t="shared" si="6"/>
        <v>643.11256999999978</v>
      </c>
      <c r="Q22" s="39">
        <v>3165.3204099999998</v>
      </c>
      <c r="R22" s="39"/>
      <c r="S22" s="39">
        <f t="shared" si="7"/>
        <v>93.028950958288902</v>
      </c>
      <c r="T22" s="39">
        <f t="shared" si="8"/>
        <v>53.056739545509728</v>
      </c>
      <c r="U22" s="39">
        <f t="shared" si="9"/>
        <v>64.401032038661853</v>
      </c>
      <c r="V22" s="39"/>
      <c r="W22" s="39">
        <v>1198474937919.3047</v>
      </c>
      <c r="X22" s="39">
        <v>31467.533284821417</v>
      </c>
      <c r="Y22" s="51">
        <f t="shared" si="10"/>
        <v>37.713050000000003</v>
      </c>
      <c r="Z22" s="14"/>
      <c r="AA22" s="39">
        <f t="shared" si="0"/>
        <v>31468501.889145378</v>
      </c>
      <c r="AB22" s="40">
        <v>1263637530</v>
      </c>
      <c r="AC22" s="54">
        <v>39.764780000000002</v>
      </c>
    </row>
    <row r="23" spans="1:29" ht="24" customHeight="1" x14ac:dyDescent="0.25">
      <c r="A23" s="4">
        <v>2001</v>
      </c>
      <c r="B23" s="39">
        <v>27.04768</v>
      </c>
      <c r="C23" s="39">
        <v>1.0180800000000001</v>
      </c>
      <c r="D23" s="39">
        <v>2.8712200000000001</v>
      </c>
      <c r="E23" s="39">
        <f t="shared" si="1"/>
        <v>10.264380000000003</v>
      </c>
      <c r="F23" s="39">
        <v>41.201360000000001</v>
      </c>
      <c r="G23" s="39"/>
      <c r="H23" s="39">
        <f t="shared" si="2"/>
        <v>65.64754173163216</v>
      </c>
      <c r="I23" s="39">
        <f t="shared" si="3"/>
        <v>2.4709863946238668</v>
      </c>
      <c r="J23" s="39">
        <f t="shared" si="4"/>
        <v>6.9687505460984784</v>
      </c>
      <c r="K23" s="39">
        <f t="shared" si="5"/>
        <v>24.9127213276455</v>
      </c>
      <c r="L23" s="39"/>
      <c r="M23" s="39">
        <v>2514.6109700000002</v>
      </c>
      <c r="N23" s="39">
        <v>54.015889999999999</v>
      </c>
      <c r="O23" s="39">
        <v>0</v>
      </c>
      <c r="P23" s="39">
        <f t="shared" si="6"/>
        <v>657.89538999999979</v>
      </c>
      <c r="Q23" s="39">
        <v>3226.52225</v>
      </c>
      <c r="R23" s="39"/>
      <c r="S23" s="39">
        <f t="shared" si="7"/>
        <v>92.969562269296304</v>
      </c>
      <c r="T23" s="39">
        <f t="shared" si="8"/>
        <v>53.056626198334115</v>
      </c>
      <c r="U23" s="39">
        <f t="shared" si="9"/>
        <v>64.094995508739899</v>
      </c>
      <c r="V23" s="39"/>
      <c r="W23" s="39">
        <v>1324806909018.2996</v>
      </c>
      <c r="X23" s="39">
        <v>30430.01944326601</v>
      </c>
      <c r="Y23" s="51">
        <f t="shared" si="10"/>
        <v>40.313899999999997</v>
      </c>
      <c r="Z23" s="14"/>
      <c r="AA23" s="39">
        <f t="shared" si="0"/>
        <v>32423015.605587285</v>
      </c>
      <c r="AB23" s="40">
        <v>1270744230</v>
      </c>
      <c r="AC23" s="54">
        <v>41.201360000000001</v>
      </c>
    </row>
    <row r="24" spans="1:29" ht="24" customHeight="1" x14ac:dyDescent="0.25">
      <c r="A24" s="4">
        <v>2002</v>
      </c>
      <c r="B24" s="39">
        <v>28.600259999999999</v>
      </c>
      <c r="C24" s="39">
        <v>1.10904</v>
      </c>
      <c r="D24" s="39">
        <v>2.9342700000000002</v>
      </c>
      <c r="E24" s="39">
        <f t="shared" si="1"/>
        <v>10.835410000000001</v>
      </c>
      <c r="F24" s="39">
        <v>43.47898</v>
      </c>
      <c r="G24" s="39"/>
      <c r="H24" s="39">
        <f t="shared" si="2"/>
        <v>65.779510006904488</v>
      </c>
      <c r="I24" s="39">
        <f t="shared" si="3"/>
        <v>2.5507498105981328</v>
      </c>
      <c r="J24" s="39">
        <f t="shared" si="4"/>
        <v>6.7487093763469161</v>
      </c>
      <c r="K24" s="39">
        <f t="shared" si="5"/>
        <v>24.921030806150469</v>
      </c>
      <c r="L24" s="39"/>
      <c r="M24" s="39">
        <v>2670.55573</v>
      </c>
      <c r="N24" s="39">
        <v>58.842190000000002</v>
      </c>
      <c r="O24" s="39">
        <v>0</v>
      </c>
      <c r="P24" s="39">
        <f t="shared" si="6"/>
        <v>692.68780999999979</v>
      </c>
      <c r="Q24" s="39">
        <v>3422.0857299999998</v>
      </c>
      <c r="R24" s="39"/>
      <c r="S24" s="39">
        <f t="shared" si="7"/>
        <v>93.375225609837116</v>
      </c>
      <c r="T24" s="39">
        <f t="shared" si="8"/>
        <v>53.056869003823124</v>
      </c>
      <c r="U24" s="39">
        <f t="shared" si="9"/>
        <v>63.928158694502535</v>
      </c>
      <c r="V24" s="39"/>
      <c r="W24" s="39">
        <v>1453827558024.4004</v>
      </c>
      <c r="X24" s="39">
        <v>29161.285164803881</v>
      </c>
      <c r="Y24" s="51">
        <f t="shared" si="10"/>
        <v>42.395479999999999</v>
      </c>
      <c r="Z24" s="14"/>
      <c r="AA24" s="39">
        <f t="shared" si="0"/>
        <v>34031903.325336225</v>
      </c>
      <c r="AB24" s="40">
        <v>1277594720</v>
      </c>
      <c r="AC24" s="54">
        <v>43.47898</v>
      </c>
    </row>
    <row r="25" spans="1:29" ht="24" customHeight="1" x14ac:dyDescent="0.25">
      <c r="A25" s="4">
        <v>2003</v>
      </c>
      <c r="B25" s="39">
        <v>34.051630000000003</v>
      </c>
      <c r="C25" s="39">
        <v>1.1948799999999999</v>
      </c>
      <c r="D25" s="39">
        <v>2.91221</v>
      </c>
      <c r="E25" s="39">
        <f t="shared" si="1"/>
        <v>11.852089999999997</v>
      </c>
      <c r="F25" s="39">
        <v>50.010809999999999</v>
      </c>
      <c r="G25" s="39"/>
      <c r="H25" s="39">
        <f t="shared" si="2"/>
        <v>68.088539257812471</v>
      </c>
      <c r="I25" s="39">
        <f t="shared" si="3"/>
        <v>2.3892434455670681</v>
      </c>
      <c r="J25" s="39">
        <f t="shared" si="4"/>
        <v>5.8231610325847551</v>
      </c>
      <c r="K25" s="39">
        <f t="shared" si="5"/>
        <v>23.699056264035708</v>
      </c>
      <c r="L25" s="39"/>
      <c r="M25" s="39">
        <v>3179.6558399999999</v>
      </c>
      <c r="N25" s="39">
        <v>63.396529999999998</v>
      </c>
      <c r="O25" s="39">
        <v>0</v>
      </c>
      <c r="P25" s="39">
        <f t="shared" si="6"/>
        <v>716.91348000000016</v>
      </c>
      <c r="Q25" s="39">
        <v>3959.96585</v>
      </c>
      <c r="R25" s="39"/>
      <c r="S25" s="39">
        <f t="shared" si="7"/>
        <v>93.377492942334911</v>
      </c>
      <c r="T25" s="39">
        <f t="shared" si="8"/>
        <v>53.056817420996254</v>
      </c>
      <c r="U25" s="39">
        <f t="shared" si="9"/>
        <v>60.48835943702759</v>
      </c>
      <c r="V25" s="39"/>
      <c r="W25" s="39">
        <v>1640958734587.3149</v>
      </c>
      <c r="X25" s="39">
        <v>29427.942934923634</v>
      </c>
      <c r="Y25" s="51">
        <f t="shared" si="10"/>
        <v>48.290039999999998</v>
      </c>
      <c r="Z25" s="14"/>
      <c r="AA25" s="39">
        <f t="shared" si="0"/>
        <v>38940030.148018308</v>
      </c>
      <c r="AB25" s="40">
        <v>1284303320</v>
      </c>
      <c r="AC25" s="54">
        <v>50.010809999999999</v>
      </c>
    </row>
    <row r="26" spans="1:29" ht="24" customHeight="1" x14ac:dyDescent="0.25">
      <c r="A26" s="4">
        <v>2004</v>
      </c>
      <c r="B26" s="39">
        <v>39.33549</v>
      </c>
      <c r="C26" s="39">
        <v>1.41107</v>
      </c>
      <c r="D26" s="39">
        <v>3.5460099999999999</v>
      </c>
      <c r="E26" s="39">
        <f t="shared" si="1"/>
        <v>13.62238</v>
      </c>
      <c r="F26" s="39">
        <v>57.914949999999997</v>
      </c>
      <c r="G26" s="39"/>
      <c r="H26" s="39">
        <f t="shared" si="2"/>
        <v>67.919405956493108</v>
      </c>
      <c r="I26" s="39">
        <f t="shared" si="3"/>
        <v>2.4364520732556967</v>
      </c>
      <c r="J26" s="39">
        <f t="shared" si="4"/>
        <v>6.1227886754628988</v>
      </c>
      <c r="K26" s="39">
        <f t="shared" si="5"/>
        <v>23.521353294788305</v>
      </c>
      <c r="L26" s="39"/>
      <c r="M26" s="39">
        <v>3671.9335999999998</v>
      </c>
      <c r="N26" s="39">
        <v>74.866569999999996</v>
      </c>
      <c r="O26" s="39">
        <v>0</v>
      </c>
      <c r="P26" s="39">
        <f t="shared" si="6"/>
        <v>850.17009999999993</v>
      </c>
      <c r="Q26" s="39">
        <v>4596.9702699999998</v>
      </c>
      <c r="R26" s="39"/>
      <c r="S26" s="39">
        <f t="shared" si="7"/>
        <v>93.349125687769487</v>
      </c>
      <c r="T26" s="39">
        <f t="shared" si="8"/>
        <v>53.056595349628289</v>
      </c>
      <c r="U26" s="39">
        <f t="shared" si="9"/>
        <v>62.409806509582026</v>
      </c>
      <c r="V26" s="39"/>
      <c r="W26" s="39">
        <v>1931644329934.2742</v>
      </c>
      <c r="X26" s="39">
        <v>28148.939821571661</v>
      </c>
      <c r="Y26" s="51">
        <f t="shared" si="10"/>
        <v>54.373739999999998</v>
      </c>
      <c r="Z26" s="14"/>
      <c r="AA26" s="39">
        <f t="shared" si="0"/>
        <v>44860471.921882682</v>
      </c>
      <c r="AB26" s="40">
        <v>1291001800</v>
      </c>
      <c r="AC26" s="54">
        <v>57.914949999999997</v>
      </c>
    </row>
    <row r="27" spans="1:29" ht="24" customHeight="1" x14ac:dyDescent="0.25">
      <c r="A27" s="4">
        <v>2005</v>
      </c>
      <c r="B27" s="39">
        <v>44.293840000000003</v>
      </c>
      <c r="C27" s="39">
        <v>1.7355799999999999</v>
      </c>
      <c r="D27" s="39">
        <v>3.9763000000000002</v>
      </c>
      <c r="E27" s="39">
        <f t="shared" si="1"/>
        <v>14.194229999999999</v>
      </c>
      <c r="F27" s="39">
        <v>64.199950000000001</v>
      </c>
      <c r="G27" s="39"/>
      <c r="H27" s="39">
        <f t="shared" si="2"/>
        <v>68.993573982534258</v>
      </c>
      <c r="I27" s="39">
        <f t="shared" si="3"/>
        <v>2.7033977440792398</v>
      </c>
      <c r="J27" s="39">
        <f t="shared" si="4"/>
        <v>6.193618530855554</v>
      </c>
      <c r="K27" s="39">
        <f t="shared" si="5"/>
        <v>22.10940974253095</v>
      </c>
      <c r="L27" s="39"/>
      <c r="M27" s="39">
        <v>4135.6862600000004</v>
      </c>
      <c r="N27" s="39">
        <v>92.084019999999995</v>
      </c>
      <c r="O27" s="39">
        <v>0</v>
      </c>
      <c r="P27" s="39">
        <f t="shared" si="6"/>
        <v>888.57829999999944</v>
      </c>
      <c r="Q27" s="39">
        <v>5116.3485799999999</v>
      </c>
      <c r="R27" s="39"/>
      <c r="S27" s="39">
        <f t="shared" si="7"/>
        <v>93.369332168987839</v>
      </c>
      <c r="T27" s="39">
        <f t="shared" si="8"/>
        <v>53.056626603210454</v>
      </c>
      <c r="U27" s="39">
        <f t="shared" si="9"/>
        <v>62.601373938565139</v>
      </c>
      <c r="V27" s="39"/>
      <c r="W27" s="39">
        <v>2256902590825.3296</v>
      </c>
      <c r="X27" s="39">
        <v>26768.022796193236</v>
      </c>
      <c r="Y27" s="51">
        <f t="shared" si="10"/>
        <v>60.412820000000004</v>
      </c>
      <c r="Z27" s="14"/>
      <c r="AA27" s="39">
        <f t="shared" si="0"/>
        <v>49469614.429209739</v>
      </c>
      <c r="AB27" s="40">
        <v>1297765320</v>
      </c>
      <c r="AC27" s="54">
        <v>64.199950000000001</v>
      </c>
    </row>
    <row r="28" spans="1:29" ht="24" customHeight="1" x14ac:dyDescent="0.25">
      <c r="A28" s="4">
        <v>2006</v>
      </c>
      <c r="B28" s="39">
        <v>48.595700000000001</v>
      </c>
      <c r="C28" s="39">
        <v>2.0911200000000001</v>
      </c>
      <c r="D28" s="39">
        <v>4.3435499999999996</v>
      </c>
      <c r="E28" s="39">
        <f t="shared" si="1"/>
        <v>15.359219999999997</v>
      </c>
      <c r="F28" s="39">
        <v>70.389589999999998</v>
      </c>
      <c r="G28" s="39"/>
      <c r="H28" s="39">
        <f t="shared" si="2"/>
        <v>69.038191584863611</v>
      </c>
      <c r="I28" s="39">
        <f t="shared" si="3"/>
        <v>2.9707801963330094</v>
      </c>
      <c r="J28" s="39">
        <f t="shared" si="4"/>
        <v>6.1707278022218901</v>
      </c>
      <c r="K28" s="39">
        <f t="shared" si="5"/>
        <v>21.820300416581482</v>
      </c>
      <c r="L28" s="39"/>
      <c r="M28" s="39">
        <v>4536.3336200000003</v>
      </c>
      <c r="N28" s="39">
        <v>110.94777999999999</v>
      </c>
      <c r="O28" s="39">
        <v>0</v>
      </c>
      <c r="P28" s="39">
        <f t="shared" si="6"/>
        <v>927.91660000000002</v>
      </c>
      <c r="Q28" s="39">
        <v>5575.1980000000003</v>
      </c>
      <c r="R28" s="39"/>
      <c r="S28" s="39">
        <f t="shared" si="7"/>
        <v>93.348457168021042</v>
      </c>
      <c r="T28" s="39">
        <f t="shared" si="8"/>
        <v>53.056629939936485</v>
      </c>
      <c r="U28" s="39">
        <f t="shared" si="9"/>
        <v>60.414304893087035</v>
      </c>
      <c r="V28" s="39"/>
      <c r="W28" s="39">
        <v>2712950885444.1016</v>
      </c>
      <c r="X28" s="39">
        <v>23698.092119893146</v>
      </c>
      <c r="Y28" s="51">
        <f t="shared" si="10"/>
        <v>64.291759999999996</v>
      </c>
      <c r="Z28" s="14"/>
      <c r="AA28" s="39">
        <f t="shared" si="0"/>
        <v>53968908.452649094</v>
      </c>
      <c r="AB28" s="40">
        <v>1304261880</v>
      </c>
      <c r="AC28" s="54">
        <v>70.389589999999998</v>
      </c>
    </row>
    <row r="29" spans="1:29" ht="24" customHeight="1" x14ac:dyDescent="0.25">
      <c r="A29" s="4">
        <v>2007</v>
      </c>
      <c r="B29" s="39">
        <v>51.561390000000003</v>
      </c>
      <c r="C29" s="39">
        <v>2.6116999999999999</v>
      </c>
      <c r="D29" s="39">
        <v>4.8305999999999996</v>
      </c>
      <c r="E29" s="39">
        <f t="shared" si="1"/>
        <v>15.863249999999997</v>
      </c>
      <c r="F29" s="39">
        <v>74.86694</v>
      </c>
      <c r="G29" s="39"/>
      <c r="H29" s="39">
        <f t="shared" si="2"/>
        <v>68.870705814876359</v>
      </c>
      <c r="I29" s="39">
        <f t="shared" si="3"/>
        <v>3.4884556521209498</v>
      </c>
      <c r="J29" s="39">
        <f t="shared" si="4"/>
        <v>6.4522471467379328</v>
      </c>
      <c r="K29" s="39">
        <f t="shared" si="5"/>
        <v>21.188591386264751</v>
      </c>
      <c r="L29" s="39"/>
      <c r="M29" s="39">
        <v>4810.6820200000002</v>
      </c>
      <c r="N29" s="39">
        <v>138.56826000000001</v>
      </c>
      <c r="O29" s="39">
        <v>0</v>
      </c>
      <c r="P29" s="39">
        <f t="shared" si="6"/>
        <v>959.17747999999938</v>
      </c>
      <c r="Q29" s="39">
        <v>5908.4277599999996</v>
      </c>
      <c r="R29" s="39"/>
      <c r="S29" s="39">
        <f t="shared" si="7"/>
        <v>93.300084035748455</v>
      </c>
      <c r="T29" s="39">
        <f t="shared" si="8"/>
        <v>53.056729333384389</v>
      </c>
      <c r="U29" s="39">
        <f t="shared" si="9"/>
        <v>60.465382566624086</v>
      </c>
      <c r="V29" s="39"/>
      <c r="W29" s="39">
        <v>3494055942162.3398</v>
      </c>
      <c r="X29" s="39">
        <v>19716.556099947873</v>
      </c>
      <c r="Y29" s="51">
        <f t="shared" si="10"/>
        <v>68.890749999999997</v>
      </c>
      <c r="Z29" s="14"/>
      <c r="AA29" s="39">
        <f t="shared" si="0"/>
        <v>57124889.573998466</v>
      </c>
      <c r="AB29" s="40">
        <v>1310583540</v>
      </c>
      <c r="AC29" s="54">
        <v>74.86694</v>
      </c>
    </row>
    <row r="30" spans="1:29" ht="24" customHeight="1" x14ac:dyDescent="0.25">
      <c r="A30" s="4">
        <v>2008</v>
      </c>
      <c r="B30" s="39">
        <v>53.805439999999997</v>
      </c>
      <c r="C30" s="39">
        <v>2.8591700000000002</v>
      </c>
      <c r="D30" s="39">
        <v>5.8807200000000002</v>
      </c>
      <c r="E30" s="39">
        <f t="shared" si="1"/>
        <v>16.456600000000005</v>
      </c>
      <c r="F30" s="39">
        <v>79.001930000000002</v>
      </c>
      <c r="G30" s="39"/>
      <c r="H30" s="39">
        <f t="shared" si="2"/>
        <v>68.106488031368343</v>
      </c>
      <c r="I30" s="39">
        <f t="shared" si="3"/>
        <v>3.6191141153133857</v>
      </c>
      <c r="J30" s="39">
        <f>D30/F30*100</f>
        <v>7.443767513021518</v>
      </c>
      <c r="K30" s="39">
        <f t="shared" si="5"/>
        <v>20.830630340296754</v>
      </c>
      <c r="L30" s="39"/>
      <c r="M30" s="39">
        <v>5019.6713200000004</v>
      </c>
      <c r="N30" s="39">
        <v>151.69784999999999</v>
      </c>
      <c r="O30" s="39">
        <v>0</v>
      </c>
      <c r="P30" s="39">
        <f t="shared" si="6"/>
        <v>995.19633999999996</v>
      </c>
      <c r="Q30" s="39">
        <v>6166.5655100000004</v>
      </c>
      <c r="R30" s="39"/>
      <c r="S30" s="39">
        <f>M30/B30</f>
        <v>93.293007547192261</v>
      </c>
      <c r="T30" s="39">
        <f t="shared" si="8"/>
        <v>53.056603839575814</v>
      </c>
      <c r="U30" s="39">
        <f t="shared" si="9"/>
        <v>60.47399462829501</v>
      </c>
      <c r="V30" s="39"/>
      <c r="W30" s="39">
        <v>4521827271025.6152</v>
      </c>
      <c r="X30" s="39">
        <v>16142.365823594173</v>
      </c>
      <c r="Y30" s="51">
        <f t="shared" si="10"/>
        <v>72.992990000000006</v>
      </c>
      <c r="Z30" s="14"/>
      <c r="AA30" s="39">
        <f t="shared" si="0"/>
        <v>59983288.001248352</v>
      </c>
      <c r="AB30" s="40">
        <v>1317065680</v>
      </c>
      <c r="AC30" s="54">
        <v>79.001930000000002</v>
      </c>
    </row>
    <row r="31" spans="1:29" ht="24" customHeight="1" x14ac:dyDescent="0.25">
      <c r="A31" s="4">
        <v>2009</v>
      </c>
      <c r="B31" s="39">
        <v>59.344140000000003</v>
      </c>
      <c r="C31" s="39">
        <v>3.27841</v>
      </c>
      <c r="D31" s="39">
        <v>6.2393700000000001</v>
      </c>
      <c r="E31" s="39">
        <f t="shared" si="1"/>
        <v>18.138469999999991</v>
      </c>
      <c r="F31" s="39">
        <v>87.000389999999996</v>
      </c>
      <c r="G31" s="39"/>
      <c r="H31" s="39">
        <f t="shared" si="2"/>
        <v>68.21134939739926</v>
      </c>
      <c r="I31" s="39">
        <f t="shared" si="3"/>
        <v>3.7682704640749312</v>
      </c>
      <c r="J31" s="39">
        <f t="shared" si="4"/>
        <v>7.1716575063629024</v>
      </c>
      <c r="K31" s="39">
        <f t="shared" si="5"/>
        <v>20.848722632162904</v>
      </c>
      <c r="L31" s="39"/>
      <c r="M31" s="39">
        <v>5534.8768300000002</v>
      </c>
      <c r="N31" s="39">
        <v>173.94149999999999</v>
      </c>
      <c r="O31" s="39">
        <v>0</v>
      </c>
      <c r="P31" s="39">
        <f t="shared" si="6"/>
        <v>1107.2767199999998</v>
      </c>
      <c r="Q31" s="39">
        <v>6816.0950499999999</v>
      </c>
      <c r="R31" s="39"/>
      <c r="S31" s="39">
        <f t="shared" si="7"/>
        <v>93.2674537030952</v>
      </c>
      <c r="T31" s="39">
        <f t="shared" si="8"/>
        <v>53.056664663663177</v>
      </c>
      <c r="U31" s="39">
        <f t="shared" si="9"/>
        <v>61.045761853122144</v>
      </c>
      <c r="V31" s="39"/>
      <c r="W31" s="39">
        <v>4990233518751.6465</v>
      </c>
      <c r="X31" s="39">
        <v>15485.942633668961</v>
      </c>
      <c r="Y31" s="51">
        <f t="shared" si="10"/>
        <v>77.278469999999999</v>
      </c>
      <c r="Z31" s="14"/>
      <c r="AA31" s="39">
        <f t="shared" si="0"/>
        <v>65730540.534263588</v>
      </c>
      <c r="AB31" s="40">
        <v>1323591580</v>
      </c>
      <c r="AC31" s="54">
        <v>87.000389999999996</v>
      </c>
    </row>
    <row r="32" spans="1:29" ht="24" customHeight="1" x14ac:dyDescent="0.25">
      <c r="A32" s="4">
        <v>2010</v>
      </c>
      <c r="B32" s="39">
        <v>64.497209999999995</v>
      </c>
      <c r="C32" s="39">
        <v>3.9534899999999999</v>
      </c>
      <c r="D32" s="39">
        <v>7.5210900000000001</v>
      </c>
      <c r="E32" s="39">
        <f t="shared" si="1"/>
        <v>19.764290000000006</v>
      </c>
      <c r="F32" s="39">
        <v>95.736080000000001</v>
      </c>
      <c r="G32" s="39"/>
      <c r="H32" s="39">
        <f t="shared" si="2"/>
        <v>67.369804571066609</v>
      </c>
      <c r="I32" s="39">
        <f t="shared" si="3"/>
        <v>4.129571630674663</v>
      </c>
      <c r="J32" s="39">
        <f t="shared" si="4"/>
        <v>7.8560663858390694</v>
      </c>
      <c r="K32" s="39">
        <f t="shared" si="5"/>
        <v>20.644557412419651</v>
      </c>
      <c r="L32" s="39"/>
      <c r="M32" s="39">
        <v>6018.3280199999999</v>
      </c>
      <c r="N32" s="39">
        <v>209.75894</v>
      </c>
      <c r="O32" s="39">
        <v>0</v>
      </c>
      <c r="P32" s="39">
        <f t="shared" si="6"/>
        <v>1218.4329000000005</v>
      </c>
      <c r="Q32" s="39">
        <v>7446.5198600000003</v>
      </c>
      <c r="R32" s="39"/>
      <c r="S32" s="39">
        <f t="shared" si="7"/>
        <v>93.31144742540026</v>
      </c>
      <c r="T32" s="39">
        <f t="shared" si="8"/>
        <v>53.05665121196715</v>
      </c>
      <c r="U32" s="39">
        <f t="shared" si="9"/>
        <v>61.648199859443473</v>
      </c>
      <c r="V32" s="39"/>
      <c r="W32" s="39">
        <v>5930502270312.9844</v>
      </c>
      <c r="X32" s="39">
        <v>14202.655384120575</v>
      </c>
      <c r="Y32" s="51">
        <f t="shared" si="10"/>
        <v>84.228880000000004</v>
      </c>
      <c r="Z32" s="14"/>
      <c r="AA32" s="39">
        <f t="shared" si="0"/>
        <v>71974368.978501529</v>
      </c>
      <c r="AB32" s="40">
        <v>1330141290</v>
      </c>
      <c r="AC32" s="54">
        <v>95.736080000000001</v>
      </c>
    </row>
    <row r="33" spans="1:29" ht="24" customHeight="1" x14ac:dyDescent="0.25">
      <c r="A33" s="4">
        <v>2011</v>
      </c>
      <c r="B33" s="39">
        <v>70.813209999999998</v>
      </c>
      <c r="C33" s="39">
        <v>4.85006</v>
      </c>
      <c r="D33" s="39">
        <v>7.7821999999999996</v>
      </c>
      <c r="E33" s="39">
        <f t="shared" si="1"/>
        <v>20.27657000000001</v>
      </c>
      <c r="F33" s="39">
        <v>103.72204000000001</v>
      </c>
      <c r="G33" s="39"/>
      <c r="H33" s="39">
        <f t="shared" si="2"/>
        <v>68.272095303948902</v>
      </c>
      <c r="I33" s="39">
        <f t="shared" si="3"/>
        <v>4.6760167848607681</v>
      </c>
      <c r="J33" s="39">
        <f t="shared" si="4"/>
        <v>7.5029376591513239</v>
      </c>
      <c r="K33" s="39">
        <f t="shared" si="5"/>
        <v>19.548950252039017</v>
      </c>
      <c r="L33" s="39"/>
      <c r="M33" s="39">
        <v>6612.7223700000004</v>
      </c>
      <c r="N33" s="39">
        <v>257.32814999999999</v>
      </c>
      <c r="O33" s="39">
        <v>0</v>
      </c>
      <c r="P33" s="39">
        <f t="shared" si="6"/>
        <v>1256.6438899999996</v>
      </c>
      <c r="Q33" s="39">
        <v>8126.6944100000001</v>
      </c>
      <c r="R33" s="39"/>
      <c r="S33" s="39">
        <f t="shared" si="7"/>
        <v>93.382609967829453</v>
      </c>
      <c r="T33" s="39">
        <f t="shared" si="8"/>
        <v>53.056694143989972</v>
      </c>
      <c r="U33" s="39">
        <f t="shared" si="9"/>
        <v>61.975170849902078</v>
      </c>
      <c r="V33" s="39"/>
      <c r="W33" s="39">
        <v>7321891954608.0635</v>
      </c>
      <c r="X33" s="39">
        <v>12369.824706713824</v>
      </c>
      <c r="Y33" s="51">
        <f t="shared" si="10"/>
        <v>90.570520000000002</v>
      </c>
      <c r="Z33" s="14"/>
      <c r="AA33" s="39">
        <f t="shared" si="0"/>
        <v>77594555.638552368</v>
      </c>
      <c r="AB33" s="40">
        <v>1336718010</v>
      </c>
      <c r="AC33" s="54">
        <v>103.72204000000001</v>
      </c>
    </row>
    <row r="34" spans="1:29" ht="24" customHeight="1" x14ac:dyDescent="0.25">
      <c r="A34" s="4">
        <v>2012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>
        <v>93.3</v>
      </c>
      <c r="T34" s="39">
        <v>53.06</v>
      </c>
      <c r="U34" s="39">
        <f>U33-(64.09-61.98)/10</f>
        <v>61.764170849902079</v>
      </c>
      <c r="V34" s="39"/>
      <c r="W34" s="39">
        <v>8229490030099.9639</v>
      </c>
      <c r="X34" s="39">
        <f>X33-(12369.82-3828.77)/29</f>
        <v>12075.305741196582</v>
      </c>
      <c r="Y34" s="51">
        <f t="shared" si="10"/>
        <v>99.37360820758613</v>
      </c>
      <c r="Z34" s="14"/>
      <c r="AA34" s="39">
        <f t="shared" ref="AA34:AA62" si="11">(F34/AB34)*1000000000000000</f>
        <v>0</v>
      </c>
      <c r="AB34" s="40">
        <v>1377064907</v>
      </c>
      <c r="AC34" s="54">
        <v>109.974108</v>
      </c>
    </row>
    <row r="35" spans="1:29" ht="24" customHeight="1" x14ac:dyDescent="0.25">
      <c r="A35" s="4">
        <v>2013</v>
      </c>
      <c r="B35" s="14"/>
      <c r="C35" s="39"/>
      <c r="D35" s="14"/>
      <c r="E35" s="14"/>
      <c r="F35" s="39"/>
      <c r="G35" s="39"/>
      <c r="H35" s="39"/>
      <c r="I35" s="39"/>
      <c r="J35" s="39"/>
      <c r="K35" s="39"/>
      <c r="L35" s="39"/>
      <c r="M35" s="14"/>
      <c r="N35" s="14"/>
      <c r="O35" s="57"/>
      <c r="P35" s="57"/>
      <c r="Q35" s="14"/>
      <c r="R35" s="14"/>
      <c r="S35" s="39">
        <v>93.3</v>
      </c>
      <c r="T35" s="39">
        <v>53.06</v>
      </c>
      <c r="U35" s="39">
        <f t="shared" ref="U35:U62" si="12">U34-(64.09-61.98)/10</f>
        <v>61.553170849902081</v>
      </c>
      <c r="V35" s="14"/>
      <c r="W35" s="39">
        <v>9240270452046.9863</v>
      </c>
      <c r="X35" s="39">
        <f t="shared" ref="X35:X61" si="13">X34-(12369.82-3828.77)/29</f>
        <v>11780.78677567934</v>
      </c>
      <c r="Y35" s="51">
        <f t="shared" si="10"/>
        <v>108.85765594517569</v>
      </c>
      <c r="Z35" s="14"/>
      <c r="AA35" s="39">
        <f t="shared" si="11"/>
        <v>0</v>
      </c>
      <c r="AB35" s="40">
        <v>1385566537</v>
      </c>
      <c r="AC35" s="54">
        <v>115.89407073684211</v>
      </c>
    </row>
    <row r="36" spans="1:29" ht="24" customHeight="1" x14ac:dyDescent="0.25">
      <c r="A36" s="4">
        <v>2014</v>
      </c>
      <c r="B36" s="42"/>
      <c r="C36" s="42"/>
      <c r="D36" s="42"/>
      <c r="E36" s="42"/>
      <c r="F36" s="39"/>
      <c r="G36" s="39"/>
      <c r="H36" s="39"/>
      <c r="I36" s="39"/>
      <c r="J36" s="39"/>
      <c r="K36" s="39"/>
      <c r="L36" s="39"/>
      <c r="M36" s="42"/>
      <c r="N36" s="42"/>
      <c r="O36" s="57"/>
      <c r="P36" s="57"/>
      <c r="Q36" s="42"/>
      <c r="R36" s="42"/>
      <c r="S36" s="39">
        <v>93.3</v>
      </c>
      <c r="T36" s="39">
        <v>53.06</v>
      </c>
      <c r="U36" s="39">
        <f t="shared" si="12"/>
        <v>61.342170849902082</v>
      </c>
      <c r="V36" s="42"/>
      <c r="W36" s="39">
        <v>10355350000000</v>
      </c>
      <c r="X36" s="39">
        <f t="shared" si="13"/>
        <v>11486.267810162099</v>
      </c>
      <c r="Y36" s="51">
        <f t="shared" si="10"/>
        <v>118.94432336796208</v>
      </c>
      <c r="Z36" s="42"/>
      <c r="AA36" s="39">
        <f t="shared" si="11"/>
        <v>0</v>
      </c>
      <c r="AB36" s="40">
        <v>1393783836</v>
      </c>
      <c r="AC36" s="54">
        <v>121.48192821052632</v>
      </c>
    </row>
    <row r="37" spans="1:29" ht="24" customHeight="1" x14ac:dyDescent="0.25">
      <c r="A37" s="4">
        <v>2015</v>
      </c>
      <c r="B37" s="42"/>
      <c r="C37" s="42"/>
      <c r="D37" s="42"/>
      <c r="E37" s="42"/>
      <c r="F37" s="39"/>
      <c r="G37" s="39"/>
      <c r="H37" s="39"/>
      <c r="I37" s="39"/>
      <c r="J37" s="39"/>
      <c r="K37" s="39"/>
      <c r="L37" s="39"/>
      <c r="M37" s="42"/>
      <c r="N37" s="42"/>
      <c r="O37" s="57"/>
      <c r="P37" s="57"/>
      <c r="Q37" s="42"/>
      <c r="R37" s="42"/>
      <c r="S37" s="39">
        <v>93.3</v>
      </c>
      <c r="T37" s="39">
        <v>53.06</v>
      </c>
      <c r="U37" s="39">
        <f t="shared" si="12"/>
        <v>61.131170849902084</v>
      </c>
      <c r="V37" s="42"/>
      <c r="W37" s="39">
        <v>11285127000000</v>
      </c>
      <c r="X37" s="39">
        <f t="shared" si="13"/>
        <v>11191.748844644857</v>
      </c>
      <c r="Y37" s="51">
        <f t="shared" si="10"/>
        <v>126.30030706392049</v>
      </c>
      <c r="Z37" s="42"/>
      <c r="AA37" s="39">
        <f t="shared" si="11"/>
        <v>0</v>
      </c>
      <c r="AB37" s="40">
        <v>1401587000</v>
      </c>
      <c r="AC37" s="54">
        <v>126.73768042105263</v>
      </c>
    </row>
    <row r="38" spans="1:29" ht="24" customHeight="1" x14ac:dyDescent="0.25">
      <c r="A38" s="4">
        <v>2016</v>
      </c>
      <c r="B38" s="42"/>
      <c r="C38" s="42"/>
      <c r="D38" s="42"/>
      <c r="E38" s="42"/>
      <c r="F38" s="39"/>
      <c r="G38" s="39"/>
      <c r="H38" s="39"/>
      <c r="I38" s="39"/>
      <c r="J38" s="39"/>
      <c r="K38" s="39"/>
      <c r="L38" s="39"/>
      <c r="M38" s="42"/>
      <c r="N38" s="42"/>
      <c r="O38" s="57"/>
      <c r="P38" s="57"/>
      <c r="Q38" s="42"/>
      <c r="R38" s="42"/>
      <c r="S38" s="39">
        <v>93.3</v>
      </c>
      <c r="T38" s="39">
        <v>53.06</v>
      </c>
      <c r="U38" s="39">
        <f t="shared" si="12"/>
        <v>60.920170849902085</v>
      </c>
      <c r="V38" s="42"/>
      <c r="W38" s="39">
        <v>12235115000000</v>
      </c>
      <c r="X38" s="39">
        <f t="shared" si="13"/>
        <v>10897.229879127615</v>
      </c>
      <c r="Y38" s="51">
        <f t="shared" si="10"/>
        <v>133.32886075256249</v>
      </c>
      <c r="Z38" s="42"/>
      <c r="AA38" s="39">
        <f t="shared" si="11"/>
        <v>0</v>
      </c>
      <c r="AB38" s="40">
        <v>1408922350</v>
      </c>
      <c r="AC38" s="54">
        <v>131.66132736842104</v>
      </c>
    </row>
    <row r="39" spans="1:29" ht="24" customHeight="1" x14ac:dyDescent="0.25">
      <c r="A39" s="4">
        <v>2017</v>
      </c>
      <c r="B39" s="42"/>
      <c r="C39" s="42"/>
      <c r="D39" s="42"/>
      <c r="E39" s="42"/>
      <c r="F39" s="39"/>
      <c r="G39" s="39"/>
      <c r="H39" s="39"/>
      <c r="I39" s="39"/>
      <c r="J39" s="39"/>
      <c r="K39" s="39"/>
      <c r="L39" s="39"/>
      <c r="M39" s="42"/>
      <c r="N39" s="42"/>
      <c r="O39" s="57"/>
      <c r="P39" s="57"/>
      <c r="Q39" s="42"/>
      <c r="R39" s="42"/>
      <c r="S39" s="39">
        <v>93.3</v>
      </c>
      <c r="T39" s="39">
        <v>53.06</v>
      </c>
      <c r="U39" s="39">
        <f t="shared" si="12"/>
        <v>60.709170849902087</v>
      </c>
      <c r="V39" s="42"/>
      <c r="W39" s="39">
        <v>13263313000000</v>
      </c>
      <c r="X39" s="39">
        <f t="shared" si="13"/>
        <v>10602.710913610374</v>
      </c>
      <c r="Y39" s="51">
        <f t="shared" si="10"/>
        <v>140.62707349573034</v>
      </c>
      <c r="Z39" s="42"/>
      <c r="AA39" s="39">
        <f t="shared" si="11"/>
        <v>0</v>
      </c>
      <c r="AB39" s="40">
        <v>1415770358</v>
      </c>
      <c r="AC39" s="54">
        <v>136.25286905263158</v>
      </c>
    </row>
    <row r="40" spans="1:29" ht="24" customHeight="1" x14ac:dyDescent="0.25">
      <c r="A40" s="4">
        <v>2018</v>
      </c>
      <c r="B40" s="42"/>
      <c r="C40" s="42"/>
      <c r="D40" s="42"/>
      <c r="E40" s="42"/>
      <c r="F40" s="39"/>
      <c r="G40" s="39"/>
      <c r="H40" s="39"/>
      <c r="I40" s="39"/>
      <c r="J40" s="39"/>
      <c r="K40" s="39"/>
      <c r="L40" s="39"/>
      <c r="M40" s="42"/>
      <c r="N40" s="42"/>
      <c r="O40" s="57"/>
      <c r="P40" s="57"/>
      <c r="Q40" s="42"/>
      <c r="R40" s="42"/>
      <c r="S40" s="39">
        <v>93.3</v>
      </c>
      <c r="T40" s="39">
        <v>53.06</v>
      </c>
      <c r="U40" s="39">
        <f t="shared" si="12"/>
        <v>60.498170849902088</v>
      </c>
      <c r="V40" s="42"/>
      <c r="W40" s="39">
        <v>14353006000000</v>
      </c>
      <c r="X40" s="39">
        <f t="shared" si="13"/>
        <v>10308.191948093132</v>
      </c>
      <c r="Y40" s="51">
        <f t="shared" si="10"/>
        <v>147.95354088013241</v>
      </c>
      <c r="Z40" s="42"/>
      <c r="AA40" s="39">
        <f t="shared" si="11"/>
        <v>0</v>
      </c>
      <c r="AB40" s="40">
        <v>1422074595</v>
      </c>
      <c r="AC40" s="54">
        <v>140.51230547368422</v>
      </c>
    </row>
    <row r="41" spans="1:29" ht="24" customHeight="1" x14ac:dyDescent="0.25">
      <c r="A41" s="4">
        <v>2019</v>
      </c>
      <c r="B41" s="42"/>
      <c r="C41" s="42"/>
      <c r="D41" s="42"/>
      <c r="E41" s="42"/>
      <c r="F41" s="39"/>
      <c r="G41" s="39"/>
      <c r="H41" s="39"/>
      <c r="I41" s="39"/>
      <c r="J41" s="39"/>
      <c r="K41" s="39"/>
      <c r="L41" s="39"/>
      <c r="M41" s="42"/>
      <c r="N41" s="42"/>
      <c r="O41" s="57"/>
      <c r="P41" s="57"/>
      <c r="Q41" s="14"/>
      <c r="R41" s="42"/>
      <c r="S41" s="39">
        <v>93.3</v>
      </c>
      <c r="T41" s="39">
        <v>53.06</v>
      </c>
      <c r="U41" s="39">
        <f t="shared" si="12"/>
        <v>60.28717084990209</v>
      </c>
      <c r="V41" s="42"/>
      <c r="W41" s="39">
        <v>15518856000000</v>
      </c>
      <c r="X41" s="39">
        <f t="shared" si="13"/>
        <v>10013.67298257589</v>
      </c>
      <c r="Y41" s="51">
        <f t="shared" si="10"/>
        <v>155.40074904768576</v>
      </c>
      <c r="Z41" s="42"/>
      <c r="AA41" s="39">
        <f t="shared" si="11"/>
        <v>0</v>
      </c>
      <c r="AB41" s="40">
        <v>1427784895</v>
      </c>
      <c r="AC41" s="54">
        <v>144.43963663157896</v>
      </c>
    </row>
    <row r="42" spans="1:29" ht="24" customHeight="1" x14ac:dyDescent="0.25">
      <c r="A42" s="4">
        <v>2020</v>
      </c>
      <c r="B42" s="42"/>
      <c r="C42" s="42"/>
      <c r="D42" s="42"/>
      <c r="E42" s="42"/>
      <c r="F42" s="39"/>
      <c r="G42" s="39"/>
      <c r="H42" s="39"/>
      <c r="I42" s="39"/>
      <c r="J42" s="39"/>
      <c r="K42" s="39"/>
      <c r="L42" s="39"/>
      <c r="M42" s="42"/>
      <c r="N42" s="42"/>
      <c r="O42" s="57"/>
      <c r="P42" s="57"/>
      <c r="Q42" s="14"/>
      <c r="R42" s="42"/>
      <c r="S42" s="39">
        <v>93.3</v>
      </c>
      <c r="T42" s="39">
        <v>53.06</v>
      </c>
      <c r="U42" s="39">
        <f t="shared" si="12"/>
        <v>60.076170849902091</v>
      </c>
      <c r="V42" s="42"/>
      <c r="W42" s="39">
        <v>16312000000000</v>
      </c>
      <c r="X42" s="39">
        <f t="shared" si="13"/>
        <v>9719.1540170586486</v>
      </c>
      <c r="Y42" s="51">
        <f t="shared" si="10"/>
        <v>158.53884032626067</v>
      </c>
      <c r="Z42" s="42"/>
      <c r="AA42" s="39">
        <f t="shared" si="11"/>
        <v>0</v>
      </c>
      <c r="AB42" s="40">
        <v>1432868000</v>
      </c>
      <c r="AC42" s="54">
        <v>148.03486252631581</v>
      </c>
    </row>
    <row r="43" spans="1:29" ht="24" customHeight="1" x14ac:dyDescent="0.25">
      <c r="A43" s="4">
        <v>2021</v>
      </c>
      <c r="B43" s="42"/>
      <c r="C43" s="42"/>
      <c r="D43" s="42"/>
      <c r="E43" s="42"/>
      <c r="F43" s="39"/>
      <c r="G43" s="39"/>
      <c r="H43" s="39"/>
      <c r="I43" s="39"/>
      <c r="J43" s="39"/>
      <c r="K43" s="39"/>
      <c r="L43" s="39"/>
      <c r="M43" s="42"/>
      <c r="N43" s="42"/>
      <c r="O43" s="57"/>
      <c r="P43" s="57"/>
      <c r="Q43" s="14"/>
      <c r="R43" s="42"/>
      <c r="S43" s="39">
        <v>93.3</v>
      </c>
      <c r="T43" s="39">
        <v>53.06</v>
      </c>
      <c r="U43" s="39">
        <f t="shared" si="12"/>
        <v>59.865170849902093</v>
      </c>
      <c r="V43" s="42"/>
      <c r="W43" s="39">
        <f>W42*1.05</f>
        <v>17127600000000</v>
      </c>
      <c r="X43" s="39">
        <f t="shared" si="13"/>
        <v>9424.6350515414069</v>
      </c>
      <c r="Y43" s="51">
        <f t="shared" si="10"/>
        <v>161.42137930878062</v>
      </c>
      <c r="Z43" s="42"/>
      <c r="AA43" s="39">
        <f t="shared" si="11"/>
        <v>0</v>
      </c>
      <c r="AB43" s="40">
        <v>1437288881</v>
      </c>
      <c r="AC43" s="54">
        <v>151.29798315789475</v>
      </c>
    </row>
    <row r="44" spans="1:29" ht="24" customHeight="1" x14ac:dyDescent="0.25">
      <c r="A44" s="4">
        <v>2022</v>
      </c>
      <c r="B44" s="42"/>
      <c r="C44" s="42"/>
      <c r="D44" s="42"/>
      <c r="E44" s="42"/>
      <c r="F44" s="39"/>
      <c r="G44" s="39"/>
      <c r="H44" s="39"/>
      <c r="I44" s="39"/>
      <c r="J44" s="39"/>
      <c r="K44" s="39"/>
      <c r="L44" s="39"/>
      <c r="M44" s="42"/>
      <c r="N44" s="42"/>
      <c r="O44" s="57"/>
      <c r="P44" s="57"/>
      <c r="Q44" s="14"/>
      <c r="R44" s="42"/>
      <c r="S44" s="39">
        <v>93.3</v>
      </c>
      <c r="T44" s="39">
        <v>53.06</v>
      </c>
      <c r="U44" s="39">
        <f t="shared" si="12"/>
        <v>59.654170849902094</v>
      </c>
      <c r="V44" s="42"/>
      <c r="W44" s="39">
        <f t="shared" ref="W44:W51" si="14">W43*1.05</f>
        <v>17983980000000</v>
      </c>
      <c r="X44" s="39">
        <f t="shared" si="13"/>
        <v>9130.1160860241653</v>
      </c>
      <c r="Y44" s="51">
        <f t="shared" si="10"/>
        <v>164.19582508873685</v>
      </c>
      <c r="Z44" s="42"/>
      <c r="AA44" s="39">
        <f t="shared" si="11"/>
        <v>0</v>
      </c>
      <c r="AB44" s="40">
        <v>1441050551</v>
      </c>
      <c r="AC44" s="54">
        <v>154.22899852631579</v>
      </c>
    </row>
    <row r="45" spans="1:29" ht="24" customHeight="1" x14ac:dyDescent="0.25">
      <c r="A45" s="4">
        <v>2023</v>
      </c>
      <c r="B45" s="42"/>
      <c r="C45" s="42"/>
      <c r="D45" s="42"/>
      <c r="E45" s="42"/>
      <c r="F45" s="39"/>
      <c r="G45" s="39"/>
      <c r="H45" s="39"/>
      <c r="I45" s="39"/>
      <c r="J45" s="39"/>
      <c r="K45" s="39"/>
      <c r="L45" s="39"/>
      <c r="M45" s="42"/>
      <c r="N45" s="42"/>
      <c r="O45" s="57"/>
      <c r="P45" s="57"/>
      <c r="Q45" s="14"/>
      <c r="R45" s="42"/>
      <c r="S45" s="39">
        <v>93.3</v>
      </c>
      <c r="T45" s="39">
        <v>53.06</v>
      </c>
      <c r="U45" s="39">
        <f t="shared" si="12"/>
        <v>59.443170849902096</v>
      </c>
      <c r="V45" s="42"/>
      <c r="W45" s="39">
        <f t="shared" si="14"/>
        <v>18883179000000</v>
      </c>
      <c r="X45" s="39">
        <f t="shared" si="13"/>
        <v>8835.5971205069236</v>
      </c>
      <c r="Y45" s="51">
        <f t="shared" si="10"/>
        <v>166.84416199841681</v>
      </c>
      <c r="Z45" s="42"/>
      <c r="AA45" s="39">
        <f t="shared" si="11"/>
        <v>0</v>
      </c>
      <c r="AB45" s="40">
        <v>1444203704</v>
      </c>
      <c r="AC45" s="54">
        <v>156.82790863157894</v>
      </c>
    </row>
    <row r="46" spans="1:29" ht="24" customHeight="1" x14ac:dyDescent="0.25">
      <c r="A46" s="4">
        <v>2024</v>
      </c>
      <c r="B46" s="42"/>
      <c r="C46" s="42"/>
      <c r="D46" s="42"/>
      <c r="E46" s="42"/>
      <c r="F46" s="39"/>
      <c r="G46" s="39"/>
      <c r="H46" s="39"/>
      <c r="I46" s="39"/>
      <c r="J46" s="39"/>
      <c r="K46" s="39"/>
      <c r="L46" s="39"/>
      <c r="M46" s="42"/>
      <c r="N46" s="42"/>
      <c r="O46" s="57"/>
      <c r="P46" s="57"/>
      <c r="Q46" s="14"/>
      <c r="R46" s="42"/>
      <c r="S46" s="39">
        <v>93.3</v>
      </c>
      <c r="T46" s="39">
        <v>53.06</v>
      </c>
      <c r="U46" s="39">
        <f t="shared" si="12"/>
        <v>59.232170849902097</v>
      </c>
      <c r="V46" s="42"/>
      <c r="W46" s="39">
        <f t="shared" si="14"/>
        <v>19827337950000</v>
      </c>
      <c r="X46" s="39">
        <f t="shared" si="13"/>
        <v>8541.0781549896819</v>
      </c>
      <c r="Y46" s="51">
        <f t="shared" si="10"/>
        <v>169.3468430363429</v>
      </c>
      <c r="Z46" s="42"/>
      <c r="AA46" s="39">
        <f t="shared" si="11"/>
        <v>0</v>
      </c>
      <c r="AB46" s="40">
        <v>1446826999</v>
      </c>
      <c r="AC46" s="54">
        <v>159.09471347368421</v>
      </c>
    </row>
    <row r="47" spans="1:29" ht="24" customHeight="1" x14ac:dyDescent="0.25">
      <c r="A47" s="4">
        <v>2025</v>
      </c>
      <c r="B47" s="42"/>
      <c r="C47" s="42"/>
      <c r="D47" s="42"/>
      <c r="E47" s="42"/>
      <c r="F47" s="39"/>
      <c r="G47" s="39"/>
      <c r="H47" s="39"/>
      <c r="I47" s="39"/>
      <c r="J47" s="39"/>
      <c r="K47" s="39"/>
      <c r="L47" s="39"/>
      <c r="M47" s="42"/>
      <c r="N47" s="42"/>
      <c r="O47" s="57"/>
      <c r="P47" s="57"/>
      <c r="Q47" s="14"/>
      <c r="R47" s="42"/>
      <c r="S47" s="39">
        <v>93.3</v>
      </c>
      <c r="T47" s="39">
        <v>53.06</v>
      </c>
      <c r="U47" s="39">
        <f t="shared" si="12"/>
        <v>59.021170849902099</v>
      </c>
      <c r="V47" s="42"/>
      <c r="W47" s="39">
        <f t="shared" si="14"/>
        <v>20818704847500</v>
      </c>
      <c r="X47" s="39">
        <f t="shared" si="13"/>
        <v>8246.5591894724403</v>
      </c>
      <c r="Y47" s="51">
        <f t="shared" si="10"/>
        <v>171.68268177306558</v>
      </c>
      <c r="Z47" s="42"/>
      <c r="AA47" s="39">
        <f t="shared" si="11"/>
        <v>0</v>
      </c>
      <c r="AB47" s="40">
        <v>1448984000</v>
      </c>
      <c r="AC47" s="54">
        <v>161.02941305263158</v>
      </c>
    </row>
    <row r="48" spans="1:29" ht="24" customHeight="1" x14ac:dyDescent="0.25">
      <c r="A48" s="4">
        <v>2026</v>
      </c>
      <c r="B48" s="42"/>
      <c r="C48" s="42"/>
      <c r="D48" s="42"/>
      <c r="E48" s="42"/>
      <c r="F48" s="39"/>
      <c r="G48" s="39"/>
      <c r="H48" s="39"/>
      <c r="I48" s="39"/>
      <c r="J48" s="39"/>
      <c r="K48" s="39"/>
      <c r="L48" s="39"/>
      <c r="M48" s="42"/>
      <c r="N48" s="42"/>
      <c r="O48" s="57"/>
      <c r="P48" s="57"/>
      <c r="Q48" s="14"/>
      <c r="R48" s="42"/>
      <c r="S48" s="39">
        <v>93.3</v>
      </c>
      <c r="T48" s="39">
        <v>53.06</v>
      </c>
      <c r="U48" s="39">
        <f t="shared" si="12"/>
        <v>58.8101708499021</v>
      </c>
      <c r="V48" s="42"/>
      <c r="W48" s="39">
        <f t="shared" si="14"/>
        <v>21859640089875</v>
      </c>
      <c r="X48" s="39">
        <f t="shared" si="13"/>
        <v>7952.0402239551986</v>
      </c>
      <c r="Y48" s="51">
        <f t="shared" si="10"/>
        <v>173.82873727586963</v>
      </c>
      <c r="Z48" s="42"/>
      <c r="AA48" s="39">
        <f t="shared" si="11"/>
        <v>0</v>
      </c>
      <c r="AB48" s="40">
        <v>1450688867</v>
      </c>
      <c r="AC48" s="54">
        <v>162.63200736842106</v>
      </c>
    </row>
    <row r="49" spans="1:29" ht="24" customHeight="1" x14ac:dyDescent="0.25">
      <c r="A49" s="4">
        <v>2027</v>
      </c>
      <c r="B49" s="42"/>
      <c r="C49" s="42"/>
      <c r="D49" s="42"/>
      <c r="E49" s="42"/>
      <c r="F49" s="39"/>
      <c r="G49" s="39"/>
      <c r="H49" s="39"/>
      <c r="I49" s="39"/>
      <c r="J49" s="39"/>
      <c r="K49" s="39"/>
      <c r="L49" s="39"/>
      <c r="M49" s="42"/>
      <c r="N49" s="42"/>
      <c r="O49" s="57"/>
      <c r="P49" s="57"/>
      <c r="Q49" s="14"/>
      <c r="R49" s="42"/>
      <c r="S49" s="39">
        <v>93.3</v>
      </c>
      <c r="T49" s="39">
        <v>53.06</v>
      </c>
      <c r="U49" s="39">
        <f t="shared" si="12"/>
        <v>58.599170849902102</v>
      </c>
      <c r="V49" s="42"/>
      <c r="W49" s="39">
        <f t="shared" si="14"/>
        <v>22952622094368.75</v>
      </c>
      <c r="X49" s="39">
        <f t="shared" si="13"/>
        <v>7657.5212584379569</v>
      </c>
      <c r="Y49" s="51">
        <f t="shared" si="10"/>
        <v>175.76019162452144</v>
      </c>
      <c r="Z49" s="42"/>
      <c r="AA49" s="39">
        <f t="shared" si="11"/>
        <v>0</v>
      </c>
      <c r="AB49" s="40">
        <v>1451942976</v>
      </c>
      <c r="AC49" s="54">
        <v>163.90249642105263</v>
      </c>
    </row>
    <row r="50" spans="1:29" ht="24" customHeight="1" x14ac:dyDescent="0.25">
      <c r="A50" s="4">
        <v>2028</v>
      </c>
      <c r="B50" s="42"/>
      <c r="C50" s="42"/>
      <c r="D50" s="42"/>
      <c r="E50" s="42"/>
      <c r="F50" s="39"/>
      <c r="G50" s="39"/>
      <c r="H50" s="39"/>
      <c r="I50" s="39"/>
      <c r="J50" s="39"/>
      <c r="K50" s="39"/>
      <c r="L50" s="39"/>
      <c r="M50" s="42"/>
      <c r="N50" s="42"/>
      <c r="O50" s="57"/>
      <c r="P50" s="57"/>
      <c r="Q50" s="14"/>
      <c r="R50" s="42"/>
      <c r="S50" s="39">
        <v>93.3</v>
      </c>
      <c r="T50" s="39">
        <v>53.06</v>
      </c>
      <c r="U50" s="39">
        <f t="shared" si="12"/>
        <v>58.388170849902103</v>
      </c>
      <c r="V50" s="42"/>
      <c r="W50" s="39">
        <f t="shared" si="14"/>
        <v>24100253199087.187</v>
      </c>
      <c r="X50" s="39">
        <f t="shared" si="13"/>
        <v>7363.0022929207153</v>
      </c>
      <c r="Y50" s="51">
        <f t="shared" si="10"/>
        <v>177.45021956484877</v>
      </c>
      <c r="Z50" s="42"/>
      <c r="AA50" s="39">
        <f t="shared" si="11"/>
        <v>0</v>
      </c>
      <c r="AB50" s="40">
        <v>1452775705</v>
      </c>
      <c r="AC50" s="54">
        <v>164.84088021052631</v>
      </c>
    </row>
    <row r="51" spans="1:29" ht="24" customHeight="1" x14ac:dyDescent="0.25">
      <c r="A51" s="4">
        <v>2029</v>
      </c>
      <c r="B51" s="42"/>
      <c r="C51" s="42"/>
      <c r="D51" s="42"/>
      <c r="E51" s="42"/>
      <c r="F51" s="39"/>
      <c r="G51" s="39"/>
      <c r="H51" s="39"/>
      <c r="I51" s="39"/>
      <c r="J51" s="39"/>
      <c r="K51" s="39"/>
      <c r="L51" s="39"/>
      <c r="M51" s="42"/>
      <c r="N51" s="42"/>
      <c r="O51" s="57"/>
      <c r="P51" s="57"/>
      <c r="Q51" s="14"/>
      <c r="R51" s="42"/>
      <c r="S51" s="39">
        <v>93.3</v>
      </c>
      <c r="T51" s="39">
        <v>53.06</v>
      </c>
      <c r="U51" s="39">
        <f t="shared" si="12"/>
        <v>58.177170849902105</v>
      </c>
      <c r="V51" s="42"/>
      <c r="W51" s="39">
        <f t="shared" si="14"/>
        <v>25305265859041.547</v>
      </c>
      <c r="X51" s="39">
        <f t="shared" si="13"/>
        <v>7068.4833274034736</v>
      </c>
      <c r="Y51" s="51">
        <f t="shared" si="10"/>
        <v>178.86984982014752</v>
      </c>
      <c r="Z51" s="42"/>
      <c r="AA51" s="39">
        <f t="shared" si="11"/>
        <v>0</v>
      </c>
      <c r="AB51" s="40">
        <v>1453218642</v>
      </c>
      <c r="AC51" s="54">
        <v>165.44715873684208</v>
      </c>
    </row>
    <row r="52" spans="1:29" ht="24" customHeight="1" x14ac:dyDescent="0.25">
      <c r="A52" s="4">
        <v>2030</v>
      </c>
      <c r="B52" s="42"/>
      <c r="C52" s="42"/>
      <c r="D52" s="42"/>
      <c r="E52" s="42"/>
      <c r="F52" s="39"/>
      <c r="G52" s="39"/>
      <c r="H52" s="39"/>
      <c r="I52" s="39"/>
      <c r="J52" s="39"/>
      <c r="K52" s="39"/>
      <c r="L52" s="39"/>
      <c r="M52" s="42"/>
      <c r="N52" s="42"/>
      <c r="O52" s="57"/>
      <c r="P52" s="57"/>
      <c r="Q52" s="14"/>
      <c r="R52" s="42"/>
      <c r="S52" s="39">
        <v>93.3</v>
      </c>
      <c r="T52" s="39">
        <v>53.06</v>
      </c>
      <c r="U52" s="39">
        <f t="shared" si="12"/>
        <v>57.966170849902106</v>
      </c>
      <c r="V52" s="42"/>
      <c r="W52" s="39">
        <v>26415000000000</v>
      </c>
      <c r="X52" s="39">
        <f t="shared" si="13"/>
        <v>6773.9643618862319</v>
      </c>
      <c r="Y52" s="51">
        <f t="shared" si="10"/>
        <v>178.93426861922484</v>
      </c>
      <c r="Z52" s="42"/>
      <c r="AA52" s="39">
        <f t="shared" si="11"/>
        <v>0</v>
      </c>
      <c r="AB52" s="40">
        <v>1453297000</v>
      </c>
      <c r="AC52" s="54">
        <v>165.72133199999999</v>
      </c>
    </row>
    <row r="53" spans="1:29" ht="24" customHeight="1" x14ac:dyDescent="0.25">
      <c r="A53" s="4">
        <v>2031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/>
      <c r="P53" s="57"/>
      <c r="Q53" s="14"/>
      <c r="R53" s="42"/>
      <c r="S53" s="39">
        <v>93.3</v>
      </c>
      <c r="T53" s="39">
        <v>53.06</v>
      </c>
      <c r="U53" s="39">
        <f>U52-(64.09-61.98)/10</f>
        <v>57.755170849902107</v>
      </c>
      <c r="V53" s="42"/>
      <c r="W53" s="39">
        <f>W52*1.03</f>
        <v>27207450000000</v>
      </c>
      <c r="X53" s="39">
        <f t="shared" si="13"/>
        <v>6479.4453963689903</v>
      </c>
      <c r="Y53" s="51">
        <f t="shared" si="10"/>
        <v>176.2891866494395</v>
      </c>
      <c r="Z53" s="42"/>
      <c r="AA53" s="39">
        <f t="shared" si="11"/>
        <v>0</v>
      </c>
      <c r="AB53" s="40">
        <v>1453030368</v>
      </c>
      <c r="AC53" s="54">
        <v>165.72133199999999</v>
      </c>
    </row>
    <row r="54" spans="1:29" ht="24" customHeight="1" x14ac:dyDescent="0.25">
      <c r="A54" s="4">
        <v>2032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/>
      <c r="P54" s="57"/>
      <c r="Q54" s="14"/>
      <c r="R54" s="42"/>
      <c r="S54" s="39">
        <v>93.3</v>
      </c>
      <c r="T54" s="39">
        <v>53.06</v>
      </c>
      <c r="U54" s="39">
        <f t="shared" si="12"/>
        <v>57.544170849902109</v>
      </c>
      <c r="V54" s="42"/>
      <c r="W54" s="39">
        <f t="shared" ref="W54:W62" si="15">W53*1.03</f>
        <v>28023673500000</v>
      </c>
      <c r="X54" s="39">
        <f t="shared" si="13"/>
        <v>6184.9264308517486</v>
      </c>
      <c r="Y54" s="51">
        <f t="shared" si="10"/>
        <v>173.32435891970974</v>
      </c>
      <c r="Z54" s="42"/>
      <c r="AA54" s="39">
        <f t="shared" si="11"/>
        <v>0</v>
      </c>
      <c r="AB54" s="40">
        <v>1452426534</v>
      </c>
      <c r="AC54" s="54">
        <v>165.40883199999999</v>
      </c>
    </row>
    <row r="55" spans="1:29" ht="24" customHeight="1" x14ac:dyDescent="0.25">
      <c r="A55" s="4">
        <v>2033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/>
      <c r="P55" s="57"/>
      <c r="Q55" s="14"/>
      <c r="R55" s="42"/>
      <c r="S55" s="39">
        <v>93.3</v>
      </c>
      <c r="T55" s="39">
        <v>53.06</v>
      </c>
      <c r="U55" s="39">
        <f t="shared" si="12"/>
        <v>57.33317084990211</v>
      </c>
      <c r="V55" s="42"/>
      <c r="W55" s="39">
        <f t="shared" si="15"/>
        <v>28864383705000</v>
      </c>
      <c r="X55" s="39">
        <f t="shared" si="13"/>
        <v>5890.4074653345069</v>
      </c>
      <c r="Y55" s="51">
        <f t="shared" si="10"/>
        <v>170.02298125821167</v>
      </c>
      <c r="Z55" s="42"/>
      <c r="AA55" s="39">
        <f t="shared" si="11"/>
        <v>0</v>
      </c>
      <c r="AB55" s="40">
        <v>1451487625</v>
      </c>
      <c r="AC55" s="54">
        <v>164.78383199999999</v>
      </c>
    </row>
    <row r="56" spans="1:29" ht="24" customHeight="1" x14ac:dyDescent="0.25">
      <c r="A56" s="4">
        <v>2034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/>
      <c r="P56" s="57"/>
      <c r="Q56" s="14"/>
      <c r="R56" s="42"/>
      <c r="S56" s="39">
        <v>93.3</v>
      </c>
      <c r="T56" s="39">
        <v>53.06</v>
      </c>
      <c r="U56" s="39">
        <f t="shared" si="12"/>
        <v>57.122170849902112</v>
      </c>
      <c r="V56" s="42"/>
      <c r="W56" s="39">
        <f t="shared" si="15"/>
        <v>29730315216150</v>
      </c>
      <c r="X56" s="39">
        <f>X55-(12369.82-3828.77)/29</f>
        <v>5595.8884998172653</v>
      </c>
      <c r="Y56" s="51">
        <f t="shared" si="10"/>
        <v>166.36752901399603</v>
      </c>
      <c r="Z56" s="42"/>
      <c r="AA56" s="39">
        <f t="shared" si="11"/>
        <v>0</v>
      </c>
      <c r="AB56" s="40">
        <v>1450209386</v>
      </c>
      <c r="AC56" s="54">
        <v>163.84633199999999</v>
      </c>
    </row>
    <row r="57" spans="1:29" ht="24" customHeight="1" x14ac:dyDescent="0.25">
      <c r="A57" s="4">
        <v>2035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/>
      <c r="P57" s="57"/>
      <c r="Q57" s="14"/>
      <c r="R57" s="42"/>
      <c r="S57" s="39">
        <v>93.3</v>
      </c>
      <c r="T57" s="39">
        <v>53.06</v>
      </c>
      <c r="U57" s="39">
        <f t="shared" si="12"/>
        <v>56.911170849902113</v>
      </c>
      <c r="V57" s="42"/>
      <c r="W57" s="39">
        <f t="shared" si="15"/>
        <v>30622224672634.5</v>
      </c>
      <c r="X57" s="39">
        <f t="shared" si="13"/>
        <v>5301.3695343000236</v>
      </c>
      <c r="Y57" s="51">
        <f t="shared" si="10"/>
        <v>162.33972895199503</v>
      </c>
      <c r="Z57" s="42"/>
      <c r="AA57" s="39">
        <f t="shared" si="11"/>
        <v>0</v>
      </c>
      <c r="AB57" s="40">
        <v>1448589000</v>
      </c>
      <c r="AC57" s="54">
        <v>162.59633199999999</v>
      </c>
    </row>
    <row r="58" spans="1:29" ht="24" customHeight="1" x14ac:dyDescent="0.25">
      <c r="A58" s="4">
        <v>2036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/>
      <c r="P58" s="57"/>
      <c r="Q58" s="14"/>
      <c r="R58" s="42"/>
      <c r="S58" s="39">
        <v>93.3</v>
      </c>
      <c r="T58" s="39">
        <v>53.06</v>
      </c>
      <c r="U58" s="39">
        <f t="shared" si="12"/>
        <v>56.700170849902115</v>
      </c>
      <c r="V58" s="42"/>
      <c r="W58" s="39">
        <f t="shared" si="15"/>
        <v>31540891412813.535</v>
      </c>
      <c r="X58" s="39">
        <f t="shared" si="13"/>
        <v>5006.8505687827819</v>
      </c>
      <c r="Y58" s="51">
        <f t="shared" si="10"/>
        <v>157.92053011016139</v>
      </c>
      <c r="Z58" s="42"/>
      <c r="AA58" s="39">
        <f t="shared" si="11"/>
        <v>0</v>
      </c>
      <c r="AB58" s="40">
        <v>1446634608</v>
      </c>
      <c r="AC58" s="54">
        <v>161.03383199999999</v>
      </c>
    </row>
    <row r="59" spans="1:29" ht="24" customHeight="1" x14ac:dyDescent="0.25">
      <c r="A59" s="4">
        <v>2037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57"/>
      <c r="P59" s="57"/>
      <c r="Q59" s="14"/>
      <c r="R59" s="42"/>
      <c r="S59" s="39">
        <v>93.3</v>
      </c>
      <c r="T59" s="39">
        <v>53.06</v>
      </c>
      <c r="U59" s="39">
        <f t="shared" si="12"/>
        <v>56.489170849902116</v>
      </c>
      <c r="V59" s="42"/>
      <c r="W59" s="39">
        <f t="shared" si="15"/>
        <v>32487118155197.941</v>
      </c>
      <c r="X59" s="39">
        <f t="shared" si="13"/>
        <v>4712.3316032655403</v>
      </c>
      <c r="Y59" s="51">
        <f t="shared" si="10"/>
        <v>153.09007358176095</v>
      </c>
      <c r="Z59" s="42"/>
      <c r="AA59" s="39">
        <f t="shared" si="11"/>
        <v>0</v>
      </c>
      <c r="AB59" s="40">
        <v>1444352585</v>
      </c>
      <c r="AC59" s="54">
        <v>159.15883199999999</v>
      </c>
    </row>
    <row r="60" spans="1:29" ht="24" customHeight="1" x14ac:dyDescent="0.25">
      <c r="A60" s="4">
        <v>2038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57"/>
      <c r="P60" s="57"/>
      <c r="Q60" s="14"/>
      <c r="R60" s="42"/>
      <c r="S60" s="39">
        <v>93.3</v>
      </c>
      <c r="T60" s="39">
        <v>53.06</v>
      </c>
      <c r="U60" s="39">
        <f t="shared" si="12"/>
        <v>56.278170849902118</v>
      </c>
      <c r="V60" s="42"/>
      <c r="W60" s="39">
        <f t="shared" si="15"/>
        <v>33461731699853.879</v>
      </c>
      <c r="X60" s="39">
        <f t="shared" si="13"/>
        <v>4417.8126377482986</v>
      </c>
      <c r="Y60" s="51">
        <f t="shared" si="10"/>
        <v>147.82766118455731</v>
      </c>
      <c r="Z60" s="42"/>
      <c r="AA60" s="39">
        <f t="shared" si="11"/>
        <v>0</v>
      </c>
      <c r="AB60" s="40">
        <v>1441739758</v>
      </c>
      <c r="AC60" s="54">
        <v>156.97133199999999</v>
      </c>
    </row>
    <row r="61" spans="1:29" ht="24" customHeight="1" x14ac:dyDescent="0.25">
      <c r="A61" s="4">
        <v>2039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57"/>
      <c r="P61" s="57"/>
      <c r="Q61" s="14"/>
      <c r="R61" s="42"/>
      <c r="S61" s="39">
        <v>93.3</v>
      </c>
      <c r="T61" s="39">
        <v>53.06</v>
      </c>
      <c r="U61" s="39">
        <f t="shared" si="12"/>
        <v>56.067170849902119</v>
      </c>
      <c r="V61" s="42"/>
      <c r="W61" s="39">
        <f t="shared" si="15"/>
        <v>34465583650849.496</v>
      </c>
      <c r="X61" s="39">
        <f t="shared" si="13"/>
        <v>4123.2936722310569</v>
      </c>
      <c r="Y61" s="51">
        <f t="shared" si="10"/>
        <v>142.11172297729792</v>
      </c>
      <c r="Z61" s="42"/>
      <c r="AA61" s="39">
        <f t="shared" si="11"/>
        <v>0</v>
      </c>
      <c r="AB61" s="40">
        <v>1438789813</v>
      </c>
      <c r="AC61" s="54">
        <v>154.47133199999999</v>
      </c>
    </row>
    <row r="62" spans="1:29" ht="24" customHeight="1" x14ac:dyDescent="0.25">
      <c r="A62" s="4">
        <v>2040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/>
      <c r="P62" s="57"/>
      <c r="Q62" s="14"/>
      <c r="R62" s="42"/>
      <c r="S62" s="39">
        <v>93.3</v>
      </c>
      <c r="T62" s="39">
        <v>53.06</v>
      </c>
      <c r="U62" s="39">
        <f t="shared" si="12"/>
        <v>55.856170849902121</v>
      </c>
      <c r="V62" s="42"/>
      <c r="W62" s="39">
        <f t="shared" si="15"/>
        <v>35499551160374.984</v>
      </c>
      <c r="X62" s="39">
        <v>3828.7659420759533</v>
      </c>
      <c r="Y62" s="51">
        <f t="shared" si="10"/>
        <v>135.91947244182663</v>
      </c>
      <c r="Z62" s="42"/>
      <c r="AA62" s="39">
        <f t="shared" si="11"/>
        <v>0</v>
      </c>
      <c r="AB62" s="40">
        <v>1435499000</v>
      </c>
      <c r="AC62" s="54">
        <v>151.65883199999999</v>
      </c>
    </row>
    <row r="63" spans="1:29" ht="21" customHeight="1" x14ac:dyDescent="0.25">
      <c r="H63" s="56"/>
      <c r="I63" s="56"/>
      <c r="J63" s="56"/>
      <c r="K63" s="56"/>
      <c r="L63" s="56"/>
      <c r="M63" s="55"/>
      <c r="N63" s="55"/>
      <c r="Q63" s="56"/>
      <c r="R63" s="56"/>
      <c r="S63" s="56"/>
      <c r="T63" s="56"/>
      <c r="U63" s="5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3"/>
  <sheetViews>
    <sheetView workbookViewId="0">
      <pane xSplit="1" topLeftCell="B1" activePane="topRight" state="frozen"/>
      <selection pane="topRight" activeCell="D5" sqref="D5"/>
    </sheetView>
  </sheetViews>
  <sheetFormatPr defaultColWidth="19.5703125" defaultRowHeight="36.75" customHeight="1" x14ac:dyDescent="0.25"/>
  <cols>
    <col min="1" max="1" width="24.7109375" style="6" customWidth="1"/>
    <col min="2" max="2" width="24.7109375" style="3" customWidth="1"/>
    <col min="3" max="3" width="30.28515625" style="3" customWidth="1"/>
    <col min="4" max="5" width="34.28515625" style="3" customWidth="1"/>
    <col min="6" max="6" width="24.7109375" style="3" customWidth="1"/>
    <col min="7" max="7" width="31.42578125" style="3" customWidth="1"/>
    <col min="9" max="9" width="35.42578125" style="21" customWidth="1"/>
    <col min="10" max="10" width="42.28515625" style="3" customWidth="1"/>
    <col min="12" max="12" width="24.7109375" style="5" customWidth="1"/>
    <col min="13" max="13" width="24.7109375" style="33" customWidth="1"/>
    <col min="14" max="14" width="24.7109375" style="21" customWidth="1"/>
    <col min="15" max="15" width="24.7109375" style="3" customWidth="1"/>
    <col min="16" max="16" width="32.140625" style="3" customWidth="1"/>
    <col min="17" max="17" width="24.7109375" style="33" customWidth="1"/>
    <col min="18" max="18" width="24.7109375" style="21" customWidth="1"/>
    <col min="19" max="19" width="24.7109375" style="34" customWidth="1"/>
    <col min="20" max="16384" width="19.5703125" style="3"/>
  </cols>
  <sheetData>
    <row r="1" spans="1:20" s="38" customFormat="1" ht="96" customHeight="1" x14ac:dyDescent="0.25">
      <c r="A1" s="36" t="s">
        <v>0</v>
      </c>
      <c r="B1" s="25" t="s">
        <v>32</v>
      </c>
      <c r="C1" s="25" t="s">
        <v>8</v>
      </c>
      <c r="D1" s="25" t="s">
        <v>35</v>
      </c>
      <c r="E1" s="25"/>
      <c r="F1" s="25" t="s">
        <v>5</v>
      </c>
      <c r="G1" s="25" t="s">
        <v>9</v>
      </c>
      <c r="I1" s="27" t="s">
        <v>33</v>
      </c>
      <c r="J1" s="25" t="s">
        <v>34</v>
      </c>
      <c r="L1" s="25" t="s">
        <v>17</v>
      </c>
      <c r="M1" s="25" t="s">
        <v>1</v>
      </c>
      <c r="N1" s="27" t="s">
        <v>30</v>
      </c>
      <c r="O1" s="25"/>
      <c r="P1" s="24" t="s">
        <v>29</v>
      </c>
      <c r="Q1" s="24" t="s">
        <v>25</v>
      </c>
      <c r="R1" s="27" t="s">
        <v>31</v>
      </c>
      <c r="S1" s="26" t="s">
        <v>2</v>
      </c>
      <c r="T1" s="37"/>
    </row>
    <row r="2" spans="1:20" ht="24" customHeight="1" x14ac:dyDescent="0.25">
      <c r="A2" s="12">
        <v>1980</v>
      </c>
      <c r="B2" s="22">
        <v>15.42281</v>
      </c>
      <c r="C2" s="22">
        <v>20.23546</v>
      </c>
      <c r="D2" s="22">
        <v>2.9573399999999999</v>
      </c>
      <c r="E2" s="22"/>
      <c r="F2" s="22">
        <v>1435.7429999999999</v>
      </c>
      <c r="G2" s="22">
        <v>1068.0781300000001</v>
      </c>
      <c r="I2" s="28">
        <v>78.066699999999997</v>
      </c>
      <c r="J2" s="22">
        <v>4775.5589200000004</v>
      </c>
      <c r="L2" s="15">
        <v>5927316049903.0596</v>
      </c>
      <c r="M2" s="22">
        <f t="shared" ref="M2:M33" si="0">I2*1000000000000000/L2</f>
        <v>13170.666005109812</v>
      </c>
      <c r="N2" s="19">
        <f t="shared" ref="N2:N35" si="1">M2*L2/1000000000000000</f>
        <v>78.066699999999997</v>
      </c>
      <c r="O2" s="16"/>
      <c r="P2" s="30">
        <v>1.0123148283083125</v>
      </c>
      <c r="Q2" s="30">
        <f>$Q$27*$P2</f>
        <v>343522054.94140315</v>
      </c>
      <c r="R2" s="28">
        <f>Q2*S2/1000000000000000</f>
        <v>78.056689007002745</v>
      </c>
      <c r="S2" s="22">
        <v>227224680</v>
      </c>
      <c r="T2" s="29"/>
    </row>
    <row r="3" spans="1:20" ht="24" customHeight="1" x14ac:dyDescent="0.25">
      <c r="A3" s="12">
        <v>1981</v>
      </c>
      <c r="B3" s="22">
        <v>15.90753</v>
      </c>
      <c r="C3" s="22">
        <v>19.747309999999999</v>
      </c>
      <c r="D3" s="22">
        <v>2.82125</v>
      </c>
      <c r="E3" s="22"/>
      <c r="F3" s="22">
        <v>1484.7170000000001</v>
      </c>
      <c r="G3" s="22">
        <v>1040.2856400000001</v>
      </c>
      <c r="I3" s="28">
        <v>76.105800000000002</v>
      </c>
      <c r="J3" s="22">
        <v>4646.7685799999999</v>
      </c>
      <c r="L3" s="16">
        <v>6081124170389.7285</v>
      </c>
      <c r="M3" s="22">
        <f t="shared" si="0"/>
        <v>12515.087320626528</v>
      </c>
      <c r="N3" s="19">
        <f t="shared" si="1"/>
        <v>76.105800000000002</v>
      </c>
      <c r="O3" s="16"/>
      <c r="P3" s="30">
        <v>0.97718530521188152</v>
      </c>
      <c r="Q3" s="30">
        <f t="shared" ref="Q3:Q26" si="2">$Q$27*$P3</f>
        <v>331601093.57075524</v>
      </c>
      <c r="R3" s="28">
        <f t="shared" ref="R3:R62" si="3">Q3*S3/1000000000000000</f>
        <v>76.091080372989794</v>
      </c>
      <c r="S3" s="22">
        <v>229465710</v>
      </c>
      <c r="T3" s="29"/>
    </row>
    <row r="4" spans="1:20" ht="24" customHeight="1" x14ac:dyDescent="0.25">
      <c r="A4" s="12">
        <v>1982</v>
      </c>
      <c r="B4" s="22">
        <v>15.321580000000001</v>
      </c>
      <c r="C4" s="22">
        <v>18.35622</v>
      </c>
      <c r="D4" s="22">
        <v>3.3195399999999999</v>
      </c>
      <c r="E4" s="22"/>
      <c r="F4" s="22">
        <v>1432.547</v>
      </c>
      <c r="G4" s="22">
        <v>967.40617999999995</v>
      </c>
      <c r="I4" s="28">
        <v>73.099140000000006</v>
      </c>
      <c r="J4" s="22">
        <v>4410.8106200000002</v>
      </c>
      <c r="L4" s="16">
        <v>5964940165500.5791</v>
      </c>
      <c r="M4" s="22">
        <f t="shared" si="0"/>
        <v>12254.798534741967</v>
      </c>
      <c r="N4" s="19">
        <f t="shared" si="1"/>
        <v>73.099140000000006</v>
      </c>
      <c r="O4" s="16"/>
      <c r="P4" s="30">
        <v>0.92968259473854908</v>
      </c>
      <c r="Q4" s="30">
        <f t="shared" si="2"/>
        <v>315481376.40296936</v>
      </c>
      <c r="R4" s="28">
        <f t="shared" si="3"/>
        <v>73.085822704450635</v>
      </c>
      <c r="S4" s="22">
        <v>231664460</v>
      </c>
      <c r="T4" s="29"/>
    </row>
    <row r="5" spans="1:20" ht="24" customHeight="1" x14ac:dyDescent="0.25">
      <c r="A5" s="12">
        <v>1983</v>
      </c>
      <c r="B5" s="22">
        <v>15.894439999999999</v>
      </c>
      <c r="C5" s="22">
        <v>17.220839999999999</v>
      </c>
      <c r="D5" s="22">
        <v>3.5951900000000001</v>
      </c>
      <c r="E5" s="22"/>
      <c r="F5" s="22">
        <v>1487.8109999999999</v>
      </c>
      <c r="G5" s="22">
        <v>906.19723999999997</v>
      </c>
      <c r="I5" s="28">
        <v>72.970579999999998</v>
      </c>
      <c r="J5" s="22">
        <v>4388.5934800000005</v>
      </c>
      <c r="L5" s="16">
        <v>6241279635561.5488</v>
      </c>
      <c r="M5" s="22">
        <f t="shared" si="0"/>
        <v>11691.605609886215</v>
      </c>
      <c r="N5" s="19">
        <f t="shared" si="1"/>
        <v>72.970579999999998</v>
      </c>
      <c r="O5" s="16"/>
      <c r="P5" s="30">
        <v>0.91969484222464015</v>
      </c>
      <c r="Q5" s="30">
        <f t="shared" si="2"/>
        <v>312092101.47398531</v>
      </c>
      <c r="R5" s="28">
        <f t="shared" si="3"/>
        <v>72.964633466884962</v>
      </c>
      <c r="S5" s="22">
        <v>233791990</v>
      </c>
      <c r="T5" s="29"/>
    </row>
    <row r="6" spans="1:20" ht="24" customHeight="1" x14ac:dyDescent="0.25">
      <c r="A6" s="12">
        <v>1984</v>
      </c>
      <c r="B6" s="22">
        <v>17.070620000000002</v>
      </c>
      <c r="C6" s="22">
        <v>18.393609999999999</v>
      </c>
      <c r="D6" s="22">
        <v>3.4759899999999999</v>
      </c>
      <c r="E6" s="22"/>
      <c r="F6" s="22">
        <v>1598.2860000000001</v>
      </c>
      <c r="G6" s="22">
        <v>968.48946999999998</v>
      </c>
      <c r="I6" s="28">
        <v>76.631720000000001</v>
      </c>
      <c r="J6" s="22">
        <v>4619.4360399999996</v>
      </c>
      <c r="L6" s="16">
        <v>6694332861277.3584</v>
      </c>
      <c r="M6" s="22">
        <f t="shared" si="0"/>
        <v>11447.252711807605</v>
      </c>
      <c r="N6" s="19">
        <f t="shared" si="1"/>
        <v>76.631720000000001</v>
      </c>
      <c r="O6" s="16"/>
      <c r="P6" s="30">
        <v>0.95742863105972598</v>
      </c>
      <c r="Q6" s="30">
        <f t="shared" si="2"/>
        <v>324896802.46114284</v>
      </c>
      <c r="R6" s="28">
        <f t="shared" si="3"/>
        <v>76.618755950718764</v>
      </c>
      <c r="S6" s="22">
        <v>235824900</v>
      </c>
      <c r="T6" s="29"/>
    </row>
    <row r="7" spans="1:20" ht="24" customHeight="1" x14ac:dyDescent="0.25">
      <c r="A7" s="12">
        <v>1985</v>
      </c>
      <c r="B7" s="22">
        <v>17.478429999999999</v>
      </c>
      <c r="C7" s="22">
        <v>17.703479999999999</v>
      </c>
      <c r="D7" s="22">
        <v>3.08223</v>
      </c>
      <c r="E7" s="22"/>
      <c r="F7" s="22">
        <v>1638.2249999999999</v>
      </c>
      <c r="G7" s="22">
        <v>931.68143999999995</v>
      </c>
      <c r="I7" s="28">
        <v>76.392390000000006</v>
      </c>
      <c r="J7" s="22">
        <v>4605.3757800000003</v>
      </c>
      <c r="L7" s="16">
        <v>6978123562055.6895</v>
      </c>
      <c r="M7" s="22">
        <f t="shared" si="0"/>
        <v>10947.411481131114</v>
      </c>
      <c r="N7" s="19">
        <f t="shared" si="1"/>
        <v>76.392390000000006</v>
      </c>
      <c r="O7" s="16"/>
      <c r="P7" s="30">
        <v>0.94594060099529509</v>
      </c>
      <c r="Q7" s="30">
        <f t="shared" si="2"/>
        <v>320998418.69296598</v>
      </c>
      <c r="R7" s="28">
        <f t="shared" si="3"/>
        <v>76.373163569421507</v>
      </c>
      <c r="S7" s="22">
        <v>237923800</v>
      </c>
      <c r="T7" s="29"/>
    </row>
    <row r="8" spans="1:20" ht="24" customHeight="1" x14ac:dyDescent="0.25">
      <c r="A8" s="12">
        <v>1986</v>
      </c>
      <c r="B8" s="22">
        <v>17.260400000000001</v>
      </c>
      <c r="C8" s="22">
        <v>16.591360000000002</v>
      </c>
      <c r="D8" s="22">
        <v>3.1913399999999998</v>
      </c>
      <c r="E8" s="22"/>
      <c r="F8" s="22">
        <v>1617.47</v>
      </c>
      <c r="G8" s="22">
        <v>871.56808999999998</v>
      </c>
      <c r="I8" s="28">
        <v>76.646960000000007</v>
      </c>
      <c r="J8" s="22">
        <v>4613.5894600000001</v>
      </c>
      <c r="L8" s="16">
        <v>7223186261204.3086</v>
      </c>
      <c r="M8" s="22">
        <f t="shared" si="0"/>
        <v>10611.239587115506</v>
      </c>
      <c r="N8" s="19">
        <f t="shared" si="1"/>
        <v>76.646960000000007</v>
      </c>
      <c r="O8" s="16"/>
      <c r="P8" s="30">
        <v>0.94052587871898941</v>
      </c>
      <c r="Q8" s="30">
        <f t="shared" si="2"/>
        <v>319160970.0344277</v>
      </c>
      <c r="R8" s="28">
        <f t="shared" si="3"/>
        <v>76.641046109570524</v>
      </c>
      <c r="S8" s="22">
        <v>240132890</v>
      </c>
      <c r="T8" s="29"/>
    </row>
    <row r="9" spans="1:20" ht="24" customHeight="1" x14ac:dyDescent="0.25">
      <c r="A9" s="12">
        <v>1987</v>
      </c>
      <c r="B9" s="22">
        <v>18.00845</v>
      </c>
      <c r="C9" s="22">
        <v>17.639800000000001</v>
      </c>
      <c r="D9" s="22">
        <v>2.7623099999999998</v>
      </c>
      <c r="E9" s="22"/>
      <c r="F9" s="22">
        <v>1690.973</v>
      </c>
      <c r="G9" s="22">
        <v>927.50192000000004</v>
      </c>
      <c r="I9" s="28">
        <v>79.054429999999996</v>
      </c>
      <c r="J9" s="22">
        <v>4770.8702800000001</v>
      </c>
      <c r="L9" s="16">
        <v>7473216447497.8184</v>
      </c>
      <c r="M9" s="22">
        <f t="shared" si="0"/>
        <v>10578.367501515228</v>
      </c>
      <c r="N9" s="19">
        <f t="shared" si="1"/>
        <v>79.054429999999996</v>
      </c>
      <c r="O9" s="16"/>
      <c r="P9" s="30">
        <v>0.96141967366032299</v>
      </c>
      <c r="Q9" s="30">
        <f t="shared" si="2"/>
        <v>326251135.24100232</v>
      </c>
      <c r="R9" s="28">
        <f t="shared" si="3"/>
        <v>79.047035206316394</v>
      </c>
      <c r="S9" s="22">
        <v>242288920</v>
      </c>
      <c r="T9" s="29"/>
    </row>
    <row r="10" spans="1:20" ht="24" customHeight="1" x14ac:dyDescent="0.25">
      <c r="A10" s="12">
        <v>1988</v>
      </c>
      <c r="B10" s="22">
        <v>18.846309999999999</v>
      </c>
      <c r="C10" s="22">
        <v>18.44839</v>
      </c>
      <c r="D10" s="22">
        <v>2.4579900000000001</v>
      </c>
      <c r="E10" s="22"/>
      <c r="F10" s="22">
        <v>1774.84</v>
      </c>
      <c r="G10" s="22">
        <v>969.95992000000001</v>
      </c>
      <c r="I10" s="28">
        <v>82.709159999999997</v>
      </c>
      <c r="J10" s="22">
        <v>4990.3542600000001</v>
      </c>
      <c r="L10" s="16">
        <v>7787364014161.6787</v>
      </c>
      <c r="M10" s="22">
        <f t="shared" si="0"/>
        <v>10620.944372137939</v>
      </c>
      <c r="N10" s="19">
        <f t="shared" si="1"/>
        <v>82.709159999999997</v>
      </c>
      <c r="O10" s="16"/>
      <c r="P10" s="30">
        <v>0.99671261668144295</v>
      </c>
      <c r="Q10" s="30">
        <f t="shared" si="2"/>
        <v>338227552.03596854</v>
      </c>
      <c r="R10" s="28">
        <f t="shared" si="3"/>
        <v>82.696291480691229</v>
      </c>
      <c r="S10" s="22">
        <v>244498980</v>
      </c>
      <c r="T10" s="29"/>
    </row>
    <row r="11" spans="1:20" ht="24" customHeight="1" x14ac:dyDescent="0.25">
      <c r="A11" s="12">
        <v>1989</v>
      </c>
      <c r="B11" s="22">
        <v>19.069759999999999</v>
      </c>
      <c r="C11" s="22">
        <v>19.601690000000001</v>
      </c>
      <c r="D11" s="22">
        <v>3.5485899999999999</v>
      </c>
      <c r="E11" s="22"/>
      <c r="F11" s="22">
        <v>1795.308</v>
      </c>
      <c r="G11" s="22">
        <v>1030.9951699999999</v>
      </c>
      <c r="I11" s="28">
        <v>84.786050000000003</v>
      </c>
      <c r="J11" s="22">
        <v>5071.9606700000004</v>
      </c>
      <c r="L11" s="16">
        <v>8074006420523.1982</v>
      </c>
      <c r="M11" s="22">
        <f t="shared" si="0"/>
        <v>10501.112531256302</v>
      </c>
      <c r="N11" s="19">
        <f t="shared" si="1"/>
        <v>84.786050000000003</v>
      </c>
      <c r="O11" s="16"/>
      <c r="P11" s="30">
        <v>1.011952498931143</v>
      </c>
      <c r="Q11" s="30">
        <f t="shared" si="2"/>
        <v>343399100.96628565</v>
      </c>
      <c r="R11" s="28">
        <f t="shared" si="3"/>
        <v>84.757501683190881</v>
      </c>
      <c r="S11" s="22">
        <v>246819230</v>
      </c>
      <c r="T11" s="29"/>
    </row>
    <row r="12" spans="1:20" ht="24" customHeight="1" x14ac:dyDescent="0.25">
      <c r="A12" s="12">
        <v>1990</v>
      </c>
      <c r="B12" s="22">
        <v>19.172640000000001</v>
      </c>
      <c r="C12" s="22">
        <v>19.603169999999999</v>
      </c>
      <c r="D12" s="22">
        <v>3.9293100000000001</v>
      </c>
      <c r="E12" s="22"/>
      <c r="F12" s="22">
        <v>1821.405</v>
      </c>
      <c r="G12" s="22">
        <v>1032.79297</v>
      </c>
      <c r="I12" s="28">
        <v>84.485069999999993</v>
      </c>
      <c r="J12" s="22">
        <v>5040.7704599999997</v>
      </c>
      <c r="L12" s="16">
        <v>8228918427042.0576</v>
      </c>
      <c r="M12" s="22">
        <f t="shared" si="0"/>
        <v>10266.849859923663</v>
      </c>
      <c r="N12" s="19">
        <f t="shared" si="1"/>
        <v>84.485069999999993</v>
      </c>
      <c r="O12" s="16"/>
      <c r="P12" s="30">
        <v>0.99666967296034603</v>
      </c>
      <c r="Q12" s="30">
        <f t="shared" si="2"/>
        <v>338212979.38040179</v>
      </c>
      <c r="R12" s="28">
        <f t="shared" si="3"/>
        <v>84.425674291407958</v>
      </c>
      <c r="S12" s="22">
        <v>249622810</v>
      </c>
      <c r="T12" s="29"/>
    </row>
    <row r="13" spans="1:20" ht="24" customHeight="1" x14ac:dyDescent="0.25">
      <c r="A13" s="12">
        <v>1991</v>
      </c>
      <c r="B13" s="22">
        <v>18.991669999999999</v>
      </c>
      <c r="C13" s="22">
        <v>20.032959999999999</v>
      </c>
      <c r="D13" s="22">
        <v>3.9480300000000002</v>
      </c>
      <c r="E13" s="22"/>
      <c r="F13" s="22">
        <v>1807.258</v>
      </c>
      <c r="G13" s="22">
        <v>1056.4701399999999</v>
      </c>
      <c r="I13" s="28">
        <v>84.437979999999996</v>
      </c>
      <c r="J13" s="22">
        <v>4997.6893200000004</v>
      </c>
      <c r="L13" s="16">
        <v>8222939044367.6387</v>
      </c>
      <c r="M13" s="22">
        <f t="shared" si="0"/>
        <v>10268.588827474819</v>
      </c>
      <c r="N13" s="19">
        <f t="shared" si="1"/>
        <v>84.437979999999996</v>
      </c>
      <c r="O13" s="16"/>
      <c r="P13" s="30">
        <v>0.98297169850638344</v>
      </c>
      <c r="Q13" s="30">
        <f t="shared" si="2"/>
        <v>333564666.2258631</v>
      </c>
      <c r="R13" s="28">
        <f t="shared" si="3"/>
        <v>84.385502812605111</v>
      </c>
      <c r="S13" s="22">
        <v>252980940</v>
      </c>
      <c r="T13" s="29"/>
    </row>
    <row r="14" spans="1:20" ht="24" customHeight="1" x14ac:dyDescent="0.25">
      <c r="A14" s="12">
        <v>1992</v>
      </c>
      <c r="B14" s="22">
        <v>19.12247</v>
      </c>
      <c r="C14" s="22">
        <v>20.713629999999998</v>
      </c>
      <c r="D14" s="22">
        <v>3.62195</v>
      </c>
      <c r="E14" s="22"/>
      <c r="F14" s="22">
        <v>1821.923</v>
      </c>
      <c r="G14" s="22">
        <v>1091.5174400000001</v>
      </c>
      <c r="I14" s="28">
        <v>85.78295</v>
      </c>
      <c r="J14" s="22">
        <v>5093.3373000000001</v>
      </c>
      <c r="L14" s="16">
        <v>8515284861895.5273</v>
      </c>
      <c r="M14" s="22">
        <f t="shared" si="0"/>
        <v>10073.996512302756</v>
      </c>
      <c r="N14" s="19">
        <f t="shared" si="1"/>
        <v>85.78295</v>
      </c>
      <c r="O14" s="16"/>
      <c r="P14" s="30">
        <v>0.98539599613448858</v>
      </c>
      <c r="Q14" s="30">
        <f t="shared" si="2"/>
        <v>334387334.90531725</v>
      </c>
      <c r="R14" s="28">
        <f t="shared" si="3"/>
        <v>85.775106391116239</v>
      </c>
      <c r="S14" s="22">
        <v>256514220.00000003</v>
      </c>
      <c r="T14" s="29"/>
    </row>
    <row r="15" spans="1:20" ht="24" customHeight="1" x14ac:dyDescent="0.25">
      <c r="A15" s="12">
        <v>1993</v>
      </c>
      <c r="B15" s="22">
        <v>19.835149999999999</v>
      </c>
      <c r="C15" s="22">
        <v>21.228899999999999</v>
      </c>
      <c r="D15" s="22">
        <v>3.9074800000000001</v>
      </c>
      <c r="E15" s="22"/>
      <c r="F15" s="22">
        <v>1882.4159999999999</v>
      </c>
      <c r="G15" s="22">
        <v>1121.8217099999999</v>
      </c>
      <c r="I15" s="28">
        <v>87.423590000000004</v>
      </c>
      <c r="J15" s="22">
        <v>5188.3973599999999</v>
      </c>
      <c r="L15" s="16">
        <v>8749032729214.0771</v>
      </c>
      <c r="M15" s="22">
        <f t="shared" si="0"/>
        <v>9992.3720376633264</v>
      </c>
      <c r="N15" s="19">
        <f t="shared" si="1"/>
        <v>87.423590000000004</v>
      </c>
      <c r="O15" s="16"/>
      <c r="P15" s="30">
        <v>0.99140910214913081</v>
      </c>
      <c r="Q15" s="30">
        <f t="shared" si="2"/>
        <v>336427840.95834261</v>
      </c>
      <c r="R15" s="28">
        <f t="shared" si="3"/>
        <v>87.443850058636656</v>
      </c>
      <c r="S15" s="22">
        <v>259918590</v>
      </c>
      <c r="T15" s="29"/>
    </row>
    <row r="16" spans="1:20" ht="24" customHeight="1" x14ac:dyDescent="0.25">
      <c r="A16" s="12">
        <v>1994</v>
      </c>
      <c r="B16" s="22">
        <v>19.909459999999999</v>
      </c>
      <c r="C16" s="22">
        <v>21.728069999999999</v>
      </c>
      <c r="D16" s="22">
        <v>3.72316</v>
      </c>
      <c r="E16" s="22"/>
      <c r="F16" s="22">
        <v>1893.24</v>
      </c>
      <c r="G16" s="22">
        <v>1147.1593700000001</v>
      </c>
      <c r="I16" s="28">
        <v>89.091350000000006</v>
      </c>
      <c r="J16" s="22">
        <v>5261.4288200000001</v>
      </c>
      <c r="L16" s="16">
        <v>9102184269015.709</v>
      </c>
      <c r="M16" s="22">
        <f t="shared" si="0"/>
        <v>9787.9088542814297</v>
      </c>
      <c r="N16" s="19">
        <f t="shared" si="1"/>
        <v>89.091350000000006</v>
      </c>
      <c r="O16" s="16"/>
      <c r="P16" s="30">
        <v>0.99820229765338808</v>
      </c>
      <c r="Q16" s="30">
        <f t="shared" si="2"/>
        <v>338733064.9993071</v>
      </c>
      <c r="R16" s="28">
        <f t="shared" si="3"/>
        <v>89.129415489055972</v>
      </c>
      <c r="S16" s="22">
        <v>263125819.99999997</v>
      </c>
      <c r="T16" s="29"/>
    </row>
    <row r="17" spans="1:55" ht="24" customHeight="1" x14ac:dyDescent="0.25">
      <c r="A17" s="12">
        <v>1995</v>
      </c>
      <c r="B17" s="22">
        <v>20.088730000000002</v>
      </c>
      <c r="C17" s="22">
        <v>22.671140000000001</v>
      </c>
      <c r="D17" s="22">
        <v>4.2185699999999997</v>
      </c>
      <c r="E17" s="22"/>
      <c r="F17" s="22">
        <v>1913.1020000000001</v>
      </c>
      <c r="G17" s="22">
        <v>1198.94065</v>
      </c>
      <c r="I17" s="28">
        <v>91.0291</v>
      </c>
      <c r="J17" s="22">
        <v>5319.1542600000002</v>
      </c>
      <c r="L17" s="16">
        <v>9349638721234.0879</v>
      </c>
      <c r="M17" s="22">
        <f t="shared" si="0"/>
        <v>9736.1088181153573</v>
      </c>
      <c r="N17" s="19">
        <f t="shared" si="1"/>
        <v>91.0291</v>
      </c>
      <c r="O17" s="16"/>
      <c r="P17" s="30">
        <v>1.0079678891033947</v>
      </c>
      <c r="Q17" s="30">
        <f t="shared" si="2"/>
        <v>342046951.1035248</v>
      </c>
      <c r="R17" s="28">
        <f t="shared" si="3"/>
        <v>91.07971144425531</v>
      </c>
      <c r="S17" s="22">
        <v>266278390</v>
      </c>
      <c r="T17" s="29"/>
    </row>
    <row r="18" spans="1:55" ht="24" customHeight="1" x14ac:dyDescent="0.25">
      <c r="A18" s="12">
        <v>1996</v>
      </c>
      <c r="B18" s="22">
        <v>21.001909999999999</v>
      </c>
      <c r="C18" s="22">
        <v>23.08465</v>
      </c>
      <c r="D18" s="22">
        <v>4.6502699999999999</v>
      </c>
      <c r="E18" s="22"/>
      <c r="F18" s="22">
        <v>1995.4469999999999</v>
      </c>
      <c r="G18" s="22">
        <v>1219.2230999999999</v>
      </c>
      <c r="I18" s="28">
        <v>94.022199999999998</v>
      </c>
      <c r="J18" s="22">
        <v>5504.8597600000003</v>
      </c>
      <c r="L18" s="16">
        <v>9704538080586.6973</v>
      </c>
      <c r="M18" s="22">
        <f t="shared" si="0"/>
        <v>9688.4776193609196</v>
      </c>
      <c r="N18" s="19">
        <f t="shared" si="1"/>
        <v>94.022199999999998</v>
      </c>
      <c r="O18" s="16"/>
      <c r="P18" s="30">
        <v>1.0290254992041601</v>
      </c>
      <c r="Q18" s="30">
        <f t="shared" si="2"/>
        <v>349192705.85460174</v>
      </c>
      <c r="R18" s="28">
        <f t="shared" si="3"/>
        <v>94.07051757495222</v>
      </c>
      <c r="S18" s="22">
        <v>269394280</v>
      </c>
      <c r="T18" s="29"/>
    </row>
    <row r="19" spans="1:55" ht="24" customHeight="1" x14ac:dyDescent="0.25">
      <c r="A19" s="12">
        <v>1997</v>
      </c>
      <c r="B19" s="22">
        <v>21.445409999999999</v>
      </c>
      <c r="C19" s="22">
        <v>23.222719999999999</v>
      </c>
      <c r="D19" s="22">
        <v>4.6893599999999998</v>
      </c>
      <c r="E19" s="22"/>
      <c r="F19" s="22">
        <v>2039.8879999999999</v>
      </c>
      <c r="G19" s="22">
        <v>1224.62203</v>
      </c>
      <c r="I19" s="28">
        <v>94.602180000000004</v>
      </c>
      <c r="J19" s="22">
        <v>5577.3873400000002</v>
      </c>
      <c r="L19" s="16">
        <v>10140021120289.998</v>
      </c>
      <c r="M19" s="22">
        <f t="shared" si="0"/>
        <v>9329.5841179958443</v>
      </c>
      <c r="N19" s="19">
        <f t="shared" si="1"/>
        <v>94.602180000000004</v>
      </c>
      <c r="O19" s="16"/>
      <c r="P19" s="30">
        <v>1.0230524969201911</v>
      </c>
      <c r="Q19" s="30">
        <f t="shared" si="2"/>
        <v>347165808.72598058</v>
      </c>
      <c r="R19" s="28">
        <f t="shared" si="3"/>
        <v>94.653691950105824</v>
      </c>
      <c r="S19" s="22">
        <v>272646930</v>
      </c>
      <c r="T19" s="29"/>
    </row>
    <row r="20" spans="1:55" ht="24" customHeight="1" x14ac:dyDescent="0.25">
      <c r="A20" s="12">
        <v>1998</v>
      </c>
      <c r="B20" s="22">
        <v>21.655740000000002</v>
      </c>
      <c r="C20" s="22">
        <v>22.83023</v>
      </c>
      <c r="D20" s="22">
        <v>4.3269099999999998</v>
      </c>
      <c r="E20" s="22"/>
      <c r="F20" s="22">
        <v>2064.4569999999999</v>
      </c>
      <c r="G20" s="22">
        <v>1194.6394700000001</v>
      </c>
      <c r="I20" s="28">
        <v>95.017930000000007</v>
      </c>
      <c r="J20" s="22">
        <v>5617.0274099999997</v>
      </c>
      <c r="L20" s="16">
        <v>10591234535952.098</v>
      </c>
      <c r="M20" s="22">
        <f t="shared" si="0"/>
        <v>8971.3743640989414</v>
      </c>
      <c r="N20" s="19">
        <f t="shared" si="1"/>
        <v>95.017930000000007</v>
      </c>
      <c r="O20" s="16"/>
      <c r="P20" s="30">
        <v>1.015715176165972</v>
      </c>
      <c r="Q20" s="30">
        <f t="shared" si="2"/>
        <v>344675939.53433233</v>
      </c>
      <c r="R20" s="28">
        <f t="shared" si="3"/>
        <v>95.080271091897657</v>
      </c>
      <c r="S20" s="22">
        <v>275854100</v>
      </c>
      <c r="T20" s="29"/>
    </row>
    <row r="21" spans="1:55" ht="24" customHeight="1" x14ac:dyDescent="0.25">
      <c r="A21" s="12">
        <v>1999</v>
      </c>
      <c r="B21" s="22">
        <v>21.622540000000001</v>
      </c>
      <c r="C21" s="22">
        <v>22.909230000000001</v>
      </c>
      <c r="D21" s="22">
        <v>4.3329300000000002</v>
      </c>
      <c r="E21" s="22"/>
      <c r="F21" s="22">
        <v>2062.3969999999999</v>
      </c>
      <c r="G21" s="22">
        <v>1199.3979400000001</v>
      </c>
      <c r="I21" s="28">
        <v>96.651989999999998</v>
      </c>
      <c r="J21" s="22">
        <v>5678.3200800000004</v>
      </c>
      <c r="L21" s="16">
        <v>11104541540925.598</v>
      </c>
      <c r="M21" s="22">
        <f t="shared" si="0"/>
        <v>8703.8253352280008</v>
      </c>
      <c r="N21" s="19">
        <f t="shared" si="1"/>
        <v>96.651989999999998</v>
      </c>
      <c r="O21" s="16"/>
      <c r="P21" s="30">
        <v>1.0214444884507594</v>
      </c>
      <c r="Q21" s="30">
        <f t="shared" si="2"/>
        <v>346620142.14248759</v>
      </c>
      <c r="R21" s="28">
        <f t="shared" si="3"/>
        <v>96.720943388863901</v>
      </c>
      <c r="S21" s="22">
        <v>279040170</v>
      </c>
      <c r="T21" s="29"/>
    </row>
    <row r="22" spans="1:55" ht="24" customHeight="1" x14ac:dyDescent="0.25">
      <c r="A22" s="12">
        <v>2000</v>
      </c>
      <c r="B22" s="22">
        <v>22.579529999999998</v>
      </c>
      <c r="C22" s="22">
        <v>23.823979999999999</v>
      </c>
      <c r="D22" s="22">
        <v>3.8890899999999999</v>
      </c>
      <c r="E22" s="22"/>
      <c r="F22" s="22">
        <v>2155.4949999999999</v>
      </c>
      <c r="G22" s="22">
        <v>1247.66876</v>
      </c>
      <c r="I22" s="28">
        <v>98.814449999999994</v>
      </c>
      <c r="J22" s="22">
        <v>5863.7553900000003</v>
      </c>
      <c r="L22" s="16">
        <v>11558790643176.299</v>
      </c>
      <c r="M22" s="22">
        <f t="shared" si="0"/>
        <v>8548.8571469485742</v>
      </c>
      <c r="N22" s="19">
        <f t="shared" si="1"/>
        <v>98.814450000000022</v>
      </c>
      <c r="O22" s="16"/>
      <c r="P22" s="30">
        <v>1.0330042659526333</v>
      </c>
      <c r="Q22" s="30">
        <f t="shared" si="2"/>
        <v>350542872.9087109</v>
      </c>
      <c r="R22" s="28">
        <f t="shared" si="3"/>
        <v>98.91002182824559</v>
      </c>
      <c r="S22" s="22">
        <v>282162410</v>
      </c>
      <c r="T22" s="29"/>
    </row>
    <row r="23" spans="1:55" ht="24" customHeight="1" x14ac:dyDescent="0.25">
      <c r="A23" s="12">
        <v>2001</v>
      </c>
      <c r="B23" s="22">
        <v>21.914269999999998</v>
      </c>
      <c r="C23" s="22">
        <v>22.772559999999999</v>
      </c>
      <c r="D23" s="22">
        <v>3.33291</v>
      </c>
      <c r="E23" s="22"/>
      <c r="F23" s="22">
        <v>2087.9929999999999</v>
      </c>
      <c r="G23" s="22">
        <v>1193.2331300000001</v>
      </c>
      <c r="I23" s="28">
        <v>96.168149999999997</v>
      </c>
      <c r="J23" s="22">
        <v>5754.5463900000004</v>
      </c>
      <c r="L23" s="16">
        <v>11668443322374.898</v>
      </c>
      <c r="M23" s="22">
        <f t="shared" si="0"/>
        <v>8241.7291958381575</v>
      </c>
      <c r="N23" s="19">
        <f t="shared" si="1"/>
        <v>96.168149999999983</v>
      </c>
      <c r="O23" s="16"/>
      <c r="P23" s="30">
        <v>0.99515346830044071</v>
      </c>
      <c r="Q23" s="30">
        <f t="shared" si="2"/>
        <v>337698465.78649068</v>
      </c>
      <c r="R23" s="28">
        <f t="shared" si="3"/>
        <v>96.233580588771829</v>
      </c>
      <c r="S23" s="22">
        <v>284968960</v>
      </c>
      <c r="T23" s="29"/>
    </row>
    <row r="24" spans="1:55" ht="24" customHeight="1" x14ac:dyDescent="0.25">
      <c r="A24" s="12">
        <v>2002</v>
      </c>
      <c r="B24" s="22">
        <v>21.90399</v>
      </c>
      <c r="C24" s="22">
        <v>23.510079999999999</v>
      </c>
      <c r="D24" s="16">
        <v>4.0006000000000004</v>
      </c>
      <c r="E24" s="16"/>
      <c r="F24" s="22">
        <v>2094.5639999999999</v>
      </c>
      <c r="G24" s="22">
        <v>1232.50794</v>
      </c>
      <c r="I24" s="28">
        <v>97.645150000000001</v>
      </c>
      <c r="J24" s="16">
        <v>5798.6523399999996</v>
      </c>
      <c r="L24" s="16">
        <v>11875697924920.598</v>
      </c>
      <c r="M24" s="22">
        <f t="shared" si="0"/>
        <v>8222.2662295153368</v>
      </c>
      <c r="N24" s="19">
        <f t="shared" si="1"/>
        <v>97.645149999999987</v>
      </c>
      <c r="O24" s="16"/>
      <c r="P24" s="30">
        <v>1.0007954055465542</v>
      </c>
      <c r="Q24" s="30">
        <f t="shared" si="2"/>
        <v>339613018.27790701</v>
      </c>
      <c r="R24" s="28">
        <f t="shared" si="3"/>
        <v>97.681258908656474</v>
      </c>
      <c r="S24" s="22">
        <v>287625190</v>
      </c>
      <c r="T24" s="29"/>
    </row>
    <row r="25" spans="1:55" ht="24" customHeight="1" x14ac:dyDescent="0.25">
      <c r="A25" s="12">
        <v>2003</v>
      </c>
      <c r="B25" s="22">
        <v>22.320930000000001</v>
      </c>
      <c r="C25" s="22">
        <v>22.830639999999999</v>
      </c>
      <c r="D25" s="16">
        <v>4.05342</v>
      </c>
      <c r="E25" s="16"/>
      <c r="F25" s="22">
        <v>2135.6509999999998</v>
      </c>
      <c r="G25" s="22">
        <v>1198.67237</v>
      </c>
      <c r="I25" s="28">
        <v>97.943399999999997</v>
      </c>
      <c r="J25" s="16">
        <v>5852.6844099999998</v>
      </c>
      <c r="L25" s="16">
        <v>12207139706089</v>
      </c>
      <c r="M25" s="22">
        <f t="shared" si="0"/>
        <v>8023.4520418526217</v>
      </c>
      <c r="N25" s="19">
        <f t="shared" si="1"/>
        <v>97.943399999999997</v>
      </c>
      <c r="O25" s="16"/>
      <c r="P25" s="30">
        <v>0.99460606135903484</v>
      </c>
      <c r="Q25" s="30">
        <f t="shared" si="2"/>
        <v>337512707.01644957</v>
      </c>
      <c r="R25" s="28">
        <f t="shared" si="3"/>
        <v>97.915112781238662</v>
      </c>
      <c r="S25" s="16">
        <v>290107930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 ht="24" customHeight="1" x14ac:dyDescent="0.25">
      <c r="A26" s="12">
        <v>2004</v>
      </c>
      <c r="B26" s="22">
        <v>22.466200000000001</v>
      </c>
      <c r="C26" s="22">
        <v>22.92306</v>
      </c>
      <c r="D26" s="16">
        <v>3.7435999999999998</v>
      </c>
      <c r="E26" s="16"/>
      <c r="F26" s="22">
        <v>2160.1570000000002</v>
      </c>
      <c r="G26" s="22">
        <v>1205.65039</v>
      </c>
      <c r="I26" s="28">
        <v>100.16082</v>
      </c>
      <c r="J26" s="16">
        <v>5974.3842100000002</v>
      </c>
      <c r="L26" s="16">
        <v>12670771839613.4</v>
      </c>
      <c r="M26" s="22">
        <f t="shared" si="0"/>
        <v>7904.8712476110704</v>
      </c>
      <c r="N26" s="19">
        <f t="shared" si="1"/>
        <v>100.16082</v>
      </c>
      <c r="O26" s="16"/>
      <c r="P26" s="30">
        <v>1.0079733517830343</v>
      </c>
      <c r="Q26" s="30">
        <f t="shared" si="2"/>
        <v>342048804.8261838</v>
      </c>
      <c r="R26" s="28">
        <f t="shared" si="3"/>
        <v>100.15370291177219</v>
      </c>
      <c r="S26" s="16">
        <v>292805300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 ht="24" customHeight="1" x14ac:dyDescent="0.25">
      <c r="A27" s="12">
        <v>2005</v>
      </c>
      <c r="B27" s="22">
        <v>22.79654</v>
      </c>
      <c r="C27" s="22">
        <v>22.565359999999998</v>
      </c>
      <c r="D27" s="16">
        <v>3.7917399999999999</v>
      </c>
      <c r="E27" s="16"/>
      <c r="F27" s="22">
        <v>2181.8969999999999</v>
      </c>
      <c r="G27" s="22">
        <v>1189.60438</v>
      </c>
      <c r="I27" s="28">
        <v>100.28152</v>
      </c>
      <c r="J27" s="16">
        <v>5999.1418299999996</v>
      </c>
      <c r="L27" s="16">
        <v>13095400000000</v>
      </c>
      <c r="M27" s="22">
        <f t="shared" si="0"/>
        <v>7657.7668494280433</v>
      </c>
      <c r="N27" s="19">
        <f t="shared" si="1"/>
        <v>100.28152</v>
      </c>
      <c r="O27" s="16"/>
      <c r="P27" s="30">
        <v>1</v>
      </c>
      <c r="Q27" s="30">
        <v>339343102.89168203</v>
      </c>
      <c r="R27" s="28">
        <f t="shared" si="3"/>
        <v>100.28152000000004</v>
      </c>
      <c r="S27" s="16">
        <v>295516600</v>
      </c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</row>
    <row r="28" spans="1:55" ht="24" customHeight="1" x14ac:dyDescent="0.25">
      <c r="A28" s="12">
        <v>2006</v>
      </c>
      <c r="B28" s="22">
        <v>22.44716</v>
      </c>
      <c r="C28" s="22">
        <v>22.23874</v>
      </c>
      <c r="D28" s="16">
        <v>4.0354400000000004</v>
      </c>
      <c r="E28" s="16"/>
      <c r="F28" s="22">
        <v>2146.902</v>
      </c>
      <c r="G28" s="22">
        <v>1174.17876</v>
      </c>
      <c r="I28" s="28">
        <v>99.62876</v>
      </c>
      <c r="J28" s="16">
        <v>5923.5883999999996</v>
      </c>
      <c r="L28" s="16">
        <v>13444595948186.199</v>
      </c>
      <c r="M28" s="22">
        <f t="shared" si="0"/>
        <v>7410.320130404577</v>
      </c>
      <c r="N28" s="19">
        <f t="shared" si="1"/>
        <v>99.62876</v>
      </c>
      <c r="O28" s="16"/>
      <c r="P28" s="30">
        <v>0.98413083806271862</v>
      </c>
      <c r="Q28" s="30">
        <f>$Q$27*$P28</f>
        <v>333958012.2395944</v>
      </c>
      <c r="R28" s="28">
        <f t="shared" si="3"/>
        <v>99.646361635829066</v>
      </c>
      <c r="S28" s="16">
        <v>298379910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ht="24" customHeight="1" x14ac:dyDescent="0.25">
      <c r="A29" s="12">
        <v>2007</v>
      </c>
      <c r="B29" s="22">
        <v>22.749469999999999</v>
      </c>
      <c r="C29" s="22">
        <v>23.662759999999999</v>
      </c>
      <c r="D29" s="16">
        <v>3.7036600000000002</v>
      </c>
      <c r="E29" s="16"/>
      <c r="F29" s="22">
        <v>2172.1990000000001</v>
      </c>
      <c r="G29" s="22">
        <v>1248.7562800000001</v>
      </c>
      <c r="I29" s="28">
        <v>101.31735</v>
      </c>
      <c r="J29" s="16">
        <v>6024.1066600000004</v>
      </c>
      <c r="L29" s="16">
        <v>13685243103206</v>
      </c>
      <c r="M29" s="22">
        <f t="shared" si="0"/>
        <v>7403.4015498244744</v>
      </c>
      <c r="N29" s="19">
        <f t="shared" si="1"/>
        <v>101.31735</v>
      </c>
      <c r="O29" s="16"/>
      <c r="P29" s="30">
        <v>0.99102501048459501</v>
      </c>
      <c r="Q29" s="30">
        <f>$Q$27*$P29</f>
        <v>336297502.1011042</v>
      </c>
      <c r="R29" s="28">
        <f t="shared" si="3"/>
        <v>101.30330347789317</v>
      </c>
      <c r="S29" s="16">
        <v>301231210</v>
      </c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</row>
    <row r="30" spans="1:55" ht="24" customHeight="1" x14ac:dyDescent="0.25">
      <c r="A30" s="12">
        <v>2008</v>
      </c>
      <c r="B30" s="22">
        <v>22.387440000000002</v>
      </c>
      <c r="C30" s="22">
        <v>23.842949999999998</v>
      </c>
      <c r="D30" s="16">
        <v>3.9893900000000002</v>
      </c>
      <c r="E30" s="16"/>
      <c r="F30" s="22">
        <v>2139.5819999999999</v>
      </c>
      <c r="G30" s="22">
        <v>1257.42669</v>
      </c>
      <c r="I30" s="28">
        <v>99.292069999999995</v>
      </c>
      <c r="J30" s="16">
        <v>5840.5493399999996</v>
      </c>
      <c r="L30" s="16">
        <v>13645503206046.799</v>
      </c>
      <c r="M30" s="22">
        <f t="shared" si="0"/>
        <v>7276.5414730913126</v>
      </c>
      <c r="N30" s="19">
        <f t="shared" si="1"/>
        <v>99.292069999999995</v>
      </c>
      <c r="O30" s="16"/>
      <c r="P30" s="30">
        <v>0.9625749156356922</v>
      </c>
      <c r="Q30" s="30">
        <f t="shared" ref="Q30:Q62" si="4">$Q$27*$P30</f>
        <v>326643158.63751483</v>
      </c>
      <c r="R30" s="28">
        <f t="shared" si="3"/>
        <v>99.330214883421675</v>
      </c>
      <c r="S30" s="16">
        <v>304093970</v>
      </c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ht="24" customHeight="1" x14ac:dyDescent="0.25">
      <c r="A31" s="12">
        <v>2009</v>
      </c>
      <c r="B31" s="22">
        <v>19.691210000000002</v>
      </c>
      <c r="C31" s="22">
        <v>23.415939999999999</v>
      </c>
      <c r="D31" s="16">
        <v>4.3071799999999998</v>
      </c>
      <c r="E31" s="16"/>
      <c r="F31" s="22">
        <v>1875.6010000000001</v>
      </c>
      <c r="G31" s="22">
        <v>1234.19427</v>
      </c>
      <c r="I31" s="28">
        <v>94.596199999999996</v>
      </c>
      <c r="J31" s="16">
        <v>5429.7952699999996</v>
      </c>
      <c r="L31" s="16">
        <v>13263098686391.898</v>
      </c>
      <c r="M31" s="22">
        <f t="shared" si="0"/>
        <v>7132.2850139882366</v>
      </c>
      <c r="N31" s="19">
        <f t="shared" si="1"/>
        <v>94.596199999999996</v>
      </c>
      <c r="O31" s="16"/>
      <c r="P31" s="30">
        <v>0.90922347460521513</v>
      </c>
      <c r="Q31" s="30">
        <f t="shared" si="4"/>
        <v>308538715.09449017</v>
      </c>
      <c r="R31" s="28">
        <f t="shared" si="3"/>
        <v>94.650893693770854</v>
      </c>
      <c r="S31" s="16">
        <v>306771530</v>
      </c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ht="24" customHeight="1" x14ac:dyDescent="0.25">
      <c r="A32" s="12">
        <v>2010</v>
      </c>
      <c r="B32" s="22">
        <v>20.833970000000001</v>
      </c>
      <c r="C32" s="22">
        <v>24.574750000000002</v>
      </c>
      <c r="D32" s="16">
        <v>4.4369800000000001</v>
      </c>
      <c r="E32" s="16"/>
      <c r="F32" s="22">
        <v>1986.164</v>
      </c>
      <c r="G32" s="22">
        <v>1294.8511800000001</v>
      </c>
      <c r="I32" s="28">
        <v>98.016409999999993</v>
      </c>
      <c r="J32" s="16">
        <v>5630.0151800000003</v>
      </c>
      <c r="L32" s="16">
        <v>13595644353592.4</v>
      </c>
      <c r="M32" s="22">
        <f t="shared" si="0"/>
        <v>7209.3979108905532</v>
      </c>
      <c r="N32" s="19">
        <f t="shared" si="1"/>
        <v>98.016409999999993</v>
      </c>
      <c r="O32" s="16"/>
      <c r="P32" s="30">
        <v>0.93412072704006655</v>
      </c>
      <c r="Q32" s="30">
        <f t="shared" si="4"/>
        <v>316987425.98921013</v>
      </c>
      <c r="R32" s="28">
        <f t="shared" si="3"/>
        <v>98.053790218476081</v>
      </c>
      <c r="S32" s="16">
        <v>309330220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 ht="24" customHeight="1" x14ac:dyDescent="0.25">
      <c r="A33" s="12">
        <v>2011</v>
      </c>
      <c r="B33" s="22">
        <v>19.657779999999999</v>
      </c>
      <c r="C33" s="22">
        <v>24.954540000000001</v>
      </c>
      <c r="D33" s="16">
        <v>5.2683900000000001</v>
      </c>
      <c r="E33" s="16"/>
      <c r="F33" s="22">
        <v>1875.7719999999999</v>
      </c>
      <c r="G33" s="22">
        <v>1316.5752299999999</v>
      </c>
      <c r="I33" s="28">
        <v>97.461449999999999</v>
      </c>
      <c r="J33" s="16">
        <v>5483.2122300000001</v>
      </c>
      <c r="L33" s="16">
        <v>13846778425918.1</v>
      </c>
      <c r="M33" s="22">
        <f t="shared" si="0"/>
        <v>7038.5650006194774</v>
      </c>
      <c r="N33" s="19">
        <f t="shared" si="1"/>
        <v>97.461449999999999</v>
      </c>
      <c r="O33" s="16"/>
      <c r="P33" s="30">
        <v>0.92258719533755706</v>
      </c>
      <c r="Q33" s="30">
        <f t="shared" si="4"/>
        <v>313073601.55398095</v>
      </c>
      <c r="R33" s="28">
        <f t="shared" si="3"/>
        <v>97.5512046095199</v>
      </c>
      <c r="S33" s="16">
        <v>311591920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ht="24" customHeight="1" x14ac:dyDescent="0.25">
      <c r="A34" s="12">
        <v>2012</v>
      </c>
      <c r="B34" s="22">
        <v>17.339110000000002</v>
      </c>
      <c r="C34" s="22">
        <v>26.08342</v>
      </c>
      <c r="D34" s="16">
        <v>5.0423799999999996</v>
      </c>
      <c r="E34" s="16"/>
      <c r="F34" s="22">
        <v>1656.095</v>
      </c>
      <c r="G34" s="22">
        <v>1374.39888</v>
      </c>
      <c r="I34" s="28">
        <v>94.945830000000001</v>
      </c>
      <c r="J34" s="16">
        <v>5270.4218799999999</v>
      </c>
      <c r="L34" s="16">
        <v>14231574698642.797</v>
      </c>
      <c r="M34" s="23">
        <v>6743.7532388359787</v>
      </c>
      <c r="N34" s="19">
        <f t="shared" si="1"/>
        <v>95.974227967708529</v>
      </c>
      <c r="O34" s="16"/>
      <c r="P34" s="30">
        <v>0.89370314116563532</v>
      </c>
      <c r="Q34" s="30">
        <f t="shared" si="4"/>
        <v>303271996.98718959</v>
      </c>
      <c r="R34" s="28">
        <f t="shared" si="3"/>
        <v>96.290456073768837</v>
      </c>
      <c r="S34" s="16">
        <v>317505266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 ht="24" customHeight="1" x14ac:dyDescent="0.25">
      <c r="A35" s="12">
        <v>2013</v>
      </c>
      <c r="B35" s="15"/>
      <c r="C35" s="15"/>
      <c r="D35" s="16"/>
      <c r="E35" s="16"/>
      <c r="F35" s="22">
        <v>26.60981</v>
      </c>
      <c r="G35" s="15"/>
      <c r="I35" s="18"/>
      <c r="J35" s="16"/>
      <c r="L35" s="16">
        <v>14498623127932.799</v>
      </c>
      <c r="M35" s="23">
        <v>6718.9436523906379</v>
      </c>
      <c r="N35" s="19">
        <f t="shared" si="1"/>
        <v>97.41543183382818</v>
      </c>
      <c r="O35" s="16"/>
      <c r="P35" s="16">
        <v>0.8998611472115684</v>
      </c>
      <c r="Q35" s="30">
        <f t="shared" si="4"/>
        <v>305361673.86644226</v>
      </c>
      <c r="R35" s="28">
        <f t="shared" si="3"/>
        <v>97.731222359913332</v>
      </c>
      <c r="S35" s="16">
        <v>320050716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ht="24" customHeight="1" x14ac:dyDescent="0.25">
      <c r="A36" s="12">
        <v>2014</v>
      </c>
      <c r="B36" s="16"/>
      <c r="C36" s="16"/>
      <c r="D36" s="16"/>
      <c r="E36" s="16"/>
      <c r="F36" s="16"/>
      <c r="G36" s="16"/>
      <c r="I36" s="19"/>
      <c r="J36" s="16"/>
      <c r="L36" s="16"/>
      <c r="M36" s="17">
        <v>6545.8085440231234</v>
      </c>
      <c r="N36" s="19">
        <f t="shared" ref="N36:N47" si="5">M36*L36/1000000000000000</f>
        <v>0</v>
      </c>
      <c r="O36" s="16"/>
      <c r="P36" s="16">
        <v>0.8943288762532221</v>
      </c>
      <c r="Q36" s="30">
        <f t="shared" si="4"/>
        <v>303484335.8733995</v>
      </c>
      <c r="R36" s="28">
        <f t="shared" si="3"/>
        <v>97.898889339954849</v>
      </c>
      <c r="S36" s="16">
        <v>322583006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 ht="24" customHeight="1" x14ac:dyDescent="0.25">
      <c r="A37" s="12">
        <v>2015</v>
      </c>
      <c r="B37" s="16"/>
      <c r="C37" s="16"/>
      <c r="D37" s="16"/>
      <c r="E37" s="16"/>
      <c r="F37" s="16"/>
      <c r="G37" s="16"/>
      <c r="I37" s="19"/>
      <c r="J37" s="16"/>
      <c r="L37" s="16"/>
      <c r="M37" s="17">
        <v>6411.5745769794148</v>
      </c>
      <c r="N37" s="19">
        <f t="shared" si="5"/>
        <v>0</v>
      </c>
      <c r="O37" s="16"/>
      <c r="P37" s="16">
        <v>0.89742655461394938</v>
      </c>
      <c r="Q37" s="30">
        <f t="shared" si="4"/>
        <v>304535511.66008914</v>
      </c>
      <c r="R37" s="28">
        <f t="shared" si="3"/>
        <v>99.013021835021462</v>
      </c>
      <c r="S37" s="16">
        <v>325128000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ht="24" customHeight="1" x14ac:dyDescent="0.25">
      <c r="A38" s="12">
        <v>2016</v>
      </c>
      <c r="B38" s="16"/>
      <c r="C38" s="16"/>
      <c r="D38" s="16"/>
      <c r="E38" s="16"/>
      <c r="F38" s="16"/>
      <c r="G38" s="16"/>
      <c r="I38" s="19"/>
      <c r="J38" s="16"/>
      <c r="L38" s="16"/>
      <c r="M38" s="17">
        <v>6263.7487025024548</v>
      </c>
      <c r="N38" s="19">
        <f t="shared" si="5"/>
        <v>0</v>
      </c>
      <c r="O38" s="16"/>
      <c r="P38" s="16">
        <v>0.89732293054657142</v>
      </c>
      <c r="Q38" s="30">
        <f t="shared" si="4"/>
        <v>304500347.54753083</v>
      </c>
      <c r="R38" s="28">
        <f t="shared" si="3"/>
        <v>99.781757254894174</v>
      </c>
      <c r="S38" s="16">
        <v>327690126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ht="24" customHeight="1" x14ac:dyDescent="0.25">
      <c r="A39" s="12">
        <v>2017</v>
      </c>
      <c r="B39" s="16"/>
      <c r="C39" s="16"/>
      <c r="D39" s="16"/>
      <c r="E39" s="16"/>
      <c r="F39" s="16"/>
      <c r="G39" s="16"/>
      <c r="I39" s="19"/>
      <c r="J39" s="16"/>
      <c r="L39" s="16"/>
      <c r="M39" s="17">
        <v>6142.6005626817123</v>
      </c>
      <c r="N39" s="19">
        <f t="shared" si="5"/>
        <v>0</v>
      </c>
      <c r="O39" s="16"/>
      <c r="P39" s="16">
        <v>0.89830675705162089</v>
      </c>
      <c r="Q39" s="30">
        <f t="shared" si="4"/>
        <v>304834202.28646141</v>
      </c>
      <c r="R39" s="28">
        <f t="shared" si="3"/>
        <v>100.67531945017157</v>
      </c>
      <c r="S39" s="16">
        <v>330262545</v>
      </c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</row>
    <row r="40" spans="1:55" ht="24" customHeight="1" x14ac:dyDescent="0.25">
      <c r="A40" s="12">
        <v>2018</v>
      </c>
      <c r="B40" s="16"/>
      <c r="C40" s="16"/>
      <c r="D40" s="16"/>
      <c r="E40" s="16"/>
      <c r="F40" s="16"/>
      <c r="G40" s="16"/>
      <c r="I40" s="19"/>
      <c r="J40" s="16"/>
      <c r="L40" s="16"/>
      <c r="M40" s="17">
        <v>6027.727270361077</v>
      </c>
      <c r="N40" s="19">
        <f t="shared" si="5"/>
        <v>0</v>
      </c>
      <c r="O40" s="16"/>
      <c r="P40" s="16">
        <v>0.89714846118927571</v>
      </c>
      <c r="Q40" s="30">
        <f t="shared" si="4"/>
        <v>304441142.57446659</v>
      </c>
      <c r="R40" s="28">
        <f t="shared" si="3"/>
        <v>101.33041548537211</v>
      </c>
      <c r="S40" s="16">
        <v>332840741</v>
      </c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 ht="24" customHeight="1" x14ac:dyDescent="0.25">
      <c r="A41" s="12">
        <v>2019</v>
      </c>
      <c r="B41" s="16"/>
      <c r="C41" s="16"/>
      <c r="D41" s="16"/>
      <c r="E41" s="16"/>
      <c r="F41" s="16"/>
      <c r="G41" s="16"/>
      <c r="I41" s="19"/>
      <c r="J41" s="16"/>
      <c r="L41" s="16"/>
      <c r="M41" s="17">
        <v>5910.7732776356424</v>
      </c>
      <c r="N41" s="19">
        <f t="shared" si="5"/>
        <v>0</v>
      </c>
      <c r="O41" s="16"/>
      <c r="P41" s="16">
        <v>0.89438159188887423</v>
      </c>
      <c r="Q41" s="30">
        <f t="shared" si="4"/>
        <v>303502224.5607726</v>
      </c>
      <c r="R41" s="28">
        <f t="shared" si="3"/>
        <v>101.79964601333054</v>
      </c>
      <c r="S41" s="16">
        <v>335416474</v>
      </c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 ht="24" customHeight="1" x14ac:dyDescent="0.25">
      <c r="A42" s="12">
        <v>2020</v>
      </c>
      <c r="B42" s="16"/>
      <c r="C42" s="16"/>
      <c r="D42" s="16"/>
      <c r="E42" s="16"/>
      <c r="F42" s="16"/>
      <c r="G42" s="16"/>
      <c r="I42" s="19"/>
      <c r="J42" s="16"/>
      <c r="L42" s="16">
        <v>21190000000000</v>
      </c>
      <c r="M42" s="17">
        <v>5795.6802635926979</v>
      </c>
      <c r="N42" s="19">
        <f t="shared" si="5"/>
        <v>122.81046478552926</v>
      </c>
      <c r="O42" s="16"/>
      <c r="P42" s="16">
        <v>0.8903149817194923</v>
      </c>
      <c r="Q42" s="30">
        <f t="shared" si="4"/>
        <v>302122248.4476437</v>
      </c>
      <c r="R42" s="28">
        <f t="shared" si="3"/>
        <v>102.11218389707996</v>
      </c>
      <c r="S42" s="16">
        <v>337983000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 ht="24" customHeight="1" x14ac:dyDescent="0.25">
      <c r="A43" s="12">
        <v>2021</v>
      </c>
      <c r="B43" s="16"/>
      <c r="C43" s="16"/>
      <c r="D43" s="16"/>
      <c r="E43" s="16"/>
      <c r="F43" s="16"/>
      <c r="G43" s="16"/>
      <c r="I43" s="19"/>
      <c r="J43" s="16"/>
      <c r="L43" s="16"/>
      <c r="M43" s="17">
        <v>5696.123612391686</v>
      </c>
      <c r="N43" s="19">
        <f t="shared" si="5"/>
        <v>0</v>
      </c>
      <c r="O43" s="16"/>
      <c r="P43" s="16">
        <v>0.88712374671869454</v>
      </c>
      <c r="Q43" s="30">
        <f t="shared" si="4"/>
        <v>301039324.86041641</v>
      </c>
      <c r="R43" s="28">
        <f t="shared" si="3"/>
        <v>102.51569115754565</v>
      </c>
      <c r="S43" s="16">
        <v>340539201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</row>
    <row r="44" spans="1:55" ht="24" customHeight="1" x14ac:dyDescent="0.25">
      <c r="A44" s="12">
        <v>2022</v>
      </c>
      <c r="B44" s="16"/>
      <c r="C44" s="16"/>
      <c r="D44" s="16"/>
      <c r="E44" s="16"/>
      <c r="F44" s="16"/>
      <c r="G44" s="16"/>
      <c r="I44" s="19"/>
      <c r="J44" s="16"/>
      <c r="L44" s="16"/>
      <c r="M44" s="17">
        <v>5594.0049303047845</v>
      </c>
      <c r="N44" s="19">
        <f t="shared" si="5"/>
        <v>0</v>
      </c>
      <c r="O44" s="16"/>
      <c r="P44" s="16">
        <v>0.88367256550414397</v>
      </c>
      <c r="Q44" s="30">
        <f t="shared" si="4"/>
        <v>299868190.31842935</v>
      </c>
      <c r="R44" s="28">
        <f t="shared" si="3"/>
        <v>102.88041571489769</v>
      </c>
      <c r="S44" s="16">
        <v>343085459</v>
      </c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ht="24" customHeight="1" x14ac:dyDescent="0.25">
      <c r="A45" s="12">
        <v>2023</v>
      </c>
      <c r="B45" s="16"/>
      <c r="C45" s="16"/>
      <c r="D45" s="16"/>
      <c r="E45" s="16"/>
      <c r="F45" s="16"/>
      <c r="G45" s="16"/>
      <c r="I45" s="19"/>
      <c r="J45" s="16"/>
      <c r="L45" s="16"/>
      <c r="M45" s="17">
        <v>5489.7908227712605</v>
      </c>
      <c r="N45" s="19">
        <f t="shared" si="5"/>
        <v>0</v>
      </c>
      <c r="O45" s="16"/>
      <c r="P45" s="16">
        <v>0.88045649101714196</v>
      </c>
      <c r="Q45" s="30">
        <f t="shared" si="4"/>
        <v>298776837.62287933</v>
      </c>
      <c r="R45" s="28">
        <f t="shared" si="3"/>
        <v>103.26269818084678</v>
      </c>
      <c r="S45" s="16">
        <v>345618151</v>
      </c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</row>
    <row r="46" spans="1:55" ht="24" customHeight="1" x14ac:dyDescent="0.25">
      <c r="A46" s="12">
        <v>2024</v>
      </c>
      <c r="B46" s="16"/>
      <c r="C46" s="16"/>
      <c r="D46" s="16"/>
      <c r="E46" s="16"/>
      <c r="F46" s="16"/>
      <c r="G46" s="16"/>
      <c r="I46" s="19"/>
      <c r="J46" s="16"/>
      <c r="L46" s="16"/>
      <c r="M46" s="17">
        <v>5376.7630722441845</v>
      </c>
      <c r="N46" s="19">
        <f t="shared" si="5"/>
        <v>0</v>
      </c>
      <c r="O46" s="16"/>
      <c r="P46" s="16">
        <v>0.87672687389319881</v>
      </c>
      <c r="Q46" s="30">
        <f t="shared" si="4"/>
        <v>297511217.77544248</v>
      </c>
      <c r="R46" s="28">
        <f t="shared" si="3"/>
        <v>103.57347337284055</v>
      </c>
      <c r="S46" s="16">
        <v>348133002</v>
      </c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</row>
    <row r="47" spans="1:55" ht="24" customHeight="1" x14ac:dyDescent="0.25">
      <c r="A47" s="12">
        <v>2025</v>
      </c>
      <c r="B47" s="16"/>
      <c r="C47" s="16"/>
      <c r="D47" s="16"/>
      <c r="E47" s="16"/>
      <c r="F47" s="16"/>
      <c r="G47" s="16"/>
      <c r="I47" s="19"/>
      <c r="J47" s="16"/>
      <c r="L47" s="16">
        <v>27110000000000</v>
      </c>
      <c r="M47" s="17">
        <v>5261.711093306214</v>
      </c>
      <c r="N47" s="19">
        <f t="shared" si="5"/>
        <v>142.64498773953144</v>
      </c>
      <c r="O47" s="16"/>
      <c r="P47" s="16">
        <v>0.87290151983883468</v>
      </c>
      <c r="Q47" s="30">
        <f t="shared" si="4"/>
        <v>296213110.2609753</v>
      </c>
      <c r="R47" s="28">
        <f t="shared" si="3"/>
        <v>103.86001799836473</v>
      </c>
      <c r="S47" s="16">
        <v>350626000</v>
      </c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</row>
    <row r="48" spans="1:55" ht="24" customHeight="1" x14ac:dyDescent="0.25">
      <c r="A48" s="12">
        <v>2026</v>
      </c>
      <c r="B48" s="16"/>
      <c r="C48" s="16"/>
      <c r="D48" s="16"/>
      <c r="E48" s="16"/>
      <c r="F48" s="16"/>
      <c r="G48" s="16"/>
      <c r="I48" s="19"/>
      <c r="J48" s="16"/>
      <c r="L48" s="16"/>
      <c r="M48" s="17">
        <v>5144.2853520356566</v>
      </c>
      <c r="N48" s="19" t="e">
        <f>M48*#REF!</f>
        <v>#REF!</v>
      </c>
      <c r="O48" s="16"/>
      <c r="P48" s="16">
        <v>0.86833141589093166</v>
      </c>
      <c r="Q48" s="30">
        <f t="shared" si="4"/>
        <v>294662277.00675637</v>
      </c>
      <c r="R48" s="28">
        <f t="shared" si="3"/>
        <v>104.0436888903421</v>
      </c>
      <c r="S48" s="22">
        <v>353094702</v>
      </c>
      <c r="T48" s="29"/>
    </row>
    <row r="49" spans="1:20" ht="24" customHeight="1" x14ac:dyDescent="0.25">
      <c r="A49" s="12">
        <v>2027</v>
      </c>
      <c r="B49" s="16"/>
      <c r="C49" s="16"/>
      <c r="D49" s="16"/>
      <c r="E49" s="16"/>
      <c r="F49" s="16"/>
      <c r="G49" s="16"/>
      <c r="I49" s="19"/>
      <c r="J49" s="16"/>
      <c r="L49" s="16"/>
      <c r="M49" s="17">
        <v>5035.5100670344018</v>
      </c>
      <c r="N49" s="19" t="e">
        <f>M49*#REF!</f>
        <v>#REF!</v>
      </c>
      <c r="O49" s="16"/>
      <c r="P49" s="30">
        <v>0.86416970720469743</v>
      </c>
      <c r="Q49" s="30">
        <f t="shared" si="4"/>
        <v>293250029.86783838</v>
      </c>
      <c r="R49" s="28">
        <f t="shared" si="3"/>
        <v>104.26109862810767</v>
      </c>
      <c r="S49" s="22">
        <v>355536532</v>
      </c>
      <c r="T49" s="29"/>
    </row>
    <row r="50" spans="1:20" ht="24" customHeight="1" x14ac:dyDescent="0.25">
      <c r="A50" s="12">
        <v>2028</v>
      </c>
      <c r="B50" s="16"/>
      <c r="C50" s="16"/>
      <c r="D50" s="16"/>
      <c r="E50" s="16"/>
      <c r="F50" s="16"/>
      <c r="G50" s="16"/>
      <c r="I50" s="19"/>
      <c r="J50" s="16"/>
      <c r="L50" s="16"/>
      <c r="M50" s="17">
        <v>4928.6302125485063</v>
      </c>
      <c r="N50" s="19" t="e">
        <f>M50*#REF!</f>
        <v>#REF!</v>
      </c>
      <c r="O50" s="16"/>
      <c r="P50" s="30">
        <v>0.85987515557016203</v>
      </c>
      <c r="Q50" s="30">
        <f t="shared" si="4"/>
        <v>291792703.39064658</v>
      </c>
      <c r="R50" s="28">
        <f t="shared" si="3"/>
        <v>104.44560032183817</v>
      </c>
      <c r="S50" s="22">
        <v>357944524</v>
      </c>
      <c r="T50" s="29"/>
    </row>
    <row r="51" spans="1:20" ht="24" customHeight="1" x14ac:dyDescent="0.25">
      <c r="A51" s="12">
        <v>2029</v>
      </c>
      <c r="B51" s="16"/>
      <c r="C51" s="16"/>
      <c r="D51" s="16"/>
      <c r="E51" s="16"/>
      <c r="F51" s="16"/>
      <c r="G51" s="16"/>
      <c r="I51" s="19"/>
      <c r="J51" s="16"/>
      <c r="L51" s="16"/>
      <c r="M51" s="17">
        <v>4817.4817317782117</v>
      </c>
      <c r="N51" s="19" t="e">
        <f>M51*#REF!</f>
        <v>#REF!</v>
      </c>
      <c r="O51" s="16"/>
      <c r="P51" s="30">
        <v>0.85490049538743462</v>
      </c>
      <c r="Q51" s="30">
        <f t="shared" si="4"/>
        <v>290104586.76840818</v>
      </c>
      <c r="R51" s="28">
        <f t="shared" si="3"/>
        <v>104.52777135619279</v>
      </c>
      <c r="S51" s="22">
        <v>360310647</v>
      </c>
      <c r="T51" s="29"/>
    </row>
    <row r="52" spans="1:20" ht="24" customHeight="1" x14ac:dyDescent="0.25">
      <c r="A52" s="12">
        <v>2030</v>
      </c>
      <c r="B52" s="16"/>
      <c r="C52" s="16"/>
      <c r="D52" s="16"/>
      <c r="E52" s="16"/>
      <c r="F52" s="16"/>
      <c r="G52" s="16"/>
      <c r="I52" s="19"/>
      <c r="J52" s="16"/>
      <c r="L52" s="16"/>
      <c r="M52" s="17">
        <v>4708.9782890084007</v>
      </c>
      <c r="N52" s="19" t="e">
        <f>M52*#REF!</f>
        <v>#REF!</v>
      </c>
      <c r="O52" s="16"/>
      <c r="P52" s="30">
        <v>0.85031423146318674</v>
      </c>
      <c r="Q52" s="30">
        <f t="shared" si="4"/>
        <v>288548269.7376737</v>
      </c>
      <c r="R52" s="28">
        <f t="shared" si="3"/>
        <v>104.63597050670288</v>
      </c>
      <c r="S52" s="22">
        <v>362629000</v>
      </c>
      <c r="T52" s="29"/>
    </row>
    <row r="53" spans="1:20" ht="24" customHeight="1" x14ac:dyDescent="0.25">
      <c r="A53" s="12">
        <v>2031</v>
      </c>
      <c r="B53" s="16"/>
      <c r="C53" s="16"/>
      <c r="D53" s="16"/>
      <c r="E53" s="16"/>
      <c r="F53" s="16"/>
      <c r="G53" s="16"/>
      <c r="I53" s="19"/>
      <c r="J53" s="16"/>
      <c r="L53" s="16"/>
      <c r="M53" s="17">
        <v>4604.8512257376315</v>
      </c>
      <c r="N53" s="19" t="e">
        <f>M53*#REF!</f>
        <v>#REF!</v>
      </c>
      <c r="O53" s="16"/>
      <c r="P53" s="30">
        <v>0.84573690416442593</v>
      </c>
      <c r="Q53" s="30">
        <f t="shared" si="4"/>
        <v>286994985.28916138</v>
      </c>
      <c r="R53" s="28">
        <f t="shared" si="3"/>
        <v>104.72347741636088</v>
      </c>
      <c r="S53" s="22">
        <v>364896541</v>
      </c>
      <c r="T53" s="29"/>
    </row>
    <row r="54" spans="1:20" ht="24" customHeight="1" x14ac:dyDescent="0.25">
      <c r="A54" s="12">
        <v>2032</v>
      </c>
      <c r="B54" s="16"/>
      <c r="C54" s="16"/>
      <c r="D54" s="16"/>
      <c r="E54" s="16"/>
      <c r="F54" s="16"/>
      <c r="G54" s="16"/>
      <c r="I54" s="19"/>
      <c r="J54" s="16"/>
      <c r="L54" s="16"/>
      <c r="M54" s="17">
        <v>4506.2264434233221</v>
      </c>
      <c r="N54" s="19" t="e">
        <f>M54*#REF!</f>
        <v>#REF!</v>
      </c>
      <c r="O54" s="16"/>
      <c r="P54" s="30">
        <v>0.84145684265885456</v>
      </c>
      <c r="Q54" s="30">
        <f t="shared" si="4"/>
        <v>285542575.93729359</v>
      </c>
      <c r="R54" s="28">
        <f t="shared" si="3"/>
        <v>104.82662810932054</v>
      </c>
      <c r="S54" s="22">
        <v>367113828</v>
      </c>
      <c r="T54" s="29"/>
    </row>
    <row r="55" spans="1:20" ht="24" customHeight="1" x14ac:dyDescent="0.25">
      <c r="A55" s="12">
        <v>2033</v>
      </c>
      <c r="B55" s="16"/>
      <c r="C55" s="16"/>
      <c r="D55" s="16"/>
      <c r="E55" s="16"/>
      <c r="F55" s="16"/>
      <c r="G55" s="16"/>
      <c r="I55" s="19"/>
      <c r="J55" s="16"/>
      <c r="L55" s="16"/>
      <c r="M55" s="17">
        <v>4411.6419108657992</v>
      </c>
      <c r="N55" s="19" t="e">
        <f>M55*#REF!</f>
        <v>#REF!</v>
      </c>
      <c r="O55" s="16"/>
      <c r="P55" s="30">
        <v>0.83801663663406334</v>
      </c>
      <c r="Q55" s="30">
        <f t="shared" si="4"/>
        <v>284375165.75025427</v>
      </c>
      <c r="R55" s="28">
        <f t="shared" si="3"/>
        <v>105.0142688021249</v>
      </c>
      <c r="S55" s="22">
        <v>369280730</v>
      </c>
      <c r="T55" s="29"/>
    </row>
    <row r="56" spans="1:20" ht="24" customHeight="1" x14ac:dyDescent="0.25">
      <c r="A56" s="12">
        <v>2034</v>
      </c>
      <c r="B56" s="16"/>
      <c r="C56" s="16"/>
      <c r="D56" s="16"/>
      <c r="E56" s="16"/>
      <c r="F56" s="16"/>
      <c r="G56" s="16"/>
      <c r="I56" s="19"/>
      <c r="J56" s="16"/>
      <c r="L56" s="16"/>
      <c r="M56" s="17">
        <v>4320.7986339701138</v>
      </c>
      <c r="N56" s="19" t="e">
        <f>M56*#REF!</f>
        <v>#REF!</v>
      </c>
      <c r="O56" s="16"/>
      <c r="P56" s="30">
        <v>0.83534908594135981</v>
      </c>
      <c r="Q56" s="30">
        <f t="shared" si="4"/>
        <v>283469950.82107139</v>
      </c>
      <c r="R56" s="28">
        <f t="shared" si="3"/>
        <v>105.28030063999209</v>
      </c>
      <c r="S56" s="22">
        <v>371398451</v>
      </c>
      <c r="T56" s="29"/>
    </row>
    <row r="57" spans="1:20" ht="24" customHeight="1" x14ac:dyDescent="0.25">
      <c r="A57" s="12">
        <v>2035</v>
      </c>
      <c r="B57" s="16"/>
      <c r="C57" s="16"/>
      <c r="D57" s="16"/>
      <c r="E57" s="16"/>
      <c r="F57" s="16"/>
      <c r="G57" s="16"/>
      <c r="I57" s="19"/>
      <c r="J57" s="16"/>
      <c r="L57" s="16"/>
      <c r="M57" s="17">
        <v>4232.3757336182071</v>
      </c>
      <c r="N57" s="19" t="e">
        <f>M57*#REF!</f>
        <v>#REF!</v>
      </c>
      <c r="O57" s="16"/>
      <c r="P57" s="30">
        <v>0.83279236538909529</v>
      </c>
      <c r="Q57" s="30">
        <f t="shared" si="4"/>
        <v>282602345.335639</v>
      </c>
      <c r="R57" s="28">
        <f t="shared" si="3"/>
        <v>105.54293270781044</v>
      </c>
      <c r="S57" s="22">
        <v>373468000</v>
      </c>
      <c r="T57" s="29"/>
    </row>
    <row r="58" spans="1:20" ht="24" customHeight="1" x14ac:dyDescent="0.25">
      <c r="A58" s="12">
        <v>2036</v>
      </c>
      <c r="B58" s="16"/>
      <c r="C58" s="16"/>
      <c r="D58" s="16"/>
      <c r="E58" s="16"/>
      <c r="F58" s="16"/>
      <c r="G58" s="16"/>
      <c r="I58" s="19"/>
      <c r="J58" s="16"/>
      <c r="L58" s="16"/>
      <c r="M58" s="17">
        <v>4146.7681789532671</v>
      </c>
      <c r="N58" s="19" t="e">
        <f>M58*#REF!</f>
        <v>#REF!</v>
      </c>
      <c r="O58" s="16"/>
      <c r="P58" s="30">
        <v>0.8305781981744591</v>
      </c>
      <c r="Q58" s="30">
        <f t="shared" si="4"/>
        <v>281850982.96270335</v>
      </c>
      <c r="R58" s="28">
        <f t="shared" si="3"/>
        <v>105.83265372430861</v>
      </c>
      <c r="S58" s="22">
        <v>375491519</v>
      </c>
      <c r="T58" s="29"/>
    </row>
    <row r="59" spans="1:20" ht="24" customHeight="1" x14ac:dyDescent="0.25">
      <c r="A59" s="12">
        <v>2037</v>
      </c>
      <c r="B59" s="16"/>
      <c r="C59" s="16"/>
      <c r="D59" s="16"/>
      <c r="E59" s="16"/>
      <c r="F59" s="16"/>
      <c r="G59" s="16"/>
      <c r="I59" s="19"/>
      <c r="J59" s="16"/>
      <c r="L59" s="16"/>
      <c r="M59" s="17">
        <v>4067.4996985576963</v>
      </c>
      <c r="N59" s="19" t="e">
        <f>M59*#REF!</f>
        <v>#REF!</v>
      </c>
      <c r="O59" s="16"/>
      <c r="P59" s="30">
        <v>0.82925163165152771</v>
      </c>
      <c r="Q59" s="30">
        <f t="shared" si="4"/>
        <v>281400821.76261955</v>
      </c>
      <c r="R59" s="28">
        <f t="shared" si="3"/>
        <v>106.22005471022057</v>
      </c>
      <c r="S59" s="22">
        <v>377468886</v>
      </c>
      <c r="T59" s="29"/>
    </row>
    <row r="60" spans="1:20" ht="24" customHeight="1" x14ac:dyDescent="0.25">
      <c r="A60" s="12">
        <v>2038</v>
      </c>
      <c r="B60" s="16"/>
      <c r="C60" s="16"/>
      <c r="D60" s="16"/>
      <c r="E60" s="16"/>
      <c r="F60" s="16"/>
      <c r="G60" s="16"/>
      <c r="I60" s="19"/>
      <c r="J60" s="16"/>
      <c r="L60" s="16"/>
      <c r="M60" s="17">
        <v>3992.22703932391</v>
      </c>
      <c r="N60" s="19" t="e">
        <f>M60*#REF!</f>
        <v>#REF!</v>
      </c>
      <c r="O60" s="16"/>
      <c r="P60" s="30">
        <v>0.82859451333213874</v>
      </c>
      <c r="Q60" s="30">
        <f t="shared" si="4"/>
        <v>281177833.19315118</v>
      </c>
      <c r="R60" s="28">
        <f t="shared" si="3"/>
        <v>106.68000840252816</v>
      </c>
      <c r="S60" s="22">
        <v>379404049</v>
      </c>
      <c r="T60" s="29"/>
    </row>
    <row r="61" spans="1:20" ht="24" customHeight="1" x14ac:dyDescent="0.25">
      <c r="A61" s="12">
        <v>2039</v>
      </c>
      <c r="B61" s="16"/>
      <c r="C61" s="16"/>
      <c r="D61" s="16"/>
      <c r="E61" s="16"/>
      <c r="F61" s="16"/>
      <c r="G61" s="16"/>
      <c r="I61" s="19"/>
      <c r="J61" s="16"/>
      <c r="L61" s="16"/>
      <c r="M61" s="17">
        <v>3917.8761073852434</v>
      </c>
      <c r="N61" s="19" t="e">
        <f>M61*#REF!</f>
        <v>#REF!</v>
      </c>
      <c r="O61" s="16"/>
      <c r="P61" s="30">
        <v>0.82737638672874936</v>
      </c>
      <c r="Q61" s="30">
        <f t="shared" si="4"/>
        <v>280764470.33184212</v>
      </c>
      <c r="R61" s="28">
        <f t="shared" si="3"/>
        <v>107.05589318843056</v>
      </c>
      <c r="S61" s="22">
        <v>381301427</v>
      </c>
      <c r="T61" s="29"/>
    </row>
    <row r="62" spans="1:20" ht="24" customHeight="1" x14ac:dyDescent="0.25">
      <c r="A62" s="12">
        <v>2040</v>
      </c>
      <c r="B62" s="16"/>
      <c r="C62" s="16"/>
      <c r="D62" s="16"/>
      <c r="E62" s="16"/>
      <c r="F62" s="16"/>
      <c r="G62" s="16"/>
      <c r="I62" s="19"/>
      <c r="J62" s="16"/>
      <c r="L62" s="16"/>
      <c r="M62" s="17">
        <v>3842.3172585443785</v>
      </c>
      <c r="N62" s="19" t="e">
        <f>M62*#REF!</f>
        <v>#REF!</v>
      </c>
      <c r="O62" s="16"/>
      <c r="P62" s="30">
        <v>0.8259187790020055</v>
      </c>
      <c r="Q62" s="30">
        <f t="shared" si="4"/>
        <v>280269841.20304996</v>
      </c>
      <c r="R62" s="28">
        <f t="shared" si="3"/>
        <v>107.38959370456664</v>
      </c>
      <c r="S62" s="22">
        <v>383165000</v>
      </c>
      <c r="T62" s="29"/>
    </row>
    <row r="63" spans="1:20" ht="36.75" customHeight="1" x14ac:dyDescent="0.25">
      <c r="A63" s="35"/>
      <c r="B63" s="11"/>
      <c r="C63" s="11"/>
      <c r="D63" s="11"/>
      <c r="E63" s="11"/>
      <c r="F63" s="11"/>
      <c r="G63" s="11"/>
      <c r="I63" s="20"/>
      <c r="J63" s="11"/>
      <c r="L63" s="10"/>
      <c r="M63" s="31"/>
      <c r="N63" s="20"/>
      <c r="O63" s="11"/>
      <c r="P63" s="11"/>
      <c r="Q63" s="31"/>
      <c r="R63" s="20"/>
      <c r="S63" s="32"/>
    </row>
  </sheetData>
  <pageMargins left="0.7" right="0.7" top="0.75" bottom="0.75" header="0.3" footer="0.3"/>
  <pageSetup scale="8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F1" workbookViewId="0">
      <selection activeCell="N2" sqref="N2"/>
    </sheetView>
  </sheetViews>
  <sheetFormatPr defaultColWidth="18.7109375" defaultRowHeight="24" customHeight="1" x14ac:dyDescent="0.25"/>
  <cols>
    <col min="1" max="12" width="18.7109375" style="9"/>
    <col min="13" max="13" width="31.85546875" style="9" customWidth="1"/>
    <col min="14" max="15" width="23.42578125" style="9" customWidth="1"/>
    <col min="16" max="16384" width="18.7109375" style="9"/>
  </cols>
  <sheetData>
    <row r="1" spans="1:18" s="8" customFormat="1" ht="96" customHeight="1" x14ac:dyDescent="0.25">
      <c r="A1" s="4" t="s">
        <v>0</v>
      </c>
      <c r="B1" s="1" t="s">
        <v>4</v>
      </c>
      <c r="C1" s="1" t="s">
        <v>5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10</v>
      </c>
      <c r="I1" s="1" t="s">
        <v>13</v>
      </c>
      <c r="J1" s="1" t="s">
        <v>14</v>
      </c>
      <c r="K1" s="1" t="s">
        <v>16</v>
      </c>
      <c r="L1" s="1" t="s">
        <v>17</v>
      </c>
      <c r="M1" s="2" t="s">
        <v>17</v>
      </c>
      <c r="N1" s="2" t="s">
        <v>1</v>
      </c>
      <c r="O1" s="13" t="s">
        <v>26</v>
      </c>
      <c r="P1" s="1" t="s">
        <v>2</v>
      </c>
      <c r="Q1" s="1" t="s">
        <v>3</v>
      </c>
      <c r="R1" s="7" t="s">
        <v>23</v>
      </c>
    </row>
    <row r="2" spans="1:18" ht="24" customHeight="1" x14ac:dyDescent="0.25">
      <c r="B2" s="9" t="s">
        <v>7</v>
      </c>
      <c r="C2" s="9" t="s">
        <v>6</v>
      </c>
      <c r="D2" s="9" t="s">
        <v>7</v>
      </c>
      <c r="E2" s="9" t="s">
        <v>6</v>
      </c>
      <c r="F2" s="9" t="s">
        <v>7</v>
      </c>
      <c r="G2" s="9" t="s">
        <v>7</v>
      </c>
      <c r="H2" s="9" t="s">
        <v>12</v>
      </c>
      <c r="I2" s="9" t="s">
        <v>6</v>
      </c>
      <c r="J2" s="9" t="s">
        <v>15</v>
      </c>
      <c r="K2" s="9" t="s">
        <v>7</v>
      </c>
      <c r="L2" s="9" t="s">
        <v>18</v>
      </c>
      <c r="M2" s="9" t="s">
        <v>19</v>
      </c>
      <c r="N2" s="9" t="s">
        <v>20</v>
      </c>
      <c r="O2" s="9" t="s">
        <v>27</v>
      </c>
      <c r="P2" s="9" t="s">
        <v>21</v>
      </c>
      <c r="Q2" s="9" t="s">
        <v>22</v>
      </c>
      <c r="R2" s="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China</vt:lpstr>
      <vt:lpstr>US</vt:lpstr>
      <vt:lpstr>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Bi</dc:creator>
  <cp:lastModifiedBy>Jing An Chen</cp:lastModifiedBy>
  <dcterms:created xsi:type="dcterms:W3CDTF">2014-12-19T23:43:29Z</dcterms:created>
  <dcterms:modified xsi:type="dcterms:W3CDTF">2015-01-03T02:45:53Z</dcterms:modified>
</cp:coreProperties>
</file>