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02\Desktop\Class_DS\bikesharing\"/>
    </mc:Choice>
  </mc:AlternateContent>
  <xr:revisionPtr revIDLastSave="0" documentId="8_{0A45FA36-85EF-4089-AAA1-201364D22DD1}" xr6:coauthVersionLast="45" xr6:coauthVersionMax="45" xr10:uidLastSave="{00000000-0000-0000-0000-000000000000}"/>
  <bookViews>
    <workbookView xWindow="36876" yWindow="4548" windowWidth="17280" windowHeight="8964" xr2:uid="{DE2F6AE1-BED1-4126-96A0-73656CBD1F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39" i="1" s="1"/>
  <c r="B38" i="1"/>
  <c r="B39" i="1" s="1"/>
  <c r="B26" i="1"/>
  <c r="B27" i="1" s="1"/>
  <c r="B31" i="1"/>
  <c r="B33" i="1" s="1"/>
  <c r="B34" i="1" s="1"/>
  <c r="B18" i="1"/>
  <c r="B16" i="1"/>
  <c r="B6" i="1"/>
  <c r="B21" i="1" s="1"/>
  <c r="C3" i="1"/>
  <c r="C31" i="1" s="1"/>
  <c r="C33" i="1" s="1"/>
  <c r="B4" i="1"/>
  <c r="B40" i="1" l="1"/>
  <c r="C6" i="1"/>
  <c r="C20" i="1" s="1"/>
  <c r="B8" i="1"/>
  <c r="B17" i="1"/>
  <c r="C16" i="1" l="1"/>
  <c r="C40" i="1" s="1"/>
  <c r="C8" i="1"/>
</calcChain>
</file>

<file path=xl/sharedStrings.xml><?xml version="1.0" encoding="utf-8"?>
<sst xmlns="http://schemas.openxmlformats.org/spreadsheetml/2006/main" count="88" uniqueCount="86">
  <si>
    <t>Population estimates, July 1, 2018, (V2018)</t>
  </si>
  <si>
    <t>Age and Sex</t>
  </si>
  <si>
    <t>Persons under 5 years, percent</t>
  </si>
  <si>
    <t>Persons under 18 years, percent</t>
  </si>
  <si>
    <t>Persons 65 years and over, percent</t>
  </si>
  <si>
    <t>Female persons, percent</t>
  </si>
  <si>
    <t>Race and Hispanic Origin</t>
  </si>
  <si>
    <t>White alone, percent</t>
  </si>
  <si>
    <t>Two or More Races, percent</t>
  </si>
  <si>
    <t>White alone, not Hispanic or Latino, percent</t>
  </si>
  <si>
    <t>Housing</t>
  </si>
  <si>
    <t>Median value of owner-occupied housing units, 2014-2018</t>
  </si>
  <si>
    <t>Households, 2014-2018</t>
  </si>
  <si>
    <t>Persons per household, 2014-2018</t>
  </si>
  <si>
    <t>Language other than English spoken at home, percent of persons age 5 years+, 2014-2018</t>
  </si>
  <si>
    <t>Computer and Internet Use</t>
  </si>
  <si>
    <t>Households with a computer, percent, 2014-2018</t>
  </si>
  <si>
    <t>Households with a broadband Internet subscription, percent, 2014-2018</t>
  </si>
  <si>
    <t>Education</t>
  </si>
  <si>
    <t>High school graduate or higher, percent of persons age 25 years+, 2014-2018</t>
  </si>
  <si>
    <t>Bachelor's degree or higher, percent of persons age 25 years+, 2014-2018</t>
  </si>
  <si>
    <t>Health</t>
  </si>
  <si>
    <t>With a disability, under age 65 years, percent, 2014-2018</t>
  </si>
  <si>
    <t>Economy</t>
  </si>
  <si>
    <t>Transportation</t>
  </si>
  <si>
    <t>Mean travel time to work (minutes), workers age 16 years+, 2014-2018</t>
  </si>
  <si>
    <t>Income &amp; Poverty</t>
  </si>
  <si>
    <t>Median household income (in 2018 dollars), 2014-2018</t>
  </si>
  <si>
    <t>Per capita income in past 12 months (in 2018 dollars), 2014-2018</t>
  </si>
  <si>
    <t>Persons in poverty, percent</t>
  </si>
  <si>
    <t>BUSINESSES</t>
  </si>
  <si>
    <t>All firms, 2012</t>
  </si>
  <si>
    <t>Men-owned firms, 2012</t>
  </si>
  <si>
    <t>Women-owned firms, 2012</t>
  </si>
  <si>
    <t>Minority-owned firms, 2012</t>
  </si>
  <si>
    <t>Nonminority-owned firms, 2012</t>
  </si>
  <si>
    <t>Veteran-owned firms, 2012</t>
  </si>
  <si>
    <t>Nonveteran-owned firms, 2012</t>
  </si>
  <si>
    <t>GEOGRAPHY</t>
  </si>
  <si>
    <t>Population per square mile, 2010</t>
  </si>
  <si>
    <t>Land area in square miles, 2010</t>
  </si>
  <si>
    <t>Black or African American alone, percent(a)</t>
  </si>
  <si>
    <t>American Indian and Alaska Native alone, percent(a)</t>
  </si>
  <si>
    <t>Asian alone, percent(a)</t>
  </si>
  <si>
    <t>Native Hawaiian and Other Pacific Islander alone, percent(a)</t>
  </si>
  <si>
    <t>Hispanic or Latino, percent(b)</t>
  </si>
  <si>
    <t>Total retail sales, 2012 ($1,000)(c)</t>
  </si>
  <si>
    <t>Total retail sales per capita, 2012(c)</t>
  </si>
  <si>
    <t xml:space="preserve">Rides Per Month </t>
  </si>
  <si>
    <t>% Compared to Population</t>
  </si>
  <si>
    <t>Utilization of Bikes Per Day</t>
  </si>
  <si>
    <t>Number of Bikes Required</t>
  </si>
  <si>
    <t>Cost Per Bike</t>
  </si>
  <si>
    <t>Total Cost of Bikes</t>
  </si>
  <si>
    <t xml:space="preserve">Software Apps/IT </t>
  </si>
  <si>
    <t>Bike Docking Stations</t>
  </si>
  <si>
    <t>Revenue Memberships</t>
  </si>
  <si>
    <t>Revenue Adhoc Users</t>
  </si>
  <si>
    <t>Revenue Per Bike</t>
  </si>
  <si>
    <t>Number of Members</t>
  </si>
  <si>
    <t>Revenue Per Membership</t>
  </si>
  <si>
    <t>Avg Rides Per Member Per Month</t>
  </si>
  <si>
    <t xml:space="preserve"># of Bike Stations </t>
  </si>
  <si>
    <t xml:space="preserve"># of Bikes Per Station Avg </t>
  </si>
  <si>
    <t>Call Center Calls Per 100 rides</t>
  </si>
  <si>
    <t>Maintenance</t>
  </si>
  <si>
    <t>Support and Service Calls</t>
  </si>
  <si>
    <t>Avg Call Time In mins</t>
  </si>
  <si>
    <t xml:space="preserve">Number of Calls During Month </t>
  </si>
  <si>
    <t xml:space="preserve">Call Time Total </t>
  </si>
  <si>
    <t>Translates to People Staff</t>
  </si>
  <si>
    <t>Number of Bike Repairs or Inspections Per Month</t>
  </si>
  <si>
    <t>Time Per Repair or Inspection</t>
  </si>
  <si>
    <t>Total Hrs in Repairs</t>
  </si>
  <si>
    <t xml:space="preserve">Estatimed Staff </t>
  </si>
  <si>
    <t>Estatimed Payroll Per Person Per Month</t>
  </si>
  <si>
    <t xml:space="preserve">Per Month Total Payroll </t>
  </si>
  <si>
    <t>Cost for IT Resources</t>
  </si>
  <si>
    <t xml:space="preserve">Payrole with IT Costs </t>
  </si>
  <si>
    <t xml:space="preserve">Free Cash Flow </t>
  </si>
  <si>
    <t>Total Revenue Per Month</t>
  </si>
  <si>
    <t>NYC - Citibike</t>
  </si>
  <si>
    <t>Des Moines Bike</t>
  </si>
  <si>
    <t>Des Moines - Bike</t>
  </si>
  <si>
    <t>Population</t>
  </si>
  <si>
    <t xml:space="preserve">Trips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</si>
</sst>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/>
    <xf numFmtId="9" fontId="0" fillId="0" borderId="1" xfId="0" applyNumberFormat="1" applyFont="1" applyBorder="1"/>
    <xf numFmtId="2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1" fontId="0" fillId="0" borderId="1" xfId="0" applyNumberFormat="1" applyFont="1" applyBorder="1"/>
    <xf numFmtId="164" fontId="0" fillId="0" borderId="1" xfId="0" applyNumberFormat="1" applyFont="1" applyBorder="1"/>
    <xf numFmtId="164" fontId="1" fillId="0" borderId="1" xfId="0" applyNumberFormat="1" applyFont="1" applyBorder="1"/>
    <xf numFmtId="3" fontId="0" fillId="0" borderId="2" xfId="0" applyNumberFormat="1" applyBorder="1"/>
    <xf numFmtId="0" fontId="3" fillId="0" borderId="1" xfId="0" applyFont="1" applyFill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4E53-5CBB-4E63-BBC6-2CC4BCD3CD96}">
  <dimension ref="A1:C89"/>
  <sheetViews>
    <sheetView tabSelected="1" topLeftCell="A4" workbookViewId="0">
      <selection activeCell="C13" sqref="C13"/>
    </sheetView>
  </sheetViews>
  <sheetFormatPr defaultRowHeight="14.4" x14ac:dyDescent="0.3"/>
  <cols>
    <col min="1" max="1" width="75.109375" bestFit="1" customWidth="1"/>
    <col min="2" max="2" width="27.5546875" customWidth="1"/>
    <col min="3" max="3" width="22.77734375" customWidth="1"/>
  </cols>
  <sheetData>
    <row r="1" spans="1:3" ht="18" x14ac:dyDescent="0.35">
      <c r="A1" s="1"/>
      <c r="B1" s="7" t="s">
        <v>81</v>
      </c>
      <c r="C1" s="19" t="s">
        <v>82</v>
      </c>
    </row>
    <row r="2" spans="1:3" ht="15.6" x14ac:dyDescent="0.3">
      <c r="A2" s="6" t="s">
        <v>0</v>
      </c>
      <c r="B2" s="2">
        <v>8398748</v>
      </c>
      <c r="C2" s="18">
        <v>216853</v>
      </c>
    </row>
    <row r="3" spans="1:3" s="14" customFormat="1" ht="15.6" x14ac:dyDescent="0.3">
      <c r="A3" s="10" t="s">
        <v>48</v>
      </c>
      <c r="B3" s="13">
        <v>2316390</v>
      </c>
      <c r="C3" s="13">
        <f>C4*C2</f>
        <v>60718.840000000004</v>
      </c>
    </row>
    <row r="4" spans="1:3" s="14" customFormat="1" ht="15.6" x14ac:dyDescent="0.3">
      <c r="A4" s="10" t="s">
        <v>49</v>
      </c>
      <c r="B4" s="11">
        <f>B3/B2</f>
        <v>0.2758018218905961</v>
      </c>
      <c r="C4" s="11">
        <v>0.28000000000000003</v>
      </c>
    </row>
    <row r="5" spans="1:3" s="14" customFormat="1" ht="15.6" x14ac:dyDescent="0.3">
      <c r="A5" s="10" t="s">
        <v>50</v>
      </c>
      <c r="B5" s="12">
        <v>6.03</v>
      </c>
      <c r="C5" s="12">
        <v>5</v>
      </c>
    </row>
    <row r="6" spans="1:3" s="14" customFormat="1" ht="15.6" x14ac:dyDescent="0.3">
      <c r="A6" s="10" t="s">
        <v>51</v>
      </c>
      <c r="B6" s="15">
        <f>(B3/30)/B5</f>
        <v>12804.809286898839</v>
      </c>
      <c r="C6" s="15">
        <f>(C3/30)/C5</f>
        <v>404.79226666666671</v>
      </c>
    </row>
    <row r="7" spans="1:3" s="14" customFormat="1" ht="15.6" x14ac:dyDescent="0.3">
      <c r="A7" s="10" t="s">
        <v>52</v>
      </c>
      <c r="B7" s="16">
        <v>300</v>
      </c>
      <c r="C7" s="16">
        <v>300</v>
      </c>
    </row>
    <row r="8" spans="1:3" ht="15.6" x14ac:dyDescent="0.3">
      <c r="A8" s="6" t="s">
        <v>53</v>
      </c>
      <c r="B8" s="9">
        <f>B7*B6</f>
        <v>3841442.7860696516</v>
      </c>
      <c r="C8" s="9">
        <f>C7*C6</f>
        <v>121437.68000000001</v>
      </c>
    </row>
    <row r="9" spans="1:3" s="14" customFormat="1" ht="15.6" x14ac:dyDescent="0.3">
      <c r="A9" s="10" t="s">
        <v>55</v>
      </c>
      <c r="B9" s="16">
        <v>781000</v>
      </c>
      <c r="C9" s="16">
        <v>25000</v>
      </c>
    </row>
    <row r="10" spans="1:3" s="14" customFormat="1" ht="15.6" x14ac:dyDescent="0.3">
      <c r="A10" s="10" t="s">
        <v>54</v>
      </c>
      <c r="B10" s="13">
        <v>5</v>
      </c>
      <c r="C10" s="15">
        <v>2</v>
      </c>
    </row>
    <row r="11" spans="1:3" s="14" customFormat="1" ht="15.6" x14ac:dyDescent="0.3">
      <c r="A11" s="10" t="s">
        <v>77</v>
      </c>
      <c r="B11" s="16">
        <v>50000</v>
      </c>
      <c r="C11" s="16">
        <v>20000</v>
      </c>
    </row>
    <row r="12" spans="1:3" s="14" customFormat="1" ht="15.6" x14ac:dyDescent="0.3">
      <c r="A12" s="10"/>
      <c r="B12" s="16"/>
      <c r="C12" s="15"/>
    </row>
    <row r="13" spans="1:3" s="14" customFormat="1" ht="15.6" x14ac:dyDescent="0.3">
      <c r="A13" s="10" t="s">
        <v>59</v>
      </c>
      <c r="B13" s="13">
        <v>153726</v>
      </c>
      <c r="C13" s="15"/>
    </row>
    <row r="14" spans="1:3" s="14" customFormat="1" ht="15.6" x14ac:dyDescent="0.3">
      <c r="A14" s="10" t="s">
        <v>56</v>
      </c>
      <c r="B14" s="16">
        <v>5409400</v>
      </c>
      <c r="C14" s="15"/>
    </row>
    <row r="15" spans="1:3" s="14" customFormat="1" ht="15.6" x14ac:dyDescent="0.3">
      <c r="A15" s="10" t="s">
        <v>57</v>
      </c>
      <c r="B15" s="16">
        <v>1021680</v>
      </c>
      <c r="C15" s="15"/>
    </row>
    <row r="16" spans="1:3" ht="15.6" x14ac:dyDescent="0.3">
      <c r="A16" s="6" t="s">
        <v>80</v>
      </c>
      <c r="B16" s="17">
        <f>B15+B14</f>
        <v>6431080</v>
      </c>
      <c r="C16" s="17">
        <f>C17*C6</f>
        <v>161916.90666666668</v>
      </c>
    </row>
    <row r="17" spans="1:3" ht="15.6" x14ac:dyDescent="0.3">
      <c r="A17" s="6" t="s">
        <v>58</v>
      </c>
      <c r="B17" s="9">
        <f>B16/B6</f>
        <v>502.23942082291842</v>
      </c>
      <c r="C17" s="9">
        <v>400</v>
      </c>
    </row>
    <row r="18" spans="1:3" ht="15.6" x14ac:dyDescent="0.3">
      <c r="A18" s="6" t="s">
        <v>60</v>
      </c>
      <c r="B18" s="9">
        <f>B14/B13</f>
        <v>35.188582282762837</v>
      </c>
      <c r="C18" s="8"/>
    </row>
    <row r="19" spans="1:3" ht="15.6" x14ac:dyDescent="0.3">
      <c r="A19" s="6" t="s">
        <v>61</v>
      </c>
      <c r="B19" s="8">
        <v>13</v>
      </c>
      <c r="C19" s="8"/>
    </row>
    <row r="20" spans="1:3" ht="15.6" x14ac:dyDescent="0.3">
      <c r="A20" s="6" t="s">
        <v>62</v>
      </c>
      <c r="B20" s="8">
        <v>781</v>
      </c>
      <c r="C20" s="8">
        <f>C6/C21</f>
        <v>25.299516666666669</v>
      </c>
    </row>
    <row r="21" spans="1:3" ht="15.6" x14ac:dyDescent="0.3">
      <c r="A21" s="6" t="s">
        <v>63</v>
      </c>
      <c r="B21" s="8">
        <f>B6/B20</f>
        <v>16.395402416003634</v>
      </c>
      <c r="C21" s="8">
        <v>16</v>
      </c>
    </row>
    <row r="22" spans="1:3" x14ac:dyDescent="0.3">
      <c r="C22" s="1"/>
    </row>
    <row r="23" spans="1:3" ht="15.6" x14ac:dyDescent="0.3">
      <c r="A23" s="6" t="s">
        <v>65</v>
      </c>
      <c r="B23" s="8"/>
      <c r="C23" s="8"/>
    </row>
    <row r="24" spans="1:3" s="14" customFormat="1" ht="15.6" x14ac:dyDescent="0.3">
      <c r="A24" s="10" t="s">
        <v>71</v>
      </c>
      <c r="B24" s="15">
        <v>23500</v>
      </c>
      <c r="C24" s="15">
        <v>800</v>
      </c>
    </row>
    <row r="25" spans="1:3" s="14" customFormat="1" ht="15.6" x14ac:dyDescent="0.3">
      <c r="A25" s="10" t="s">
        <v>72</v>
      </c>
      <c r="B25" s="15">
        <v>1</v>
      </c>
      <c r="C25" s="15">
        <v>1</v>
      </c>
    </row>
    <row r="26" spans="1:3" ht="15.6" x14ac:dyDescent="0.3">
      <c r="A26" s="6" t="s">
        <v>73</v>
      </c>
      <c r="B26" s="8">
        <f>B25*B24</f>
        <v>23500</v>
      </c>
      <c r="C26" s="8">
        <v>800</v>
      </c>
    </row>
    <row r="27" spans="1:3" ht="15.6" x14ac:dyDescent="0.3">
      <c r="A27" s="6" t="s">
        <v>70</v>
      </c>
      <c r="B27" s="8">
        <f>B26/170</f>
        <v>138.23529411764707</v>
      </c>
      <c r="C27" s="8">
        <v>2</v>
      </c>
    </row>
    <row r="28" spans="1:3" ht="15.6" x14ac:dyDescent="0.3">
      <c r="A28" s="6"/>
      <c r="B28" s="8"/>
      <c r="C28" s="8"/>
    </row>
    <row r="29" spans="1:3" ht="15.6" x14ac:dyDescent="0.3">
      <c r="A29" s="6" t="s">
        <v>66</v>
      </c>
      <c r="B29" s="8"/>
      <c r="C29" s="8"/>
    </row>
    <row r="30" spans="1:3" s="14" customFormat="1" ht="15.6" x14ac:dyDescent="0.3">
      <c r="A30" s="10" t="s">
        <v>64</v>
      </c>
      <c r="B30" s="12">
        <v>0.78</v>
      </c>
      <c r="C30" s="12">
        <v>0.78</v>
      </c>
    </row>
    <row r="31" spans="1:3" s="14" customFormat="1" ht="15.6" x14ac:dyDescent="0.3">
      <c r="A31" s="10" t="s">
        <v>68</v>
      </c>
      <c r="B31" s="13">
        <f>(B3/100)*B30</f>
        <v>18067.842000000001</v>
      </c>
      <c r="C31" s="13">
        <f>(C3/100)*C30</f>
        <v>473.60695200000004</v>
      </c>
    </row>
    <row r="32" spans="1:3" s="14" customFormat="1" ht="15.6" x14ac:dyDescent="0.3">
      <c r="A32" s="10" t="s">
        <v>67</v>
      </c>
      <c r="B32" s="12">
        <v>11</v>
      </c>
      <c r="C32" s="15">
        <v>12</v>
      </c>
    </row>
    <row r="33" spans="1:3" s="14" customFormat="1" ht="15.6" x14ac:dyDescent="0.3">
      <c r="A33" s="10" t="s">
        <v>69</v>
      </c>
      <c r="B33" s="12">
        <f>(B31*B32)/60</f>
        <v>3312.4377000000004</v>
      </c>
      <c r="C33" s="12">
        <f>(C31*C32)/60</f>
        <v>94.721390400000004</v>
      </c>
    </row>
    <row r="34" spans="1:3" s="14" customFormat="1" ht="15.6" x14ac:dyDescent="0.3">
      <c r="A34" s="10" t="s">
        <v>70</v>
      </c>
      <c r="B34" s="15">
        <f>(B33/170)+2</f>
        <v>21.484927647058825</v>
      </c>
      <c r="C34" s="15">
        <v>2</v>
      </c>
    </row>
    <row r="35" spans="1:3" s="14" customFormat="1" ht="15.6" x14ac:dyDescent="0.3">
      <c r="A35" s="10"/>
      <c r="B35" s="15"/>
      <c r="C35" s="15"/>
    </row>
    <row r="36" spans="1:3" s="14" customFormat="1" ht="15.6" x14ac:dyDescent="0.3">
      <c r="A36" s="10" t="s">
        <v>74</v>
      </c>
      <c r="B36" s="15">
        <v>180</v>
      </c>
      <c r="C36" s="15">
        <v>5</v>
      </c>
    </row>
    <row r="37" spans="1:3" s="14" customFormat="1" ht="15.6" x14ac:dyDescent="0.3">
      <c r="A37" s="10" t="s">
        <v>75</v>
      </c>
      <c r="B37" s="16">
        <v>8000</v>
      </c>
      <c r="C37" s="16">
        <v>5000</v>
      </c>
    </row>
    <row r="38" spans="1:3" ht="15.6" x14ac:dyDescent="0.3">
      <c r="A38" s="6" t="s">
        <v>76</v>
      </c>
      <c r="B38" s="9">
        <f>B37*B36</f>
        <v>1440000</v>
      </c>
      <c r="C38" s="9">
        <f>C37*C36</f>
        <v>25000</v>
      </c>
    </row>
    <row r="39" spans="1:3" ht="15.6" x14ac:dyDescent="0.3">
      <c r="A39" s="6" t="s">
        <v>78</v>
      </c>
      <c r="B39" s="9">
        <f>B38+B11</f>
        <v>1490000</v>
      </c>
      <c r="C39" s="9">
        <f>C38+C11</f>
        <v>45000</v>
      </c>
    </row>
    <row r="40" spans="1:3" ht="15.6" x14ac:dyDescent="0.3">
      <c r="A40" s="6" t="s">
        <v>79</v>
      </c>
      <c r="B40" s="17">
        <f>B16-B39</f>
        <v>4941080</v>
      </c>
      <c r="C40" s="17">
        <f>C16-C39</f>
        <v>116916.90666666668</v>
      </c>
    </row>
    <row r="41" spans="1:3" ht="15.6" x14ac:dyDescent="0.3">
      <c r="A41" s="6"/>
      <c r="B41" s="17"/>
      <c r="C41" s="20"/>
    </row>
    <row r="42" spans="1:3" ht="15.6" x14ac:dyDescent="0.3">
      <c r="A42" s="6"/>
      <c r="B42" s="17"/>
      <c r="C42" s="20"/>
    </row>
    <row r="43" spans="1:3" ht="15.6" x14ac:dyDescent="0.3">
      <c r="A43" s="6" t="s">
        <v>1</v>
      </c>
      <c r="B43" s="1"/>
    </row>
    <row r="44" spans="1:3" x14ac:dyDescent="0.3">
      <c r="A44" s="1" t="s">
        <v>2</v>
      </c>
      <c r="B44" s="3">
        <v>6.5000000000000002E-2</v>
      </c>
      <c r="C44" s="3">
        <v>6.9000000000000006E-2</v>
      </c>
    </row>
    <row r="45" spans="1:3" x14ac:dyDescent="0.3">
      <c r="A45" s="1" t="s">
        <v>3</v>
      </c>
      <c r="B45" s="3">
        <v>0.20899999999999999</v>
      </c>
      <c r="C45" s="3">
        <v>0.245</v>
      </c>
    </row>
    <row r="46" spans="1:3" x14ac:dyDescent="0.3">
      <c r="A46" s="1" t="s">
        <v>4</v>
      </c>
      <c r="B46" s="3">
        <v>0.14099999999999999</v>
      </c>
      <c r="C46" s="3">
        <v>0.11700000000000001</v>
      </c>
    </row>
    <row r="47" spans="1:3" x14ac:dyDescent="0.3">
      <c r="A47" s="1" t="s">
        <v>5</v>
      </c>
      <c r="B47" s="3">
        <v>0.52300000000000002</v>
      </c>
      <c r="C47" s="3">
        <v>0.50800000000000001</v>
      </c>
    </row>
    <row r="48" spans="1:3" ht="15.6" x14ac:dyDescent="0.3">
      <c r="A48" s="6" t="s">
        <v>6</v>
      </c>
      <c r="B48" s="1"/>
      <c r="C48" s="1"/>
    </row>
    <row r="49" spans="1:3" x14ac:dyDescent="0.3">
      <c r="A49" s="1" t="s">
        <v>7</v>
      </c>
      <c r="B49" s="3">
        <v>0.42699999999999999</v>
      </c>
      <c r="C49" s="3">
        <v>0.754</v>
      </c>
    </row>
    <row r="50" spans="1:3" x14ac:dyDescent="0.3">
      <c r="A50" s="1" t="s">
        <v>41</v>
      </c>
      <c r="B50" s="3">
        <v>0.24299999999999999</v>
      </c>
      <c r="C50" s="3">
        <v>0.113</v>
      </c>
    </row>
    <row r="51" spans="1:3" x14ac:dyDescent="0.3">
      <c r="A51" s="1" t="s">
        <v>42</v>
      </c>
      <c r="B51" s="3">
        <v>4.0000000000000001E-3</v>
      </c>
      <c r="C51" s="3">
        <v>4.0000000000000001E-3</v>
      </c>
    </row>
    <row r="52" spans="1:3" x14ac:dyDescent="0.3">
      <c r="A52" s="1" t="s">
        <v>43</v>
      </c>
      <c r="B52" s="3">
        <v>0.13900000000000001</v>
      </c>
      <c r="C52" s="3">
        <v>6.5000000000000002E-2</v>
      </c>
    </row>
    <row r="53" spans="1:3" x14ac:dyDescent="0.3">
      <c r="A53" s="1" t="s">
        <v>44</v>
      </c>
      <c r="B53" s="3">
        <v>1E-3</v>
      </c>
      <c r="C53" s="3">
        <v>1E-3</v>
      </c>
    </row>
    <row r="54" spans="1:3" x14ac:dyDescent="0.3">
      <c r="A54" s="1" t="s">
        <v>8</v>
      </c>
      <c r="B54" s="3">
        <v>3.5000000000000003E-2</v>
      </c>
      <c r="C54" s="3">
        <v>0.04</v>
      </c>
    </row>
    <row r="55" spans="1:3" x14ac:dyDescent="0.3">
      <c r="A55" s="1" t="s">
        <v>45</v>
      </c>
      <c r="B55" s="3">
        <v>0.29099999999999998</v>
      </c>
      <c r="C55" s="3">
        <v>0.13300000000000001</v>
      </c>
    </row>
    <row r="56" spans="1:3" x14ac:dyDescent="0.3">
      <c r="A56" s="1" t="s">
        <v>9</v>
      </c>
      <c r="B56" s="3">
        <v>0.32100000000000001</v>
      </c>
      <c r="C56" s="3">
        <v>0.65400000000000003</v>
      </c>
    </row>
    <row r="57" spans="1:3" ht="18" x14ac:dyDescent="0.35">
      <c r="A57" s="7" t="s">
        <v>10</v>
      </c>
      <c r="B57" s="1"/>
      <c r="C57" s="1"/>
    </row>
    <row r="58" spans="1:3" x14ac:dyDescent="0.3">
      <c r="A58" s="1" t="s">
        <v>11</v>
      </c>
      <c r="B58" s="4">
        <v>570500</v>
      </c>
      <c r="C58" s="4">
        <v>127200</v>
      </c>
    </row>
    <row r="59" spans="1:3" ht="18" x14ac:dyDescent="0.35">
      <c r="A59" s="7" t="s">
        <v>12</v>
      </c>
      <c r="B59" s="2">
        <v>3154103</v>
      </c>
      <c r="C59" s="2">
        <v>84140</v>
      </c>
    </row>
    <row r="60" spans="1:3" x14ac:dyDescent="0.3">
      <c r="A60" s="1" t="s">
        <v>13</v>
      </c>
      <c r="B60" s="1">
        <v>2.62</v>
      </c>
      <c r="C60" s="1">
        <v>2.5</v>
      </c>
    </row>
    <row r="61" spans="1:3" x14ac:dyDescent="0.3">
      <c r="A61" s="1" t="s">
        <v>14</v>
      </c>
      <c r="B61" s="3">
        <v>0.48699999999999999</v>
      </c>
      <c r="C61" s="3">
        <v>0.183</v>
      </c>
    </row>
    <row r="62" spans="1:3" ht="18" x14ac:dyDescent="0.35">
      <c r="A62" s="7" t="s">
        <v>15</v>
      </c>
      <c r="B62" s="1"/>
      <c r="C62" s="1"/>
    </row>
    <row r="63" spans="1:3" x14ac:dyDescent="0.3">
      <c r="A63" s="1" t="s">
        <v>16</v>
      </c>
      <c r="B63" s="3">
        <v>0.875</v>
      </c>
      <c r="C63" s="3">
        <v>0.89</v>
      </c>
    </row>
    <row r="64" spans="1:3" x14ac:dyDescent="0.3">
      <c r="A64" s="1" t="s">
        <v>17</v>
      </c>
      <c r="B64" s="3">
        <v>0.79400000000000004</v>
      </c>
      <c r="C64" s="3">
        <v>0.77500000000000002</v>
      </c>
    </row>
    <row r="65" spans="1:3" ht="18" x14ac:dyDescent="0.35">
      <c r="A65" s="7" t="s">
        <v>18</v>
      </c>
      <c r="B65" s="1"/>
      <c r="C65" s="1"/>
    </row>
    <row r="66" spans="1:3" x14ac:dyDescent="0.3">
      <c r="A66" s="1" t="s">
        <v>19</v>
      </c>
      <c r="B66" s="3">
        <v>0.81599999999999995</v>
      </c>
      <c r="C66" s="3">
        <v>0.86099999999999999</v>
      </c>
    </row>
    <row r="67" spans="1:3" x14ac:dyDescent="0.3">
      <c r="A67" s="1" t="s">
        <v>20</v>
      </c>
      <c r="B67" s="3">
        <v>0.374</v>
      </c>
      <c r="C67" s="3">
        <v>0.25800000000000001</v>
      </c>
    </row>
    <row r="68" spans="1:3" ht="18" x14ac:dyDescent="0.35">
      <c r="A68" s="7" t="s">
        <v>21</v>
      </c>
      <c r="B68" s="1"/>
      <c r="C68" s="1"/>
    </row>
    <row r="69" spans="1:3" x14ac:dyDescent="0.3">
      <c r="A69" s="1" t="s">
        <v>22</v>
      </c>
      <c r="B69" s="3">
        <v>6.8000000000000005E-2</v>
      </c>
      <c r="C69" s="3">
        <v>0.108</v>
      </c>
    </row>
    <row r="70" spans="1:3" ht="18" x14ac:dyDescent="0.35">
      <c r="A70" s="7" t="s">
        <v>23</v>
      </c>
      <c r="B70" s="1"/>
      <c r="C70" s="1"/>
    </row>
    <row r="71" spans="1:3" x14ac:dyDescent="0.3">
      <c r="A71" s="1" t="s">
        <v>46</v>
      </c>
      <c r="B71" s="2">
        <v>92265000</v>
      </c>
      <c r="C71" s="2">
        <v>2190058</v>
      </c>
    </row>
    <row r="72" spans="1:3" x14ac:dyDescent="0.3">
      <c r="A72" s="1" t="s">
        <v>47</v>
      </c>
      <c r="B72" s="4">
        <v>11067</v>
      </c>
      <c r="C72" s="4">
        <v>10596</v>
      </c>
    </row>
    <row r="73" spans="1:3" ht="18" x14ac:dyDescent="0.35">
      <c r="A73" s="7" t="s">
        <v>24</v>
      </c>
      <c r="B73" s="1"/>
      <c r="C73" s="1"/>
    </row>
    <row r="74" spans="1:3" ht="15.6" x14ac:dyDescent="0.3">
      <c r="A74" s="6" t="s">
        <v>25</v>
      </c>
      <c r="B74" s="1">
        <v>41.2</v>
      </c>
      <c r="C74" s="1">
        <v>19</v>
      </c>
    </row>
    <row r="75" spans="1:3" ht="15.6" x14ac:dyDescent="0.3">
      <c r="A75" s="6" t="s">
        <v>26</v>
      </c>
      <c r="B75" s="1"/>
      <c r="C75" s="1"/>
    </row>
    <row r="76" spans="1:3" x14ac:dyDescent="0.3">
      <c r="A76" s="1" t="s">
        <v>27</v>
      </c>
      <c r="B76" s="4">
        <v>60762</v>
      </c>
      <c r="C76" s="4">
        <v>52251</v>
      </c>
    </row>
    <row r="77" spans="1:3" x14ac:dyDescent="0.3">
      <c r="A77" s="1" t="s">
        <v>28</v>
      </c>
      <c r="B77" s="4">
        <v>37693</v>
      </c>
      <c r="C77" s="4">
        <v>27325</v>
      </c>
    </row>
    <row r="78" spans="1:3" x14ac:dyDescent="0.3">
      <c r="A78" s="1" t="s">
        <v>29</v>
      </c>
      <c r="B78" s="3">
        <v>0.189</v>
      </c>
      <c r="C78" s="3">
        <v>0.17199999999999999</v>
      </c>
    </row>
    <row r="79" spans="1:3" ht="15.6" x14ac:dyDescent="0.3">
      <c r="A79" s="6" t="s">
        <v>30</v>
      </c>
      <c r="B79" s="1"/>
      <c r="C79" s="1"/>
    </row>
    <row r="80" spans="1:3" x14ac:dyDescent="0.3">
      <c r="A80" s="1" t="s">
        <v>31</v>
      </c>
      <c r="B80" s="2">
        <v>1050911</v>
      </c>
      <c r="C80" s="2">
        <v>16543</v>
      </c>
    </row>
    <row r="81" spans="1:3" x14ac:dyDescent="0.3">
      <c r="A81" s="1" t="s">
        <v>32</v>
      </c>
      <c r="B81" s="2">
        <v>571852</v>
      </c>
      <c r="C81" s="2">
        <v>8529</v>
      </c>
    </row>
    <row r="82" spans="1:3" x14ac:dyDescent="0.3">
      <c r="A82" s="1" t="s">
        <v>33</v>
      </c>
      <c r="B82" s="2">
        <v>413899</v>
      </c>
      <c r="C82" s="2">
        <v>5681</v>
      </c>
    </row>
    <row r="83" spans="1:3" x14ac:dyDescent="0.3">
      <c r="A83" s="1" t="s">
        <v>34</v>
      </c>
      <c r="B83" s="2">
        <v>539447</v>
      </c>
      <c r="C83" s="2">
        <v>3000</v>
      </c>
    </row>
    <row r="84" spans="1:3" x14ac:dyDescent="0.3">
      <c r="A84" s="1" t="s">
        <v>35</v>
      </c>
      <c r="B84" s="2">
        <v>483136</v>
      </c>
      <c r="C84" s="2">
        <v>12427</v>
      </c>
    </row>
    <row r="85" spans="1:3" x14ac:dyDescent="0.3">
      <c r="A85" s="1" t="s">
        <v>36</v>
      </c>
      <c r="B85" s="2">
        <v>57216</v>
      </c>
      <c r="C85" s="2">
        <v>1581</v>
      </c>
    </row>
    <row r="86" spans="1:3" x14ac:dyDescent="0.3">
      <c r="A86" s="1" t="s">
        <v>37</v>
      </c>
      <c r="B86" s="2">
        <v>966167</v>
      </c>
      <c r="C86" s="2">
        <v>13561</v>
      </c>
    </row>
    <row r="87" spans="1:3" ht="15.6" x14ac:dyDescent="0.3">
      <c r="A87" s="6" t="s">
        <v>38</v>
      </c>
      <c r="B87" s="1"/>
      <c r="C87" s="1"/>
    </row>
    <row r="88" spans="1:3" x14ac:dyDescent="0.3">
      <c r="A88" s="1" t="s">
        <v>39</v>
      </c>
      <c r="B88" s="5">
        <v>27012.5</v>
      </c>
      <c r="C88" s="5">
        <v>2515.6</v>
      </c>
    </row>
    <row r="89" spans="1:3" x14ac:dyDescent="0.3">
      <c r="A89" s="1" t="s">
        <v>40</v>
      </c>
      <c r="B89" s="1">
        <v>302.64</v>
      </c>
      <c r="C89" s="1">
        <v>80.87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E060-90CF-4290-B6AE-920F15B3C640}">
  <dimension ref="A1:C3"/>
  <sheetViews>
    <sheetView workbookViewId="0">
      <selection activeCell="D14" sqref="D14"/>
    </sheetView>
  </sheetViews>
  <sheetFormatPr defaultRowHeight="14.4" x14ac:dyDescent="0.3"/>
  <cols>
    <col min="1" max="1" width="16.21875" customWidth="1"/>
    <col min="2" max="2" width="9.77734375" bestFit="1" customWidth="1"/>
  </cols>
  <sheetData>
    <row r="1" spans="1:3" x14ac:dyDescent="0.3">
      <c r="A1" s="1"/>
      <c r="B1" s="1" t="s">
        <v>84</v>
      </c>
      <c r="C1" s="1" t="s">
        <v>85</v>
      </c>
    </row>
    <row r="2" spans="1:3" x14ac:dyDescent="0.3">
      <c r="A2" s="1" t="s">
        <v>81</v>
      </c>
      <c r="B2" s="2">
        <v>8398748</v>
      </c>
      <c r="C2" s="13">
        <v>2316390</v>
      </c>
    </row>
    <row r="3" spans="1:3" x14ac:dyDescent="0.3">
      <c r="A3" s="1" t="s">
        <v>83</v>
      </c>
      <c r="B3" s="2">
        <v>216853</v>
      </c>
      <c r="C3" s="13">
        <v>60719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16502</dc:creator>
  <cp:lastModifiedBy>16502</cp:lastModifiedBy>
  <dcterms:created xsi:type="dcterms:W3CDTF">2020-02-25T20:15:40Z</dcterms:created>
  <dcterms:modified xsi:type="dcterms:W3CDTF">2020-02-26T21:46:53Z</dcterms:modified>
</cp:coreProperties>
</file>