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<sst xmlns="http://schemas.openxmlformats.org/spreadsheetml/2006/main" count="162" uniqueCount="131">
  <si>
    <t>Paquete</t>
  </si>
  <si>
    <t>Puntos de Caso de Uso - Use Case Points</t>
  </si>
  <si>
    <t>Unadjusted Use Case Points:</t>
  </si>
  <si>
    <t>Análisis de Actores</t>
  </si>
  <si>
    <t>Complejidad</t>
  </si>
  <si>
    <t>Definición</t>
  </si>
  <si>
    <t>Peso</t>
  </si>
  <si>
    <t>Cantidad</t>
  </si>
  <si>
    <t>Peso Total</t>
  </si>
  <si>
    <t>Simple</t>
  </si>
  <si>
    <t>Representa otro sistema con una interfase definida de aplicación programada</t>
  </si>
  <si>
    <t xml:space="preserve">Factor de Entorno -Environment Factor (EF) </t>
  </si>
  <si>
    <t xml:space="preserve">Factor de Complejidad Técnica -Technical Complexity Factor (TCF) </t>
  </si>
  <si>
    <t>Factor</t>
  </si>
  <si>
    <t>Descripción</t>
  </si>
  <si>
    <t>Valor Asig.</t>
  </si>
  <si>
    <t>Factor Calc</t>
  </si>
  <si>
    <t>Comentarios</t>
  </si>
  <si>
    <t>T1</t>
  </si>
  <si>
    <t>Sistema Distribuido</t>
  </si>
  <si>
    <t>T2</t>
  </si>
  <si>
    <t>Tiempo de Respuesta, objetivos de performance</t>
  </si>
  <si>
    <t>La velocidad esta limitada por el usuario</t>
  </si>
  <si>
    <t>T3</t>
  </si>
  <si>
    <t>Eficiencia de Usuario Final</t>
  </si>
  <si>
    <t>Debe ser eficiente</t>
  </si>
  <si>
    <t>T4</t>
  </si>
  <si>
    <t>Complejidad de procesamiento interno</t>
  </si>
  <si>
    <t>No hay calculos complejos</t>
  </si>
  <si>
    <t>T5</t>
  </si>
  <si>
    <t>Codigo debe ser reusable</t>
  </si>
  <si>
    <t>No</t>
  </si>
  <si>
    <t>T6</t>
  </si>
  <si>
    <t>Easy to install</t>
  </si>
  <si>
    <t xml:space="preserve">Debe ser facil de instalar
</t>
  </si>
  <si>
    <t>T7</t>
  </si>
  <si>
    <t>Easy to use</t>
  </si>
  <si>
    <t xml:space="preserve">Debe ser amigable al usuario
</t>
  </si>
  <si>
    <t>T8</t>
  </si>
  <si>
    <t>Portable</t>
  </si>
  <si>
    <t>T9</t>
  </si>
  <si>
    <t>Easy to change</t>
  </si>
  <si>
    <t>Bajo costo de mantenimiento</t>
  </si>
  <si>
    <t>T10</t>
  </si>
  <si>
    <t>Concurrent</t>
  </si>
  <si>
    <t>T11</t>
  </si>
  <si>
    <t>Includes special security objectives</t>
  </si>
  <si>
    <t>Seguridad normal</t>
  </si>
  <si>
    <t>T12</t>
  </si>
  <si>
    <t>Provides direct access for third parties</t>
  </si>
  <si>
    <t>T13</t>
  </si>
  <si>
    <t>Special user training facilities are required</t>
  </si>
  <si>
    <t>Sistema facil de aprender</t>
  </si>
  <si>
    <t>Total Technical factor (Tfactor):</t>
  </si>
  <si>
    <t>TCF = 0.6 + (.01 × TFactor)</t>
  </si>
  <si>
    <t>TCF = 0.6 + (.01 × 27) = 0.6 + 0.27 = 0.87</t>
  </si>
  <si>
    <t>Promedio</t>
  </si>
  <si>
    <t xml:space="preserve">Interactúa con otra aplicación a través de un protocolo o interacción humana a través de terminal de línea </t>
  </si>
  <si>
    <t>Complejo</t>
  </si>
  <si>
    <t>Interacción humana a través de interfase usuario gráfica</t>
  </si>
  <si>
    <t>TOTAL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</si>
  <si>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</si>
  <si>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</si>
  <si>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</si>
  <si>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</si>
  <si>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Total de Unadjusted Case Points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</si>
  <si>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</si>
  <si>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</si>
  <si>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</si>
  <si>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</si>
  <si>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</si>
  <si>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</si>
  <si>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</si>
  <si>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</si>
  <si>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</si>
  <si>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</si>
  <si>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</si>
  <si>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</si>
  <si>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</si>
  <si>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</si>
  <si>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</si>
  <si>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</si>
  <si>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</si>
  <si>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</si>
  <si>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</si>
  <si>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E1</t>
  </si>
  <si>
    <t>Familiar with the project model that is used</t>
  </si>
  <si>
    <t>La mayoria del equipo no esta acostumbrado al modelo</t>
  </si>
  <si>
    <t>E2</t>
  </si>
  <si>
    <t>Application experience</t>
  </si>
  <si>
    <t>Poca experiencia en general desarrollando aplicaciones</t>
  </si>
  <si>
    <t>E3</t>
  </si>
  <si>
    <t>Object-oriented experience</t>
  </si>
  <si>
    <t>El equipo sabe programar orientado a objetos</t>
  </si>
  <si>
    <t>E4</t>
  </si>
  <si>
    <t>Lead analyst capability</t>
  </si>
  <si>
    <t>Un integrante del equipo trabaja en una software factory</t>
  </si>
  <si>
    <t>E5</t>
  </si>
  <si>
    <t>Motivation</t>
  </si>
  <si>
    <t>El equipo esta motivado</t>
  </si>
  <si>
    <t>E6</t>
  </si>
  <si>
    <t>Stable requirements</t>
  </si>
  <si>
    <t>No se deberan realizar muchos cambios</t>
  </si>
  <si>
    <t>E7</t>
  </si>
  <si>
    <t>Part-time staff</t>
  </si>
  <si>
    <t>El equipo esta conformado por estudiantes que no pueden dedicar todo su tiempo al proyecto</t>
  </si>
  <si>
    <t>E8</t>
  </si>
  <si>
    <t>Difficult programming language</t>
  </si>
  <si>
    <t>Se deberan utilizar tecnologias no conocidas por la mayoria del equipo</t>
  </si>
  <si>
    <t>Total Environment Factor (Efactor):</t>
  </si>
  <si>
    <t>EF = 1.4+(-0.03 × EFactor)</t>
  </si>
  <si>
    <t>EF = 1.4 + (-0.03 × 12) = 1.04 - 0.285 = 0.755</t>
  </si>
  <si>
    <t>NOTA: Completar con los datos del Paquete</t>
  </si>
  <si>
    <t>Actores</t>
  </si>
  <si>
    <t>Baja</t>
  </si>
  <si>
    <t>Media</t>
  </si>
  <si>
    <t>Alta</t>
  </si>
  <si>
    <t>Usuario</t>
  </si>
  <si>
    <t>Restaurante</t>
  </si>
  <si>
    <t>Administrador</t>
  </si>
  <si>
    <t>Total Actores por Complejidad</t>
  </si>
  <si>
    <t>Caso de Uso</t>
  </si>
  <si>
    <t>ABM de restaurantes</t>
  </si>
  <si>
    <t>ABM de productos</t>
  </si>
  <si>
    <t>Realizar un pedido</t>
  </si>
  <si>
    <t>Busqueda de un producto</t>
  </si>
  <si>
    <t>Login</t>
  </si>
  <si>
    <t>Modificar datos de usuario</t>
  </si>
  <si>
    <t>Registrar usuario nuevo</t>
  </si>
  <si>
    <t>Confirmar o Rechazar un pedido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</si>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</sst>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1.0"/>
      <name val="Arial"/>
    </font>
    <font>
      <b/>
      <i/>
      <sz val="14.0"/>
      <color rgb="FFFF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  <font>
      <b/>
      <sz val="11.0"/>
      <name val="Arial"/>
    </font>
    <font>
      <sz val="10.0"/>
      <name val="Arial"/>
    </font>
    <font>
      <b/>
      <sz val="10.0"/>
      <color rgb="FF000000"/>
      <name val="Arial"/>
    </font>
    <font>
      <sz val="12.0"/>
      <color rgb="FF000000"/>
      <name val="Times New Roman"/>
    </font>
    <font>
      <b/>
      <sz val="10.0"/>
      <name val="Arial"/>
    </font>
    <font>
      <b/>
      <sz val="12.0"/>
      <color rgb="FF000000"/>
      <name val="Times New Roman"/>
    </font>
    <font/>
    <font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0"/>
    </xf>
    <xf borderId="1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2" fontId="8" numFmtId="0" xfId="0" applyAlignment="1" applyBorder="1" applyFill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4" fillId="0" fontId="0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5" fillId="2" fontId="9" numFmtId="0" xfId="0" applyAlignment="1" applyBorder="1" applyFont="1">
      <alignment shrinkToFit="0" vertical="top" wrapText="1"/>
    </xf>
    <xf borderId="5" fillId="3" fontId="9" numFmtId="0" xfId="0" applyAlignment="1" applyBorder="1" applyFill="1" applyFont="1">
      <alignment shrinkToFit="0" vertical="top" wrapText="1"/>
    </xf>
    <xf borderId="7" fillId="0" fontId="0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0"/>
    </xf>
    <xf borderId="8" fillId="0" fontId="9" numFmtId="0" xfId="0" applyAlignment="1" applyBorder="1" applyFont="1">
      <alignment readingOrder="0" shrinkToFit="0" vertical="top" wrapText="1"/>
    </xf>
    <xf borderId="5" fillId="3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vertical="top" wrapText="1"/>
    </xf>
    <xf borderId="9" fillId="0" fontId="11" numFmtId="0" xfId="0" applyAlignment="1" applyBorder="1" applyFont="1">
      <alignment shrinkToFit="0" vertical="top" wrapText="1"/>
    </xf>
    <xf borderId="10" fillId="0" fontId="12" numFmtId="0" xfId="0" applyBorder="1" applyFont="1"/>
    <xf borderId="11" fillId="0" fontId="12" numFmtId="0" xfId="0" applyBorder="1" applyFont="1"/>
    <xf borderId="12" fillId="0" fontId="11" numFmtId="0" xfId="0" applyAlignment="1" applyBorder="1" applyFont="1">
      <alignment shrinkToFit="0" vertical="top" wrapText="1"/>
    </xf>
    <xf borderId="13" fillId="0" fontId="9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center" wrapText="0"/>
    </xf>
    <xf borderId="0" fillId="0" fontId="13" numFmtId="0" xfId="0" applyAlignment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17" fillId="0" fontId="12" numFmtId="0" xfId="0" applyBorder="1" applyFont="1"/>
    <xf borderId="18" fillId="0" fontId="12" numFmtId="0" xfId="0" applyBorder="1" applyFont="1"/>
    <xf borderId="19" fillId="0" fontId="6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0" fontId="6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16" fillId="0" fontId="15" numFmtId="0" xfId="0" applyAlignment="1" applyBorder="1" applyFont="1">
      <alignment horizontal="center" shrinkToFit="0" vertical="bottom" wrapText="0"/>
    </xf>
    <xf borderId="21" fillId="0" fontId="14" numFmtId="2" xfId="0" applyAlignment="1" applyBorder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6" fillId="0" fontId="3" numFmtId="0" xfId="0" applyAlignment="1" applyBorder="1" applyFont="1">
      <alignment horizontal="center" shrinkToFit="0" vertical="bottom" wrapText="0"/>
    </xf>
    <xf borderId="22" fillId="0" fontId="12" numFmtId="0" xfId="0" applyBorder="1" applyFont="1"/>
    <xf borderId="21" fillId="0" fontId="3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23" fillId="4" fontId="5" numFmtId="0" xfId="0" applyAlignment="1" applyBorder="1" applyFill="1" applyFont="1">
      <alignment horizontal="left" shrinkToFit="0" vertical="bottom" wrapText="0"/>
    </xf>
    <xf borderId="24" fillId="0" fontId="12" numFmtId="0" xfId="0" applyBorder="1" applyFont="1"/>
    <xf borderId="2" fillId="0" fontId="5" numFmtId="9" xfId="0" applyAlignment="1" applyBorder="1" applyFont="1" applyNumberFormat="1">
      <alignment shrinkToFit="0" vertical="bottom" wrapText="0"/>
    </xf>
    <xf borderId="3" fillId="0" fontId="5" numFmtId="2" xfId="0" applyAlignment="1" applyBorder="1" applyFont="1" applyNumberFormat="1">
      <alignment shrinkToFit="0" vertical="bottom" wrapText="0"/>
    </xf>
    <xf borderId="25" fillId="4" fontId="5" numFmtId="0" xfId="0" applyAlignment="1" applyBorder="1" applyFont="1">
      <alignment horizontal="left" shrinkToFit="0" vertical="bottom" wrapText="0"/>
    </xf>
    <xf borderId="26" fillId="0" fontId="12" numFmtId="0" xfId="0" applyBorder="1" applyFont="1"/>
    <xf borderId="5" fillId="0" fontId="5" numFmtId="9" xfId="0" applyAlignment="1" applyBorder="1" applyFont="1" applyNumberFormat="1">
      <alignment shrinkToFit="0" vertical="bottom" wrapText="0"/>
    </xf>
    <xf borderId="7" fillId="0" fontId="5" numFmtId="2" xfId="0" applyAlignment="1" applyBorder="1" applyFont="1" applyNumberFormat="1">
      <alignment shrinkToFit="0" vertical="bottom" wrapText="0"/>
    </xf>
    <xf borderId="25" fillId="0" fontId="5" numFmtId="0" xfId="0" applyAlignment="1" applyBorder="1" applyFont="1">
      <alignment horizontal="left" shrinkToFit="0" vertical="bottom" wrapText="0"/>
    </xf>
    <xf borderId="9" fillId="0" fontId="5" numFmtId="0" xfId="0" applyAlignment="1" applyBorder="1" applyFont="1">
      <alignment horizontal="left" shrinkToFit="0" vertical="bottom" wrapText="0"/>
    </xf>
    <xf borderId="27" fillId="0" fontId="5" numFmtId="9" xfId="0" applyAlignment="1" applyBorder="1" applyFont="1" applyNumberFormat="1">
      <alignment shrinkToFit="0" vertical="bottom" wrapText="0"/>
    </xf>
    <xf borderId="7" fillId="0" fontId="9" numFmtId="0" xfId="0" applyAlignment="1" applyBorder="1" applyFont="1">
      <alignment readingOrder="0" shrinkToFit="0" vertical="top" wrapText="1"/>
    </xf>
    <xf borderId="15" fillId="0" fontId="9" numFmtId="0" xfId="0" applyAlignment="1" applyBorder="1" applyFont="1">
      <alignment shrinkToFit="0" vertical="top" wrapText="1"/>
    </xf>
    <xf borderId="9" fillId="0" fontId="8" numFmtId="0" xfId="0" applyAlignment="1" applyBorder="1" applyFont="1">
      <alignment shrinkToFit="0" vertical="center" wrapText="1"/>
    </xf>
    <xf borderId="27" fillId="0" fontId="11" numFmtId="0" xfId="0" applyAlignment="1" applyBorder="1" applyFont="1">
      <alignment shrinkToFit="0" vertical="top" wrapText="1"/>
    </xf>
    <xf borderId="12" fillId="0" fontId="0" numFmtId="0" xfId="0" applyAlignment="1" applyBorder="1" applyFont="1">
      <alignment shrinkToFit="0" vertical="center" wrapText="1"/>
    </xf>
    <xf borderId="16" fillId="0" fontId="16" numFmtId="0" xfId="0" applyAlignment="1" applyBorder="1" applyFont="1">
      <alignment horizontal="center" shrinkToFit="0" vertical="bottom" wrapText="0"/>
    </xf>
    <xf borderId="21" fillId="0" fontId="6" numFmtId="0" xfId="0" applyAlignment="1" applyBorder="1" applyFont="1">
      <alignment shrinkToFit="0" vertical="center" wrapText="0"/>
    </xf>
    <xf borderId="0" fillId="0" fontId="16" numFmtId="0" xfId="0" applyAlignment="1" applyFont="1">
      <alignment horizontal="center" shrinkToFit="0" vertical="bottom" wrapText="0"/>
    </xf>
    <xf borderId="28" fillId="0" fontId="7" numFmtId="0" xfId="0" applyAlignment="1" applyBorder="1" applyFont="1">
      <alignment shrinkToFit="0" vertical="center" wrapText="0"/>
    </xf>
    <xf borderId="29" fillId="0" fontId="7" numFmtId="0" xfId="0" applyAlignment="1" applyBorder="1" applyFont="1">
      <alignment shrinkToFit="0" vertical="center" wrapText="0"/>
    </xf>
    <xf borderId="30" fillId="0" fontId="7" numFmtId="0" xfId="0" applyAlignment="1" applyBorder="1" applyFont="1">
      <alignment shrinkToFit="0" vertical="center" wrapText="0"/>
    </xf>
    <xf borderId="31" fillId="0" fontId="10" numFmtId="0" xfId="0" applyAlignment="1" applyBorder="1" applyFont="1">
      <alignment shrinkToFit="0" vertical="center" wrapText="0"/>
    </xf>
    <xf borderId="32" fillId="0" fontId="17" numFmtId="0" xfId="0" applyAlignment="1" applyBorder="1" applyFont="1">
      <alignment horizontal="center" shrinkToFit="0" vertical="bottom" wrapText="0"/>
    </xf>
    <xf borderId="32" fillId="0" fontId="7" numFmtId="0" xfId="0" applyAlignment="1" applyBorder="1" applyFont="1">
      <alignment shrinkToFit="0" vertical="center" wrapText="0"/>
    </xf>
    <xf borderId="33" fillId="0" fontId="7" numFmtId="0" xfId="0" applyAlignment="1" applyBorder="1" applyFont="1">
      <alignment shrinkToFit="0" vertical="center" wrapText="0"/>
    </xf>
    <xf borderId="12" fillId="0" fontId="5" numFmtId="2" xfId="0" applyAlignment="1" applyBorder="1" applyFont="1" applyNumberFormat="1">
      <alignment shrinkToFit="0" vertical="bottom" wrapText="0"/>
    </xf>
    <xf borderId="34" fillId="0" fontId="5" numFmtId="9" xfId="0" applyAlignment="1" applyBorder="1" applyFont="1" applyNumberFormat="1">
      <alignment shrinkToFit="0" vertical="bottom" wrapText="0"/>
    </xf>
    <xf borderId="35" fillId="0" fontId="5" numFmtId="2" xfId="0" applyAlignment="1" applyBorder="1" applyFont="1" applyNumberFormat="1">
      <alignment shrinkToFit="0" vertical="bottom" wrapText="0"/>
    </xf>
    <xf borderId="36" fillId="4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6" fillId="0" fontId="10" numFmtId="0" xfId="0" applyAlignment="1" applyBorder="1" applyFont="1">
      <alignment horizontal="center" shrinkToFit="0" vertical="bottom" wrapText="0"/>
    </xf>
    <xf borderId="16" fillId="0" fontId="7" numFmtId="0" xfId="0" applyAlignment="1" applyBorder="1" applyFont="1">
      <alignment shrinkToFit="0" vertical="bottom" wrapText="0"/>
    </xf>
    <xf borderId="37" fillId="0" fontId="10" numFmtId="0" xfId="0" applyAlignment="1" applyBorder="1" applyFont="1">
      <alignment shrinkToFit="0" vertical="bottom" wrapText="0"/>
    </xf>
    <xf borderId="19" fillId="0" fontId="10" numFmtId="0" xfId="0" applyAlignment="1" applyBorder="1" applyFont="1">
      <alignment shrinkToFit="0" vertical="bottom" wrapText="0"/>
    </xf>
    <xf borderId="20" fillId="0" fontId="10" numFmtId="0" xfId="0" applyAlignment="1" applyBorder="1" applyFont="1">
      <alignment shrinkToFit="0" vertical="bottom" wrapText="0"/>
    </xf>
    <xf borderId="38" fillId="0" fontId="7" numFmtId="0" xfId="0" applyAlignment="1" applyBorder="1" applyFont="1">
      <alignment shrinkToFit="0" vertical="bottom" wrapText="0"/>
    </xf>
    <xf borderId="39" fillId="0" fontId="7" numFmtId="0" xfId="0" applyAlignment="1" applyBorder="1" applyFont="1">
      <alignment shrinkToFit="0" vertical="bottom" wrapText="0"/>
    </xf>
    <xf borderId="40" fillId="0" fontId="7" numFmtId="0" xfId="0" applyAlignment="1" applyBorder="1" applyFont="1">
      <alignment readingOrder="0" shrinkToFit="0" vertical="bottom" wrapText="0"/>
    </xf>
    <xf borderId="39" fillId="0" fontId="7" numFmtId="0" xfId="0" applyAlignment="1" applyBorder="1" applyFont="1">
      <alignment readingOrder="0" shrinkToFit="0" vertical="bottom" wrapText="0"/>
    </xf>
    <xf borderId="41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26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26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42" fillId="0" fontId="7" numFmtId="0" xfId="0" applyAlignment="1" applyBorder="1" applyFont="1">
      <alignment shrinkToFit="0" vertical="bottom" wrapText="0"/>
    </xf>
    <xf borderId="15" fillId="0" fontId="7" numFmtId="0" xfId="0" applyAlignment="1" applyBorder="1" applyFont="1">
      <alignment shrinkToFit="0" vertical="bottom" wrapText="0"/>
    </xf>
    <xf borderId="43" fillId="0" fontId="7" numFmtId="0" xfId="0" applyAlignment="1" applyBorder="1" applyFont="1">
      <alignment shrinkToFit="0" vertical="bottom" wrapText="0"/>
    </xf>
    <xf borderId="31" fillId="0" fontId="6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vertical="bottom" wrapText="0"/>
    </xf>
    <xf borderId="16" fillId="0" fontId="10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44" fillId="0" fontId="10" numFmtId="0" xfId="0" applyAlignment="1" applyBorder="1" applyFont="1">
      <alignment shrinkToFit="0" vertical="bottom" wrapText="0"/>
    </xf>
    <xf borderId="44" fillId="0" fontId="7" numFmtId="0" xfId="0" applyAlignment="1" applyBorder="1" applyFont="1">
      <alignment shrinkToFit="0" vertical="bottom" wrapText="0"/>
    </xf>
    <xf borderId="14" fillId="0" fontId="7" numFmtId="0" xfId="0" applyAlignment="1" applyBorder="1" applyFont="1">
      <alignment shrinkToFit="0" vertical="bottom" wrapText="0"/>
    </xf>
    <xf borderId="45" fillId="0" fontId="7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bottom" wrapText="0"/>
    </xf>
    <xf borderId="46" fillId="0" fontId="6" numFmtId="0" xfId="0" applyAlignment="1" applyBorder="1" applyFont="1">
      <alignment shrinkToFit="0" vertical="bottom" wrapText="0"/>
    </xf>
    <xf borderId="37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9.14"/>
    <col customWidth="1" min="5" max="5" width="15.29"/>
    <col customWidth="1" min="6" max="6" width="16.0"/>
    <col customWidth="1" min="7" max="9" width="9.14"/>
    <col customWidth="1" min="10" max="26" width="10.0"/>
  </cols>
  <sheetData>
    <row r="1" ht="29.25" customHeight="1">
      <c r="A1" s="1"/>
      <c r="B1" s="2" t="s">
        <v>0</v>
      </c>
      <c r="C1" s="3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4</v>
      </c>
      <c r="C6" s="8" t="s">
        <v>5</v>
      </c>
      <c r="D6" s="8" t="s">
        <v>6</v>
      </c>
      <c r="E6" s="8" t="s">
        <v>7</v>
      </c>
      <c r="F6" s="9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11" t="s">
        <v>9</v>
      </c>
      <c r="C7" s="12" t="s">
        <v>10</v>
      </c>
      <c r="D7" s="39">
        <v>1.0</v>
      </c>
      <c r="E7" s="39">
        <f>'Act y CU'!C9</f>
        <v>1</v>
      </c>
      <c r="F7" s="40">
        <f t="shared" ref="F7:F9" si="1">D7*E7</f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7.25" customHeight="1">
      <c r="A8" s="1"/>
      <c r="B8" s="11" t="s">
        <v>56</v>
      </c>
      <c r="C8" s="12" t="s">
        <v>57</v>
      </c>
      <c r="D8" s="39">
        <v>2.0</v>
      </c>
      <c r="E8" s="39">
        <f>'Act y CU'!D9</f>
        <v>2</v>
      </c>
      <c r="F8" s="40">
        <f t="shared" si="1"/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1"/>
      <c r="B9" s="41" t="s">
        <v>58</v>
      </c>
      <c r="C9" s="42" t="s">
        <v>59</v>
      </c>
      <c r="D9" s="43">
        <v>3.0</v>
      </c>
      <c r="E9" s="39">
        <f>'Act y CU'!E9</f>
        <v>3</v>
      </c>
      <c r="F9" s="40">
        <f t="shared" si="1"/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44" t="s">
        <v>60</v>
      </c>
      <c r="C10" s="45"/>
      <c r="D10" s="46"/>
      <c r="E10" s="47">
        <f t="shared" ref="E10:F10" si="2">SUM(E7:E9)</f>
        <v>6</v>
      </c>
      <c r="F10" s="48">
        <f t="shared" si="2"/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6" t="s">
        <v>61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4</v>
      </c>
      <c r="C13" s="8" t="s">
        <v>5</v>
      </c>
      <c r="D13" s="8" t="s">
        <v>6</v>
      </c>
      <c r="E13" s="8" t="s">
        <v>7</v>
      </c>
      <c r="F13" s="9" t="s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9.25" customHeight="1">
      <c r="A14" s="1"/>
      <c r="B14" s="11" t="s">
        <v>9</v>
      </c>
      <c r="C14" s="12" t="s">
        <v>62</v>
      </c>
      <c r="D14" s="39">
        <v>5.0</v>
      </c>
      <c r="E14" s="39">
        <f>'Act y CU'!C30</f>
        <v>3</v>
      </c>
      <c r="F14" s="40">
        <f t="shared" ref="F14:F16" si="3">D14*E14</f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9.25" customHeight="1">
      <c r="A15" s="1"/>
      <c r="B15" s="11" t="s">
        <v>56</v>
      </c>
      <c r="C15" s="12" t="s">
        <v>63</v>
      </c>
      <c r="D15" s="39">
        <v>10.0</v>
      </c>
      <c r="E15" s="39">
        <f>'Act y CU'!D30</f>
        <v>9</v>
      </c>
      <c r="F15" s="40">
        <f t="shared" si="3"/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9.25" customHeight="1">
      <c r="A16" s="1"/>
      <c r="B16" s="41" t="s">
        <v>58</v>
      </c>
      <c r="C16" s="12" t="s">
        <v>64</v>
      </c>
      <c r="D16" s="43">
        <v>15.0</v>
      </c>
      <c r="E16" s="39">
        <f>'Act y CU'!E30</f>
        <v>2</v>
      </c>
      <c r="F16" s="40">
        <f t="shared" si="3"/>
        <v>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44" t="s">
        <v>60</v>
      </c>
      <c r="C17" s="45"/>
      <c r="D17" s="46"/>
      <c r="E17" s="47">
        <f t="shared" ref="E17:F17" si="4">SUM(E14:E16)</f>
        <v>14</v>
      </c>
      <c r="F17" s="48">
        <f t="shared" si="4"/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49" t="s">
        <v>65</v>
      </c>
      <c r="C19" s="50"/>
      <c r="D19" s="50"/>
      <c r="E19" s="50"/>
      <c r="F19" s="51">
        <f>F17+F10</f>
        <v>149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52"/>
      <c r="B22" s="53" t="s">
        <v>66</v>
      </c>
      <c r="C22" s="45"/>
      <c r="D22" s="45"/>
      <c r="E22" s="45"/>
      <c r="F22" s="54">
        <f>F19*TCF!F17*EF!F13</f>
        <v>134.8152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8.75" customHeight="1">
      <c r="A23" s="1"/>
      <c r="B23" s="1"/>
      <c r="C23" s="1"/>
      <c r="D23" s="1"/>
      <c r="E23" s="1"/>
      <c r="F23" s="55"/>
      <c r="G23" s="1"/>
      <c r="H23" s="5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56" t="s">
        <v>67</v>
      </c>
      <c r="C24" s="45"/>
      <c r="D24" s="45"/>
      <c r="E24" s="57"/>
      <c r="F24" s="58">
        <f>8*F22</f>
        <v>1078.5216</v>
      </c>
      <c r="G24" s="6" t="s">
        <v>68</v>
      </c>
      <c r="H24" s="1">
        <f>F24/168</f>
        <v>6.419771429</v>
      </c>
      <c r="I24" s="1" t="s">
        <v>69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59"/>
      <c r="C25" s="59"/>
      <c r="D25" s="59"/>
      <c r="E25" s="59"/>
      <c r="F25" s="60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59"/>
      <c r="C26" s="59"/>
      <c r="D26" s="59"/>
      <c r="E26" s="59"/>
      <c r="F26" s="60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59"/>
      <c r="C27" s="61" t="s">
        <v>70</v>
      </c>
      <c r="D27" s="59"/>
      <c r="E27" s="59"/>
      <c r="F27" s="60"/>
      <c r="G27" s="6"/>
      <c r="H27" s="1" t="s">
        <v>71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72</v>
      </c>
      <c r="C28" s="62" t="s">
        <v>73</v>
      </c>
      <c r="D28" s="63"/>
      <c r="E28" s="64">
        <v>0.05</v>
      </c>
      <c r="F28" s="65">
        <f>F24*E28</f>
        <v>53.92608</v>
      </c>
      <c r="G28" s="6" t="s">
        <v>68</v>
      </c>
      <c r="H28" s="1">
        <v>400.0</v>
      </c>
      <c r="I28" s="1">
        <f t="shared" ref="I28:I34" si="5">F28*H28</f>
        <v>21570.432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66" t="s">
        <v>74</v>
      </c>
      <c r="D29" s="67"/>
      <c r="E29" s="68">
        <v>0.1</v>
      </c>
      <c r="F29" s="69">
        <f>F24*E29</f>
        <v>107.85216</v>
      </c>
      <c r="G29" s="6" t="s">
        <v>68</v>
      </c>
      <c r="H29" s="1">
        <v>400.0</v>
      </c>
      <c r="I29" s="1">
        <f t="shared" si="5"/>
        <v>43140.864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75</v>
      </c>
      <c r="C30" s="70" t="s">
        <v>76</v>
      </c>
      <c r="D30" s="67"/>
      <c r="E30" s="68">
        <v>0.1</v>
      </c>
      <c r="F30" s="69">
        <f>F24*E30</f>
        <v>107.85216</v>
      </c>
      <c r="G30" s="6" t="s">
        <v>68</v>
      </c>
      <c r="H30" s="1">
        <v>700.0</v>
      </c>
      <c r="I30" s="1">
        <f t="shared" si="5"/>
        <v>75496.512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77</v>
      </c>
      <c r="C31" s="70" t="s">
        <v>78</v>
      </c>
      <c r="D31" s="67"/>
      <c r="E31" s="68">
        <v>0.5</v>
      </c>
      <c r="F31" s="69">
        <f>F24*E31</f>
        <v>539.2608</v>
      </c>
      <c r="G31" s="6" t="s">
        <v>68</v>
      </c>
      <c r="H31" s="1">
        <v>300.0</v>
      </c>
      <c r="I31" s="1">
        <f t="shared" si="5"/>
        <v>161778.24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79</v>
      </c>
      <c r="C32" s="70" t="s">
        <v>80</v>
      </c>
      <c r="D32" s="67"/>
      <c r="E32" s="68">
        <v>0.05</v>
      </c>
      <c r="F32" s="69">
        <f>F24*E32</f>
        <v>53.92608</v>
      </c>
      <c r="G32" s="6" t="s">
        <v>68</v>
      </c>
      <c r="H32" s="1">
        <v>200.0</v>
      </c>
      <c r="I32" s="1">
        <f t="shared" si="5"/>
        <v>10785.216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 t="s">
        <v>81</v>
      </c>
      <c r="C33" s="70" t="s">
        <v>82</v>
      </c>
      <c r="D33" s="67"/>
      <c r="E33" s="68">
        <v>0.15</v>
      </c>
      <c r="F33" s="69">
        <f>F24*E33</f>
        <v>161.77824</v>
      </c>
      <c r="G33" s="6" t="s">
        <v>68</v>
      </c>
      <c r="H33" s="1">
        <v>200.0</v>
      </c>
      <c r="I33" s="1">
        <f t="shared" si="5"/>
        <v>32355.648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 t="s">
        <v>83</v>
      </c>
      <c r="C34" s="71" t="s">
        <v>84</v>
      </c>
      <c r="D34" s="34"/>
      <c r="E34" s="72">
        <v>0.05</v>
      </c>
      <c r="F34" s="88">
        <f>F24*E34</f>
        <v>53.92608</v>
      </c>
      <c r="G34" s="6" t="s">
        <v>68</v>
      </c>
      <c r="H34" s="1">
        <v>1000.0</v>
      </c>
      <c r="I34" s="1">
        <f t="shared" si="5"/>
        <v>53926.08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89">
        <f t="shared" ref="E35:F35" si="6">SUM(E28:E34)</f>
        <v>1</v>
      </c>
      <c r="F35" s="90">
        <f t="shared" si="6"/>
        <v>1078.5216</v>
      </c>
      <c r="G35" s="6" t="s">
        <v>68</v>
      </c>
      <c r="H35" s="1"/>
      <c r="I35" s="91">
        <f>SUM(I28:I34)</f>
        <v>399052.992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33:D33"/>
    <mergeCell ref="C34:D34"/>
    <mergeCell ref="C32:D32"/>
    <mergeCell ref="B17:D17"/>
    <mergeCell ref="B22:E22"/>
    <mergeCell ref="B24:E24"/>
    <mergeCell ref="C31:D31"/>
    <mergeCell ref="C28:D28"/>
    <mergeCell ref="C29:D29"/>
    <mergeCell ref="C30:D30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.14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9.14"/>
    <col customWidth="1" min="10" max="10" width="27.86"/>
    <col customWidth="1" min="11" max="13" width="9.14"/>
    <col customWidth="1" min="14" max="14" width="33.57"/>
    <col customWidth="1" min="15" max="26" width="10.0"/>
  </cols>
  <sheetData>
    <row r="1" ht="32.25" customHeight="1">
      <c r="A1" s="10"/>
      <c r="B1" s="13" t="s">
        <v>12</v>
      </c>
      <c r="C1" s="10"/>
      <c r="D1" s="10"/>
      <c r="E1" s="10"/>
      <c r="F1" s="10"/>
      <c r="G1" s="10"/>
      <c r="H1" s="10"/>
      <c r="I1" s="1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5.5" customHeight="1">
      <c r="A2" s="10"/>
      <c r="B2" s="14" t="s">
        <v>13</v>
      </c>
      <c r="C2" s="15" t="s">
        <v>14</v>
      </c>
      <c r="D2" s="16" t="s">
        <v>6</v>
      </c>
      <c r="E2" s="16" t="s">
        <v>15</v>
      </c>
      <c r="F2" s="17" t="s">
        <v>16</v>
      </c>
      <c r="G2" s="18" t="s">
        <v>17</v>
      </c>
      <c r="H2" s="10"/>
      <c r="I2" s="19"/>
      <c r="J2" s="19"/>
      <c r="K2" s="19"/>
      <c r="L2" s="19"/>
      <c r="M2" s="19"/>
      <c r="N2" s="1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0.0" customHeight="1">
      <c r="A3" s="10"/>
      <c r="B3" s="20" t="s">
        <v>18</v>
      </c>
      <c r="C3" s="21" t="s">
        <v>19</v>
      </c>
      <c r="D3" s="22">
        <v>2.0</v>
      </c>
      <c r="E3" s="23">
        <v>0.0</v>
      </c>
      <c r="F3" s="24">
        <f t="shared" ref="F3:F15" si="1">E3*D3</f>
        <v>0</v>
      </c>
      <c r="G3" s="25"/>
      <c r="H3" s="10"/>
      <c r="I3" s="26"/>
      <c r="J3" s="26"/>
      <c r="K3" s="26"/>
      <c r="L3" s="27"/>
      <c r="M3" s="26"/>
      <c r="N3" s="26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0.0" customHeight="1">
      <c r="A4" s="10"/>
      <c r="B4" s="20" t="s">
        <v>20</v>
      </c>
      <c r="C4" s="21" t="s">
        <v>21</v>
      </c>
      <c r="D4" s="22">
        <v>1.0</v>
      </c>
      <c r="E4" s="23">
        <v>3.0</v>
      </c>
      <c r="F4" s="24">
        <f t="shared" si="1"/>
        <v>3</v>
      </c>
      <c r="G4" s="28" t="s">
        <v>22</v>
      </c>
      <c r="H4" s="10"/>
      <c r="I4" s="26"/>
      <c r="J4" s="26"/>
      <c r="K4" s="26"/>
      <c r="L4" s="27"/>
      <c r="M4" s="26"/>
      <c r="N4" s="26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0" customHeight="1">
      <c r="A5" s="10"/>
      <c r="B5" s="20" t="s">
        <v>23</v>
      </c>
      <c r="C5" s="21" t="s">
        <v>24</v>
      </c>
      <c r="D5" s="22">
        <v>1.0</v>
      </c>
      <c r="E5" s="29">
        <v>3.0</v>
      </c>
      <c r="F5" s="24">
        <f t="shared" si="1"/>
        <v>3</v>
      </c>
      <c r="G5" s="28" t="s">
        <v>25</v>
      </c>
      <c r="H5" s="10"/>
      <c r="I5" s="26"/>
      <c r="J5" s="26"/>
      <c r="K5" s="26"/>
      <c r="L5" s="27"/>
      <c r="M5" s="26"/>
      <c r="N5" s="26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0" customHeight="1">
      <c r="A6" s="10"/>
      <c r="B6" s="20" t="s">
        <v>26</v>
      </c>
      <c r="C6" s="21" t="s">
        <v>27</v>
      </c>
      <c r="D6" s="22">
        <v>1.0</v>
      </c>
      <c r="E6" s="23">
        <v>1.0</v>
      </c>
      <c r="F6" s="24">
        <f t="shared" si="1"/>
        <v>1</v>
      </c>
      <c r="G6" s="28" t="s">
        <v>28</v>
      </c>
      <c r="H6" s="10"/>
      <c r="I6" s="26"/>
      <c r="J6" s="26"/>
      <c r="K6" s="26"/>
      <c r="L6" s="27"/>
      <c r="M6" s="26"/>
      <c r="N6" s="2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0.0" customHeight="1">
      <c r="A7" s="10"/>
      <c r="B7" s="20" t="s">
        <v>29</v>
      </c>
      <c r="C7" s="21" t="s">
        <v>30</v>
      </c>
      <c r="D7" s="22">
        <v>1.0</v>
      </c>
      <c r="E7" s="23">
        <v>0.0</v>
      </c>
      <c r="F7" s="24">
        <f t="shared" si="1"/>
        <v>0</v>
      </c>
      <c r="G7" s="25" t="s">
        <v>31</v>
      </c>
      <c r="H7" s="10"/>
      <c r="I7" s="26"/>
      <c r="J7" s="26"/>
      <c r="K7" s="26"/>
      <c r="L7" s="27"/>
      <c r="M7" s="26"/>
      <c r="N7" s="26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0.0" customHeight="1">
      <c r="A8" s="10"/>
      <c r="B8" s="30" t="s">
        <v>32</v>
      </c>
      <c r="C8" s="31" t="s">
        <v>33</v>
      </c>
      <c r="D8" s="22">
        <v>0.5</v>
      </c>
      <c r="E8" s="29">
        <v>2.0</v>
      </c>
      <c r="F8" s="24">
        <f t="shared" si="1"/>
        <v>1</v>
      </c>
      <c r="G8" s="28" t="s">
        <v>34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0" customHeight="1">
      <c r="A9" s="10"/>
      <c r="B9" s="30" t="s">
        <v>35</v>
      </c>
      <c r="C9" s="31" t="s">
        <v>36</v>
      </c>
      <c r="D9" s="22">
        <v>0.5</v>
      </c>
      <c r="E9" s="29">
        <v>4.0</v>
      </c>
      <c r="F9" s="24">
        <f t="shared" si="1"/>
        <v>2</v>
      </c>
      <c r="G9" s="28" t="s">
        <v>37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0.0" customHeight="1">
      <c r="A10" s="10"/>
      <c r="B10" s="30" t="s">
        <v>38</v>
      </c>
      <c r="C10" s="31" t="s">
        <v>39</v>
      </c>
      <c r="D10" s="22">
        <v>2.0</v>
      </c>
      <c r="E10" s="23">
        <v>0.0</v>
      </c>
      <c r="F10" s="24">
        <f t="shared" si="1"/>
        <v>0</v>
      </c>
      <c r="G10" s="25" t="s">
        <v>31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0.0" customHeight="1">
      <c r="A11" s="10"/>
      <c r="B11" s="30" t="s">
        <v>40</v>
      </c>
      <c r="C11" s="31" t="s">
        <v>41</v>
      </c>
      <c r="D11" s="22">
        <v>1.0</v>
      </c>
      <c r="E11" s="29">
        <v>2.0</v>
      </c>
      <c r="F11" s="24">
        <f t="shared" si="1"/>
        <v>2</v>
      </c>
      <c r="G11" s="28" t="s">
        <v>42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0.0" customHeight="1">
      <c r="A12" s="10"/>
      <c r="B12" s="30" t="s">
        <v>43</v>
      </c>
      <c r="C12" s="31" t="s">
        <v>44</v>
      </c>
      <c r="D12" s="22">
        <v>1.0</v>
      </c>
      <c r="E12" s="23">
        <v>0.0</v>
      </c>
      <c r="F12" s="24">
        <f t="shared" si="1"/>
        <v>0</v>
      </c>
      <c r="G12" s="25" t="s">
        <v>31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0.0" customHeight="1">
      <c r="A13" s="10"/>
      <c r="B13" s="30" t="s">
        <v>45</v>
      </c>
      <c r="C13" s="31" t="s">
        <v>46</v>
      </c>
      <c r="D13" s="22">
        <v>1.0</v>
      </c>
      <c r="E13" s="29">
        <v>2.0</v>
      </c>
      <c r="F13" s="24">
        <f t="shared" si="1"/>
        <v>2</v>
      </c>
      <c r="G13" s="28" t="s">
        <v>47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0.0" customHeight="1">
      <c r="A14" s="10"/>
      <c r="B14" s="30" t="s">
        <v>48</v>
      </c>
      <c r="C14" s="31" t="s">
        <v>49</v>
      </c>
      <c r="D14" s="22">
        <v>1.0</v>
      </c>
      <c r="E14" s="29">
        <v>0.0</v>
      </c>
      <c r="F14" s="24">
        <f t="shared" si="1"/>
        <v>0</v>
      </c>
      <c r="G14" s="2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6.75" customHeight="1">
      <c r="A15" s="10"/>
      <c r="B15" s="30" t="s">
        <v>50</v>
      </c>
      <c r="C15" s="31" t="s">
        <v>51</v>
      </c>
      <c r="D15" s="22">
        <v>1.0</v>
      </c>
      <c r="E15" s="23">
        <v>1.0</v>
      </c>
      <c r="F15" s="24">
        <f t="shared" si="1"/>
        <v>1</v>
      </c>
      <c r="G15" s="28" t="s">
        <v>52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32" t="s">
        <v>53</v>
      </c>
      <c r="C16" s="33"/>
      <c r="D16" s="33"/>
      <c r="E16" s="34"/>
      <c r="F16" s="35">
        <f>SUM(F3:F15)</f>
        <v>15</v>
      </c>
      <c r="G16" s="3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2.5" customHeight="1">
      <c r="A17" s="37"/>
      <c r="B17" s="37"/>
      <c r="C17" s="37"/>
      <c r="D17" s="37"/>
      <c r="E17" s="37"/>
      <c r="F17" s="13">
        <v>0.87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B19" s="10"/>
      <c r="C19" s="38" t="s">
        <v>54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38" t="s">
        <v>55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B16:E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9.14"/>
    <col customWidth="1" min="3" max="3" width="24.29"/>
    <col customWidth="1" min="4" max="6" width="9.14"/>
    <col customWidth="1" min="7" max="7" width="27.0"/>
    <col customWidth="1" min="8" max="9" width="9.14"/>
    <col customWidth="1" min="10" max="10" width="8.86"/>
    <col customWidth="1" min="11" max="13" width="9.14"/>
    <col customWidth="1" min="14" max="14" width="9.86"/>
    <col customWidth="1" min="15" max="26" width="10.0"/>
  </cols>
  <sheetData>
    <row r="1" ht="32.25" customHeight="1">
      <c r="A1" s="10"/>
      <c r="B1" s="13" t="s">
        <v>11</v>
      </c>
      <c r="C1" s="10"/>
      <c r="D1" s="10"/>
      <c r="E1" s="10"/>
      <c r="F1" s="10"/>
      <c r="G1" s="10"/>
      <c r="H1" s="10"/>
      <c r="I1" s="1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1.5" customHeight="1">
      <c r="A2" s="10"/>
      <c r="B2" s="14" t="s">
        <v>13</v>
      </c>
      <c r="C2" s="15" t="s">
        <v>14</v>
      </c>
      <c r="D2" s="16" t="s">
        <v>6</v>
      </c>
      <c r="E2" s="16" t="s">
        <v>15</v>
      </c>
      <c r="F2" s="15" t="s">
        <v>16</v>
      </c>
      <c r="G2" s="17" t="s">
        <v>17</v>
      </c>
      <c r="H2" s="10"/>
      <c r="I2" s="19"/>
      <c r="J2" s="19"/>
      <c r="K2" s="19"/>
      <c r="L2" s="19"/>
      <c r="M2" s="19"/>
      <c r="N2" s="1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9.75" customHeight="1">
      <c r="A3" s="10"/>
      <c r="B3" s="30" t="s">
        <v>85</v>
      </c>
      <c r="C3" s="31" t="s">
        <v>86</v>
      </c>
      <c r="D3" s="22">
        <v>1.5</v>
      </c>
      <c r="E3" s="23">
        <v>1.0</v>
      </c>
      <c r="F3" s="31">
        <f t="shared" ref="F3:F10" si="1">D3*E3</f>
        <v>1.5</v>
      </c>
      <c r="G3" s="73" t="s">
        <v>87</v>
      </c>
      <c r="H3" s="10"/>
      <c r="I3" s="26"/>
      <c r="J3" s="26"/>
      <c r="K3" s="26"/>
      <c r="L3" s="19"/>
      <c r="M3" s="26"/>
      <c r="N3" s="26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9.75" customHeight="1">
      <c r="A4" s="10"/>
      <c r="B4" s="30" t="s">
        <v>88</v>
      </c>
      <c r="C4" s="31" t="s">
        <v>89</v>
      </c>
      <c r="D4" s="22">
        <v>0.5</v>
      </c>
      <c r="E4" s="29">
        <v>2.0</v>
      </c>
      <c r="F4" s="31">
        <f t="shared" si="1"/>
        <v>1</v>
      </c>
      <c r="G4" s="73" t="s">
        <v>90</v>
      </c>
      <c r="H4" s="10"/>
      <c r="I4" s="26"/>
      <c r="J4" s="26"/>
      <c r="K4" s="26"/>
      <c r="L4" s="19"/>
      <c r="M4" s="26"/>
      <c r="N4" s="26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9.75" customHeight="1">
      <c r="A5" s="10"/>
      <c r="B5" s="30" t="s">
        <v>91</v>
      </c>
      <c r="C5" s="31" t="s">
        <v>92</v>
      </c>
      <c r="D5" s="22">
        <v>1.0</v>
      </c>
      <c r="E5" s="29">
        <v>4.0</v>
      </c>
      <c r="F5" s="31">
        <f t="shared" si="1"/>
        <v>4</v>
      </c>
      <c r="G5" s="73" t="s">
        <v>93</v>
      </c>
      <c r="H5" s="10"/>
      <c r="I5" s="26"/>
      <c r="J5" s="26"/>
      <c r="K5" s="26"/>
      <c r="L5" s="19"/>
      <c r="M5" s="26"/>
      <c r="N5" s="26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9.75" customHeight="1">
      <c r="A6" s="10"/>
      <c r="B6" s="30" t="s">
        <v>94</v>
      </c>
      <c r="C6" s="31" t="s">
        <v>95</v>
      </c>
      <c r="D6" s="22">
        <v>0.5</v>
      </c>
      <c r="E6" s="23">
        <v>5.0</v>
      </c>
      <c r="F6" s="31">
        <f t="shared" si="1"/>
        <v>2.5</v>
      </c>
      <c r="G6" s="73" t="s">
        <v>96</v>
      </c>
      <c r="H6" s="10"/>
      <c r="I6" s="26"/>
      <c r="J6" s="26"/>
      <c r="K6" s="26"/>
      <c r="L6" s="19"/>
      <c r="M6" s="26"/>
      <c r="N6" s="2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9.75" customHeight="1">
      <c r="A7" s="10"/>
      <c r="B7" s="30" t="s">
        <v>97</v>
      </c>
      <c r="C7" s="31" t="s">
        <v>98</v>
      </c>
      <c r="D7" s="22">
        <v>1.0</v>
      </c>
      <c r="E7" s="29">
        <v>4.0</v>
      </c>
      <c r="F7" s="31">
        <f t="shared" si="1"/>
        <v>4</v>
      </c>
      <c r="G7" s="73" t="s">
        <v>99</v>
      </c>
      <c r="H7" s="10"/>
      <c r="I7" s="26"/>
      <c r="J7" s="26"/>
      <c r="K7" s="26"/>
      <c r="L7" s="19"/>
      <c r="M7" s="26"/>
      <c r="N7" s="26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9.75" customHeight="1">
      <c r="A8" s="10"/>
      <c r="B8" s="30" t="s">
        <v>100</v>
      </c>
      <c r="C8" s="31" t="s">
        <v>101</v>
      </c>
      <c r="D8" s="22">
        <v>2.0</v>
      </c>
      <c r="E8" s="29">
        <v>3.0</v>
      </c>
      <c r="F8" s="31">
        <f t="shared" si="1"/>
        <v>6</v>
      </c>
      <c r="G8" s="73" t="s">
        <v>102</v>
      </c>
      <c r="H8" s="10"/>
      <c r="I8" s="26"/>
      <c r="J8" s="26"/>
      <c r="K8" s="26"/>
      <c r="L8" s="19"/>
      <c r="M8" s="26"/>
      <c r="N8" s="26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9.75" customHeight="1">
      <c r="A9" s="10"/>
      <c r="B9" s="30" t="s">
        <v>103</v>
      </c>
      <c r="C9" s="31" t="s">
        <v>104</v>
      </c>
      <c r="D9" s="22">
        <v>-1.0</v>
      </c>
      <c r="E9" s="29">
        <v>4.0</v>
      </c>
      <c r="F9" s="31">
        <f t="shared" si="1"/>
        <v>-4</v>
      </c>
      <c r="G9" s="73" t="s">
        <v>105</v>
      </c>
      <c r="H9" s="10"/>
      <c r="I9" s="26"/>
      <c r="J9" s="26"/>
      <c r="K9" s="26"/>
      <c r="L9" s="19"/>
      <c r="M9" s="26"/>
      <c r="N9" s="2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9.75" customHeight="1">
      <c r="A10" s="10"/>
      <c r="B10" s="30" t="s">
        <v>106</v>
      </c>
      <c r="C10" s="31" t="s">
        <v>107</v>
      </c>
      <c r="D10" s="22">
        <v>-1.0</v>
      </c>
      <c r="E10" s="29">
        <v>3.0</v>
      </c>
      <c r="F10" s="74">
        <f t="shared" si="1"/>
        <v>-3</v>
      </c>
      <c r="G10" s="73" t="s">
        <v>108</v>
      </c>
      <c r="H10" s="10"/>
      <c r="I10" s="26"/>
      <c r="J10" s="26"/>
      <c r="K10" s="26"/>
      <c r="L10" s="19"/>
      <c r="M10" s="26"/>
      <c r="N10" s="26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75" customHeight="1">
      <c r="A11" s="10"/>
      <c r="B11" s="75" t="s">
        <v>109</v>
      </c>
      <c r="C11" s="33"/>
      <c r="D11" s="33"/>
      <c r="E11" s="34"/>
      <c r="F11" s="76">
        <f>SUM(F3:F10)</f>
        <v>12</v>
      </c>
      <c r="G11" s="77"/>
      <c r="H11" s="10"/>
      <c r="I11" s="26"/>
      <c r="M11" s="26"/>
      <c r="N11" s="26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2.5" customHeight="1">
      <c r="A13" s="10"/>
      <c r="B13" s="78" t="s">
        <v>110</v>
      </c>
      <c r="C13" s="45"/>
      <c r="D13" s="45"/>
      <c r="E13" s="57"/>
      <c r="F13" s="79">
        <f>1.4+(-0.03*F11)</f>
        <v>1.04</v>
      </c>
      <c r="G13" s="10"/>
      <c r="H13" s="10"/>
      <c r="I13" s="80"/>
      <c r="M13" s="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81"/>
      <c r="C15" s="82"/>
      <c r="D15" s="82"/>
      <c r="E15" s="82"/>
      <c r="F15" s="8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7.25" customHeight="1">
      <c r="A16" s="10"/>
      <c r="B16" s="84"/>
      <c r="C16" s="85" t="s">
        <v>111</v>
      </c>
      <c r="D16" s="86"/>
      <c r="E16" s="86"/>
      <c r="F16" s="8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92"/>
      <c r="B1" s="92"/>
    </row>
    <row r="2" ht="15.75" customHeight="1">
      <c r="A2" s="92"/>
      <c r="B2" s="93" t="s">
        <v>112</v>
      </c>
      <c r="C2" s="94" t="s">
        <v>4</v>
      </c>
      <c r="D2" s="45"/>
      <c r="E2" s="57"/>
    </row>
    <row r="3" ht="15.75" customHeight="1">
      <c r="A3" s="95"/>
      <c r="B3" s="51" t="s">
        <v>113</v>
      </c>
      <c r="C3" s="96" t="s">
        <v>114</v>
      </c>
      <c r="D3" s="97" t="s">
        <v>115</v>
      </c>
      <c r="E3" s="98" t="s">
        <v>116</v>
      </c>
    </row>
    <row r="4" ht="12.75" customHeight="1">
      <c r="A4" s="99">
        <v>1.0</v>
      </c>
      <c r="B4" s="100" t="s">
        <v>117</v>
      </c>
      <c r="C4" s="101">
        <v>1.0</v>
      </c>
      <c r="D4" s="102"/>
      <c r="E4" s="103"/>
    </row>
    <row r="5" ht="14.25" customHeight="1">
      <c r="A5" s="104">
        <v>2.0</v>
      </c>
      <c r="B5" s="105" t="s">
        <v>118</v>
      </c>
      <c r="C5" s="106"/>
      <c r="D5" s="105">
        <v>2.0</v>
      </c>
      <c r="E5" s="107"/>
    </row>
    <row r="6" ht="14.25" customHeight="1">
      <c r="A6" s="99">
        <v>3.0</v>
      </c>
      <c r="B6" s="105" t="s">
        <v>119</v>
      </c>
      <c r="C6" s="108"/>
      <c r="D6" s="105"/>
      <c r="E6" s="109">
        <v>3.0</v>
      </c>
    </row>
    <row r="7" ht="14.25" customHeight="1">
      <c r="A7" s="99"/>
      <c r="B7" s="105"/>
      <c r="C7" s="110"/>
      <c r="D7" s="111"/>
      <c r="E7" s="112"/>
    </row>
    <row r="8" ht="13.5" customHeight="1">
      <c r="A8" s="99"/>
      <c r="B8" s="111"/>
      <c r="C8" s="110"/>
      <c r="D8" s="111"/>
      <c r="E8" s="112"/>
    </row>
    <row r="9" ht="15.75" customHeight="1">
      <c r="A9" s="113"/>
      <c r="B9" s="51" t="s">
        <v>120</v>
      </c>
      <c r="C9" s="114">
        <f t="shared" ref="C9:E9" si="1">SUM(C4:C8)</f>
        <v>1</v>
      </c>
      <c r="D9" s="114">
        <f t="shared" si="1"/>
        <v>2</v>
      </c>
      <c r="E9" s="114">
        <f t="shared" si="1"/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/>
    <row r="11" ht="13.5" customHeight="1">
      <c r="A11" s="92"/>
      <c r="B11" s="92"/>
      <c r="C11" s="94" t="s">
        <v>4</v>
      </c>
      <c r="D11" s="45"/>
      <c r="E11" s="57"/>
      <c r="G11" s="92"/>
      <c r="H11" s="92"/>
      <c r="I11" s="92"/>
    </row>
    <row r="12" ht="15.75" customHeight="1">
      <c r="A12" s="115"/>
      <c r="B12" s="51" t="s">
        <v>121</v>
      </c>
      <c r="C12" s="96" t="s">
        <v>114</v>
      </c>
      <c r="D12" s="97" t="s">
        <v>115</v>
      </c>
      <c r="E12" s="98" t="s">
        <v>116</v>
      </c>
      <c r="G12" s="92"/>
      <c r="H12" s="92"/>
      <c r="I12" s="92"/>
    </row>
    <row r="13" ht="12.75" customHeight="1">
      <c r="A13" s="99">
        <v>1.0</v>
      </c>
      <c r="B13" s="116" t="s">
        <v>122</v>
      </c>
      <c r="C13" s="104"/>
      <c r="D13" s="117">
        <v>3.0</v>
      </c>
      <c r="E13" s="107"/>
      <c r="G13" s="92"/>
      <c r="H13" s="92"/>
      <c r="I13" s="92"/>
    </row>
    <row r="14" ht="12.75" customHeight="1">
      <c r="A14" s="104">
        <v>2.0</v>
      </c>
      <c r="B14" s="116" t="s">
        <v>123</v>
      </c>
      <c r="C14" s="104"/>
      <c r="D14" s="117">
        <v>3.0</v>
      </c>
      <c r="E14" s="107"/>
      <c r="G14" s="92"/>
      <c r="H14" s="92"/>
      <c r="I14" s="92"/>
    </row>
    <row r="15" ht="12.75" customHeight="1">
      <c r="A15" s="104">
        <v>3.0</v>
      </c>
      <c r="B15" s="116" t="s">
        <v>124</v>
      </c>
      <c r="C15" s="104"/>
      <c r="D15" s="105"/>
      <c r="E15" s="109">
        <v>2.0</v>
      </c>
      <c r="G15" s="92"/>
      <c r="H15" s="92"/>
      <c r="I15" s="92"/>
    </row>
    <row r="16" ht="12.75" customHeight="1">
      <c r="A16" s="104">
        <v>4.0</v>
      </c>
      <c r="B16" s="116" t="s">
        <v>125</v>
      </c>
      <c r="C16" s="104"/>
      <c r="D16" s="117">
        <v>2.0</v>
      </c>
      <c r="E16" s="107"/>
      <c r="G16" s="92"/>
      <c r="H16" s="92"/>
      <c r="I16" s="92"/>
    </row>
    <row r="17" ht="12.75" customHeight="1">
      <c r="A17" s="104">
        <v>5.0</v>
      </c>
      <c r="B17" s="105" t="s">
        <v>126</v>
      </c>
      <c r="C17" s="104">
        <v>1.0</v>
      </c>
      <c r="D17" s="105"/>
      <c r="E17" s="107"/>
      <c r="G17" s="92"/>
      <c r="H17" s="92"/>
      <c r="I17" s="92"/>
    </row>
    <row r="18" ht="12.75" customHeight="1">
      <c r="A18" s="104">
        <v>6.0</v>
      </c>
      <c r="B18" s="117" t="s">
        <v>127</v>
      </c>
      <c r="C18" s="116">
        <v>1.0</v>
      </c>
      <c r="D18" s="105"/>
      <c r="E18" s="107"/>
      <c r="G18" s="92"/>
      <c r="H18" s="92"/>
      <c r="I18" s="92"/>
    </row>
    <row r="19" ht="12.75" customHeight="1">
      <c r="A19" s="104">
        <v>7.0</v>
      </c>
      <c r="B19" s="117" t="s">
        <v>128</v>
      </c>
      <c r="C19" s="104"/>
      <c r="D19" s="117">
        <v>1.0</v>
      </c>
      <c r="E19" s="107"/>
      <c r="G19" s="92"/>
      <c r="H19" s="92"/>
      <c r="I19" s="92"/>
    </row>
    <row r="20" ht="12.75" customHeight="1">
      <c r="A20" s="104">
        <v>8.0</v>
      </c>
      <c r="B20" s="117" t="s">
        <v>129</v>
      </c>
      <c r="C20" s="116">
        <v>1.0</v>
      </c>
      <c r="D20" s="105"/>
      <c r="E20" s="107"/>
      <c r="G20" s="92"/>
      <c r="H20" s="92"/>
      <c r="I20" s="92"/>
    </row>
    <row r="21" ht="12.75" customHeight="1">
      <c r="A21" s="104"/>
      <c r="B21" s="105"/>
      <c r="C21" s="104"/>
      <c r="D21" s="105"/>
      <c r="E21" s="107"/>
      <c r="G21" s="92"/>
      <c r="H21" s="92"/>
      <c r="I21" s="92"/>
    </row>
    <row r="22" ht="12.75" customHeight="1">
      <c r="A22" s="104"/>
      <c r="B22" s="105"/>
      <c r="C22" s="104"/>
      <c r="D22" s="105"/>
      <c r="E22" s="107"/>
      <c r="G22" s="92"/>
      <c r="H22" s="92"/>
      <c r="I22" s="92"/>
    </row>
    <row r="23" ht="12.75" customHeight="1">
      <c r="A23" s="104"/>
      <c r="B23" s="105"/>
      <c r="C23" s="104"/>
      <c r="D23" s="105"/>
      <c r="E23" s="107"/>
      <c r="G23" s="92"/>
      <c r="H23" s="92"/>
      <c r="I23" s="92"/>
    </row>
    <row r="24" ht="12.75" customHeight="1">
      <c r="A24" s="104"/>
      <c r="B24" s="118"/>
      <c r="C24" s="104"/>
      <c r="D24" s="105"/>
      <c r="E24" s="107"/>
      <c r="G24" s="92"/>
      <c r="H24" s="92"/>
      <c r="I24" s="92"/>
    </row>
    <row r="25" ht="12.75" customHeight="1">
      <c r="A25" s="104"/>
      <c r="B25" s="119"/>
      <c r="C25" s="104"/>
      <c r="D25" s="105"/>
      <c r="E25" s="107"/>
    </row>
    <row r="26" ht="12.75" customHeight="1">
      <c r="A26" s="104"/>
      <c r="B26" s="119"/>
      <c r="C26" s="104"/>
      <c r="D26" s="105"/>
      <c r="E26" s="107"/>
    </row>
    <row r="27" ht="12.75" customHeight="1">
      <c r="A27" s="104"/>
      <c r="B27" s="119"/>
      <c r="C27" s="104"/>
      <c r="D27" s="105"/>
      <c r="E27" s="107"/>
    </row>
    <row r="28" ht="12.75" customHeight="1">
      <c r="A28" s="104"/>
      <c r="B28" s="119"/>
      <c r="C28" s="104"/>
      <c r="D28" s="105"/>
      <c r="E28" s="107"/>
    </row>
    <row r="29" ht="13.5" customHeight="1">
      <c r="A29" s="120"/>
      <c r="B29" s="121"/>
      <c r="C29" s="120"/>
      <c r="D29" s="111"/>
      <c r="E29" s="112"/>
    </row>
    <row r="30" ht="15.75" customHeight="1">
      <c r="A30" s="122"/>
      <c r="B30" s="123" t="s">
        <v>130</v>
      </c>
      <c r="C30" s="124">
        <f t="shared" ref="C30:E30" si="2">SUM(C13:C29)</f>
        <v>3</v>
      </c>
      <c r="D30" s="47">
        <f t="shared" si="2"/>
        <v>9</v>
      </c>
      <c r="E30" s="48">
        <f t="shared" si="2"/>
        <v>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