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Setiawan\Downloads\"/>
    </mc:Choice>
  </mc:AlternateContent>
  <bookViews>
    <workbookView xWindow="0" yWindow="0" windowWidth="20490" windowHeight="7755"/>
  </bookViews>
  <sheets>
    <sheet name="Project schedule" sheetId="11" r:id="rId1"/>
    <sheet name="Constants" sheetId="13" r:id="rId2"/>
    <sheet name="About" sheetId="12" r:id="rId3"/>
  </sheets>
  <definedNames>
    <definedName name="_xlnm._FilterDatabase" localSheetId="0" hidden="1">'Project schedule'!$B$5:$M$74</definedName>
    <definedName name="Display_Week">'Project schedule'!$W$2</definedName>
    <definedName name="Holidays">Constants!$A$1:$R$1</definedName>
    <definedName name="_xlnm.Print_Titles" localSheetId="0">'Project schedule'!$4:$6</definedName>
    <definedName name="Project_End">'Project schedule'!$AO$1</definedName>
    <definedName name="Project_Start">'Project schedule'!$W$1</definedName>
    <definedName name="task_end" localSheetId="0">'Project schedule'!$L1</definedName>
    <definedName name="task_progress" localSheetId="0">'Project schedule'!$H1</definedName>
    <definedName name="task_start" localSheetId="0">'Project schedule'!$K1</definedName>
    <definedName name="today" localSheetId="0">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 i="11" l="1"/>
  <c r="K16" i="11" l="1"/>
  <c r="K15" i="11"/>
  <c r="K14" i="11"/>
  <c r="K13" i="11"/>
  <c r="K12" i="11"/>
  <c r="K9" i="11"/>
  <c r="K8" i="11"/>
  <c r="I16" i="11"/>
  <c r="I15" i="11"/>
  <c r="I14" i="11"/>
  <c r="I13" i="11"/>
  <c r="I12" i="11"/>
  <c r="I8" i="11"/>
  <c r="M18" i="11" l="1"/>
  <c r="M19" i="11"/>
  <c r="M39" i="11"/>
  <c r="M59" i="11"/>
  <c r="M22" i="11"/>
  <c r="M24" i="11"/>
  <c r="M25" i="11"/>
  <c r="M26" i="11"/>
  <c r="M60" i="11"/>
  <c r="M30" i="11"/>
  <c r="M31" i="11"/>
  <c r="M50" i="11"/>
  <c r="M63" i="11"/>
  <c r="M64" i="11"/>
  <c r="M20" i="11"/>
  <c r="M57" i="11"/>
  <c r="M48" i="11"/>
  <c r="M49" i="11"/>
  <c r="M32" i="11"/>
  <c r="M34" i="11"/>
  <c r="M21" i="11"/>
  <c r="M40" i="11"/>
  <c r="M43" i="11"/>
  <c r="M44" i="11"/>
  <c r="M47" i="11"/>
  <c r="M41" i="11"/>
  <c r="M45" i="11"/>
  <c r="M51" i="11"/>
  <c r="M46" i="11"/>
  <c r="M53" i="11"/>
  <c r="M54" i="11"/>
  <c r="M55" i="11"/>
  <c r="M62" i="11"/>
  <c r="M35" i="11"/>
  <c r="M36" i="11"/>
  <c r="M37" i="11"/>
  <c r="M29" i="11"/>
  <c r="M38" i="11"/>
  <c r="M58" i="11"/>
  <c r="M66" i="11"/>
  <c r="M67" i="11"/>
  <c r="M68" i="11"/>
  <c r="M70" i="11"/>
  <c r="M71" i="11"/>
  <c r="M72" i="11"/>
  <c r="M9" i="11"/>
  <c r="M11" i="11"/>
  <c r="M12" i="11"/>
  <c r="M13" i="11"/>
  <c r="M14" i="11"/>
  <c r="M15" i="11"/>
  <c r="M16" i="11"/>
  <c r="M8" i="11"/>
  <c r="AO2" i="11"/>
  <c r="N67" i="11"/>
  <c r="Q1" i="13"/>
  <c r="N64" i="11"/>
  <c r="N63" i="11"/>
  <c r="N61" i="11"/>
  <c r="N68" i="11"/>
  <c r="N66" i="11"/>
  <c r="N65" i="11"/>
  <c r="N51" i="11"/>
  <c r="N49" i="11"/>
  <c r="N48" i="11"/>
  <c r="N47" i="11"/>
  <c r="N46" i="11"/>
  <c r="N45" i="11"/>
  <c r="R1" i="13"/>
  <c r="A1" i="13"/>
  <c r="B1" i="13"/>
  <c r="C1" i="13"/>
  <c r="D1" i="13"/>
  <c r="E1" i="13"/>
  <c r="F1" i="13"/>
  <c r="G1" i="13"/>
  <c r="H1" i="13"/>
  <c r="I1" i="13"/>
  <c r="J1" i="13"/>
  <c r="K1" i="13"/>
  <c r="L1" i="13"/>
  <c r="M1" i="13"/>
  <c r="N1" i="13"/>
  <c r="O1" i="13"/>
  <c r="P1" i="13"/>
  <c r="N43" i="11"/>
  <c r="N42" i="11"/>
  <c r="N41" i="11"/>
  <c r="N36" i="11"/>
  <c r="N62" i="11"/>
  <c r="N33" i="11"/>
  <c r="N60" i="11"/>
  <c r="N12" i="11" l="1"/>
  <c r="N26" i="11"/>
  <c r="N13" i="11" l="1"/>
  <c r="O5" i="11"/>
  <c r="N74" i="11"/>
  <c r="N73" i="11"/>
  <c r="N69" i="11"/>
  <c r="N27" i="11"/>
  <c r="N7" i="11"/>
  <c r="N70" i="11" l="1"/>
  <c r="N8" i="11"/>
  <c r="O6" i="11"/>
  <c r="N9" i="11" l="1"/>
  <c r="N71" i="11"/>
  <c r="P5" i="11"/>
  <c r="Q5" i="11" s="1"/>
  <c r="R5" i="11" s="1"/>
  <c r="S5" i="11" s="1"/>
  <c r="T5" i="11" s="1"/>
  <c r="U5" i="11" s="1"/>
  <c r="V5" i="11" s="1"/>
  <c r="O4" i="11"/>
  <c r="N28" i="11" l="1"/>
  <c r="N72" i="11"/>
  <c r="N10" i="11"/>
  <c r="N11" i="11"/>
  <c r="V4" i="11"/>
  <c r="W5" i="11"/>
  <c r="X5" i="11" s="1"/>
  <c r="Y5" i="11" s="1"/>
  <c r="Z5" i="11" s="1"/>
  <c r="AA5" i="11" s="1"/>
  <c r="AB5" i="11" s="1"/>
  <c r="AC5" i="11" s="1"/>
  <c r="P6" i="11"/>
  <c r="AC4" i="11" l="1"/>
  <c r="AD5" i="11"/>
  <c r="AE5" i="11" s="1"/>
  <c r="AF5" i="11" s="1"/>
  <c r="AG5" i="11" s="1"/>
  <c r="AH5" i="11" s="1"/>
  <c r="AI5" i="11" s="1"/>
  <c r="AJ5" i="11" s="1"/>
  <c r="Q6" i="11"/>
  <c r="AK5" i="11" l="1"/>
  <c r="AL5" i="11" s="1"/>
  <c r="AM5" i="11" s="1"/>
  <c r="AN5" i="11" s="1"/>
  <c r="AO5" i="11" s="1"/>
  <c r="AP5" i="11" s="1"/>
  <c r="AJ4" i="11"/>
  <c r="R6" i="11"/>
  <c r="AQ5" i="11" l="1"/>
  <c r="AR5" i="11" s="1"/>
  <c r="AS5" i="11" s="1"/>
  <c r="AT5" i="11" s="1"/>
  <c r="AU5" i="11" s="1"/>
  <c r="AV5" i="11" s="1"/>
  <c r="AW5" i="11" s="1"/>
  <c r="S6" i="11"/>
  <c r="AX5" i="11" l="1"/>
  <c r="AY5" i="11" s="1"/>
  <c r="AQ4" i="11"/>
  <c r="T6" i="11"/>
  <c r="AZ5" i="11" l="1"/>
  <c r="AY6" i="11"/>
  <c r="AX4" i="11"/>
  <c r="U6" i="11"/>
  <c r="BA5" i="11" l="1"/>
  <c r="AZ6" i="11"/>
  <c r="BB5" i="11" l="1"/>
  <c r="BA6" i="11"/>
  <c r="V6" i="11"/>
  <c r="W6" i="11"/>
  <c r="BC5" i="11" l="1"/>
  <c r="BB6" i="11"/>
  <c r="X6" i="11"/>
  <c r="BD5" i="11" l="1"/>
  <c r="BE5" i="11" s="1"/>
  <c r="BC6" i="11"/>
  <c r="Y6" i="11"/>
  <c r="BE6" i="11" l="1"/>
  <c r="BF5" i="11"/>
  <c r="BE4" i="11"/>
  <c r="BD6" i="11"/>
  <c r="Z6" i="11"/>
  <c r="BG5" i="11" l="1"/>
  <c r="BF6" i="11"/>
  <c r="AA6" i="11"/>
  <c r="BG6" i="11" l="1"/>
  <c r="BH5" i="11"/>
  <c r="AB6" i="11"/>
  <c r="BH6" i="11" l="1"/>
  <c r="BI5" i="11"/>
  <c r="AC6" i="11"/>
  <c r="BI6" i="11" l="1"/>
  <c r="BJ5" i="11"/>
  <c r="AD6" i="11"/>
  <c r="BK5" i="11" l="1"/>
  <c r="BJ6" i="11"/>
  <c r="AE6" i="11"/>
  <c r="BK6" i="11" l="1"/>
  <c r="BL5" i="11"/>
  <c r="AF6" i="11"/>
  <c r="BL6" i="11" l="1"/>
  <c r="BM5" i="11"/>
  <c r="BL4" i="11"/>
  <c r="AG6" i="11"/>
  <c r="BM6" i="11" l="1"/>
  <c r="BN5" i="11"/>
  <c r="AH6" i="11"/>
  <c r="BO5" i="11" l="1"/>
  <c r="BN6" i="11"/>
  <c r="AI6" i="11"/>
  <c r="BP5" i="11" l="1"/>
  <c r="BO6" i="11"/>
  <c r="AJ6" i="11"/>
  <c r="BQ5" i="11" l="1"/>
  <c r="BP6" i="11"/>
  <c r="AK6" i="11"/>
  <c r="BR5" i="11" l="1"/>
  <c r="BS5" i="11" s="1"/>
  <c r="BQ6" i="11"/>
  <c r="AL6" i="11"/>
  <c r="BS6" i="11" l="1"/>
  <c r="BT5" i="11"/>
  <c r="BS4" i="11"/>
  <c r="BR6" i="11"/>
  <c r="AM6" i="11"/>
  <c r="BT6" i="11" l="1"/>
  <c r="BU5" i="11"/>
  <c r="AN6" i="11"/>
  <c r="BV5" i="11" l="1"/>
  <c r="BU6" i="11"/>
  <c r="AO6" i="11"/>
  <c r="BW5" i="11" l="1"/>
  <c r="BV6" i="11"/>
  <c r="AP6" i="11"/>
  <c r="BX5" i="11" l="1"/>
  <c r="BW6" i="11"/>
  <c r="AQ6" i="11"/>
  <c r="BY5" i="11" l="1"/>
  <c r="BX6" i="11"/>
  <c r="AR6" i="11"/>
  <c r="BY6" i="11" l="1"/>
  <c r="BZ5" i="11"/>
  <c r="AS6" i="11"/>
  <c r="CA5" i="11" l="1"/>
  <c r="BZ4" i="11"/>
  <c r="BZ6" i="11"/>
  <c r="AT6" i="11"/>
  <c r="CA6" i="11" l="1"/>
  <c r="CB5" i="11"/>
  <c r="AU6" i="11"/>
  <c r="CC5" i="11" l="1"/>
  <c r="CB6" i="11"/>
  <c r="AV6" i="11"/>
  <c r="CD5" i="11" l="1"/>
  <c r="CC6" i="11"/>
  <c r="AW6" i="11"/>
  <c r="CE5" i="11" l="1"/>
  <c r="CD6" i="11"/>
  <c r="AX6" i="11"/>
  <c r="CF5" i="11" l="1"/>
  <c r="CE6" i="11"/>
  <c r="CF6" i="11" l="1"/>
  <c r="CG5" i="11"/>
  <c r="CG6" i="11" l="1"/>
  <c r="CG4" i="11"/>
  <c r="CH5" i="11"/>
  <c r="CI5" i="11" l="1"/>
  <c r="CH6" i="11"/>
  <c r="CI6" i="11" l="1"/>
  <c r="CJ5" i="11"/>
  <c r="CK5" i="11" l="1"/>
  <c r="CJ6" i="11"/>
  <c r="CK6" i="11" l="1"/>
  <c r="CL5" i="11"/>
  <c r="CM5" i="11" l="1"/>
  <c r="CL6" i="11"/>
  <c r="CM6" i="11" l="1"/>
  <c r="CN5" i="11"/>
  <c r="CO5" i="11" l="1"/>
  <c r="CN4" i="11"/>
  <c r="CN6" i="11"/>
  <c r="CP5" i="11" l="1"/>
  <c r="CO6" i="11"/>
  <c r="CQ5" i="11" l="1"/>
  <c r="CP6" i="11"/>
  <c r="CR5" i="11" l="1"/>
  <c r="CQ6" i="11"/>
  <c r="CS5" i="11" l="1"/>
  <c r="CR6" i="11"/>
  <c r="CS6" i="11" l="1"/>
  <c r="CT5" i="11"/>
  <c r="CT6" i="11" l="1"/>
  <c r="CU5" i="11"/>
  <c r="CV5" i="11" l="1"/>
  <c r="CU4" i="11"/>
  <c r="CU6" i="11"/>
  <c r="CW5" i="11" l="1"/>
  <c r="CV6" i="11"/>
  <c r="CX5" i="11" l="1"/>
  <c r="CW6" i="11"/>
  <c r="CY5" i="11" l="1"/>
  <c r="CX6" i="11"/>
  <c r="CZ5" i="11" l="1"/>
  <c r="CY6" i="11"/>
  <c r="CZ6" i="11" l="1"/>
  <c r="DA5" i="11"/>
  <c r="DA6" i="11" l="1"/>
  <c r="DB5" i="11"/>
  <c r="DC5" i="11" l="1"/>
  <c r="DB6" i="11"/>
  <c r="DB4" i="11"/>
  <c r="DD5" i="11" l="1"/>
  <c r="DC6" i="11"/>
  <c r="DE5" i="11" l="1"/>
  <c r="DD6" i="11"/>
  <c r="DF5" i="11" l="1"/>
  <c r="DE6" i="11"/>
  <c r="DG5" i="11" l="1"/>
  <c r="DF6" i="11"/>
  <c r="DG6" i="11" l="1"/>
  <c r="DH5" i="11"/>
  <c r="DH6" i="11" l="1"/>
  <c r="DI5" i="11"/>
  <c r="DJ5" i="11" l="1"/>
  <c r="DI6" i="11"/>
  <c r="DI4" i="11"/>
  <c r="DK5" i="11" l="1"/>
  <c r="DJ6" i="11"/>
  <c r="DK6" i="11" l="1"/>
  <c r="DL5" i="11"/>
  <c r="DM5" i="11" l="1"/>
  <c r="DL6" i="11"/>
  <c r="DN5" i="11" l="1"/>
  <c r="DM6" i="11"/>
  <c r="DN6" i="11" l="1"/>
  <c r="DO5" i="11"/>
  <c r="DO6" i="11" l="1"/>
  <c r="DP5" i="11"/>
  <c r="DQ5" i="11" l="1"/>
  <c r="DP6" i="11"/>
  <c r="DP4" i="11"/>
  <c r="DR5" i="11" l="1"/>
  <c r="DQ6" i="11"/>
  <c r="DS5" i="11" l="1"/>
  <c r="DR6" i="11"/>
  <c r="DT5" i="11" l="1"/>
  <c r="DS6" i="11"/>
  <c r="DU5" i="11" l="1"/>
  <c r="DT6" i="11"/>
  <c r="DU6" i="11" l="1"/>
  <c r="DV5" i="11"/>
  <c r="DV6" i="11" l="1"/>
  <c r="DW5" i="11"/>
  <c r="DX5" i="11" l="1"/>
  <c r="DW4" i="11"/>
  <c r="DW6" i="11"/>
  <c r="DY5" i="11" l="1"/>
  <c r="DX6" i="11"/>
  <c r="DZ5" i="11" l="1"/>
  <c r="DY6" i="11"/>
  <c r="EA5" i="11" l="1"/>
  <c r="DZ6" i="11"/>
  <c r="EB5" i="11" l="1"/>
  <c r="EA6" i="11"/>
  <c r="EB6" i="11" l="1"/>
  <c r="EC5" i="11"/>
  <c r="EC6" i="11" l="1"/>
  <c r="ED5" i="11"/>
  <c r="EE5" i="11" l="1"/>
  <c r="ED6" i="11"/>
  <c r="ED4" i="11"/>
  <c r="EE6" i="11" l="1"/>
  <c r="EF5" i="11"/>
  <c r="EF6" i="11" l="1"/>
  <c r="EG5" i="11"/>
  <c r="EH5" i="11" l="1"/>
  <c r="EG6" i="11"/>
  <c r="EI5" i="11" l="1"/>
  <c r="EH6" i="11"/>
  <c r="EJ5" i="11" l="1"/>
  <c r="EI6" i="11"/>
  <c r="EJ6" i="11" l="1"/>
  <c r="EK5" i="11"/>
  <c r="EL5" i="11" l="1"/>
  <c r="EK6" i="11"/>
  <c r="EK4" i="11"/>
  <c r="EL6" i="11" l="1"/>
  <c r="EM5" i="11"/>
  <c r="EM6" i="11" l="1"/>
  <c r="EN5" i="11"/>
  <c r="EO5" i="11" l="1"/>
  <c r="EN6" i="11"/>
  <c r="EP5" i="11" l="1"/>
  <c r="EO6" i="11"/>
  <c r="EQ5" i="11" l="1"/>
  <c r="EP6" i="11"/>
  <c r="EQ6" i="11" l="1"/>
  <c r="ER5" i="11"/>
  <c r="ES5" i="11" l="1"/>
  <c r="ER6" i="11"/>
  <c r="ER4" i="11"/>
  <c r="ET5" i="11" l="1"/>
  <c r="ES6" i="11"/>
  <c r="EU5" i="11" l="1"/>
  <c r="ET6" i="11"/>
  <c r="EV5" i="11" l="1"/>
  <c r="EU6" i="11"/>
  <c r="EW5" i="11" l="1"/>
  <c r="EV6" i="11"/>
  <c r="EW6" i="11" l="1"/>
  <c r="EX5" i="11"/>
  <c r="EX6" i="11" s="1"/>
</calcChain>
</file>

<file path=xl/comments1.xml><?xml version="1.0" encoding="utf-8"?>
<comments xmlns="http://schemas.openxmlformats.org/spreadsheetml/2006/main">
  <authors>
    <author>Theo Darmawan</author>
  </authors>
  <commentList>
    <comment ref="C11" authorId="0" shapeId="0">
      <text>
        <r>
          <rPr>
            <b/>
            <sz val="10"/>
            <color rgb="FF000000"/>
            <rFont val="Tahoma"/>
            <family val="2"/>
          </rPr>
          <t>Theo Darmawan:</t>
        </r>
        <r>
          <rPr>
            <sz val="10"/>
            <color rgb="FF000000"/>
            <rFont val="Tahoma"/>
            <family val="2"/>
          </rPr>
          <t xml:space="preserve">
</t>
        </r>
        <r>
          <rPr>
            <sz val="10"/>
            <color rgb="FF000000"/>
            <rFont val="Tahoma"/>
            <family val="2"/>
          </rPr>
          <t xml:space="preserve">scaling hosting, server resources, databases, maintenance tasks, make a checklist. should be done progressively.
</t>
        </r>
      </text>
    </comment>
    <comment ref="C18" authorId="0" shapeId="0">
      <text>
        <r>
          <rPr>
            <b/>
            <sz val="10"/>
            <color rgb="FF000000"/>
            <rFont val="Tahoma"/>
            <family val="2"/>
          </rPr>
          <t>Theo Darmawan:</t>
        </r>
        <r>
          <rPr>
            <sz val="10"/>
            <color rgb="FF000000"/>
            <rFont val="Tahoma"/>
            <family val="2"/>
          </rPr>
          <t xml:space="preserve">
</t>
        </r>
        <r>
          <rPr>
            <sz val="10"/>
            <color rgb="FF000000"/>
            <rFont val="Tahoma"/>
            <family val="2"/>
          </rPr>
          <t>database wp bisa dipisah?</t>
        </r>
      </text>
    </comment>
    <comment ref="C29" authorId="0" shapeId="0">
      <text>
        <r>
          <rPr>
            <b/>
            <sz val="10"/>
            <color rgb="FF000000"/>
            <rFont val="Tahoma"/>
            <family val="2"/>
          </rPr>
          <t>Theo Darmawan:</t>
        </r>
        <r>
          <rPr>
            <sz val="10"/>
            <color rgb="FF000000"/>
            <rFont val="Tahoma"/>
            <family val="2"/>
          </rPr>
          <t xml:space="preserve">
</t>
        </r>
        <r>
          <rPr>
            <sz val="10"/>
            <color rgb="FF000000"/>
            <rFont val="Tahoma"/>
            <family val="2"/>
          </rPr>
          <t xml:space="preserve">set up lagi kalo pindah hosting
</t>
        </r>
      </text>
    </comment>
    <comment ref="C30" authorId="0" shapeId="0">
      <text>
        <r>
          <rPr>
            <b/>
            <sz val="10"/>
            <color rgb="FF000000"/>
            <rFont val="Tahoma"/>
            <family val="2"/>
          </rPr>
          <t>Theo Darmawan:</t>
        </r>
        <r>
          <rPr>
            <sz val="10"/>
            <color rgb="FF000000"/>
            <rFont val="Tahoma"/>
            <family val="2"/>
          </rPr>
          <t xml:space="preserve">
</t>
        </r>
        <r>
          <rPr>
            <sz val="10"/>
            <color rgb="FF000000"/>
            <rFont val="Tahoma"/>
            <family val="2"/>
          </rPr>
          <t xml:space="preserve">pindah hosting hrs diulang
</t>
        </r>
      </text>
    </comment>
    <comment ref="C31" authorId="0" shapeId="0">
      <text>
        <r>
          <rPr>
            <b/>
            <sz val="10"/>
            <color rgb="FF000000"/>
            <rFont val="Tahoma"/>
            <family val="2"/>
          </rPr>
          <t>Theo Darmawan:</t>
        </r>
        <r>
          <rPr>
            <sz val="10"/>
            <color rgb="FF000000"/>
            <rFont val="Tahoma"/>
            <family val="2"/>
          </rPr>
          <t xml:space="preserve">
</t>
        </r>
        <r>
          <rPr>
            <sz val="10"/>
            <color rgb="FF000000"/>
            <rFont val="Tahoma"/>
            <family val="2"/>
          </rPr>
          <t>jangan lupa merubah field / halaman sesuai tipe user</t>
        </r>
      </text>
    </comment>
    <comment ref="C39" authorId="0" shapeId="0">
      <text>
        <r>
          <rPr>
            <b/>
            <sz val="10"/>
            <color rgb="FF000000"/>
            <rFont val="Tahoma"/>
            <family val="2"/>
          </rPr>
          <t>Theo Darmawan:</t>
        </r>
        <r>
          <rPr>
            <sz val="10"/>
            <color rgb="FF000000"/>
            <rFont val="Tahoma"/>
            <family val="2"/>
          </rPr>
          <t xml:space="preserve">
</t>
        </r>
        <r>
          <rPr>
            <sz val="10"/>
            <color rgb="FF000000"/>
            <rFont val="Tahoma"/>
            <family val="2"/>
          </rPr>
          <t>data pelangaan yang ada harus dibenerin dulu. tabel user db dan form registrasi diupdate.</t>
        </r>
      </text>
    </comment>
    <comment ref="C41" authorId="0" shapeId="0">
      <text>
        <r>
          <rPr>
            <b/>
            <sz val="10"/>
            <color rgb="FF000000"/>
            <rFont val="Tahoma"/>
            <family val="2"/>
          </rPr>
          <t>Theo Darmawan:</t>
        </r>
        <r>
          <rPr>
            <sz val="10"/>
            <color rgb="FF000000"/>
            <rFont val="Tahoma"/>
            <family val="2"/>
          </rPr>
          <t xml:space="preserve">
</t>
        </r>
        <r>
          <rPr>
            <sz val="10"/>
            <color rgb="FF000000"/>
            <rFont val="Tahoma"/>
            <family val="2"/>
          </rPr>
          <t xml:space="preserve">sedang dicek apa daftar bisa diurutkan
</t>
        </r>
      </text>
    </comment>
    <comment ref="C48" authorId="0" shapeId="0">
      <text>
        <r>
          <rPr>
            <b/>
            <sz val="10"/>
            <color rgb="FF000000"/>
            <rFont val="Tahoma"/>
            <family val="2"/>
          </rPr>
          <t>Theo Darmawan:</t>
        </r>
        <r>
          <rPr>
            <sz val="10"/>
            <color rgb="FF000000"/>
            <rFont val="Tahoma"/>
            <family val="2"/>
          </rPr>
          <t xml:space="preserve">
</t>
        </r>
        <r>
          <rPr>
            <sz val="10"/>
            <color rgb="FF000000"/>
            <rFont val="Tahoma"/>
            <family val="2"/>
          </rPr>
          <t xml:space="preserve">sudah jalan untuk user terbatas
</t>
        </r>
      </text>
    </comment>
    <comment ref="C57" authorId="0" shapeId="0">
      <text>
        <r>
          <rPr>
            <b/>
            <sz val="10"/>
            <color rgb="FF000000"/>
            <rFont val="Tahoma"/>
            <family val="2"/>
          </rPr>
          <t>Theo Darmawan:</t>
        </r>
        <r>
          <rPr>
            <sz val="10"/>
            <color rgb="FF000000"/>
            <rFont val="Tahoma"/>
            <family val="2"/>
          </rPr>
          <t xml:space="preserve">
</t>
        </r>
        <r>
          <rPr>
            <sz val="10"/>
            <color rgb="FF000000"/>
            <rFont val="Tahoma"/>
            <family val="2"/>
          </rPr>
          <t xml:space="preserve">hrs set meeting sama keuangan, daftar pertanyaan terkait alur penjualan </t>
        </r>
      </text>
    </comment>
    <comment ref="C59" authorId="0" shapeId="0">
      <text>
        <r>
          <rPr>
            <b/>
            <sz val="10"/>
            <color rgb="FF000000"/>
            <rFont val="Tahoma"/>
            <family val="2"/>
          </rPr>
          <t>Theo Darmawan:</t>
        </r>
        <r>
          <rPr>
            <sz val="10"/>
            <color rgb="FF000000"/>
            <rFont val="Tahoma"/>
            <family val="2"/>
          </rPr>
          <t xml:space="preserve">
</t>
        </r>
        <r>
          <rPr>
            <sz val="10"/>
            <color rgb="FF000000"/>
            <rFont val="Tahoma"/>
            <family val="2"/>
          </rPr>
          <t xml:space="preserve">refer ke google pagespeed insights, search google security checklist
</t>
        </r>
      </text>
    </comment>
  </commentList>
</comments>
</file>

<file path=xl/sharedStrings.xml><?xml version="1.0" encoding="utf-8"?>
<sst xmlns="http://schemas.openxmlformats.org/spreadsheetml/2006/main" count="344" uniqueCount="199">
  <si>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</si>
  <si>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</si>
  <si>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</si>
  <si>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</si>
  <si>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</si>
  <si>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</si>
  <si>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</si>
  <si>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</si>
  <si>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</si>
  <si>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</si>
  <si>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</si>
  <si>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</si>
  <si>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</si>
  <si>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</si>
  <si>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</si>
  <si>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</si>
  <si>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</si>
  <si>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</si>
  <si>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</si>
  <si>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Project lead</t>
  </si>
  <si>
    <t>Planning and design</t>
  </si>
  <si>
    <t>Develop budget</t>
  </si>
  <si>
    <t>Project start:</t>
  </si>
  <si>
    <t>Display week:</t>
  </si>
  <si>
    <t>ASSIGNED TO</t>
  </si>
  <si>
    <t>Define business goals and success metrics</t>
  </si>
  <si>
    <t>Identify risks and dependencies</t>
  </si>
  <si>
    <t>DELIVERABLE</t>
  </si>
  <si>
    <t>Project description</t>
  </si>
  <si>
    <t>TD</t>
  </si>
  <si>
    <t>Identify key deliverables</t>
  </si>
  <si>
    <t>Create working timeline</t>
  </si>
  <si>
    <t>Timeline</t>
  </si>
  <si>
    <t>NA</t>
  </si>
  <si>
    <t>Define project scope &amp; requirements</t>
  </si>
  <si>
    <t>Identify project tools and personnel</t>
  </si>
  <si>
    <t xml:space="preserve">Implement an e-commerce store </t>
  </si>
  <si>
    <t>Theo Darmawan</t>
  </si>
  <si>
    <t>Deployment</t>
  </si>
  <si>
    <t>Project end:</t>
  </si>
  <si>
    <t>Working days left:</t>
  </si>
  <si>
    <t>Implementasi payment gateway Midtrans, sandbox</t>
  </si>
  <si>
    <t>Implementasi payment gateway Midtrans, real</t>
  </si>
  <si>
    <t>Implementasi plugin epeken untuk estimasi biaya pengiriman</t>
  </si>
  <si>
    <t>Implementasi pemesanan jasa pengiriman otomatis setelah pembayaran</t>
  </si>
  <si>
    <t>Menetapkan proses logistik pengiriman untuk pesanan online</t>
  </si>
  <si>
    <t>Fitur wishlist untuk user</t>
  </si>
  <si>
    <t>Detail pembayaran &amp; alamat dapat disimpan dalam profil pelanggan</t>
  </si>
  <si>
    <t>Pencarian produk berdasarkan nama/kategori.</t>
  </si>
  <si>
    <t>Sinkronisasi inventaris webstore berkala harian dengan database perusahaan utama.</t>
  </si>
  <si>
    <t>Administrator toko dapat menambah, memperbarui, menghapus, dan mengurutkan daftar produk.</t>
  </si>
  <si>
    <t>Install dan setup plugin untuk email promosi</t>
  </si>
  <si>
    <t>Mendesain arkitektur sistem IT untuk webstore untuk memenuhi semua syaran performa, kemudahan penggunaan  dan keamanan</t>
  </si>
  <si>
    <t>Integrasi Google Analytics untuk webstore</t>
  </si>
  <si>
    <t>Timeline Onlinestss.com Fase 1 - Ecommerce store</t>
  </si>
  <si>
    <t xml:space="preserve">Pemetaan proses bisnis </t>
  </si>
  <si>
    <t>Pelatihan personel terkait layanan penjualan</t>
  </si>
  <si>
    <t>Desain UI/UX baru</t>
  </si>
  <si>
    <t>Implementasi UI/UX baru</t>
  </si>
  <si>
    <t>Project Requirements</t>
  </si>
  <si>
    <t>Flow chart</t>
  </si>
  <si>
    <t>Rekomendasi perubahan dan desain baru</t>
  </si>
  <si>
    <t>Testing dummy transaction</t>
  </si>
  <si>
    <t>Completed checklist</t>
  </si>
  <si>
    <t>Project summary</t>
  </si>
  <si>
    <t>setup CDN</t>
  </si>
  <si>
    <t>create image / media optimization workflow</t>
  </si>
  <si>
    <t>set up staging server and push-to-live process</t>
  </si>
  <si>
    <t>set up project git repository</t>
  </si>
  <si>
    <t>Dokumentasi cara pemakaian dan maintenance, testing transaksi secara live</t>
  </si>
  <si>
    <t>Dokumentasi cara pemakaian dan maintenance,</t>
  </si>
  <si>
    <t>Desain sistem dengan penjelasan, presentasi ke stakeholder</t>
  </si>
  <si>
    <t>Dokumentasi setting seperlunya</t>
  </si>
  <si>
    <t>Penjelasan hosting plan</t>
  </si>
  <si>
    <t xml:space="preserve">Rincian plugin dan gunanya </t>
  </si>
  <si>
    <t>Rencana pemeliharaan dan kumpulan dokumentasi dari  seluruh bagian sistem</t>
  </si>
  <si>
    <t>Completed requirements checklist</t>
  </si>
  <si>
    <t>CATEGORY</t>
  </si>
  <si>
    <t>Holiday dates in indo</t>
  </si>
  <si>
    <t>Task Categories</t>
  </si>
  <si>
    <t>System design</t>
  </si>
  <si>
    <t>UI / UX design</t>
  </si>
  <si>
    <t>Front end website</t>
  </si>
  <si>
    <t>Bace end website</t>
  </si>
  <si>
    <t>Business process design</t>
  </si>
  <si>
    <t>Planning</t>
  </si>
  <si>
    <t>Front end</t>
  </si>
  <si>
    <t>Back end</t>
  </si>
  <si>
    <t xml:space="preserve">Process </t>
  </si>
  <si>
    <t>Consultant UX</t>
  </si>
  <si>
    <t>All</t>
  </si>
  <si>
    <t>Alur penjualan online</t>
  </si>
  <si>
    <t>Alur pengembalian barang bermasalah</t>
  </si>
  <si>
    <t>Alur registrasi pengguna baru</t>
  </si>
  <si>
    <t>Mengkaitkan data user yang ada dalam sistem dengan customer id</t>
  </si>
  <si>
    <t>Prework</t>
  </si>
  <si>
    <t>plugin</t>
  </si>
  <si>
    <t>flow chart</t>
  </si>
  <si>
    <t>UI UX Design</t>
  </si>
  <si>
    <t>Pembuatan rencana pemeliharaan, upgrade, dan skalabilitas sistem IT</t>
  </si>
  <si>
    <t>UI/UX</t>
  </si>
  <si>
    <t xml:space="preserve">Database and Server </t>
  </si>
  <si>
    <t xml:space="preserve">Implementasi proses bisnis </t>
  </si>
  <si>
    <t>Front end, Back end</t>
  </si>
  <si>
    <t xml:space="preserve">security, performance audit </t>
  </si>
  <si>
    <t>Testing</t>
  </si>
  <si>
    <t>memastikan standar keamanan checkout memenuhi PCI-DSS</t>
  </si>
  <si>
    <t xml:space="preserve">memastikan komunikasi server sudah menggunakan SSL </t>
  </si>
  <si>
    <t>Dokumentasi tipe user dan hak akses</t>
  </si>
  <si>
    <t>Memastikan semua persyaratan sistem terpenuhi</t>
  </si>
  <si>
    <t>review hosting plan (untuk 99.9% uptime guarantee)</t>
  </si>
  <si>
    <t xml:space="preserve">membenarkan isu security yg telah diidentifikasi di audit </t>
  </si>
  <si>
    <t xml:space="preserve">membenarkan isu performa yg telah diidentifikasi di audit </t>
  </si>
  <si>
    <t>Performa website</t>
  </si>
  <si>
    <t>prework</t>
  </si>
  <si>
    <t>prework is the work that lays the groundwork for the project. In that the tasks have linkages with future tasks and should be completed as early as possible, after planning.</t>
  </si>
  <si>
    <t>DEPENDENCIES</t>
  </si>
  <si>
    <t>NO</t>
  </si>
  <si>
    <t>A1</t>
  </si>
  <si>
    <t>A2</t>
  </si>
  <si>
    <t>A3</t>
  </si>
  <si>
    <t>A4</t>
  </si>
  <si>
    <t>A5</t>
  </si>
  <si>
    <t>A6</t>
  </si>
  <si>
    <t>A7</t>
  </si>
  <si>
    <t>A8</t>
  </si>
  <si>
    <t>A9</t>
  </si>
  <si>
    <t>B1</t>
  </si>
  <si>
    <t>B2</t>
  </si>
  <si>
    <t>B3</t>
  </si>
  <si>
    <t>B4</t>
  </si>
  <si>
    <t>B5</t>
  </si>
  <si>
    <t>B6</t>
  </si>
  <si>
    <t>B7</t>
  </si>
  <si>
    <t>B8</t>
  </si>
  <si>
    <t>D1</t>
  </si>
  <si>
    <t>D2</t>
  </si>
  <si>
    <t>D3</t>
  </si>
  <si>
    <t>S1</t>
  </si>
  <si>
    <t>S2</t>
  </si>
  <si>
    <t>S3</t>
  </si>
  <si>
    <t>S4</t>
  </si>
  <si>
    <t>P1</t>
  </si>
  <si>
    <t>P2</t>
  </si>
  <si>
    <t>P3</t>
  </si>
  <si>
    <t>P4</t>
  </si>
  <si>
    <t>P5</t>
  </si>
  <si>
    <t>P6</t>
  </si>
  <si>
    <t>P7</t>
  </si>
  <si>
    <t>P8</t>
  </si>
  <si>
    <t>W1</t>
  </si>
  <si>
    <t>W2</t>
  </si>
  <si>
    <t>W3</t>
  </si>
  <si>
    <t>W4</t>
  </si>
  <si>
    <t>W5</t>
  </si>
  <si>
    <t>W6</t>
  </si>
  <si>
    <t>W7</t>
  </si>
  <si>
    <t>W8</t>
  </si>
  <si>
    <t>PF1</t>
  </si>
  <si>
    <t>PF2</t>
  </si>
  <si>
    <t>PF3</t>
  </si>
  <si>
    <t>PF4</t>
  </si>
  <si>
    <t>DB1</t>
  </si>
  <si>
    <t>DB2</t>
  </si>
  <si>
    <t>DB3</t>
  </si>
  <si>
    <t>U1</t>
  </si>
  <si>
    <t>U2</t>
  </si>
  <si>
    <t>U3</t>
  </si>
  <si>
    <t>PB1</t>
  </si>
  <si>
    <t>PB3</t>
  </si>
  <si>
    <t>Task list untuk perubahan</t>
  </si>
  <si>
    <t>Semua</t>
  </si>
  <si>
    <t>Training material, documentation</t>
  </si>
  <si>
    <t>PB2</t>
  </si>
  <si>
    <t>PB1-3</t>
  </si>
  <si>
    <t>Intern</t>
  </si>
  <si>
    <t>BP</t>
  </si>
  <si>
    <t>RC</t>
  </si>
  <si>
    <t>Hak akses setiap tipe pengguna terdefinisi dengan jelas dan terbatas</t>
  </si>
  <si>
    <t xml:space="preserve">menetapkan daftar plugin wordpress </t>
  </si>
  <si>
    <t>mengoptimalkan setingan plugin wordpress</t>
  </si>
  <si>
    <t>akhir</t>
  </si>
  <si>
    <t>memisahkan transactions, users, and WP Databases</t>
  </si>
  <si>
    <t>Dokumentasi strategi backup, cara restore</t>
  </si>
  <si>
    <t>A3,A4</t>
  </si>
  <si>
    <t>Audit UI/UX yang sudah ada</t>
  </si>
  <si>
    <t>design &amp; set up caching system</t>
  </si>
  <si>
    <t>Implementasi admin user dan admin panel untuk akun customer</t>
  </si>
  <si>
    <t>Terdapat upload produk list berbasis CSV</t>
  </si>
  <si>
    <t>Faktur penagihan otomatis untuk jumlah total pembelian dan biaya pengiriman.</t>
  </si>
  <si>
    <t>W9</t>
  </si>
  <si>
    <t>Tersedia fitur input kode diskon saat checkout</t>
  </si>
  <si>
    <t>Fitur webstore</t>
  </si>
  <si>
    <t>Plugin Wordpress</t>
  </si>
  <si>
    <t>Sekuritas</t>
  </si>
  <si>
    <t>Implementasi Backup berkala untuk database dan file di server</t>
  </si>
  <si>
    <t>ES</t>
  </si>
  <si>
    <t>START (Actual)</t>
  </si>
  <si>
    <t>END (Actual)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</si>
</sst>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m/d/yy;@"/>
    <numFmt numFmtId="165" formatCode="ddd\,\ m/d/yyyy"/>
    <numFmt numFmtId="166" formatCode="mmm\ d\,\ yyyy"/>
    <numFmt numFmtId="167" formatCode="d"/>
  </numFmts>
  <fonts count="38">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10"/>
      <color rgb="FF000000"/>
      <name val="Arial"/>
      <family val="2"/>
      <scheme val="minor"/>
    </font>
    <font>
      <b/>
      <sz val="12"/>
      <color theme="9"/>
      <name val="Arial"/>
      <family val="2"/>
      <scheme val="minor"/>
    </font>
    <font>
      <sz val="11"/>
      <color theme="1"/>
      <name val="Helvetica Neue"/>
      <family val="2"/>
    </font>
    <font>
      <b/>
      <sz val="14"/>
      <color theme="9"/>
      <name val="Arial"/>
      <family val="2"/>
      <scheme val="minor"/>
    </font>
    <font>
      <b/>
      <sz val="20"/>
      <color theme="9"/>
      <name val="Arial Black (Headings)"/>
    </font>
    <font>
      <sz val="8"/>
      <name val="Arial"/>
      <family val="2"/>
      <scheme val="minor"/>
    </font>
    <font>
      <sz val="10"/>
      <color rgb="FF000000"/>
      <name val="Tahoma"/>
      <family val="2"/>
    </font>
    <font>
      <b/>
      <sz val="10"/>
      <color rgb="FF000000"/>
      <name val="Tahoma"/>
      <family val="2"/>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FC4F1"/>
        <bgColor rgb="FF000000"/>
      </patternFill>
    </fill>
    <fill>
      <patternFill patternType="solid">
        <fgColor rgb="FFE0D3FE"/>
        <bgColor rgb="FF000000"/>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rgb="FFFF88E4"/>
      </top>
      <bottom style="thin">
        <color rgb="FFFF88E4"/>
      </bottom>
      <diagonal/>
    </border>
    <border>
      <left/>
      <right/>
      <top/>
      <bottom style="thin">
        <color rgb="FFFF88E4"/>
      </bottom>
      <diagonal/>
    </border>
    <border>
      <left/>
      <right/>
      <top/>
      <bottom style="thin">
        <color rgb="FFC1A9FC"/>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78">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1" fillId="0" borderId="0" xfId="1" applyFont="1" applyAlignment="1" applyProtection="1">
      <alignment horizontal="left" vertical="top" indent="1"/>
    </xf>
    <xf numFmtId="0" fontId="4" fillId="0" borderId="0" xfId="0" applyFont="1" applyAlignment="1">
      <alignment horizontal="left" indent="1"/>
    </xf>
    <xf numFmtId="167" fontId="19" fillId="10" borderId="17" xfId="0" applyNumberFormat="1" applyFont="1" applyFill="1" applyBorder="1" applyAlignment="1">
      <alignment horizontal="center" vertical="center"/>
    </xf>
    <xf numFmtId="167" fontId="19" fillId="10" borderId="15" xfId="0" applyNumberFormat="1" applyFont="1" applyFill="1" applyBorder="1" applyAlignment="1">
      <alignment horizontal="center" vertical="center"/>
    </xf>
    <xf numFmtId="167" fontId="19" fillId="10" borderId="16" xfId="0" applyNumberFormat="1" applyFont="1" applyFill="1" applyBorder="1" applyAlignment="1">
      <alignment horizontal="center" vertical="center"/>
    </xf>
    <xf numFmtId="0" fontId="20" fillId="2" borderId="14" xfId="0" applyFont="1" applyFill="1" applyBorder="1" applyAlignment="1">
      <alignment horizontal="center" vertical="center" shrinkToFit="1"/>
    </xf>
    <xf numFmtId="0" fontId="20" fillId="2" borderId="11" xfId="0" applyFont="1" applyFill="1" applyBorder="1" applyAlignment="1">
      <alignment horizontal="center" vertical="center" shrinkToFit="1"/>
    </xf>
    <xf numFmtId="0" fontId="20" fillId="2" borderId="12" xfId="0" applyFont="1" applyFill="1" applyBorder="1" applyAlignment="1">
      <alignment horizontal="center" vertical="center" shrinkToFi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0" fontId="4" fillId="0" borderId="9" xfId="0" applyFont="1" applyBorder="1" applyAlignment="1">
      <alignment vertical="center"/>
    </xf>
    <xf numFmtId="0" fontId="4" fillId="0" borderId="0" xfId="0" applyFont="1" applyAlignment="1">
      <alignment vertical="center"/>
    </xf>
    <xf numFmtId="0" fontId="17" fillId="3" borderId="5" xfId="12" applyFont="1" applyFill="1" applyBorder="1">
      <alignment horizontal="left" vertical="center" indent="2"/>
    </xf>
    <xf numFmtId="0" fontId="17" fillId="3" borderId="5" xfId="11" applyFont="1" applyFill="1" applyBorder="1" applyAlignment="1">
      <alignment vertical="center"/>
    </xf>
    <xf numFmtId="9" fontId="1" fillId="3" borderId="5" xfId="2" applyFont="1" applyFill="1" applyBorder="1" applyAlignment="1">
      <alignment horizontal="center" vertical="center"/>
    </xf>
    <xf numFmtId="164" fontId="17" fillId="3" borderId="5" xfId="10" applyFont="1" applyFill="1" applyBorder="1">
      <alignment horizontal="center" vertical="center"/>
    </xf>
    <xf numFmtId="0" fontId="4" fillId="0" borderId="3" xfId="0" applyFont="1" applyBorder="1" applyAlignment="1">
      <alignment vertical="center"/>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4" fontId="17" fillId="3" borderId="6" xfId="10" applyFont="1" applyFill="1" applyBorder="1">
      <alignment horizontal="center" vertical="center"/>
    </xf>
    <xf numFmtId="0" fontId="4" fillId="0" borderId="3" xfId="0" applyFont="1" applyBorder="1" applyAlignment="1">
      <alignment horizontal="right" vertical="center"/>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0" fontId="17" fillId="4" borderId="4" xfId="12" applyFont="1" applyFill="1" applyBorder="1">
      <alignment horizontal="left" vertical="center" indent="2"/>
    </xf>
    <xf numFmtId="0" fontId="17" fillId="4" borderId="4" xfId="11" applyFont="1" applyFill="1" applyBorder="1" applyAlignment="1">
      <alignment vertical="center"/>
    </xf>
    <xf numFmtId="9" fontId="1" fillId="4" borderId="4" xfId="2" applyFont="1" applyFill="1" applyBorder="1" applyAlignment="1">
      <alignment horizontal="center" vertical="center"/>
    </xf>
    <xf numFmtId="164" fontId="17" fillId="4" borderId="4" xfId="10" applyFont="1" applyFill="1" applyBorder="1">
      <alignment horizontal="center" vertical="center"/>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0" fontId="4" fillId="0" borderId="8" xfId="0" applyFont="1" applyBorder="1" applyAlignment="1">
      <alignment vertical="center"/>
    </xf>
    <xf numFmtId="0" fontId="17" fillId="5" borderId="7" xfId="12" applyFont="1" applyFill="1" applyBorder="1">
      <alignment horizontal="left" vertical="center" indent="2"/>
    </xf>
    <xf numFmtId="0" fontId="17" fillId="5" borderId="7" xfId="11" applyFont="1" applyFill="1" applyBorder="1" applyAlignment="1">
      <alignment vertical="center"/>
    </xf>
    <xf numFmtId="9" fontId="1" fillId="5" borderId="7" xfId="2" applyFont="1" applyFill="1" applyBorder="1" applyAlignment="1">
      <alignment horizontal="center" vertical="center"/>
    </xf>
    <xf numFmtId="164" fontId="17" fillId="5" borderId="7" xfId="10" applyFont="1" applyFill="1" applyBorder="1">
      <alignment horizontal="center" vertical="center"/>
    </xf>
    <xf numFmtId="0" fontId="17" fillId="0" borderId="0" xfId="12" applyFont="1" applyBorder="1">
      <alignment horizontal="left" vertical="center" indent="2"/>
    </xf>
    <xf numFmtId="0" fontId="17" fillId="0" borderId="0" xfId="11" applyFont="1" applyBorder="1" applyAlignment="1">
      <alignment vertical="center"/>
    </xf>
    <xf numFmtId="9" fontId="1" fillId="0" borderId="0" xfId="2" applyFont="1" applyBorder="1" applyAlignment="1">
      <alignment horizontal="center" vertical="center"/>
    </xf>
    <xf numFmtId="164" fontId="17" fillId="0" borderId="0" xfId="10" applyFont="1" applyBorder="1">
      <alignment horizontal="center" vertical="center"/>
    </xf>
    <xf numFmtId="0" fontId="22" fillId="2" borderId="0" xfId="0" applyFont="1" applyFill="1" applyAlignment="1">
      <alignment horizontal="left" vertical="center" indent="1"/>
    </xf>
    <xf numFmtId="0" fontId="22" fillId="2" borderId="0" xfId="0" applyFont="1" applyFill="1" applyAlignment="1">
      <alignment vertical="center"/>
    </xf>
    <xf numFmtId="9" fontId="1" fillId="2" borderId="0" xfId="2" applyFont="1" applyFill="1" applyBorder="1" applyAlignment="1">
      <alignment horizontal="center" vertical="center"/>
    </xf>
    <xf numFmtId="164" fontId="23"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4" fillId="0" borderId="0" xfId="6" applyFont="1" applyAlignment="1">
      <alignment horizontal="left" vertical="center" indent="1"/>
    </xf>
    <xf numFmtId="0" fontId="27"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8" fillId="0" borderId="0" xfId="0" applyFont="1" applyAlignment="1">
      <alignment horizontal="left" vertical="top" wrapText="1" indent="1"/>
    </xf>
    <xf numFmtId="0" fontId="0" fillId="0" borderId="0" xfId="0" applyAlignment="1">
      <alignment horizontal="left" vertical="top" wrapText="1" indent="1"/>
    </xf>
    <xf numFmtId="0" fontId="29" fillId="0" borderId="0" xfId="1" applyFont="1" applyAlignment="1" applyProtection="1">
      <alignment horizontal="left" vertical="top" indent="1"/>
    </xf>
    <xf numFmtId="0" fontId="1" fillId="0" borderId="0" xfId="0" applyFont="1" applyAlignment="1">
      <alignment horizontal="left" vertical="top" indent="1"/>
    </xf>
    <xf numFmtId="0" fontId="31" fillId="0" borderId="0" xfId="7" applyFont="1" applyAlignment="1">
      <alignment horizontal="left" vertical="center" wrapText="1" indent="1"/>
    </xf>
    <xf numFmtId="0" fontId="14" fillId="0" borderId="0" xfId="0" applyFont="1" applyAlignment="1">
      <alignment vertical="center"/>
    </xf>
    <xf numFmtId="14" fontId="0" fillId="0" borderId="0" xfId="0" applyNumberFormat="1"/>
    <xf numFmtId="0" fontId="34" fillId="0" borderId="0" xfId="5" applyFont="1" applyAlignment="1">
      <alignment horizontal="left"/>
    </xf>
    <xf numFmtId="0" fontId="31" fillId="0" borderId="0" xfId="7" applyFont="1" applyAlignment="1">
      <alignment horizontal="left" vertical="center" indent="1"/>
    </xf>
    <xf numFmtId="0" fontId="17" fillId="4" borderId="4" xfId="12" applyFont="1" applyFill="1" applyBorder="1" applyAlignment="1">
      <alignment horizontal="right" vertical="center" indent="2"/>
    </xf>
    <xf numFmtId="0" fontId="30" fillId="11" borderId="19" xfId="0" applyFont="1" applyFill="1" applyBorder="1" applyAlignment="1">
      <alignment horizontal="left" vertical="center" indent="2"/>
    </xf>
    <xf numFmtId="0" fontId="30" fillId="11" borderId="0" xfId="0" applyFont="1" applyFill="1" applyAlignment="1">
      <alignment horizontal="left" vertical="center" indent="2"/>
    </xf>
    <xf numFmtId="0" fontId="21" fillId="6" borderId="0" xfId="0" applyFont="1" applyFill="1" applyAlignment="1">
      <alignment horizontal="left" vertical="center" indent="1"/>
    </xf>
    <xf numFmtId="0" fontId="21" fillId="8" borderId="0" xfId="0" applyFont="1" applyFill="1" applyAlignment="1">
      <alignment horizontal="left" vertical="center" indent="1"/>
    </xf>
    <xf numFmtId="0" fontId="21" fillId="7" borderId="0" xfId="0" applyFont="1" applyFill="1" applyAlignment="1">
      <alignment horizontal="left" vertical="center" indent="1"/>
    </xf>
    <xf numFmtId="164" fontId="17" fillId="6" borderId="0" xfId="0" applyNumberFormat="1" applyFont="1" applyFill="1" applyAlignment="1">
      <alignment horizontal="center" vertical="center"/>
    </xf>
    <xf numFmtId="164" fontId="17" fillId="8" borderId="0" xfId="0" applyNumberFormat="1" applyFont="1" applyFill="1" applyAlignment="1">
      <alignment horizontal="center" vertical="center"/>
    </xf>
    <xf numFmtId="164" fontId="17" fillId="7" borderId="0" xfId="0" applyNumberFormat="1" applyFont="1" applyFill="1" applyAlignment="1">
      <alignment horizontal="center" vertical="center"/>
    </xf>
    <xf numFmtId="164" fontId="1" fillId="6" borderId="0" xfId="0" applyNumberFormat="1" applyFont="1" applyFill="1" applyAlignment="1">
      <alignment horizontal="center" vertical="center"/>
    </xf>
    <xf numFmtId="164" fontId="1" fillId="8"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30" fillId="11" borderId="19" xfId="0" applyFont="1" applyFill="1" applyBorder="1" applyAlignment="1">
      <alignment horizontal="right" vertical="center" indent="2"/>
    </xf>
    <xf numFmtId="0" fontId="30" fillId="11" borderId="19" xfId="0" applyFont="1" applyFill="1" applyBorder="1" applyAlignment="1">
      <alignment vertical="center"/>
    </xf>
    <xf numFmtId="0" fontId="17" fillId="4" borderId="4" xfId="12" applyFont="1" applyFill="1" applyBorder="1" applyAlignment="1">
      <alignment horizontal="right" vertical="center" wrapText="1" indent="2"/>
    </xf>
    <xf numFmtId="0" fontId="18" fillId="4" borderId="4" xfId="12" applyFont="1" applyFill="1" applyBorder="1">
      <alignment horizontal="left" vertical="center" indent="2"/>
    </xf>
    <xf numFmtId="0" fontId="18" fillId="3" borderId="5" xfId="12" applyFont="1" applyFill="1" applyBorder="1">
      <alignment horizontal="left" vertical="center" indent="2"/>
    </xf>
    <xf numFmtId="0" fontId="17" fillId="3" borderId="5" xfId="12" applyFont="1" applyFill="1" applyBorder="1" applyAlignment="1">
      <alignment horizontal="right" vertical="center" wrapText="1" indent="2"/>
    </xf>
    <xf numFmtId="0" fontId="17" fillId="3" borderId="5" xfId="12" applyFont="1" applyFill="1" applyBorder="1" applyAlignment="1">
      <alignment horizontal="right" vertical="center" indent="2"/>
    </xf>
    <xf numFmtId="0" fontId="34" fillId="0" borderId="0" xfId="5" applyFont="1" applyAlignment="1">
      <alignment horizontal="left" wrapText="1"/>
    </xf>
    <xf numFmtId="0" fontId="1" fillId="0" borderId="0" xfId="1" applyFont="1" applyAlignment="1" applyProtection="1">
      <alignment horizontal="left" vertical="top" wrapText="1"/>
    </xf>
    <xf numFmtId="0" fontId="21" fillId="6" borderId="0" xfId="0" applyFont="1" applyFill="1" applyAlignment="1">
      <alignment horizontal="left" vertical="center" wrapText="1"/>
    </xf>
    <xf numFmtId="0" fontId="17" fillId="3" borderId="5" xfId="12" applyFont="1" applyFill="1" applyBorder="1" applyAlignment="1">
      <alignment horizontal="left" vertical="center" wrapText="1"/>
    </xf>
    <xf numFmtId="0" fontId="17" fillId="3" borderId="6" xfId="12" applyFont="1" applyFill="1" applyBorder="1" applyAlignment="1">
      <alignment horizontal="left" vertical="center" wrapText="1"/>
    </xf>
    <xf numFmtId="0" fontId="18" fillId="3" borderId="6" xfId="12" applyFont="1" applyFill="1" applyBorder="1" applyAlignment="1">
      <alignment horizontal="left" vertical="center" wrapText="1"/>
    </xf>
    <xf numFmtId="0" fontId="17" fillId="3" borderId="6" xfId="12" applyFont="1" applyFill="1" applyBorder="1" applyAlignment="1">
      <alignment horizontal="right" vertical="center" wrapText="1"/>
    </xf>
    <xf numFmtId="0" fontId="18" fillId="3" borderId="6" xfId="12" applyFont="1" applyFill="1" applyBorder="1" applyAlignment="1">
      <alignment horizontal="center" vertical="center" wrapText="1"/>
    </xf>
    <xf numFmtId="0" fontId="21" fillId="7" borderId="0" xfId="0" applyFont="1" applyFill="1" applyAlignment="1">
      <alignment horizontal="left" vertical="center" wrapText="1"/>
    </xf>
    <xf numFmtId="0" fontId="18" fillId="4" borderId="4" xfId="12" applyFont="1" applyFill="1" applyBorder="1" applyAlignment="1">
      <alignment horizontal="left" vertical="center" wrapText="1"/>
    </xf>
    <xf numFmtId="0" fontId="17" fillId="4" borderId="4" xfId="12" applyFont="1" applyFill="1" applyBorder="1" applyAlignment="1">
      <alignment horizontal="right" vertical="center" wrapText="1"/>
    </xf>
    <xf numFmtId="0" fontId="21" fillId="8" borderId="0" xfId="0" applyFont="1" applyFill="1" applyAlignment="1">
      <alignment horizontal="left" vertical="center" wrapText="1"/>
    </xf>
    <xf numFmtId="0" fontId="17" fillId="5" borderId="7" xfId="12" applyFont="1" applyFill="1" applyBorder="1" applyAlignment="1">
      <alignment horizontal="left" vertical="center" wrapText="1"/>
    </xf>
    <xf numFmtId="0" fontId="17" fillId="0" borderId="0" xfId="12" applyFont="1" applyBorder="1" applyAlignment="1">
      <alignment horizontal="left" vertical="center" wrapText="1"/>
    </xf>
    <xf numFmtId="0" fontId="22" fillId="2" borderId="0" xfId="0" applyFont="1" applyFill="1" applyAlignment="1">
      <alignment horizontal="left" vertical="center" wrapText="1"/>
    </xf>
    <xf numFmtId="0" fontId="0" fillId="0" borderId="0" xfId="0" applyAlignment="1">
      <alignment wrapText="1"/>
    </xf>
    <xf numFmtId="0" fontId="16" fillId="0" borderId="0" xfId="0" applyFont="1" applyAlignment="1">
      <alignment horizontal="center" vertical="center"/>
    </xf>
    <xf numFmtId="164" fontId="30" fillId="12" borderId="21" xfId="0" applyNumberFormat="1" applyFont="1" applyFill="1" applyBorder="1" applyAlignment="1">
      <alignment horizontal="center" vertical="center"/>
    </xf>
    <xf numFmtId="0" fontId="30" fillId="11" borderId="5" xfId="0" applyFont="1" applyFill="1" applyBorder="1" applyAlignment="1">
      <alignment horizontal="right" vertical="center" indent="2"/>
    </xf>
    <xf numFmtId="0" fontId="17" fillId="4" borderId="20" xfId="12" applyFont="1" applyFill="1" applyBorder="1" applyAlignment="1">
      <alignment horizontal="right" vertical="center" wrapText="1" indent="2"/>
    </xf>
    <xf numFmtId="0" fontId="30" fillId="11" borderId="4" xfId="0" applyFont="1" applyFill="1" applyBorder="1" applyAlignment="1">
      <alignment horizontal="right" vertical="center" indent="2"/>
    </xf>
    <xf numFmtId="0" fontId="17" fillId="4" borderId="20" xfId="12" applyFont="1" applyFill="1" applyBorder="1" applyAlignment="1">
      <alignment horizontal="right" vertical="center" indent="2"/>
    </xf>
    <xf numFmtId="0" fontId="17" fillId="3" borderId="4" xfId="12" applyFont="1" applyFill="1" applyBorder="1">
      <alignment horizontal="left" vertical="center" indent="2"/>
    </xf>
    <xf numFmtId="0" fontId="17" fillId="4" borderId="19" xfId="12" applyFont="1" applyFill="1" applyBorder="1" applyAlignment="1">
      <alignment horizontal="right" vertical="center" indent="2"/>
    </xf>
    <xf numFmtId="0" fontId="17" fillId="4" borderId="19" xfId="12" applyFont="1" applyFill="1" applyBorder="1" applyAlignment="1">
      <alignment horizontal="right" vertical="center" wrapText="1" indent="2"/>
    </xf>
    <xf numFmtId="0" fontId="17" fillId="4" borderId="19" xfId="12" applyFont="1" applyFill="1" applyBorder="1" applyAlignment="1">
      <alignment horizontal="right" vertical="center" wrapText="1"/>
    </xf>
    <xf numFmtId="0" fontId="30" fillId="11" borderId="4" xfId="0" applyFont="1" applyFill="1" applyBorder="1" applyAlignment="1">
      <alignment horizontal="right" vertical="center" wrapText="1"/>
    </xf>
    <xf numFmtId="0" fontId="17" fillId="4" borderId="20" xfId="12" applyFont="1" applyFill="1" applyBorder="1" applyAlignment="1">
      <alignment horizontal="right" vertical="center" wrapText="1"/>
    </xf>
    <xf numFmtId="0" fontId="17" fillId="3" borderId="4" xfId="12" applyFont="1" applyFill="1" applyBorder="1" applyAlignment="1">
      <alignment horizontal="right" vertical="center" wrapText="1"/>
    </xf>
    <xf numFmtId="0" fontId="17" fillId="3" borderId="4" xfId="12" applyFont="1" applyFill="1" applyBorder="1" applyAlignment="1">
      <alignment horizontal="right" vertical="center" indent="2"/>
    </xf>
    <xf numFmtId="0" fontId="30" fillId="11" borderId="5" xfId="0" applyFont="1" applyFill="1" applyBorder="1" applyAlignment="1">
      <alignment horizontal="left" vertical="center" indent="2"/>
    </xf>
    <xf numFmtId="0" fontId="17" fillId="4" borderId="19" xfId="12" applyFont="1" applyFill="1" applyBorder="1">
      <alignment horizontal="left" vertical="center" indent="2"/>
    </xf>
    <xf numFmtId="0" fontId="30" fillId="11" borderId="4" xfId="0" applyFont="1" applyFill="1" applyBorder="1" applyAlignment="1">
      <alignment horizontal="left" vertical="center" indent="2"/>
    </xf>
    <xf numFmtId="0" fontId="17" fillId="4" borderId="20" xfId="12" applyFont="1" applyFill="1" applyBorder="1">
      <alignment horizontal="left" vertical="center" indent="2"/>
    </xf>
    <xf numFmtId="0" fontId="30" fillId="11" borderId="6" xfId="0" applyFont="1" applyFill="1" applyBorder="1" applyAlignment="1">
      <alignment vertical="center"/>
    </xf>
    <xf numFmtId="0" fontId="17" fillId="4" borderId="19" xfId="11" applyFont="1" applyFill="1" applyBorder="1" applyAlignment="1">
      <alignment vertical="center"/>
    </xf>
    <xf numFmtId="0" fontId="30" fillId="11" borderId="4" xfId="0" applyFont="1" applyFill="1" applyBorder="1" applyAlignment="1">
      <alignment vertical="center"/>
    </xf>
    <xf numFmtId="0" fontId="17" fillId="3" borderId="19" xfId="11" applyFont="1" applyFill="1" applyBorder="1" applyAlignment="1">
      <alignment vertical="center"/>
    </xf>
    <xf numFmtId="9" fontId="1" fillId="4" borderId="19" xfId="2" applyFont="1" applyFill="1" applyBorder="1" applyAlignment="1">
      <alignment horizontal="center" vertical="center"/>
    </xf>
    <xf numFmtId="9" fontId="1" fillId="11" borderId="4" xfId="0" applyNumberFormat="1" applyFont="1" applyFill="1" applyBorder="1" applyAlignment="1">
      <alignment horizontal="center" vertical="center"/>
    </xf>
    <xf numFmtId="9" fontId="1" fillId="4" borderId="20" xfId="2" applyFont="1" applyFill="1" applyBorder="1" applyAlignment="1">
      <alignment horizontal="center" vertical="center"/>
    </xf>
    <xf numFmtId="9" fontId="1" fillId="3" borderId="4" xfId="2" applyFont="1" applyFill="1" applyBorder="1" applyAlignment="1">
      <alignment horizontal="center" vertical="center"/>
    </xf>
    <xf numFmtId="164" fontId="17" fillId="4" borderId="19" xfId="10" applyFont="1" applyFill="1" applyBorder="1">
      <alignment horizontal="center" vertical="center"/>
    </xf>
    <xf numFmtId="164" fontId="30" fillId="11" borderId="4" xfId="0" applyNumberFormat="1" applyFont="1" applyFill="1" applyBorder="1" applyAlignment="1">
      <alignment horizontal="center" vertical="center"/>
    </xf>
    <xf numFmtId="164" fontId="17" fillId="4" borderId="20" xfId="10" applyFont="1" applyFill="1" applyBorder="1">
      <alignment horizontal="center" vertical="center"/>
    </xf>
    <xf numFmtId="164" fontId="17" fillId="3" borderId="4" xfId="10" applyFont="1" applyFill="1" applyBorder="1">
      <alignment horizontal="center" vertical="center"/>
    </xf>
    <xf numFmtId="0" fontId="17" fillId="4" borderId="6" xfId="12" applyFont="1" applyFill="1" applyBorder="1" applyAlignment="1">
      <alignment horizontal="right" vertical="center" wrapText="1"/>
    </xf>
    <xf numFmtId="0" fontId="17" fillId="4" borderId="5" xfId="12" applyFont="1" applyFill="1" applyBorder="1" applyAlignment="1">
      <alignment horizontal="right" vertical="center" indent="2"/>
    </xf>
    <xf numFmtId="0" fontId="17" fillId="4" borderId="5" xfId="12" applyFont="1" applyFill="1" applyBorder="1">
      <alignment horizontal="left" vertical="center" indent="2"/>
    </xf>
    <xf numFmtId="0" fontId="17" fillId="4" borderId="6" xfId="11" applyFont="1" applyFill="1" applyBorder="1" applyAlignment="1">
      <alignment vertical="center"/>
    </xf>
    <xf numFmtId="9" fontId="1" fillId="4" borderId="6" xfId="2" applyFont="1" applyFill="1" applyBorder="1" applyAlignment="1">
      <alignment horizontal="center" vertical="center"/>
    </xf>
    <xf numFmtId="164" fontId="17" fillId="4" borderId="5" xfId="10" applyFont="1" applyFill="1" applyBorder="1">
      <alignment horizontal="center" vertical="center"/>
    </xf>
    <xf numFmtId="0" fontId="17" fillId="3" borderId="20" xfId="12" applyFont="1" applyFill="1" applyBorder="1">
      <alignment horizontal="left" vertical="center" indent="2"/>
    </xf>
    <xf numFmtId="166" fontId="17" fillId="2" borderId="10" xfId="0" applyNumberFormat="1" applyFont="1" applyFill="1" applyBorder="1" applyAlignment="1">
      <alignment horizontal="center" vertical="center" wrapText="1"/>
    </xf>
    <xf numFmtId="166" fontId="17" fillId="2" borderId="16" xfId="0" applyNumberFormat="1" applyFont="1" applyFill="1" applyBorder="1" applyAlignment="1">
      <alignment horizontal="center" vertical="center" wrapText="1"/>
    </xf>
    <xf numFmtId="0" fontId="24" fillId="0" borderId="0" xfId="8" applyFont="1" applyAlignment="1">
      <alignment horizontal="left"/>
    </xf>
    <xf numFmtId="0" fontId="4" fillId="0" borderId="0" xfId="0" applyFont="1"/>
    <xf numFmtId="165" fontId="25" fillId="0" borderId="0" xfId="9" applyFont="1" applyBorder="1" applyAlignment="1">
      <alignment horizontal="left"/>
    </xf>
    <xf numFmtId="0" fontId="26" fillId="0" borderId="0" xfId="0" applyFont="1"/>
    <xf numFmtId="0" fontId="33" fillId="0" borderId="0" xfId="8" applyFont="1" applyAlignment="1">
      <alignment horizontal="left"/>
    </xf>
    <xf numFmtId="0" fontId="5" fillId="0" borderId="0" xfId="0" applyFont="1"/>
    <xf numFmtId="1" fontId="25" fillId="0" borderId="0" xfId="9" applyNumberFormat="1" applyFont="1" applyBorder="1" applyAlignment="1">
      <alignment horizontal="left"/>
    </xf>
    <xf numFmtId="1" fontId="26" fillId="0" borderId="0" xfId="0" applyNumberFormat="1" applyFont="1"/>
    <xf numFmtId="166" fontId="17" fillId="2" borderId="15" xfId="0" applyNumberFormat="1" applyFont="1" applyFill="1" applyBorder="1" applyAlignment="1">
      <alignment horizontal="center" vertical="center" wrapText="1"/>
    </xf>
    <xf numFmtId="0" fontId="18" fillId="9" borderId="13" xfId="0" applyFont="1" applyFill="1" applyBorder="1" applyAlignment="1">
      <alignment horizontal="center" vertical="center"/>
    </xf>
    <xf numFmtId="0" fontId="18" fillId="9" borderId="18" xfId="0" applyFont="1" applyFill="1" applyBorder="1" applyAlignment="1">
      <alignment horizontal="center" vertical="center"/>
    </xf>
    <xf numFmtId="0" fontId="25" fillId="0" borderId="0" xfId="0" applyFont="1" applyAlignment="1">
      <alignment horizontal="left"/>
    </xf>
    <xf numFmtId="0" fontId="32" fillId="0" borderId="0" xfId="0" applyFont="1" applyAlignment="1">
      <alignment horizontal="left" vertical="center" wrapText="1"/>
    </xf>
    <xf numFmtId="0" fontId="11" fillId="0" borderId="0" xfId="3" applyAlignment="1">
      <alignment wrapText="1"/>
    </xf>
    <xf numFmtId="0" fontId="18" fillId="9" borderId="13" xfId="0" applyFont="1" applyFill="1" applyBorder="1" applyAlignment="1">
      <alignment horizontal="left" vertical="center" wrapText="1"/>
    </xf>
    <xf numFmtId="0" fontId="4" fillId="2" borderId="18" xfId="0" applyFont="1" applyFill="1" applyBorder="1" applyAlignment="1">
      <alignment horizontal="left" wrapText="1"/>
    </xf>
    <xf numFmtId="0" fontId="18" fillId="9" borderId="13" xfId="0" applyFont="1" applyFill="1" applyBorder="1" applyAlignment="1">
      <alignment vertical="center"/>
    </xf>
    <xf numFmtId="0" fontId="18" fillId="9" borderId="18" xfId="0" applyFont="1" applyFill="1" applyBorder="1" applyAlignment="1">
      <alignment vertical="center"/>
    </xf>
    <xf numFmtId="0" fontId="4" fillId="2" borderId="18" xfId="0" applyFont="1" applyFill="1" applyBorder="1"/>
    <xf numFmtId="0" fontId="18" fillId="2" borderId="13"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9" borderId="13" xfId="0" applyFont="1" applyFill="1" applyBorder="1" applyAlignment="1">
      <alignment horizontal="center" vertical="center" wrapText="1"/>
    </xf>
    <xf numFmtId="0" fontId="18" fillId="9" borderId="18" xfId="0" applyFont="1" applyFill="1" applyBorder="1" applyAlignment="1">
      <alignment horizontal="center" vertical="center" wrapText="1"/>
    </xf>
    <xf numFmtId="0" fontId="4" fillId="2" borderId="18" xfId="0" applyFont="1" applyFill="1" applyBorder="1" applyAlignment="1">
      <alignment wrapText="1"/>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6">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2600"/>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pageSetUpPr fitToPage="1"/>
  </sheetPr>
  <dimension ref="A1:EX74"/>
  <sheetViews>
    <sheetView showGridLines="0" tabSelected="1" showRuler="0" zoomScale="40" zoomScaleNormal="40" zoomScalePageLayoutView="70" workbookViewId="0">
      <pane ySplit="6" topLeftCell="A7" activePane="bottomLeft" state="frozen"/>
      <selection pane="bottomLeft" activeCell="A51" sqref="A51:XFD51"/>
    </sheetView>
  </sheetViews>
  <sheetFormatPr defaultColWidth="8.625" defaultRowHeight="30" customHeight="1"/>
  <cols>
    <col min="1" max="1" width="1" style="11" customWidth="1"/>
    <col min="2" max="2" width="6.625" customWidth="1"/>
    <col min="3" max="3" width="38.125" style="114" customWidth="1"/>
    <col min="4" max="4" width="9" customWidth="1"/>
    <col min="5" max="5" width="13.875" customWidth="1"/>
    <col min="6" max="6" width="15.375" customWidth="1"/>
    <col min="7" max="8" width="6.875" customWidth="1"/>
    <col min="9" max="9" width="9.375" style="2" customWidth="1"/>
    <col min="10" max="10" width="7.625" customWidth="1"/>
    <col min="11" max="11" width="9.375" style="2" customWidth="1"/>
    <col min="12" max="12" width="7.625" customWidth="1"/>
    <col min="13" max="13" width="2.625" customWidth="1"/>
    <col min="14" max="14" width="6" hidden="1" customWidth="1"/>
    <col min="15" max="38" width="2.625" customWidth="1"/>
    <col min="39" max="39" width="2.375" bestFit="1" customWidth="1"/>
    <col min="40" max="154" width="2.625" customWidth="1"/>
  </cols>
  <sheetData>
    <row r="1" spans="1:154" ht="74.099999999999994" customHeight="1">
      <c r="A1" s="12"/>
      <c r="B1" s="78"/>
      <c r="C1" s="99" t="s">
        <v>54</v>
      </c>
      <c r="D1" s="78"/>
      <c r="E1" s="67"/>
      <c r="F1" s="67"/>
      <c r="G1" s="14"/>
      <c r="H1" s="15"/>
      <c r="I1" s="16"/>
      <c r="J1" s="21"/>
      <c r="K1" s="16"/>
      <c r="L1" s="21"/>
      <c r="N1" s="1"/>
      <c r="O1" s="154" t="s">
        <v>22</v>
      </c>
      <c r="P1" s="155"/>
      <c r="Q1" s="155"/>
      <c r="R1" s="155"/>
      <c r="S1" s="155"/>
      <c r="T1" s="155"/>
      <c r="U1" s="155"/>
      <c r="V1" s="19"/>
      <c r="W1" s="156">
        <v>45705</v>
      </c>
      <c r="X1" s="157"/>
      <c r="Y1" s="157"/>
      <c r="Z1" s="157"/>
      <c r="AA1" s="157"/>
      <c r="AB1" s="157"/>
      <c r="AC1" s="157"/>
      <c r="AD1" s="157"/>
      <c r="AE1" s="157"/>
      <c r="AF1" s="157"/>
      <c r="AG1" s="154" t="s">
        <v>39</v>
      </c>
      <c r="AH1" s="155"/>
      <c r="AI1" s="155"/>
      <c r="AJ1" s="155"/>
      <c r="AK1" s="155"/>
      <c r="AL1" s="155"/>
      <c r="AM1" s="155"/>
      <c r="AN1" s="19"/>
      <c r="AO1" s="156">
        <v>45838</v>
      </c>
      <c r="AP1" s="157"/>
      <c r="AQ1" s="157"/>
      <c r="AR1" s="157"/>
      <c r="AS1" s="157"/>
      <c r="AT1" s="157"/>
      <c r="AU1" s="157"/>
      <c r="AV1" s="157"/>
      <c r="AW1" s="157"/>
      <c r="AX1" s="157"/>
    </row>
    <row r="2" spans="1:154" ht="23.1" customHeight="1">
      <c r="B2" s="66"/>
      <c r="C2" s="79" t="s">
        <v>19</v>
      </c>
      <c r="D2" s="76" t="s">
        <v>37</v>
      </c>
      <c r="E2" s="18"/>
      <c r="F2" s="17"/>
      <c r="O2" s="154" t="s">
        <v>23</v>
      </c>
      <c r="P2" s="155"/>
      <c r="Q2" s="155"/>
      <c r="R2" s="155"/>
      <c r="S2" s="155"/>
      <c r="T2" s="155"/>
      <c r="U2" s="155"/>
      <c r="V2" s="19"/>
      <c r="W2" s="165">
        <v>1</v>
      </c>
      <c r="X2" s="157"/>
      <c r="Y2" s="157"/>
      <c r="Z2" s="157"/>
      <c r="AA2" s="157"/>
      <c r="AB2" s="157"/>
      <c r="AC2" s="157"/>
      <c r="AD2" s="157"/>
      <c r="AE2" s="157"/>
      <c r="AF2" s="157"/>
      <c r="AG2" s="158" t="s">
        <v>40</v>
      </c>
      <c r="AH2" s="159"/>
      <c r="AI2" s="159"/>
      <c r="AJ2" s="159"/>
      <c r="AK2" s="159"/>
      <c r="AL2" s="159"/>
      <c r="AM2" s="159"/>
      <c r="AN2" s="19"/>
      <c r="AO2" s="160">
        <f ca="1">NETWORKDAYS(TODAY(),  Project_End, Holidays)</f>
        <v>74</v>
      </c>
      <c r="AP2" s="161"/>
      <c r="AQ2" s="161"/>
      <c r="AR2" s="161"/>
      <c r="AS2" s="161"/>
      <c r="AT2" s="161"/>
      <c r="AU2" s="161"/>
      <c r="AV2" s="161"/>
      <c r="AW2" s="161"/>
      <c r="AX2" s="161"/>
    </row>
    <row r="3" spans="1:154" s="21" customFormat="1" ht="21" customHeight="1">
      <c r="A3" s="11"/>
      <c r="B3" s="20"/>
      <c r="C3" s="75" t="s">
        <v>28</v>
      </c>
      <c r="D3" s="166" t="s">
        <v>36</v>
      </c>
      <c r="E3" s="166"/>
      <c r="F3" s="166"/>
    </row>
    <row r="4" spans="1:154" s="21" customFormat="1" ht="30" customHeight="1">
      <c r="A4" s="12"/>
      <c r="B4" s="22"/>
      <c r="C4" s="100"/>
      <c r="D4" s="22"/>
      <c r="E4" s="22"/>
      <c r="F4" s="22"/>
      <c r="I4" s="23"/>
      <c r="K4" s="23"/>
      <c r="O4" s="162">
        <f>O5</f>
        <v>45705</v>
      </c>
      <c r="P4" s="152"/>
      <c r="Q4" s="152"/>
      <c r="R4" s="152"/>
      <c r="S4" s="152"/>
      <c r="T4" s="152"/>
      <c r="U4" s="152"/>
      <c r="V4" s="152">
        <f>V5</f>
        <v>45712</v>
      </c>
      <c r="W4" s="152"/>
      <c r="X4" s="152"/>
      <c r="Y4" s="152"/>
      <c r="Z4" s="152"/>
      <c r="AA4" s="152"/>
      <c r="AB4" s="152"/>
      <c r="AC4" s="152">
        <f>AC5</f>
        <v>45719</v>
      </c>
      <c r="AD4" s="152"/>
      <c r="AE4" s="152"/>
      <c r="AF4" s="152"/>
      <c r="AG4" s="152"/>
      <c r="AH4" s="152"/>
      <c r="AI4" s="152"/>
      <c r="AJ4" s="152">
        <f>AJ5</f>
        <v>45726</v>
      </c>
      <c r="AK4" s="152"/>
      <c r="AL4" s="152"/>
      <c r="AM4" s="152"/>
      <c r="AN4" s="152"/>
      <c r="AO4" s="152"/>
      <c r="AP4" s="152"/>
      <c r="AQ4" s="152">
        <f>AQ5</f>
        <v>45733</v>
      </c>
      <c r="AR4" s="152"/>
      <c r="AS4" s="152"/>
      <c r="AT4" s="152"/>
      <c r="AU4" s="152"/>
      <c r="AV4" s="152"/>
      <c r="AW4" s="152"/>
      <c r="AX4" s="152">
        <f>AX5</f>
        <v>45740</v>
      </c>
      <c r="AY4" s="152"/>
      <c r="AZ4" s="152"/>
      <c r="BA4" s="152"/>
      <c r="BB4" s="152"/>
      <c r="BC4" s="152"/>
      <c r="BD4" s="152"/>
      <c r="BE4" s="152">
        <f>BE5</f>
        <v>45747</v>
      </c>
      <c r="BF4" s="152"/>
      <c r="BG4" s="152"/>
      <c r="BH4" s="152"/>
      <c r="BI4" s="152"/>
      <c r="BJ4" s="152"/>
      <c r="BK4" s="152"/>
      <c r="BL4" s="152">
        <f>BL5</f>
        <v>45754</v>
      </c>
      <c r="BM4" s="152"/>
      <c r="BN4" s="152"/>
      <c r="BO4" s="152"/>
      <c r="BP4" s="152"/>
      <c r="BQ4" s="152"/>
      <c r="BR4" s="153"/>
      <c r="BS4" s="152">
        <f>BS5</f>
        <v>45761</v>
      </c>
      <c r="BT4" s="152"/>
      <c r="BU4" s="152"/>
      <c r="BV4" s="152"/>
      <c r="BW4" s="152"/>
      <c r="BX4" s="152"/>
      <c r="BY4" s="153"/>
      <c r="BZ4" s="152">
        <f>BZ5</f>
        <v>45768</v>
      </c>
      <c r="CA4" s="152"/>
      <c r="CB4" s="152"/>
      <c r="CC4" s="152"/>
      <c r="CD4" s="152"/>
      <c r="CE4" s="152"/>
      <c r="CF4" s="153"/>
      <c r="CG4" s="152">
        <f>CG5</f>
        <v>45775</v>
      </c>
      <c r="CH4" s="152"/>
      <c r="CI4" s="152"/>
      <c r="CJ4" s="152"/>
      <c r="CK4" s="152"/>
      <c r="CL4" s="152"/>
      <c r="CM4" s="153"/>
      <c r="CN4" s="152">
        <f>CN5</f>
        <v>45782</v>
      </c>
      <c r="CO4" s="152"/>
      <c r="CP4" s="152"/>
      <c r="CQ4" s="152"/>
      <c r="CR4" s="152"/>
      <c r="CS4" s="152"/>
      <c r="CT4" s="153"/>
      <c r="CU4" s="152">
        <f>CU5</f>
        <v>45789</v>
      </c>
      <c r="CV4" s="152"/>
      <c r="CW4" s="152"/>
      <c r="CX4" s="152"/>
      <c r="CY4" s="152"/>
      <c r="CZ4" s="152"/>
      <c r="DA4" s="153"/>
      <c r="DB4" s="152">
        <f>DB5</f>
        <v>45796</v>
      </c>
      <c r="DC4" s="152"/>
      <c r="DD4" s="152"/>
      <c r="DE4" s="152"/>
      <c r="DF4" s="152"/>
      <c r="DG4" s="152"/>
      <c r="DH4" s="153"/>
      <c r="DI4" s="152">
        <f>DI5</f>
        <v>45803</v>
      </c>
      <c r="DJ4" s="152"/>
      <c r="DK4" s="152"/>
      <c r="DL4" s="152"/>
      <c r="DM4" s="152"/>
      <c r="DN4" s="152"/>
      <c r="DO4" s="153"/>
      <c r="DP4" s="152">
        <f>DP5</f>
        <v>45810</v>
      </c>
      <c r="DQ4" s="152"/>
      <c r="DR4" s="152"/>
      <c r="DS4" s="152"/>
      <c r="DT4" s="152"/>
      <c r="DU4" s="152"/>
      <c r="DV4" s="153"/>
      <c r="DW4" s="152">
        <f>DW5</f>
        <v>45817</v>
      </c>
      <c r="DX4" s="152"/>
      <c r="DY4" s="152"/>
      <c r="DZ4" s="152"/>
      <c r="EA4" s="152"/>
      <c r="EB4" s="152"/>
      <c r="EC4" s="153"/>
      <c r="ED4" s="152">
        <f>ED5</f>
        <v>45824</v>
      </c>
      <c r="EE4" s="152"/>
      <c r="EF4" s="152"/>
      <c r="EG4" s="152"/>
      <c r="EH4" s="152"/>
      <c r="EI4" s="152"/>
      <c r="EJ4" s="153"/>
      <c r="EK4" s="152">
        <f>EK5</f>
        <v>45831</v>
      </c>
      <c r="EL4" s="152"/>
      <c r="EM4" s="152"/>
      <c r="EN4" s="152"/>
      <c r="EO4" s="152"/>
      <c r="EP4" s="152"/>
      <c r="EQ4" s="153"/>
      <c r="ER4" s="152">
        <f>ER5</f>
        <v>45838</v>
      </c>
      <c r="ES4" s="152"/>
      <c r="ET4" s="152"/>
      <c r="EU4" s="152"/>
      <c r="EV4" s="152"/>
      <c r="EW4" s="152"/>
      <c r="EX4" s="153"/>
    </row>
    <row r="5" spans="1:154" s="21" customFormat="1" ht="15" customHeight="1" thickBot="1">
      <c r="A5" s="167"/>
      <c r="B5" s="175" t="s">
        <v>117</v>
      </c>
      <c r="C5" s="168" t="s">
        <v>5</v>
      </c>
      <c r="D5" s="173" t="s">
        <v>116</v>
      </c>
      <c r="E5" s="163" t="s">
        <v>27</v>
      </c>
      <c r="F5" s="163" t="s">
        <v>77</v>
      </c>
      <c r="G5" s="170" t="s">
        <v>24</v>
      </c>
      <c r="H5" s="163" t="s">
        <v>1</v>
      </c>
      <c r="I5" s="175" t="s">
        <v>197</v>
      </c>
      <c r="J5" s="175" t="s">
        <v>198</v>
      </c>
      <c r="K5" s="163" t="s">
        <v>3</v>
      </c>
      <c r="L5" s="163" t="s">
        <v>4</v>
      </c>
      <c r="O5" s="24">
        <f>Project_Start-WEEKDAY(Project_Start,1)+2+7*(Display_Week-1)</f>
        <v>45705</v>
      </c>
      <c r="P5" s="24">
        <f>O5+1</f>
        <v>45706</v>
      </c>
      <c r="Q5" s="24">
        <f t="shared" ref="Q5:BD5" si="0">P5+1</f>
        <v>45707</v>
      </c>
      <c r="R5" s="24">
        <f t="shared" si="0"/>
        <v>45708</v>
      </c>
      <c r="S5" s="24">
        <f t="shared" si="0"/>
        <v>45709</v>
      </c>
      <c r="T5" s="24">
        <f t="shared" si="0"/>
        <v>45710</v>
      </c>
      <c r="U5" s="25">
        <f t="shared" si="0"/>
        <v>45711</v>
      </c>
      <c r="V5" s="26">
        <f>U5+1</f>
        <v>45712</v>
      </c>
      <c r="W5" s="24">
        <f>V5+1</f>
        <v>45713</v>
      </c>
      <c r="X5" s="24">
        <f t="shared" si="0"/>
        <v>45714</v>
      </c>
      <c r="Y5" s="24">
        <f t="shared" si="0"/>
        <v>45715</v>
      </c>
      <c r="Z5" s="24">
        <f t="shared" si="0"/>
        <v>45716</v>
      </c>
      <c r="AA5" s="24">
        <f t="shared" si="0"/>
        <v>45717</v>
      </c>
      <c r="AB5" s="25">
        <f t="shared" si="0"/>
        <v>45718</v>
      </c>
      <c r="AC5" s="26">
        <f>AB5+1</f>
        <v>45719</v>
      </c>
      <c r="AD5" s="24">
        <f>AC5+1</f>
        <v>45720</v>
      </c>
      <c r="AE5" s="24">
        <f t="shared" si="0"/>
        <v>45721</v>
      </c>
      <c r="AF5" s="24">
        <f t="shared" si="0"/>
        <v>45722</v>
      </c>
      <c r="AG5" s="24">
        <f t="shared" si="0"/>
        <v>45723</v>
      </c>
      <c r="AH5" s="24">
        <f t="shared" si="0"/>
        <v>45724</v>
      </c>
      <c r="AI5" s="25">
        <f t="shared" si="0"/>
        <v>45725</v>
      </c>
      <c r="AJ5" s="26">
        <f>AI5+1</f>
        <v>45726</v>
      </c>
      <c r="AK5" s="24">
        <f>AJ5+1</f>
        <v>45727</v>
      </c>
      <c r="AL5" s="24">
        <f t="shared" si="0"/>
        <v>45728</v>
      </c>
      <c r="AM5" s="24">
        <f t="shared" si="0"/>
        <v>45729</v>
      </c>
      <c r="AN5" s="24">
        <f t="shared" si="0"/>
        <v>45730</v>
      </c>
      <c r="AO5" s="24">
        <f t="shared" si="0"/>
        <v>45731</v>
      </c>
      <c r="AP5" s="25">
        <f t="shared" si="0"/>
        <v>45732</v>
      </c>
      <c r="AQ5" s="26">
        <f>AP5+1</f>
        <v>45733</v>
      </c>
      <c r="AR5" s="24">
        <f>AQ5+1</f>
        <v>45734</v>
      </c>
      <c r="AS5" s="24">
        <f t="shared" si="0"/>
        <v>45735</v>
      </c>
      <c r="AT5" s="24">
        <f t="shared" si="0"/>
        <v>45736</v>
      </c>
      <c r="AU5" s="24">
        <f t="shared" si="0"/>
        <v>45737</v>
      </c>
      <c r="AV5" s="24">
        <f t="shared" si="0"/>
        <v>45738</v>
      </c>
      <c r="AW5" s="25">
        <f t="shared" si="0"/>
        <v>45739</v>
      </c>
      <c r="AX5" s="26">
        <f>AW5+1</f>
        <v>45740</v>
      </c>
      <c r="AY5" s="24">
        <f>AX5+1</f>
        <v>45741</v>
      </c>
      <c r="AZ5" s="24">
        <f t="shared" si="0"/>
        <v>45742</v>
      </c>
      <c r="BA5" s="24">
        <f t="shared" si="0"/>
        <v>45743</v>
      </c>
      <c r="BB5" s="24">
        <f t="shared" si="0"/>
        <v>45744</v>
      </c>
      <c r="BC5" s="24">
        <f t="shared" si="0"/>
        <v>45745</v>
      </c>
      <c r="BD5" s="25">
        <f t="shared" si="0"/>
        <v>45746</v>
      </c>
      <c r="BE5" s="26">
        <f>BD5+1</f>
        <v>45747</v>
      </c>
      <c r="BF5" s="24">
        <f>BE5+1</f>
        <v>45748</v>
      </c>
      <c r="BG5" s="24">
        <f t="shared" ref="BG5:BK5" si="1">BF5+1</f>
        <v>45749</v>
      </c>
      <c r="BH5" s="24">
        <f t="shared" si="1"/>
        <v>45750</v>
      </c>
      <c r="BI5" s="24">
        <f t="shared" si="1"/>
        <v>45751</v>
      </c>
      <c r="BJ5" s="24">
        <f t="shared" si="1"/>
        <v>45752</v>
      </c>
      <c r="BK5" s="25">
        <f t="shared" si="1"/>
        <v>45753</v>
      </c>
      <c r="BL5" s="26">
        <f>BK5+1</f>
        <v>45754</v>
      </c>
      <c r="BM5" s="24">
        <f>BL5+1</f>
        <v>45755</v>
      </c>
      <c r="BN5" s="24">
        <f t="shared" ref="BN5:BR5" si="2">BM5+1</f>
        <v>45756</v>
      </c>
      <c r="BO5" s="24">
        <f t="shared" si="2"/>
        <v>45757</v>
      </c>
      <c r="BP5" s="24">
        <f t="shared" si="2"/>
        <v>45758</v>
      </c>
      <c r="BQ5" s="24">
        <f t="shared" si="2"/>
        <v>45759</v>
      </c>
      <c r="BR5" s="24">
        <f t="shared" si="2"/>
        <v>45760</v>
      </c>
      <c r="BS5" s="26">
        <f>BR5+1</f>
        <v>45761</v>
      </c>
      <c r="BT5" s="24">
        <f>BS5+1</f>
        <v>45762</v>
      </c>
      <c r="BU5" s="24">
        <f t="shared" ref="BU5" si="3">BT5+1</f>
        <v>45763</v>
      </c>
      <c r="BV5" s="24">
        <f t="shared" ref="BV5" si="4">BU5+1</f>
        <v>45764</v>
      </c>
      <c r="BW5" s="24">
        <f t="shared" ref="BW5" si="5">BV5+1</f>
        <v>45765</v>
      </c>
      <c r="BX5" s="24">
        <f t="shared" ref="BX5" si="6">BW5+1</f>
        <v>45766</v>
      </c>
      <c r="BY5" s="24">
        <f t="shared" ref="BY5" si="7">BX5+1</f>
        <v>45767</v>
      </c>
      <c r="BZ5" s="26">
        <f>BY5+1</f>
        <v>45768</v>
      </c>
      <c r="CA5" s="24">
        <f>BZ5+1</f>
        <v>45769</v>
      </c>
      <c r="CB5" s="24">
        <f t="shared" ref="CB5" si="8">CA5+1</f>
        <v>45770</v>
      </c>
      <c r="CC5" s="24">
        <f t="shared" ref="CC5" si="9">CB5+1</f>
        <v>45771</v>
      </c>
      <c r="CD5" s="24">
        <f t="shared" ref="CD5" si="10">CC5+1</f>
        <v>45772</v>
      </c>
      <c r="CE5" s="24">
        <f t="shared" ref="CE5" si="11">CD5+1</f>
        <v>45773</v>
      </c>
      <c r="CF5" s="24">
        <f t="shared" ref="CF5" si="12">CE5+1</f>
        <v>45774</v>
      </c>
      <c r="CG5" s="26">
        <f>CF5+1</f>
        <v>45775</v>
      </c>
      <c r="CH5" s="24">
        <f>CG5+1</f>
        <v>45776</v>
      </c>
      <c r="CI5" s="24">
        <f t="shared" ref="CI5" si="13">CH5+1</f>
        <v>45777</v>
      </c>
      <c r="CJ5" s="24">
        <f t="shared" ref="CJ5" si="14">CI5+1</f>
        <v>45778</v>
      </c>
      <c r="CK5" s="24">
        <f t="shared" ref="CK5" si="15">CJ5+1</f>
        <v>45779</v>
      </c>
      <c r="CL5" s="24">
        <f t="shared" ref="CL5" si="16">CK5+1</f>
        <v>45780</v>
      </c>
      <c r="CM5" s="24">
        <f t="shared" ref="CM5" si="17">CL5+1</f>
        <v>45781</v>
      </c>
      <c r="CN5" s="26">
        <f>CM5+1</f>
        <v>45782</v>
      </c>
      <c r="CO5" s="24">
        <f>CN5+1</f>
        <v>45783</v>
      </c>
      <c r="CP5" s="24">
        <f t="shared" ref="CP5" si="18">CO5+1</f>
        <v>45784</v>
      </c>
      <c r="CQ5" s="24">
        <f t="shared" ref="CQ5" si="19">CP5+1</f>
        <v>45785</v>
      </c>
      <c r="CR5" s="24">
        <f t="shared" ref="CR5" si="20">CQ5+1</f>
        <v>45786</v>
      </c>
      <c r="CS5" s="24">
        <f t="shared" ref="CS5" si="21">CR5+1</f>
        <v>45787</v>
      </c>
      <c r="CT5" s="24">
        <f t="shared" ref="CT5" si="22">CS5+1</f>
        <v>45788</v>
      </c>
      <c r="CU5" s="26">
        <f>CT5+1</f>
        <v>45789</v>
      </c>
      <c r="CV5" s="24">
        <f>CU5+1</f>
        <v>45790</v>
      </c>
      <c r="CW5" s="24">
        <f t="shared" ref="CW5" si="23">CV5+1</f>
        <v>45791</v>
      </c>
      <c r="CX5" s="24">
        <f t="shared" ref="CX5" si="24">CW5+1</f>
        <v>45792</v>
      </c>
      <c r="CY5" s="24">
        <f t="shared" ref="CY5" si="25">CX5+1</f>
        <v>45793</v>
      </c>
      <c r="CZ5" s="24">
        <f t="shared" ref="CZ5" si="26">CY5+1</f>
        <v>45794</v>
      </c>
      <c r="DA5" s="24">
        <f t="shared" ref="DA5" si="27">CZ5+1</f>
        <v>45795</v>
      </c>
      <c r="DB5" s="26">
        <f>DA5+1</f>
        <v>45796</v>
      </c>
      <c r="DC5" s="24">
        <f>DB5+1</f>
        <v>45797</v>
      </c>
      <c r="DD5" s="24">
        <f t="shared" ref="DD5" si="28">DC5+1</f>
        <v>45798</v>
      </c>
      <c r="DE5" s="24">
        <f t="shared" ref="DE5" si="29">DD5+1</f>
        <v>45799</v>
      </c>
      <c r="DF5" s="24">
        <f t="shared" ref="DF5" si="30">DE5+1</f>
        <v>45800</v>
      </c>
      <c r="DG5" s="24">
        <f t="shared" ref="DG5" si="31">DF5+1</f>
        <v>45801</v>
      </c>
      <c r="DH5" s="24">
        <f t="shared" ref="DH5" si="32">DG5+1</f>
        <v>45802</v>
      </c>
      <c r="DI5" s="26">
        <f>DH5+1</f>
        <v>45803</v>
      </c>
      <c r="DJ5" s="24">
        <f>DI5+1</f>
        <v>45804</v>
      </c>
      <c r="DK5" s="24">
        <f t="shared" ref="DK5" si="33">DJ5+1</f>
        <v>45805</v>
      </c>
      <c r="DL5" s="24">
        <f t="shared" ref="DL5" si="34">DK5+1</f>
        <v>45806</v>
      </c>
      <c r="DM5" s="24">
        <f t="shared" ref="DM5" si="35">DL5+1</f>
        <v>45807</v>
      </c>
      <c r="DN5" s="24">
        <f t="shared" ref="DN5" si="36">DM5+1</f>
        <v>45808</v>
      </c>
      <c r="DO5" s="24">
        <f t="shared" ref="DO5" si="37">DN5+1</f>
        <v>45809</v>
      </c>
      <c r="DP5" s="26">
        <f>DO5+1</f>
        <v>45810</v>
      </c>
      <c r="DQ5" s="24">
        <f>DP5+1</f>
        <v>45811</v>
      </c>
      <c r="DR5" s="24">
        <f t="shared" ref="DR5" si="38">DQ5+1</f>
        <v>45812</v>
      </c>
      <c r="DS5" s="24">
        <f t="shared" ref="DS5" si="39">DR5+1</f>
        <v>45813</v>
      </c>
      <c r="DT5" s="24">
        <f t="shared" ref="DT5" si="40">DS5+1</f>
        <v>45814</v>
      </c>
      <c r="DU5" s="24">
        <f t="shared" ref="DU5" si="41">DT5+1</f>
        <v>45815</v>
      </c>
      <c r="DV5" s="24">
        <f t="shared" ref="DV5" si="42">DU5+1</f>
        <v>45816</v>
      </c>
      <c r="DW5" s="26">
        <f>DV5+1</f>
        <v>45817</v>
      </c>
      <c r="DX5" s="24">
        <f>DW5+1</f>
        <v>45818</v>
      </c>
      <c r="DY5" s="24">
        <f t="shared" ref="DY5" si="43">DX5+1</f>
        <v>45819</v>
      </c>
      <c r="DZ5" s="24">
        <f t="shared" ref="DZ5" si="44">DY5+1</f>
        <v>45820</v>
      </c>
      <c r="EA5" s="24">
        <f t="shared" ref="EA5" si="45">DZ5+1</f>
        <v>45821</v>
      </c>
      <c r="EB5" s="24">
        <f t="shared" ref="EB5" si="46">EA5+1</f>
        <v>45822</v>
      </c>
      <c r="EC5" s="24">
        <f t="shared" ref="EC5" si="47">EB5+1</f>
        <v>45823</v>
      </c>
      <c r="ED5" s="26">
        <f>EC5+1</f>
        <v>45824</v>
      </c>
      <c r="EE5" s="24">
        <f>ED5+1</f>
        <v>45825</v>
      </c>
      <c r="EF5" s="24">
        <f t="shared" ref="EF5" si="48">EE5+1</f>
        <v>45826</v>
      </c>
      <c r="EG5" s="24">
        <f t="shared" ref="EG5" si="49">EF5+1</f>
        <v>45827</v>
      </c>
      <c r="EH5" s="24">
        <f t="shared" ref="EH5" si="50">EG5+1</f>
        <v>45828</v>
      </c>
      <c r="EI5" s="24">
        <f t="shared" ref="EI5" si="51">EH5+1</f>
        <v>45829</v>
      </c>
      <c r="EJ5" s="24">
        <f t="shared" ref="EJ5" si="52">EI5+1</f>
        <v>45830</v>
      </c>
      <c r="EK5" s="26">
        <f>EJ5+1</f>
        <v>45831</v>
      </c>
      <c r="EL5" s="24">
        <f>EK5+1</f>
        <v>45832</v>
      </c>
      <c r="EM5" s="24">
        <f t="shared" ref="EM5" si="53">EL5+1</f>
        <v>45833</v>
      </c>
      <c r="EN5" s="24">
        <f t="shared" ref="EN5" si="54">EM5+1</f>
        <v>45834</v>
      </c>
      <c r="EO5" s="24">
        <f t="shared" ref="EO5" si="55">EN5+1</f>
        <v>45835</v>
      </c>
      <c r="EP5" s="24">
        <f t="shared" ref="EP5" si="56">EO5+1</f>
        <v>45836</v>
      </c>
      <c r="EQ5" s="24">
        <f t="shared" ref="EQ5" si="57">EP5+1</f>
        <v>45837</v>
      </c>
      <c r="ER5" s="26">
        <f>EQ5+1</f>
        <v>45838</v>
      </c>
      <c r="ES5" s="24">
        <f>ER5+1</f>
        <v>45839</v>
      </c>
      <c r="ET5" s="24">
        <f t="shared" ref="ET5" si="58">ES5+1</f>
        <v>45840</v>
      </c>
      <c r="EU5" s="24">
        <f t="shared" ref="EU5" si="59">ET5+1</f>
        <v>45841</v>
      </c>
      <c r="EV5" s="24">
        <f t="shared" ref="EV5" si="60">EU5+1</f>
        <v>45842</v>
      </c>
      <c r="EW5" s="24">
        <f t="shared" ref="EW5" si="61">EV5+1</f>
        <v>45843</v>
      </c>
      <c r="EX5" s="24">
        <f t="shared" ref="EX5" si="62">EW5+1</f>
        <v>45844</v>
      </c>
    </row>
    <row r="6" spans="1:154" s="21" customFormat="1" ht="15" hidden="1" customHeight="1" thickBot="1">
      <c r="A6" s="167"/>
      <c r="B6" s="176"/>
      <c r="C6" s="169"/>
      <c r="D6" s="174"/>
      <c r="E6" s="164"/>
      <c r="F6" s="164"/>
      <c r="G6" s="171"/>
      <c r="H6" s="172"/>
      <c r="I6" s="177"/>
      <c r="J6" s="176"/>
      <c r="K6" s="172"/>
      <c r="L6" s="164"/>
      <c r="O6" s="27" t="str">
        <f t="shared" ref="O6:AT6" si="63">LEFT(TEXT(O5,"ddd"),1)</f>
        <v>M</v>
      </c>
      <c r="P6" s="28" t="str">
        <f t="shared" si="63"/>
        <v>T</v>
      </c>
      <c r="Q6" s="28" t="str">
        <f t="shared" si="63"/>
        <v>W</v>
      </c>
      <c r="R6" s="28" t="str">
        <f t="shared" si="63"/>
        <v>T</v>
      </c>
      <c r="S6" s="28" t="str">
        <f t="shared" si="63"/>
        <v>F</v>
      </c>
      <c r="T6" s="28" t="str">
        <f t="shared" si="63"/>
        <v>S</v>
      </c>
      <c r="U6" s="28" t="str">
        <f t="shared" si="63"/>
        <v>S</v>
      </c>
      <c r="V6" s="28" t="str">
        <f t="shared" si="63"/>
        <v>M</v>
      </c>
      <c r="W6" s="28" t="str">
        <f t="shared" si="63"/>
        <v>T</v>
      </c>
      <c r="X6" s="28" t="str">
        <f t="shared" si="63"/>
        <v>W</v>
      </c>
      <c r="Y6" s="28" t="str">
        <f t="shared" si="63"/>
        <v>T</v>
      </c>
      <c r="Z6" s="28" t="str">
        <f t="shared" si="63"/>
        <v>F</v>
      </c>
      <c r="AA6" s="28" t="str">
        <f t="shared" si="63"/>
        <v>S</v>
      </c>
      <c r="AB6" s="28" t="str">
        <f t="shared" si="63"/>
        <v>S</v>
      </c>
      <c r="AC6" s="28" t="str">
        <f t="shared" si="63"/>
        <v>M</v>
      </c>
      <c r="AD6" s="28" t="str">
        <f t="shared" si="63"/>
        <v>T</v>
      </c>
      <c r="AE6" s="28" t="str">
        <f t="shared" si="63"/>
        <v>W</v>
      </c>
      <c r="AF6" s="28" t="str">
        <f t="shared" si="63"/>
        <v>T</v>
      </c>
      <c r="AG6" s="28" t="str">
        <f t="shared" si="63"/>
        <v>F</v>
      </c>
      <c r="AH6" s="28" t="str">
        <f t="shared" si="63"/>
        <v>S</v>
      </c>
      <c r="AI6" s="28" t="str">
        <f t="shared" si="63"/>
        <v>S</v>
      </c>
      <c r="AJ6" s="28" t="str">
        <f t="shared" si="63"/>
        <v>M</v>
      </c>
      <c r="AK6" s="28" t="str">
        <f t="shared" si="63"/>
        <v>T</v>
      </c>
      <c r="AL6" s="28" t="str">
        <f t="shared" si="63"/>
        <v>W</v>
      </c>
      <c r="AM6" s="28" t="str">
        <f t="shared" si="63"/>
        <v>T</v>
      </c>
      <c r="AN6" s="28" t="str">
        <f t="shared" si="63"/>
        <v>F</v>
      </c>
      <c r="AO6" s="28" t="str">
        <f t="shared" si="63"/>
        <v>S</v>
      </c>
      <c r="AP6" s="28" t="str">
        <f t="shared" si="63"/>
        <v>S</v>
      </c>
      <c r="AQ6" s="28" t="str">
        <f t="shared" si="63"/>
        <v>M</v>
      </c>
      <c r="AR6" s="28" t="str">
        <f t="shared" si="63"/>
        <v>T</v>
      </c>
      <c r="AS6" s="28" t="str">
        <f t="shared" si="63"/>
        <v>W</v>
      </c>
      <c r="AT6" s="28" t="str">
        <f t="shared" si="63"/>
        <v>T</v>
      </c>
      <c r="AU6" s="28" t="str">
        <f t="shared" ref="AU6:BR6" si="64">LEFT(TEXT(AU5,"ddd"),1)</f>
        <v>F</v>
      </c>
      <c r="AV6" s="28" t="str">
        <f t="shared" si="64"/>
        <v>S</v>
      </c>
      <c r="AW6" s="28" t="str">
        <f t="shared" si="64"/>
        <v>S</v>
      </c>
      <c r="AX6" s="28" t="str">
        <f t="shared" si="64"/>
        <v>M</v>
      </c>
      <c r="AY6" s="28" t="str">
        <f t="shared" si="64"/>
        <v>T</v>
      </c>
      <c r="AZ6" s="28" t="str">
        <f t="shared" si="64"/>
        <v>W</v>
      </c>
      <c r="BA6" s="28" t="str">
        <f t="shared" si="64"/>
        <v>T</v>
      </c>
      <c r="BB6" s="28" t="str">
        <f t="shared" si="64"/>
        <v>F</v>
      </c>
      <c r="BC6" s="28" t="str">
        <f t="shared" si="64"/>
        <v>S</v>
      </c>
      <c r="BD6" s="28" t="str">
        <f t="shared" si="64"/>
        <v>S</v>
      </c>
      <c r="BE6" s="28" t="str">
        <f t="shared" si="64"/>
        <v>M</v>
      </c>
      <c r="BF6" s="28" t="str">
        <f t="shared" si="64"/>
        <v>T</v>
      </c>
      <c r="BG6" s="28" t="str">
        <f t="shared" si="64"/>
        <v>W</v>
      </c>
      <c r="BH6" s="28" t="str">
        <f t="shared" si="64"/>
        <v>T</v>
      </c>
      <c r="BI6" s="28" t="str">
        <f t="shared" si="64"/>
        <v>F</v>
      </c>
      <c r="BJ6" s="28" t="str">
        <f t="shared" si="64"/>
        <v>S</v>
      </c>
      <c r="BK6" s="28" t="str">
        <f t="shared" si="64"/>
        <v>S</v>
      </c>
      <c r="BL6" s="28" t="str">
        <f t="shared" si="64"/>
        <v>M</v>
      </c>
      <c r="BM6" s="28" t="str">
        <f t="shared" si="64"/>
        <v>T</v>
      </c>
      <c r="BN6" s="28" t="str">
        <f t="shared" si="64"/>
        <v>W</v>
      </c>
      <c r="BO6" s="28" t="str">
        <f t="shared" si="64"/>
        <v>T</v>
      </c>
      <c r="BP6" s="28" t="str">
        <f t="shared" si="64"/>
        <v>F</v>
      </c>
      <c r="BQ6" s="28" t="str">
        <f t="shared" si="64"/>
        <v>S</v>
      </c>
      <c r="BR6" s="29" t="str">
        <f t="shared" si="64"/>
        <v>S</v>
      </c>
      <c r="BS6" s="28" t="str">
        <f t="shared" ref="BS6:ED6" si="65">LEFT(TEXT(BS5,"ddd"),1)</f>
        <v>M</v>
      </c>
      <c r="BT6" s="28" t="str">
        <f t="shared" si="65"/>
        <v>T</v>
      </c>
      <c r="BU6" s="28" t="str">
        <f t="shared" si="65"/>
        <v>W</v>
      </c>
      <c r="BV6" s="28" t="str">
        <f t="shared" si="65"/>
        <v>T</v>
      </c>
      <c r="BW6" s="28" t="str">
        <f t="shared" si="65"/>
        <v>F</v>
      </c>
      <c r="BX6" s="28" t="str">
        <f t="shared" si="65"/>
        <v>S</v>
      </c>
      <c r="BY6" s="29" t="str">
        <f t="shared" si="65"/>
        <v>S</v>
      </c>
      <c r="BZ6" s="28" t="str">
        <f t="shared" si="65"/>
        <v>M</v>
      </c>
      <c r="CA6" s="28" t="str">
        <f t="shared" si="65"/>
        <v>T</v>
      </c>
      <c r="CB6" s="28" t="str">
        <f t="shared" si="65"/>
        <v>W</v>
      </c>
      <c r="CC6" s="28" t="str">
        <f t="shared" si="65"/>
        <v>T</v>
      </c>
      <c r="CD6" s="28" t="str">
        <f t="shared" si="65"/>
        <v>F</v>
      </c>
      <c r="CE6" s="28" t="str">
        <f t="shared" si="65"/>
        <v>S</v>
      </c>
      <c r="CF6" s="29" t="str">
        <f t="shared" si="65"/>
        <v>S</v>
      </c>
      <c r="CG6" s="28" t="str">
        <f t="shared" si="65"/>
        <v>M</v>
      </c>
      <c r="CH6" s="28" t="str">
        <f t="shared" si="65"/>
        <v>T</v>
      </c>
      <c r="CI6" s="28" t="str">
        <f t="shared" si="65"/>
        <v>W</v>
      </c>
      <c r="CJ6" s="28" t="str">
        <f t="shared" si="65"/>
        <v>T</v>
      </c>
      <c r="CK6" s="28" t="str">
        <f t="shared" si="65"/>
        <v>F</v>
      </c>
      <c r="CL6" s="28" t="str">
        <f t="shared" si="65"/>
        <v>S</v>
      </c>
      <c r="CM6" s="29" t="str">
        <f t="shared" si="65"/>
        <v>S</v>
      </c>
      <c r="CN6" s="28" t="str">
        <f t="shared" si="65"/>
        <v>M</v>
      </c>
      <c r="CO6" s="28" t="str">
        <f t="shared" si="65"/>
        <v>T</v>
      </c>
      <c r="CP6" s="28" t="str">
        <f t="shared" si="65"/>
        <v>W</v>
      </c>
      <c r="CQ6" s="28" t="str">
        <f t="shared" si="65"/>
        <v>T</v>
      </c>
      <c r="CR6" s="28" t="str">
        <f t="shared" si="65"/>
        <v>F</v>
      </c>
      <c r="CS6" s="28" t="str">
        <f t="shared" si="65"/>
        <v>S</v>
      </c>
      <c r="CT6" s="29" t="str">
        <f t="shared" si="65"/>
        <v>S</v>
      </c>
      <c r="CU6" s="28" t="str">
        <f t="shared" si="65"/>
        <v>M</v>
      </c>
      <c r="CV6" s="28" t="str">
        <f t="shared" si="65"/>
        <v>T</v>
      </c>
      <c r="CW6" s="28" t="str">
        <f t="shared" si="65"/>
        <v>W</v>
      </c>
      <c r="CX6" s="28" t="str">
        <f t="shared" si="65"/>
        <v>T</v>
      </c>
      <c r="CY6" s="28" t="str">
        <f t="shared" si="65"/>
        <v>F</v>
      </c>
      <c r="CZ6" s="28" t="str">
        <f t="shared" si="65"/>
        <v>S</v>
      </c>
      <c r="DA6" s="29" t="str">
        <f t="shared" si="65"/>
        <v>S</v>
      </c>
      <c r="DB6" s="28" t="str">
        <f t="shared" si="65"/>
        <v>M</v>
      </c>
      <c r="DC6" s="28" t="str">
        <f t="shared" si="65"/>
        <v>T</v>
      </c>
      <c r="DD6" s="28" t="str">
        <f t="shared" si="65"/>
        <v>W</v>
      </c>
      <c r="DE6" s="28" t="str">
        <f t="shared" si="65"/>
        <v>T</v>
      </c>
      <c r="DF6" s="28" t="str">
        <f t="shared" si="65"/>
        <v>F</v>
      </c>
      <c r="DG6" s="28" t="str">
        <f t="shared" si="65"/>
        <v>S</v>
      </c>
      <c r="DH6" s="29" t="str">
        <f t="shared" si="65"/>
        <v>S</v>
      </c>
      <c r="DI6" s="28" t="str">
        <f t="shared" si="65"/>
        <v>M</v>
      </c>
      <c r="DJ6" s="28" t="str">
        <f t="shared" si="65"/>
        <v>T</v>
      </c>
      <c r="DK6" s="28" t="str">
        <f t="shared" si="65"/>
        <v>W</v>
      </c>
      <c r="DL6" s="28" t="str">
        <f t="shared" si="65"/>
        <v>T</v>
      </c>
      <c r="DM6" s="28" t="str">
        <f t="shared" si="65"/>
        <v>F</v>
      </c>
      <c r="DN6" s="28" t="str">
        <f t="shared" si="65"/>
        <v>S</v>
      </c>
      <c r="DO6" s="29" t="str">
        <f t="shared" si="65"/>
        <v>S</v>
      </c>
      <c r="DP6" s="28" t="str">
        <f t="shared" si="65"/>
        <v>M</v>
      </c>
      <c r="DQ6" s="28" t="str">
        <f t="shared" si="65"/>
        <v>T</v>
      </c>
      <c r="DR6" s="28" t="str">
        <f t="shared" si="65"/>
        <v>W</v>
      </c>
      <c r="DS6" s="28" t="str">
        <f t="shared" si="65"/>
        <v>T</v>
      </c>
      <c r="DT6" s="28" t="str">
        <f t="shared" si="65"/>
        <v>F</v>
      </c>
      <c r="DU6" s="28" t="str">
        <f t="shared" si="65"/>
        <v>S</v>
      </c>
      <c r="DV6" s="29" t="str">
        <f t="shared" si="65"/>
        <v>S</v>
      </c>
      <c r="DW6" s="28" t="str">
        <f t="shared" si="65"/>
        <v>M</v>
      </c>
      <c r="DX6" s="28" t="str">
        <f t="shared" si="65"/>
        <v>T</v>
      </c>
      <c r="DY6" s="28" t="str">
        <f t="shared" si="65"/>
        <v>W</v>
      </c>
      <c r="DZ6" s="28" t="str">
        <f t="shared" si="65"/>
        <v>T</v>
      </c>
      <c r="EA6" s="28" t="str">
        <f t="shared" si="65"/>
        <v>F</v>
      </c>
      <c r="EB6" s="28" t="str">
        <f t="shared" si="65"/>
        <v>S</v>
      </c>
      <c r="EC6" s="29" t="str">
        <f t="shared" si="65"/>
        <v>S</v>
      </c>
      <c r="ED6" s="28" t="str">
        <f t="shared" si="65"/>
        <v>M</v>
      </c>
      <c r="EE6" s="28" t="str">
        <f t="shared" ref="EE6:EX6" si="66">LEFT(TEXT(EE5,"ddd"),1)</f>
        <v>T</v>
      </c>
      <c r="EF6" s="28" t="str">
        <f t="shared" si="66"/>
        <v>W</v>
      </c>
      <c r="EG6" s="28" t="str">
        <f t="shared" si="66"/>
        <v>T</v>
      </c>
      <c r="EH6" s="28" t="str">
        <f t="shared" si="66"/>
        <v>F</v>
      </c>
      <c r="EI6" s="28" t="str">
        <f t="shared" si="66"/>
        <v>S</v>
      </c>
      <c r="EJ6" s="29" t="str">
        <f t="shared" si="66"/>
        <v>S</v>
      </c>
      <c r="EK6" s="28" t="str">
        <f t="shared" si="66"/>
        <v>M</v>
      </c>
      <c r="EL6" s="28" t="str">
        <f t="shared" si="66"/>
        <v>T</v>
      </c>
      <c r="EM6" s="28" t="str">
        <f t="shared" si="66"/>
        <v>W</v>
      </c>
      <c r="EN6" s="28" t="str">
        <f t="shared" si="66"/>
        <v>T</v>
      </c>
      <c r="EO6" s="28" t="str">
        <f t="shared" si="66"/>
        <v>F</v>
      </c>
      <c r="EP6" s="28" t="str">
        <f t="shared" si="66"/>
        <v>S</v>
      </c>
      <c r="EQ6" s="29" t="str">
        <f t="shared" si="66"/>
        <v>S</v>
      </c>
      <c r="ER6" s="28" t="str">
        <f t="shared" si="66"/>
        <v>M</v>
      </c>
      <c r="ES6" s="28" t="str">
        <f t="shared" si="66"/>
        <v>T</v>
      </c>
      <c r="ET6" s="28" t="str">
        <f t="shared" si="66"/>
        <v>W</v>
      </c>
      <c r="EU6" s="28" t="str">
        <f t="shared" si="66"/>
        <v>T</v>
      </c>
      <c r="EV6" s="28" t="str">
        <f t="shared" si="66"/>
        <v>F</v>
      </c>
      <c r="EW6" s="28" t="str">
        <f t="shared" si="66"/>
        <v>S</v>
      </c>
      <c r="EX6" s="29" t="str">
        <f t="shared" si="66"/>
        <v>S</v>
      </c>
    </row>
    <row r="7" spans="1:154" s="33" customFormat="1" ht="30" hidden="1" customHeight="1" thickBot="1">
      <c r="A7" s="12"/>
      <c r="B7" s="83"/>
      <c r="C7" s="101" t="s">
        <v>20</v>
      </c>
      <c r="D7" s="83"/>
      <c r="E7" s="83"/>
      <c r="F7" s="83"/>
      <c r="G7" s="30"/>
      <c r="H7" s="31"/>
      <c r="I7" s="86"/>
      <c r="J7" s="89"/>
      <c r="K7" s="86"/>
      <c r="L7" s="89"/>
      <c r="M7" s="13"/>
      <c r="N7" s="3" t="str">
        <f t="shared" ref="N7:N13" si="67">IF(OR(ISBLANK(task_start),ISBLANK(task_end)),"",task_end-task_start+1)</f>
        <v/>
      </c>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row>
    <row r="8" spans="1:154" s="33" customFormat="1" ht="30" hidden="1" customHeight="1" thickBot="1">
      <c r="A8" s="12"/>
      <c r="B8" s="34" t="s">
        <v>118</v>
      </c>
      <c r="C8" s="102" t="s">
        <v>25</v>
      </c>
      <c r="D8" s="34"/>
      <c r="E8" s="34" t="s">
        <v>64</v>
      </c>
      <c r="F8" s="34" t="s">
        <v>85</v>
      </c>
      <c r="G8" s="35" t="s">
        <v>29</v>
      </c>
      <c r="H8" s="36">
        <v>1</v>
      </c>
      <c r="I8" s="37">
        <f t="shared" ref="I8:K8" si="68">Project_Start</f>
        <v>45705</v>
      </c>
      <c r="J8" s="37">
        <v>45709</v>
      </c>
      <c r="K8" s="37">
        <f t="shared" si="68"/>
        <v>45705</v>
      </c>
      <c r="L8" s="37">
        <v>45709</v>
      </c>
      <c r="M8" s="115">
        <f t="shared" ref="M8:M16" ca="1" si="69">IF(AND(TODAY()&gt;L8, H8&lt;1), -1, IF(H8=1, 1, 0))</f>
        <v>1</v>
      </c>
      <c r="N8" s="3">
        <f t="shared" si="67"/>
        <v>5</v>
      </c>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row>
    <row r="9" spans="1:154" s="33" customFormat="1" ht="30" hidden="1" customHeight="1" thickBot="1">
      <c r="A9" s="12"/>
      <c r="B9" s="34" t="s">
        <v>119</v>
      </c>
      <c r="C9" s="103" t="s">
        <v>21</v>
      </c>
      <c r="D9" s="34"/>
      <c r="E9" s="34" t="s">
        <v>64</v>
      </c>
      <c r="F9" s="34" t="s">
        <v>85</v>
      </c>
      <c r="G9" s="39" t="s">
        <v>29</v>
      </c>
      <c r="H9" s="40">
        <v>0</v>
      </c>
      <c r="I9" s="37"/>
      <c r="J9" s="37"/>
      <c r="K9" s="37">
        <f>Project_Start</f>
        <v>45705</v>
      </c>
      <c r="L9" s="37">
        <v>45709</v>
      </c>
      <c r="M9" s="115">
        <f t="shared" ca="1" si="69"/>
        <v>-1</v>
      </c>
      <c r="N9" s="3">
        <f t="shared" si="67"/>
        <v>5</v>
      </c>
      <c r="O9" s="38"/>
      <c r="P9" s="38"/>
      <c r="Q9" s="38"/>
      <c r="R9" s="38"/>
      <c r="S9" s="38"/>
      <c r="T9" s="38"/>
      <c r="U9" s="38"/>
      <c r="V9" s="38"/>
      <c r="W9" s="38"/>
      <c r="X9" s="38"/>
      <c r="Y9" s="38"/>
      <c r="Z9" s="38"/>
      <c r="AA9" s="42"/>
      <c r="AB9" s="42"/>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38"/>
      <c r="CN9" s="38"/>
      <c r="CO9" s="38"/>
      <c r="CP9" s="38"/>
      <c r="CQ9" s="38"/>
      <c r="CR9" s="38"/>
      <c r="CS9" s="38"/>
      <c r="CT9" s="38"/>
      <c r="CU9" s="38"/>
      <c r="CV9" s="38"/>
      <c r="CW9" s="38"/>
      <c r="CX9" s="38"/>
      <c r="CY9" s="38"/>
      <c r="CZ9" s="38"/>
      <c r="DA9" s="38"/>
      <c r="DB9" s="38"/>
      <c r="DC9" s="38"/>
      <c r="DD9" s="38"/>
      <c r="DE9" s="38"/>
      <c r="DF9" s="38"/>
      <c r="DG9" s="38"/>
      <c r="DH9" s="38"/>
      <c r="DI9" s="38"/>
      <c r="DJ9" s="38"/>
      <c r="DK9" s="38"/>
      <c r="DL9" s="38"/>
      <c r="DM9" s="38"/>
      <c r="DN9" s="38"/>
      <c r="DO9" s="38"/>
      <c r="DP9" s="38"/>
      <c r="DQ9" s="38"/>
      <c r="DR9" s="38"/>
      <c r="DS9" s="38"/>
      <c r="DT9" s="38"/>
      <c r="DU9" s="38"/>
      <c r="DV9" s="38"/>
      <c r="DW9" s="38"/>
      <c r="DX9" s="38"/>
      <c r="DY9" s="38"/>
      <c r="DZ9" s="38"/>
      <c r="EA9" s="38"/>
      <c r="EB9" s="38"/>
      <c r="EC9" s="38"/>
      <c r="ED9" s="38"/>
      <c r="EE9" s="38"/>
      <c r="EF9" s="38"/>
      <c r="EG9" s="38"/>
      <c r="EH9" s="38"/>
      <c r="EI9" s="38"/>
      <c r="EJ9" s="38"/>
      <c r="EK9" s="38"/>
      <c r="EL9" s="38"/>
      <c r="EM9" s="38"/>
      <c r="EN9" s="38"/>
      <c r="EO9" s="38"/>
      <c r="EP9" s="38"/>
      <c r="EQ9" s="38"/>
      <c r="ER9" s="38"/>
      <c r="ES9" s="38"/>
      <c r="ET9" s="38"/>
      <c r="EU9" s="38"/>
      <c r="EV9" s="38"/>
      <c r="EW9" s="38"/>
      <c r="EX9" s="38"/>
    </row>
    <row r="10" spans="1:154" s="33" customFormat="1" ht="30" hidden="1" customHeight="1" thickBot="1">
      <c r="A10" s="11"/>
      <c r="B10" s="34" t="s">
        <v>120</v>
      </c>
      <c r="C10" s="103" t="s">
        <v>110</v>
      </c>
      <c r="D10" s="34"/>
      <c r="E10" s="34" t="s">
        <v>73</v>
      </c>
      <c r="F10" s="34" t="s">
        <v>85</v>
      </c>
      <c r="G10" s="39" t="s">
        <v>176</v>
      </c>
      <c r="H10" s="40">
        <v>0</v>
      </c>
      <c r="I10" s="116"/>
      <c r="J10" s="116"/>
      <c r="K10" s="37">
        <v>45712</v>
      </c>
      <c r="L10" s="37">
        <v>45719</v>
      </c>
      <c r="M10" s="115">
        <f ca="1">IF(AND(TODAY()&gt;L10, H10&lt;1), -1, IF(H10=1, 1, 0))</f>
        <v>0</v>
      </c>
      <c r="N10" s="3">
        <f t="shared" si="67"/>
        <v>8</v>
      </c>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38"/>
      <c r="CN10" s="38"/>
      <c r="CO10" s="38"/>
      <c r="CP10" s="38"/>
      <c r="CQ10" s="38"/>
      <c r="CR10" s="38"/>
      <c r="CS10" s="38"/>
      <c r="CT10" s="38"/>
      <c r="CU10" s="38"/>
      <c r="CV10" s="38"/>
      <c r="CW10" s="38"/>
      <c r="CX10" s="38"/>
      <c r="CY10" s="38"/>
      <c r="CZ10" s="38"/>
      <c r="DA10" s="38"/>
      <c r="DB10" s="38"/>
      <c r="DC10" s="38"/>
      <c r="DD10" s="38"/>
      <c r="DE10" s="38"/>
      <c r="DF10" s="38"/>
      <c r="DG10" s="38"/>
      <c r="DH10" s="38"/>
      <c r="DI10" s="38"/>
      <c r="DJ10" s="38"/>
      <c r="DK10" s="38"/>
      <c r="DL10" s="38"/>
      <c r="DM10" s="38"/>
      <c r="DN10" s="38"/>
      <c r="DO10" s="38"/>
      <c r="DP10" s="38"/>
      <c r="DQ10" s="38"/>
      <c r="DR10" s="38"/>
      <c r="DS10" s="38"/>
      <c r="DT10" s="38"/>
      <c r="DU10" s="38"/>
      <c r="DV10" s="38"/>
      <c r="DW10" s="38"/>
      <c r="DX10" s="38"/>
      <c r="DY10" s="38"/>
      <c r="DZ10" s="38"/>
      <c r="EA10" s="38"/>
      <c r="EB10" s="38"/>
      <c r="EC10" s="38"/>
      <c r="ED10" s="38"/>
      <c r="EE10" s="38"/>
      <c r="EF10" s="38"/>
      <c r="EG10" s="38"/>
      <c r="EH10" s="38"/>
      <c r="EI10" s="38"/>
      <c r="EJ10" s="38"/>
      <c r="EK10" s="38"/>
      <c r="EL10" s="38"/>
      <c r="EM10" s="38"/>
      <c r="EN10" s="38"/>
      <c r="EO10" s="38"/>
      <c r="EP10" s="38"/>
      <c r="EQ10" s="38"/>
      <c r="ER10" s="38"/>
      <c r="ES10" s="38"/>
      <c r="ET10" s="38"/>
      <c r="EU10" s="38"/>
      <c r="EV10" s="38"/>
      <c r="EW10" s="38"/>
      <c r="EX10" s="38"/>
    </row>
    <row r="11" spans="1:154" s="33" customFormat="1" ht="30" hidden="1" customHeight="1" thickBot="1">
      <c r="A11" s="11"/>
      <c r="B11" s="34" t="s">
        <v>121</v>
      </c>
      <c r="C11" s="103" t="s">
        <v>99</v>
      </c>
      <c r="D11" s="34"/>
      <c r="E11" s="34" t="s">
        <v>75</v>
      </c>
      <c r="F11" s="34" t="s">
        <v>85</v>
      </c>
      <c r="G11" s="39" t="s">
        <v>29</v>
      </c>
      <c r="H11" s="40">
        <v>0</v>
      </c>
      <c r="I11" s="37"/>
      <c r="J11" s="41"/>
      <c r="K11" s="37">
        <v>45712</v>
      </c>
      <c r="L11" s="41">
        <v>45808</v>
      </c>
      <c r="M11" s="115">
        <f t="shared" ca="1" si="69"/>
        <v>0</v>
      </c>
      <c r="N11" s="3">
        <f t="shared" si="67"/>
        <v>97</v>
      </c>
      <c r="O11" s="38"/>
      <c r="P11" s="38"/>
      <c r="Q11" s="38"/>
      <c r="R11" s="38"/>
      <c r="S11" s="38"/>
      <c r="T11" s="38"/>
      <c r="U11" s="38"/>
      <c r="V11" s="38"/>
      <c r="W11" s="38"/>
      <c r="X11" s="38"/>
      <c r="Y11" s="38"/>
      <c r="Z11" s="38"/>
      <c r="AA11" s="38"/>
      <c r="AB11" s="38"/>
      <c r="AC11" s="38"/>
      <c r="AD11" s="38"/>
      <c r="AE11" s="42"/>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s="38"/>
      <c r="CI11" s="38"/>
      <c r="CJ11" s="38"/>
      <c r="CK11" s="38"/>
      <c r="CL11" s="38"/>
      <c r="CM11" s="38"/>
      <c r="CN11" s="38"/>
      <c r="CO11" s="38"/>
      <c r="CP11" s="38"/>
      <c r="CQ11" s="38"/>
      <c r="CR11" s="38"/>
      <c r="CS11" s="38"/>
      <c r="CT11" s="38"/>
      <c r="CU11" s="38"/>
      <c r="CV11" s="38"/>
      <c r="CW11" s="38"/>
      <c r="CX11" s="38"/>
      <c r="CY11" s="38"/>
      <c r="CZ11" s="38"/>
      <c r="DA11" s="38"/>
      <c r="DB11" s="38"/>
      <c r="DC11" s="38"/>
      <c r="DD11" s="38"/>
      <c r="DE11" s="38"/>
      <c r="DF11" s="38"/>
      <c r="DG11" s="38"/>
      <c r="DH11" s="38"/>
      <c r="DI11" s="38"/>
      <c r="DJ11" s="38"/>
      <c r="DK11" s="38"/>
      <c r="DL11" s="38"/>
      <c r="DM11" s="38"/>
      <c r="DN11" s="38"/>
      <c r="DO11" s="38"/>
      <c r="DP11" s="38"/>
      <c r="DQ11" s="38"/>
      <c r="DR11" s="38"/>
      <c r="DS11" s="38"/>
      <c r="DT11" s="38"/>
      <c r="DU11" s="38"/>
      <c r="DV11" s="38"/>
      <c r="DW11" s="38"/>
      <c r="DX11" s="38"/>
      <c r="DY11" s="38"/>
      <c r="DZ11" s="38"/>
      <c r="EA11" s="38"/>
      <c r="EB11" s="38"/>
      <c r="EC11" s="38"/>
      <c r="ED11" s="38"/>
      <c r="EE11" s="38"/>
      <c r="EF11" s="38"/>
      <c r="EG11" s="38"/>
      <c r="EH11" s="38"/>
      <c r="EI11" s="38"/>
      <c r="EJ11" s="38"/>
      <c r="EK11" s="38"/>
      <c r="EL11" s="38"/>
      <c r="EM11" s="38"/>
      <c r="EN11" s="38"/>
      <c r="EO11" s="38"/>
      <c r="EP11" s="38"/>
      <c r="EQ11" s="38"/>
      <c r="ER11" s="38"/>
      <c r="ES11" s="38"/>
      <c r="ET11" s="38"/>
      <c r="EU11" s="38"/>
      <c r="EV11" s="38"/>
      <c r="EW11" s="38"/>
      <c r="EX11" s="38"/>
    </row>
    <row r="12" spans="1:154" s="33" customFormat="1" ht="30" hidden="1" customHeight="1" thickBot="1">
      <c r="A12" s="11"/>
      <c r="B12" s="34" t="s">
        <v>122</v>
      </c>
      <c r="C12" s="103" t="s">
        <v>31</v>
      </c>
      <c r="D12" s="34"/>
      <c r="E12" s="34" t="s">
        <v>32</v>
      </c>
      <c r="F12" s="34" t="s">
        <v>85</v>
      </c>
      <c r="G12" s="39" t="s">
        <v>29</v>
      </c>
      <c r="H12" s="40">
        <v>1</v>
      </c>
      <c r="I12" s="37">
        <f>Project_Start</f>
        <v>45705</v>
      </c>
      <c r="J12" s="37">
        <v>45709</v>
      </c>
      <c r="K12" s="37">
        <f>Project_Start</f>
        <v>45705</v>
      </c>
      <c r="L12" s="37">
        <v>45709</v>
      </c>
      <c r="M12" s="115">
        <f t="shared" ca="1" si="69"/>
        <v>1</v>
      </c>
      <c r="N12" s="3">
        <f t="shared" si="67"/>
        <v>5</v>
      </c>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38"/>
      <c r="CM12" s="38"/>
      <c r="CN12" s="38"/>
      <c r="CO12" s="38"/>
      <c r="CP12" s="38"/>
      <c r="CQ12" s="38"/>
      <c r="CR12" s="38"/>
      <c r="CS12" s="38"/>
      <c r="CT12" s="38"/>
      <c r="CU12" s="38"/>
      <c r="CV12" s="38"/>
      <c r="CW12" s="38"/>
      <c r="CX12" s="38"/>
      <c r="CY12" s="38"/>
      <c r="CZ12" s="38"/>
      <c r="DA12" s="38"/>
      <c r="DB12" s="38"/>
      <c r="DC12" s="38"/>
      <c r="DD12" s="38"/>
      <c r="DE12" s="38"/>
      <c r="DF12" s="38"/>
      <c r="DG12" s="38"/>
      <c r="DH12" s="38"/>
      <c r="DI12" s="38"/>
      <c r="DJ12" s="38"/>
      <c r="DK12" s="38"/>
      <c r="DL12" s="38"/>
      <c r="DM12" s="38"/>
      <c r="DN12" s="38"/>
      <c r="DO12" s="38"/>
      <c r="DP12" s="38"/>
      <c r="DQ12" s="38"/>
      <c r="DR12" s="38"/>
      <c r="DS12" s="38"/>
      <c r="DT12" s="38"/>
      <c r="DU12" s="38"/>
      <c r="DV12" s="38"/>
      <c r="DW12" s="38"/>
      <c r="DX12" s="38"/>
      <c r="DY12" s="38"/>
      <c r="DZ12" s="38"/>
      <c r="EA12" s="38"/>
      <c r="EB12" s="38"/>
      <c r="EC12" s="38"/>
      <c r="ED12" s="38"/>
      <c r="EE12" s="38"/>
      <c r="EF12" s="38"/>
      <c r="EG12" s="38"/>
      <c r="EH12" s="38"/>
      <c r="EI12" s="38"/>
      <c r="EJ12" s="38"/>
      <c r="EK12" s="38"/>
      <c r="EL12" s="38"/>
      <c r="EM12" s="38"/>
      <c r="EN12" s="38"/>
      <c r="EO12" s="38"/>
      <c r="EP12" s="38"/>
      <c r="EQ12" s="38"/>
      <c r="ER12" s="38"/>
      <c r="ES12" s="38"/>
      <c r="ET12" s="38"/>
      <c r="EU12" s="38"/>
      <c r="EV12" s="38"/>
      <c r="EW12" s="38"/>
      <c r="EX12" s="38"/>
    </row>
    <row r="13" spans="1:154" s="33" customFormat="1" ht="30" hidden="1" customHeight="1" thickBot="1">
      <c r="A13" s="11"/>
      <c r="B13" s="34" t="s">
        <v>123</v>
      </c>
      <c r="C13" s="103" t="s">
        <v>35</v>
      </c>
      <c r="D13" s="34"/>
      <c r="E13" s="34" t="s">
        <v>64</v>
      </c>
      <c r="F13" s="34" t="s">
        <v>85</v>
      </c>
      <c r="G13" s="39" t="s">
        <v>29</v>
      </c>
      <c r="H13" s="40">
        <v>1</v>
      </c>
      <c r="I13" s="37">
        <f>Project_Start</f>
        <v>45705</v>
      </c>
      <c r="J13" s="41">
        <v>45709</v>
      </c>
      <c r="K13" s="37">
        <f>Project_Start</f>
        <v>45705</v>
      </c>
      <c r="L13" s="41">
        <v>45709</v>
      </c>
      <c r="M13" s="115">
        <f t="shared" ca="1" si="69"/>
        <v>1</v>
      </c>
      <c r="N13" s="3">
        <f t="shared" si="67"/>
        <v>5</v>
      </c>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row>
    <row r="14" spans="1:154" s="33" customFormat="1" ht="30" hidden="1" customHeight="1" thickBot="1">
      <c r="A14" s="11"/>
      <c r="B14" s="34" t="s">
        <v>124</v>
      </c>
      <c r="C14" s="103" t="s">
        <v>30</v>
      </c>
      <c r="D14" s="34"/>
      <c r="E14" s="34" t="s">
        <v>32</v>
      </c>
      <c r="F14" s="34" t="s">
        <v>85</v>
      </c>
      <c r="G14" s="39" t="s">
        <v>29</v>
      </c>
      <c r="H14" s="40">
        <v>1</v>
      </c>
      <c r="I14" s="37">
        <f>Project_Start</f>
        <v>45705</v>
      </c>
      <c r="J14" s="37">
        <v>45709</v>
      </c>
      <c r="K14" s="37">
        <f>Project_Start</f>
        <v>45705</v>
      </c>
      <c r="L14" s="37">
        <v>45709</v>
      </c>
      <c r="M14" s="115">
        <f t="shared" ca="1" si="69"/>
        <v>1</v>
      </c>
      <c r="N14" s="3"/>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I14" s="38"/>
      <c r="CJ14" s="38"/>
      <c r="CK14" s="38"/>
      <c r="CL14" s="38"/>
      <c r="CM14" s="38"/>
      <c r="CN14" s="38"/>
      <c r="CO14" s="38"/>
      <c r="CP14" s="38"/>
      <c r="CQ14" s="38"/>
      <c r="CR14" s="38"/>
      <c r="CS14" s="38"/>
      <c r="CT14" s="38"/>
      <c r="CU14" s="38"/>
      <c r="CV14" s="38"/>
      <c r="CW14" s="38"/>
      <c r="CX14" s="38"/>
      <c r="CY14" s="38"/>
      <c r="CZ14" s="38"/>
      <c r="DA14" s="38"/>
      <c r="DB14" s="38"/>
      <c r="DC14" s="38"/>
      <c r="DD14" s="38"/>
      <c r="DE14" s="38"/>
      <c r="DF14" s="38"/>
      <c r="DG14" s="38"/>
      <c r="DH14" s="38"/>
      <c r="DI14" s="38"/>
      <c r="DJ14" s="38"/>
      <c r="DK14" s="38"/>
      <c r="DL14" s="38"/>
      <c r="DM14" s="38"/>
      <c r="DN14" s="38"/>
      <c r="DO14" s="38"/>
      <c r="DP14" s="38"/>
      <c r="DQ14" s="38"/>
      <c r="DR14" s="38"/>
      <c r="DS14" s="38"/>
      <c r="DT14" s="38"/>
      <c r="DU14" s="38"/>
      <c r="DV14" s="38"/>
      <c r="DW14" s="38"/>
      <c r="DX14" s="38"/>
      <c r="DY14" s="38"/>
      <c r="DZ14" s="38"/>
      <c r="EA14" s="38"/>
      <c r="EB14" s="38"/>
      <c r="EC14" s="38"/>
      <c r="ED14" s="38"/>
      <c r="EE14" s="38"/>
      <c r="EF14" s="38"/>
      <c r="EG14" s="38"/>
      <c r="EH14" s="38"/>
      <c r="EI14" s="38"/>
      <c r="EJ14" s="38"/>
      <c r="EK14" s="38"/>
      <c r="EL14" s="38"/>
      <c r="EM14" s="38"/>
      <c r="EN14" s="38"/>
      <c r="EO14" s="38"/>
      <c r="EP14" s="38"/>
      <c r="EQ14" s="38"/>
      <c r="ER14" s="38"/>
      <c r="ES14" s="38"/>
      <c r="ET14" s="38"/>
      <c r="EU14" s="38"/>
      <c r="EV14" s="38"/>
      <c r="EW14" s="38"/>
      <c r="EX14" s="38"/>
    </row>
    <row r="15" spans="1:154" s="33" customFormat="1" ht="30" hidden="1" customHeight="1" thickBot="1">
      <c r="A15" s="11"/>
      <c r="B15" s="34" t="s">
        <v>125</v>
      </c>
      <c r="C15" s="103" t="s">
        <v>34</v>
      </c>
      <c r="D15" s="34"/>
      <c r="E15" s="34" t="s">
        <v>64</v>
      </c>
      <c r="F15" s="34" t="s">
        <v>85</v>
      </c>
      <c r="G15" s="39" t="s">
        <v>29</v>
      </c>
      <c r="H15" s="40">
        <v>1</v>
      </c>
      <c r="I15" s="37">
        <f>Project_Start</f>
        <v>45705</v>
      </c>
      <c r="J15" s="37">
        <v>45709</v>
      </c>
      <c r="K15" s="37">
        <f>Project_Start</f>
        <v>45705</v>
      </c>
      <c r="L15" s="37">
        <v>45709</v>
      </c>
      <c r="M15" s="115">
        <f t="shared" ca="1" si="69"/>
        <v>1</v>
      </c>
      <c r="N15" s="3"/>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c r="CO15" s="38"/>
      <c r="CP15" s="38"/>
      <c r="CQ15" s="38"/>
      <c r="CR15" s="38"/>
      <c r="CS15" s="38"/>
      <c r="CT15" s="38"/>
      <c r="CU15" s="38"/>
      <c r="CV15" s="38"/>
      <c r="CW15" s="38"/>
      <c r="CX15" s="38"/>
      <c r="CY15" s="38"/>
      <c r="CZ15" s="38"/>
      <c r="DA15" s="38"/>
      <c r="DB15" s="38"/>
      <c r="DC15" s="38"/>
      <c r="DD15" s="38"/>
      <c r="DE15" s="38"/>
      <c r="DF15" s="38"/>
      <c r="DG15" s="38"/>
      <c r="DH15" s="38"/>
      <c r="DI15" s="38"/>
      <c r="DJ15" s="38"/>
      <c r="DK15" s="38"/>
      <c r="DL15" s="38"/>
      <c r="DM15" s="38"/>
      <c r="DN15" s="38"/>
      <c r="DO15" s="38"/>
      <c r="DP15" s="38"/>
      <c r="DQ15" s="38"/>
      <c r="DR15" s="38"/>
      <c r="DS15" s="38"/>
      <c r="DT15" s="38"/>
      <c r="DU15" s="38"/>
      <c r="DV15" s="38"/>
      <c r="DW15" s="38"/>
      <c r="DX15" s="38"/>
      <c r="DY15" s="38"/>
      <c r="DZ15" s="38"/>
      <c r="EA15" s="38"/>
      <c r="EB15" s="38"/>
      <c r="EC15" s="38"/>
      <c r="ED15" s="38"/>
      <c r="EE15" s="38"/>
      <c r="EF15" s="38"/>
      <c r="EG15" s="38"/>
      <c r="EH15" s="38"/>
      <c r="EI15" s="38"/>
      <c r="EJ15" s="38"/>
      <c r="EK15" s="38"/>
      <c r="EL15" s="38"/>
      <c r="EM15" s="38"/>
      <c r="EN15" s="38"/>
      <c r="EO15" s="38"/>
      <c r="EP15" s="38"/>
      <c r="EQ15" s="38"/>
      <c r="ER15" s="38"/>
      <c r="ES15" s="38"/>
      <c r="ET15" s="38"/>
      <c r="EU15" s="38"/>
      <c r="EV15" s="38"/>
      <c r="EW15" s="38"/>
      <c r="EX15" s="38"/>
    </row>
    <row r="16" spans="1:154" s="33" customFormat="1" ht="30" hidden="1" customHeight="1" thickBot="1">
      <c r="A16" s="11"/>
      <c r="B16" s="34" t="s">
        <v>126</v>
      </c>
      <c r="C16" s="103" t="s">
        <v>26</v>
      </c>
      <c r="D16" s="34"/>
      <c r="E16" s="34" t="s">
        <v>64</v>
      </c>
      <c r="F16" s="34" t="s">
        <v>85</v>
      </c>
      <c r="G16" s="39" t="s">
        <v>29</v>
      </c>
      <c r="H16" s="40">
        <v>1</v>
      </c>
      <c r="I16" s="37">
        <f>Project_Start</f>
        <v>45705</v>
      </c>
      <c r="J16" s="37">
        <v>45709</v>
      </c>
      <c r="K16" s="37">
        <f>Project_Start</f>
        <v>45705</v>
      </c>
      <c r="L16" s="37">
        <v>45709</v>
      </c>
      <c r="M16" s="115">
        <f t="shared" ca="1" si="69"/>
        <v>1</v>
      </c>
      <c r="N16" s="3"/>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c r="CM16" s="38"/>
      <c r="CN16" s="38"/>
      <c r="CO16" s="38"/>
      <c r="CP16" s="38"/>
      <c r="CQ16" s="38"/>
      <c r="CR16" s="38"/>
      <c r="CS16" s="38"/>
      <c r="CT16" s="38"/>
      <c r="CU16" s="38"/>
      <c r="CV16" s="38"/>
      <c r="CW16" s="38"/>
      <c r="CX16" s="38"/>
      <c r="CY16" s="38"/>
      <c r="CZ16" s="38"/>
      <c r="DA16" s="38"/>
      <c r="DB16" s="38"/>
      <c r="DC16" s="38"/>
      <c r="DD16" s="38"/>
      <c r="DE16" s="38"/>
      <c r="DF16" s="38"/>
      <c r="DG16" s="38"/>
      <c r="DH16" s="38"/>
      <c r="DI16" s="38"/>
      <c r="DJ16" s="38"/>
      <c r="DK16" s="38"/>
      <c r="DL16" s="38"/>
      <c r="DM16" s="38"/>
      <c r="DN16" s="38"/>
      <c r="DO16" s="38"/>
      <c r="DP16" s="38"/>
      <c r="DQ16" s="38"/>
      <c r="DR16" s="38"/>
      <c r="DS16" s="38"/>
      <c r="DT16" s="38"/>
      <c r="DU16" s="38"/>
      <c r="DV16" s="38"/>
      <c r="DW16" s="38"/>
      <c r="DX16" s="38"/>
      <c r="DY16" s="38"/>
      <c r="DZ16" s="38"/>
      <c r="EA16" s="38"/>
      <c r="EB16" s="38"/>
      <c r="EC16" s="38"/>
      <c r="ED16" s="38"/>
      <c r="EE16" s="38"/>
      <c r="EF16" s="38"/>
      <c r="EG16" s="38"/>
      <c r="EH16" s="38"/>
      <c r="EI16" s="38"/>
      <c r="EJ16" s="38"/>
      <c r="EK16" s="38"/>
      <c r="EL16" s="38"/>
      <c r="EM16" s="38"/>
      <c r="EN16" s="38"/>
      <c r="EO16" s="38"/>
      <c r="EP16" s="38"/>
      <c r="EQ16" s="38"/>
      <c r="ER16" s="38"/>
      <c r="ES16" s="38"/>
      <c r="ET16" s="38"/>
      <c r="EU16" s="38"/>
      <c r="EV16" s="38"/>
      <c r="EW16" s="38"/>
      <c r="EX16" s="38"/>
    </row>
    <row r="17" spans="1:154" s="33" customFormat="1" ht="30" hidden="1" customHeight="1" thickBot="1">
      <c r="A17" s="11"/>
      <c r="B17" s="34"/>
      <c r="C17" s="104" t="s">
        <v>95</v>
      </c>
      <c r="D17" s="96"/>
      <c r="E17" s="34"/>
      <c r="F17" s="34"/>
      <c r="G17" s="39"/>
      <c r="H17" s="40"/>
      <c r="I17" s="37"/>
      <c r="J17" s="37"/>
      <c r="K17" s="37"/>
      <c r="L17" s="37"/>
      <c r="M17" s="115"/>
      <c r="N17" s="3"/>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c r="CI17" s="38"/>
      <c r="CJ17" s="38"/>
      <c r="CK17" s="38"/>
      <c r="CL17" s="38"/>
      <c r="CM17" s="38"/>
      <c r="CN17" s="38"/>
      <c r="CO17" s="38"/>
      <c r="CP17" s="38"/>
      <c r="CQ17" s="38"/>
      <c r="CR17" s="38"/>
      <c r="CS17" s="38"/>
      <c r="CT17" s="38"/>
      <c r="CU17" s="38"/>
      <c r="CV17" s="38"/>
      <c r="CW17" s="38"/>
      <c r="CX17" s="38"/>
      <c r="CY17" s="38"/>
      <c r="CZ17" s="38"/>
      <c r="DA17" s="38"/>
      <c r="DB17" s="38"/>
      <c r="DC17" s="38"/>
      <c r="DD17" s="38"/>
      <c r="DE17" s="38"/>
      <c r="DF17" s="38"/>
      <c r="DG17" s="38"/>
      <c r="DH17" s="38"/>
      <c r="DI17" s="38"/>
      <c r="DJ17" s="38"/>
      <c r="DK17" s="38"/>
      <c r="DL17" s="38"/>
      <c r="DM17" s="38"/>
      <c r="DN17" s="38"/>
      <c r="DO17" s="38"/>
      <c r="DP17" s="38"/>
      <c r="DQ17" s="38"/>
      <c r="DR17" s="38"/>
      <c r="DS17" s="38"/>
      <c r="DT17" s="38"/>
      <c r="DU17" s="38"/>
      <c r="DV17" s="38"/>
      <c r="DW17" s="38"/>
      <c r="DX17" s="38"/>
      <c r="DY17" s="38"/>
      <c r="DZ17" s="38"/>
      <c r="EA17" s="38"/>
      <c r="EB17" s="38"/>
      <c r="EC17" s="38"/>
      <c r="ED17" s="38"/>
      <c r="EE17" s="38"/>
      <c r="EF17" s="38"/>
      <c r="EG17" s="38"/>
      <c r="EH17" s="38"/>
      <c r="EI17" s="38"/>
      <c r="EJ17" s="38"/>
      <c r="EK17" s="38"/>
      <c r="EL17" s="38"/>
      <c r="EM17" s="38"/>
      <c r="EN17" s="38"/>
      <c r="EO17" s="38"/>
      <c r="EP17" s="38"/>
      <c r="EQ17" s="38"/>
      <c r="ER17" s="38"/>
      <c r="ES17" s="38"/>
      <c r="ET17" s="38"/>
      <c r="EU17" s="38"/>
      <c r="EV17" s="38"/>
      <c r="EW17" s="38"/>
      <c r="EX17" s="38"/>
    </row>
    <row r="18" spans="1:154" s="33" customFormat="1" ht="36.950000000000003" hidden="1" customHeight="1" thickBot="1">
      <c r="A18" s="11"/>
      <c r="B18" s="34" t="s">
        <v>127</v>
      </c>
      <c r="C18" s="105" t="s">
        <v>52</v>
      </c>
      <c r="D18" s="97"/>
      <c r="E18" s="34" t="s">
        <v>71</v>
      </c>
      <c r="F18" s="34" t="s">
        <v>95</v>
      </c>
      <c r="G18" s="39" t="s">
        <v>29</v>
      </c>
      <c r="H18" s="40">
        <v>0</v>
      </c>
      <c r="I18" s="37">
        <v>45709</v>
      </c>
      <c r="J18" s="37">
        <v>45716</v>
      </c>
      <c r="K18" s="37">
        <v>45709</v>
      </c>
      <c r="L18" s="37">
        <v>45716</v>
      </c>
      <c r="M18" s="115">
        <f ca="1">IF(AND(TODAY()&gt;L18, H18&lt;1), -1, IF(H18=1, 1, 0))</f>
        <v>0</v>
      </c>
      <c r="N18" s="3"/>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c r="CI18" s="38"/>
      <c r="CJ18" s="38"/>
      <c r="CK18" s="38"/>
      <c r="CL18" s="38"/>
      <c r="CM18" s="38"/>
      <c r="CN18" s="38"/>
      <c r="CO18" s="38"/>
      <c r="CP18" s="38"/>
      <c r="CQ18" s="38"/>
      <c r="CR18" s="38"/>
      <c r="CS18" s="38"/>
      <c r="CT18" s="38"/>
      <c r="CU18" s="38"/>
      <c r="CV18" s="38"/>
      <c r="CW18" s="38"/>
      <c r="CX18" s="38"/>
      <c r="CY18" s="38"/>
      <c r="CZ18" s="38"/>
      <c r="DA18" s="38"/>
      <c r="DB18" s="38"/>
      <c r="DC18" s="38"/>
      <c r="DD18" s="38"/>
      <c r="DE18" s="38"/>
      <c r="DF18" s="38"/>
      <c r="DG18" s="38"/>
      <c r="DH18" s="38"/>
      <c r="DI18" s="38"/>
      <c r="DJ18" s="38"/>
      <c r="DK18" s="38"/>
      <c r="DL18" s="38"/>
      <c r="DM18" s="38"/>
      <c r="DN18" s="38"/>
      <c r="DO18" s="38"/>
      <c r="DP18" s="38"/>
      <c r="DQ18" s="38"/>
      <c r="DR18" s="38"/>
      <c r="DS18" s="38"/>
      <c r="DT18" s="38"/>
      <c r="DU18" s="38"/>
      <c r="DV18" s="38"/>
      <c r="DW18" s="38"/>
      <c r="DX18" s="38"/>
      <c r="DY18" s="38"/>
      <c r="DZ18" s="38"/>
      <c r="EA18" s="38"/>
      <c r="EB18" s="38"/>
      <c r="EC18" s="38"/>
      <c r="ED18" s="38"/>
      <c r="EE18" s="38"/>
      <c r="EF18" s="38"/>
      <c r="EG18" s="38"/>
      <c r="EH18" s="38"/>
      <c r="EI18" s="38"/>
      <c r="EJ18" s="38"/>
      <c r="EK18" s="38"/>
      <c r="EL18" s="38"/>
      <c r="EM18" s="38"/>
      <c r="EN18" s="38"/>
      <c r="EO18" s="38"/>
      <c r="EP18" s="38"/>
      <c r="EQ18" s="38"/>
      <c r="ER18" s="38"/>
      <c r="ES18" s="38"/>
      <c r="ET18" s="38"/>
      <c r="EU18" s="38"/>
      <c r="EV18" s="38"/>
      <c r="EW18" s="38"/>
      <c r="EX18" s="38"/>
    </row>
    <row r="19" spans="1:154" s="33" customFormat="1" ht="30" hidden="1" customHeight="1" thickBot="1">
      <c r="A19" s="11"/>
      <c r="B19" s="34" t="s">
        <v>128</v>
      </c>
      <c r="C19" s="105" t="s">
        <v>68</v>
      </c>
      <c r="D19" s="97"/>
      <c r="E19" s="34" t="s">
        <v>33</v>
      </c>
      <c r="F19" s="34" t="s">
        <v>95</v>
      </c>
      <c r="G19" s="39" t="s">
        <v>29</v>
      </c>
      <c r="H19" s="40">
        <v>0.8</v>
      </c>
      <c r="I19" s="37">
        <v>45712</v>
      </c>
      <c r="J19" s="37">
        <v>45713</v>
      </c>
      <c r="K19" s="37">
        <v>45707</v>
      </c>
      <c r="L19" s="37">
        <v>45709</v>
      </c>
      <c r="M19" s="115">
        <f ca="1">IF(AND(TODAY()&gt;L19, H19&lt;1), -1, IF(H19=1, 1, 0))</f>
        <v>-1</v>
      </c>
      <c r="N19" s="3"/>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38"/>
      <c r="CM19" s="38"/>
      <c r="CN19" s="38"/>
      <c r="CO19" s="38"/>
      <c r="CP19" s="38"/>
      <c r="CQ19" s="38"/>
      <c r="CR19" s="38"/>
      <c r="CS19" s="38"/>
      <c r="CT19" s="38"/>
      <c r="CU19" s="38"/>
      <c r="CV19" s="38"/>
      <c r="CW19" s="38"/>
      <c r="CX19" s="38"/>
      <c r="CY19" s="38"/>
      <c r="CZ19" s="38"/>
      <c r="DA19" s="38"/>
      <c r="DB19" s="38"/>
      <c r="DC19" s="38"/>
      <c r="DD19" s="38"/>
      <c r="DE19" s="38"/>
      <c r="DF19" s="38"/>
      <c r="DG19" s="38"/>
      <c r="DH19" s="38"/>
      <c r="DI19" s="38"/>
      <c r="DJ19" s="38"/>
      <c r="DK19" s="38"/>
      <c r="DL19" s="38"/>
      <c r="DM19" s="38"/>
      <c r="DN19" s="38"/>
      <c r="DO19" s="38"/>
      <c r="DP19" s="38"/>
      <c r="DQ19" s="38"/>
      <c r="DR19" s="38"/>
      <c r="DS19" s="38"/>
      <c r="DT19" s="38"/>
      <c r="DU19" s="38"/>
      <c r="DV19" s="38"/>
      <c r="DW19" s="38"/>
      <c r="DX19" s="38"/>
      <c r="DY19" s="38"/>
      <c r="DZ19" s="38"/>
      <c r="EA19" s="38"/>
      <c r="EB19" s="38"/>
      <c r="EC19" s="38"/>
      <c r="ED19" s="38"/>
      <c r="EE19" s="38"/>
      <c r="EF19" s="38"/>
      <c r="EG19" s="38"/>
      <c r="EH19" s="38"/>
      <c r="EI19" s="38"/>
      <c r="EJ19" s="38"/>
      <c r="EK19" s="38"/>
      <c r="EL19" s="38"/>
      <c r="EM19" s="38"/>
      <c r="EN19" s="38"/>
      <c r="EO19" s="38"/>
      <c r="EP19" s="38"/>
      <c r="EQ19" s="38"/>
      <c r="ER19" s="38"/>
      <c r="ES19" s="38"/>
      <c r="ET19" s="38"/>
      <c r="EU19" s="38"/>
      <c r="EV19" s="38"/>
      <c r="EW19" s="38"/>
      <c r="EX19" s="38"/>
    </row>
    <row r="20" spans="1:154" s="33" customFormat="1" ht="30" customHeight="1" thickBot="1">
      <c r="A20" s="11"/>
      <c r="B20" s="117" t="s">
        <v>144</v>
      </c>
      <c r="C20" s="145" t="s">
        <v>41</v>
      </c>
      <c r="D20" s="146"/>
      <c r="E20" s="147" t="s">
        <v>33</v>
      </c>
      <c r="F20" s="147" t="s">
        <v>96</v>
      </c>
      <c r="G20" s="133" t="s">
        <v>196</v>
      </c>
      <c r="H20" s="149">
        <v>1</v>
      </c>
      <c r="I20" s="150">
        <v>45705</v>
      </c>
      <c r="J20" s="150">
        <v>45709</v>
      </c>
      <c r="K20" s="48">
        <v>45705</v>
      </c>
      <c r="L20" s="48">
        <v>45709</v>
      </c>
      <c r="M20" s="115">
        <f ca="1">IF(AND(TODAY()&gt;L20, H20&lt;1), -1, IF(H20=1, 1, 0))</f>
        <v>1</v>
      </c>
      <c r="N20" s="3"/>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c r="CM20" s="38"/>
      <c r="CN20" s="38"/>
      <c r="CO20" s="38"/>
      <c r="CP20" s="38"/>
      <c r="CQ20" s="38"/>
      <c r="CR20" s="38"/>
      <c r="CS20" s="38"/>
      <c r="CT20" s="38"/>
      <c r="CU20" s="38"/>
      <c r="CV20" s="38"/>
      <c r="CW20" s="38"/>
      <c r="CX20" s="38"/>
      <c r="CY20" s="38"/>
      <c r="CZ20" s="38"/>
      <c r="DA20" s="38"/>
      <c r="DB20" s="38"/>
      <c r="DC20" s="38"/>
      <c r="DD20" s="38"/>
      <c r="DE20" s="38"/>
      <c r="DF20" s="38"/>
      <c r="DG20" s="38"/>
      <c r="DH20" s="38"/>
      <c r="DI20" s="38"/>
      <c r="DJ20" s="38"/>
      <c r="DK20" s="38"/>
      <c r="DL20" s="38"/>
      <c r="DM20" s="38"/>
      <c r="DN20" s="38"/>
      <c r="DO20" s="38"/>
      <c r="DP20" s="38"/>
      <c r="DQ20" s="38"/>
      <c r="DR20" s="38"/>
      <c r="DS20" s="38"/>
      <c r="DT20" s="38"/>
      <c r="DU20" s="38"/>
      <c r="DV20" s="38"/>
      <c r="DW20" s="38"/>
      <c r="DX20" s="38"/>
      <c r="DY20" s="38"/>
      <c r="DZ20" s="38"/>
      <c r="EA20" s="38"/>
      <c r="EB20" s="38"/>
      <c r="EC20" s="38"/>
      <c r="ED20" s="38"/>
      <c r="EE20" s="38"/>
      <c r="EF20" s="38"/>
      <c r="EG20" s="38"/>
      <c r="EH20" s="38"/>
      <c r="EI20" s="38"/>
      <c r="EJ20" s="38"/>
      <c r="EK20" s="38"/>
      <c r="EL20" s="38"/>
      <c r="EM20" s="38"/>
      <c r="EN20" s="38"/>
      <c r="EO20" s="38"/>
      <c r="EP20" s="38"/>
      <c r="EQ20" s="38"/>
      <c r="ER20" s="38"/>
      <c r="ES20" s="38"/>
      <c r="ET20" s="38"/>
      <c r="EU20" s="38"/>
      <c r="EV20" s="38"/>
      <c r="EW20" s="38"/>
      <c r="EX20" s="38"/>
    </row>
    <row r="21" spans="1:154" s="33" customFormat="1" ht="30" customHeight="1" thickBot="1">
      <c r="A21" s="11"/>
      <c r="B21" s="146" t="s">
        <v>150</v>
      </c>
      <c r="C21" s="145" t="s">
        <v>46</v>
      </c>
      <c r="D21" s="146"/>
      <c r="E21" s="147" t="s">
        <v>33</v>
      </c>
      <c r="F21" s="129" t="s">
        <v>103</v>
      </c>
      <c r="G21" s="148" t="s">
        <v>196</v>
      </c>
      <c r="H21" s="149">
        <v>1</v>
      </c>
      <c r="I21" s="150">
        <v>45710</v>
      </c>
      <c r="J21" s="150">
        <v>45711</v>
      </c>
      <c r="K21" s="150">
        <v>45710</v>
      </c>
      <c r="L21" s="150">
        <v>45711</v>
      </c>
      <c r="M21" s="115">
        <f ca="1">IF(AND(TODAY()&gt;L21, H21&lt;1), -1, IF(H21=1, 1, 0))</f>
        <v>1</v>
      </c>
      <c r="N21" s="3"/>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38"/>
      <c r="CM21" s="38"/>
      <c r="CN21" s="38"/>
      <c r="CO21" s="38"/>
      <c r="CP21" s="38"/>
      <c r="CQ21" s="38"/>
      <c r="CR21" s="38"/>
      <c r="CS21" s="38"/>
      <c r="CT21" s="38"/>
      <c r="CU21" s="38"/>
      <c r="CV21" s="38"/>
      <c r="CW21" s="38"/>
      <c r="CX21" s="38"/>
      <c r="CY21" s="38"/>
      <c r="CZ21" s="38"/>
      <c r="DA21" s="38"/>
      <c r="DB21" s="38"/>
      <c r="DC21" s="38"/>
      <c r="DD21" s="38"/>
      <c r="DE21" s="38"/>
      <c r="DF21" s="38"/>
      <c r="DG21" s="38"/>
      <c r="DH21" s="38"/>
      <c r="DI21" s="38"/>
      <c r="DJ21" s="38"/>
      <c r="DK21" s="38"/>
      <c r="DL21" s="38"/>
      <c r="DM21" s="38"/>
      <c r="DN21" s="38"/>
      <c r="DO21" s="38"/>
      <c r="DP21" s="38"/>
      <c r="DQ21" s="38"/>
      <c r="DR21" s="38"/>
      <c r="DS21" s="38"/>
      <c r="DT21" s="38"/>
      <c r="DU21" s="38"/>
      <c r="DV21" s="38"/>
      <c r="DW21" s="38"/>
      <c r="DX21" s="38"/>
      <c r="DY21" s="38"/>
      <c r="DZ21" s="38"/>
      <c r="EA21" s="38"/>
      <c r="EB21" s="38"/>
      <c r="EC21" s="38"/>
      <c r="ED21" s="38"/>
      <c r="EE21" s="38"/>
      <c r="EF21" s="38"/>
      <c r="EG21" s="38"/>
      <c r="EH21" s="38"/>
      <c r="EI21" s="38"/>
      <c r="EJ21" s="38"/>
      <c r="EK21" s="38"/>
      <c r="EL21" s="38"/>
      <c r="EM21" s="38"/>
      <c r="EN21" s="38"/>
      <c r="EO21" s="38"/>
      <c r="EP21" s="38"/>
      <c r="EQ21" s="38"/>
      <c r="ER21" s="38"/>
      <c r="ES21" s="38"/>
      <c r="ET21" s="38"/>
      <c r="EU21" s="38"/>
      <c r="EV21" s="38"/>
      <c r="EW21" s="38"/>
      <c r="EX21" s="38"/>
    </row>
    <row r="22" spans="1:154" s="33" customFormat="1" ht="30" hidden="1" customHeight="1" thickBot="1">
      <c r="A22" s="11"/>
      <c r="B22" s="34" t="s">
        <v>131</v>
      </c>
      <c r="C22" s="105" t="s">
        <v>45</v>
      </c>
      <c r="D22" s="98"/>
      <c r="E22" s="34" t="s">
        <v>97</v>
      </c>
      <c r="F22" s="34" t="s">
        <v>95</v>
      </c>
      <c r="G22" s="39" t="s">
        <v>177</v>
      </c>
      <c r="H22" s="40">
        <v>0</v>
      </c>
      <c r="I22" s="37">
        <v>45716</v>
      </c>
      <c r="J22" s="37">
        <v>45730</v>
      </c>
      <c r="K22" s="37">
        <v>45716</v>
      </c>
      <c r="L22" s="37">
        <v>45730</v>
      </c>
      <c r="M22" s="115">
        <f ca="1">IF(AND(TODAY()&gt;L22, H22&lt;1), -1, IF(H22=1, 1, 0))</f>
        <v>0</v>
      </c>
      <c r="N22" s="3"/>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38"/>
      <c r="CM22" s="38"/>
      <c r="CN22" s="38"/>
      <c r="CO22" s="38"/>
      <c r="CP22" s="38"/>
      <c r="CQ22" s="38"/>
      <c r="CR22" s="38"/>
      <c r="CS22" s="38"/>
      <c r="CT22" s="38"/>
      <c r="CU22" s="38"/>
      <c r="CV22" s="38"/>
      <c r="CW22" s="38"/>
      <c r="CX22" s="38"/>
      <c r="CY22" s="38"/>
      <c r="CZ22" s="38"/>
      <c r="DA22" s="38"/>
      <c r="DB22" s="38"/>
      <c r="DC22" s="38"/>
      <c r="DD22" s="38"/>
      <c r="DE22" s="38"/>
      <c r="DF22" s="38"/>
      <c r="DG22" s="38"/>
      <c r="DH22" s="38"/>
      <c r="DI22" s="38"/>
      <c r="DJ22" s="38"/>
      <c r="DK22" s="38"/>
      <c r="DL22" s="38"/>
      <c r="DM22" s="38"/>
      <c r="DN22" s="38"/>
      <c r="DO22" s="38"/>
      <c r="DP22" s="38"/>
      <c r="DQ22" s="38"/>
      <c r="DR22" s="38"/>
      <c r="DS22" s="38"/>
      <c r="DT22" s="38"/>
      <c r="DU22" s="38"/>
      <c r="DV22" s="38"/>
      <c r="DW22" s="38"/>
      <c r="DX22" s="38"/>
      <c r="DY22" s="38"/>
      <c r="DZ22" s="38"/>
      <c r="EA22" s="38"/>
      <c r="EB22" s="38"/>
      <c r="EC22" s="38"/>
      <c r="ED22" s="38"/>
      <c r="EE22" s="38"/>
      <c r="EF22" s="38"/>
      <c r="EG22" s="38"/>
      <c r="EH22" s="38"/>
      <c r="EI22" s="38"/>
      <c r="EJ22" s="38"/>
      <c r="EK22" s="38"/>
      <c r="EL22" s="38"/>
      <c r="EM22" s="38"/>
      <c r="EN22" s="38"/>
      <c r="EO22" s="38"/>
      <c r="EP22" s="38"/>
      <c r="EQ22" s="38"/>
      <c r="ER22" s="38"/>
      <c r="ES22" s="38"/>
      <c r="ET22" s="38"/>
      <c r="EU22" s="38"/>
      <c r="EV22" s="38"/>
      <c r="EW22" s="38"/>
      <c r="EX22" s="38"/>
    </row>
    <row r="23" spans="1:154" s="33" customFormat="1" ht="30" hidden="1" customHeight="1" thickBot="1">
      <c r="A23" s="11"/>
      <c r="B23" s="34"/>
      <c r="C23" s="106" t="s">
        <v>55</v>
      </c>
      <c r="D23" s="98"/>
      <c r="E23" s="34"/>
      <c r="F23" s="34"/>
      <c r="G23" s="39"/>
      <c r="H23" s="40"/>
      <c r="I23" s="37"/>
      <c r="J23" s="37"/>
      <c r="K23" s="37"/>
      <c r="L23" s="37"/>
      <c r="M23" s="115"/>
      <c r="N23" s="3"/>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38"/>
      <c r="CM23" s="38"/>
      <c r="CN23" s="38"/>
      <c r="CO23" s="38"/>
      <c r="CP23" s="38"/>
      <c r="CQ23" s="38"/>
      <c r="CR23" s="38"/>
      <c r="CS23" s="38"/>
      <c r="CT23" s="38"/>
      <c r="CU23" s="38"/>
      <c r="CV23" s="38"/>
      <c r="CW23" s="38"/>
      <c r="CX23" s="38"/>
      <c r="CY23" s="38"/>
      <c r="CZ23" s="38"/>
      <c r="DA23" s="38"/>
      <c r="DB23" s="38"/>
      <c r="DC23" s="38"/>
      <c r="DD23" s="38"/>
      <c r="DE23" s="38"/>
      <c r="DF23" s="38"/>
      <c r="DG23" s="38"/>
      <c r="DH23" s="38"/>
      <c r="DI23" s="38"/>
      <c r="DJ23" s="38"/>
      <c r="DK23" s="38"/>
      <c r="DL23" s="38"/>
      <c r="DM23" s="38"/>
      <c r="DN23" s="38"/>
      <c r="DO23" s="38"/>
      <c r="DP23" s="38"/>
      <c r="DQ23" s="38"/>
      <c r="DR23" s="38"/>
      <c r="DS23" s="38"/>
      <c r="DT23" s="38"/>
      <c r="DU23" s="38"/>
      <c r="DV23" s="38"/>
      <c r="DW23" s="38"/>
      <c r="DX23" s="38"/>
      <c r="DY23" s="38"/>
      <c r="DZ23" s="38"/>
      <c r="EA23" s="38"/>
      <c r="EB23" s="38"/>
      <c r="EC23" s="38"/>
      <c r="ED23" s="38"/>
      <c r="EE23" s="38"/>
      <c r="EF23" s="38"/>
      <c r="EG23" s="38"/>
      <c r="EH23" s="38"/>
      <c r="EI23" s="38"/>
      <c r="EJ23" s="38"/>
      <c r="EK23" s="38"/>
      <c r="EL23" s="38"/>
      <c r="EM23" s="38"/>
      <c r="EN23" s="38"/>
      <c r="EO23" s="38"/>
      <c r="EP23" s="38"/>
      <c r="EQ23" s="38"/>
      <c r="ER23" s="38"/>
      <c r="ES23" s="38"/>
      <c r="ET23" s="38"/>
      <c r="EU23" s="38"/>
      <c r="EV23" s="38"/>
      <c r="EW23" s="38"/>
      <c r="EX23" s="38"/>
    </row>
    <row r="24" spans="1:154" s="33" customFormat="1" ht="30" hidden="1" customHeight="1" thickBot="1">
      <c r="A24" s="11"/>
      <c r="B24" s="34" t="s">
        <v>132</v>
      </c>
      <c r="C24" s="105" t="s">
        <v>91</v>
      </c>
      <c r="D24" s="98"/>
      <c r="E24" s="34" t="s">
        <v>60</v>
      </c>
      <c r="F24" s="34" t="s">
        <v>88</v>
      </c>
      <c r="G24" s="39" t="s">
        <v>176</v>
      </c>
      <c r="H24" s="40">
        <v>0</v>
      </c>
      <c r="I24" s="37"/>
      <c r="J24" s="37"/>
      <c r="K24" s="37">
        <v>45712</v>
      </c>
      <c r="L24" s="37">
        <v>45714</v>
      </c>
      <c r="M24" s="115">
        <f ca="1">IF(AND(TODAY()&gt;L24, H24&lt;1), -1, IF(H24=1, 1, 0))</f>
        <v>0</v>
      </c>
      <c r="N24" s="3"/>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38"/>
      <c r="CM24" s="38"/>
      <c r="CN24" s="38"/>
      <c r="CO24" s="38"/>
      <c r="CP24" s="38"/>
      <c r="CQ24" s="38"/>
      <c r="CR24" s="38"/>
      <c r="CS24" s="38"/>
      <c r="CT24" s="38"/>
      <c r="CU24" s="38"/>
      <c r="CV24" s="38"/>
      <c r="CW24" s="38"/>
      <c r="CX24" s="38"/>
      <c r="CY24" s="38"/>
      <c r="CZ24" s="38"/>
      <c r="DA24" s="38"/>
      <c r="DB24" s="38"/>
      <c r="DC24" s="38"/>
      <c r="DD24" s="38"/>
      <c r="DE24" s="38"/>
      <c r="DF24" s="38"/>
      <c r="DG24" s="38"/>
      <c r="DH24" s="38"/>
      <c r="DI24" s="38"/>
      <c r="DJ24" s="38"/>
      <c r="DK24" s="38"/>
      <c r="DL24" s="38"/>
      <c r="DM24" s="38"/>
      <c r="DN24" s="38"/>
      <c r="DO24" s="38"/>
      <c r="DP24" s="38"/>
      <c r="DQ24" s="38"/>
      <c r="DR24" s="38"/>
      <c r="DS24" s="38"/>
      <c r="DT24" s="38"/>
      <c r="DU24" s="38"/>
      <c r="DV24" s="38"/>
      <c r="DW24" s="38"/>
      <c r="DX24" s="38"/>
      <c r="DY24" s="38"/>
      <c r="DZ24" s="38"/>
      <c r="EA24" s="38"/>
      <c r="EB24" s="38"/>
      <c r="EC24" s="38"/>
      <c r="ED24" s="38"/>
      <c r="EE24" s="38"/>
      <c r="EF24" s="38"/>
      <c r="EG24" s="38"/>
      <c r="EH24" s="38"/>
      <c r="EI24" s="38"/>
      <c r="EJ24" s="38"/>
      <c r="EK24" s="38"/>
      <c r="EL24" s="38"/>
      <c r="EM24" s="38"/>
      <c r="EN24" s="38"/>
      <c r="EO24" s="38"/>
      <c r="EP24" s="38"/>
      <c r="EQ24" s="38"/>
      <c r="ER24" s="38"/>
      <c r="ES24" s="38"/>
      <c r="ET24" s="38"/>
      <c r="EU24" s="38"/>
      <c r="EV24" s="38"/>
      <c r="EW24" s="38"/>
      <c r="EX24" s="38"/>
    </row>
    <row r="25" spans="1:154" s="33" customFormat="1" ht="30" hidden="1" customHeight="1" thickBot="1">
      <c r="A25" s="11"/>
      <c r="B25" s="34" t="s">
        <v>133</v>
      </c>
      <c r="C25" s="105" t="s">
        <v>92</v>
      </c>
      <c r="D25" s="98"/>
      <c r="E25" s="34" t="s">
        <v>60</v>
      </c>
      <c r="F25" s="34" t="s">
        <v>88</v>
      </c>
      <c r="G25" s="39" t="s">
        <v>176</v>
      </c>
      <c r="H25" s="40">
        <v>0</v>
      </c>
      <c r="I25" s="37"/>
      <c r="J25" s="37"/>
      <c r="K25" s="37">
        <v>45712</v>
      </c>
      <c r="L25" s="37">
        <v>45714</v>
      </c>
      <c r="M25" s="115">
        <f ca="1">IF(AND(TODAY()&gt;L25, H25&lt;1), -1, IF(H25=1, 1, 0))</f>
        <v>0</v>
      </c>
      <c r="N25" s="3"/>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38"/>
      <c r="CM25" s="38"/>
      <c r="CN25" s="38"/>
      <c r="CO25" s="38"/>
      <c r="CP25" s="38"/>
      <c r="CQ25" s="38"/>
      <c r="CR25" s="38"/>
      <c r="CS25" s="38"/>
      <c r="CT25" s="38"/>
      <c r="CU25" s="38"/>
      <c r="CV25" s="38"/>
      <c r="CW25" s="38"/>
      <c r="CX25" s="38"/>
      <c r="CY25" s="38"/>
      <c r="CZ25" s="38"/>
      <c r="DA25" s="38"/>
      <c r="DB25" s="38"/>
      <c r="DC25" s="38"/>
      <c r="DD25" s="38"/>
      <c r="DE25" s="38"/>
      <c r="DF25" s="38"/>
      <c r="DG25" s="38"/>
      <c r="DH25" s="38"/>
      <c r="DI25" s="38"/>
      <c r="DJ25" s="38"/>
      <c r="DK25" s="38"/>
      <c r="DL25" s="38"/>
      <c r="DM25" s="38"/>
      <c r="DN25" s="38"/>
      <c r="DO25" s="38"/>
      <c r="DP25" s="38"/>
      <c r="DQ25" s="38"/>
      <c r="DR25" s="38"/>
      <c r="DS25" s="38"/>
      <c r="DT25" s="38"/>
      <c r="DU25" s="38"/>
      <c r="DV25" s="38"/>
      <c r="DW25" s="38"/>
      <c r="DX25" s="38"/>
      <c r="DY25" s="38"/>
      <c r="DZ25" s="38"/>
      <c r="EA25" s="38"/>
      <c r="EB25" s="38"/>
      <c r="EC25" s="38"/>
      <c r="ED25" s="38"/>
      <c r="EE25" s="38"/>
      <c r="EF25" s="38"/>
      <c r="EG25" s="38"/>
      <c r="EH25" s="38"/>
      <c r="EI25" s="38"/>
      <c r="EJ25" s="38"/>
      <c r="EK25" s="38"/>
      <c r="EL25" s="38"/>
      <c r="EM25" s="38"/>
      <c r="EN25" s="38"/>
      <c r="EO25" s="38"/>
      <c r="EP25" s="38"/>
      <c r="EQ25" s="38"/>
      <c r="ER25" s="38"/>
      <c r="ES25" s="38"/>
      <c r="ET25" s="38"/>
      <c r="EU25" s="38"/>
      <c r="EV25" s="38"/>
      <c r="EW25" s="38"/>
      <c r="EX25" s="38"/>
    </row>
    <row r="26" spans="1:154" s="33" customFormat="1" ht="30" hidden="1" customHeight="1" thickBot="1">
      <c r="A26" s="11"/>
      <c r="B26" s="34" t="s">
        <v>134</v>
      </c>
      <c r="C26" s="105" t="s">
        <v>93</v>
      </c>
      <c r="D26" s="98"/>
      <c r="E26" s="34" t="s">
        <v>60</v>
      </c>
      <c r="F26" s="34" t="s">
        <v>88</v>
      </c>
      <c r="G26" s="39" t="s">
        <v>176</v>
      </c>
      <c r="H26" s="40">
        <v>0</v>
      </c>
      <c r="I26" s="37"/>
      <c r="J26" s="37"/>
      <c r="K26" s="37">
        <v>45712</v>
      </c>
      <c r="L26" s="37">
        <v>45714</v>
      </c>
      <c r="M26" s="115">
        <f ca="1">IF(AND(TODAY()&gt;L26, H26&lt;1), -1, IF(H26=1, 1, 0))</f>
        <v>0</v>
      </c>
      <c r="N26" s="3">
        <f>IF(OR(ISBLANK(task_start),ISBLANK(task_end)),"",task_end-task_start+1)</f>
        <v>3</v>
      </c>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38"/>
      <c r="CM26" s="38"/>
      <c r="CN26" s="38"/>
      <c r="CO26" s="38"/>
      <c r="CP26" s="38"/>
      <c r="CQ26" s="38"/>
      <c r="CR26" s="38"/>
      <c r="CS26" s="38"/>
      <c r="CT26" s="38"/>
      <c r="CU26" s="38"/>
      <c r="CV26" s="38"/>
      <c r="CW26" s="38"/>
      <c r="CX26" s="38"/>
      <c r="CY26" s="38"/>
      <c r="CZ26" s="38"/>
      <c r="DA26" s="38"/>
      <c r="DB26" s="38"/>
      <c r="DC26" s="38"/>
      <c r="DD26" s="38"/>
      <c r="DE26" s="38"/>
      <c r="DF26" s="38"/>
      <c r="DG26" s="38"/>
      <c r="DH26" s="38"/>
      <c r="DI26" s="38"/>
      <c r="DJ26" s="38"/>
      <c r="DK26" s="38"/>
      <c r="DL26" s="38"/>
      <c r="DM26" s="38"/>
      <c r="DN26" s="38"/>
      <c r="DO26" s="38"/>
      <c r="DP26" s="38"/>
      <c r="DQ26" s="38"/>
      <c r="DR26" s="38"/>
      <c r="DS26" s="38"/>
      <c r="DT26" s="38"/>
      <c r="DU26" s="38"/>
      <c r="DV26" s="38"/>
      <c r="DW26" s="38"/>
      <c r="DX26" s="38"/>
      <c r="DY26" s="38"/>
      <c r="DZ26" s="38"/>
      <c r="EA26" s="38"/>
      <c r="EB26" s="38"/>
      <c r="EC26" s="38"/>
      <c r="ED26" s="38"/>
      <c r="EE26" s="38"/>
      <c r="EF26" s="38"/>
      <c r="EG26" s="38"/>
      <c r="EH26" s="38"/>
      <c r="EI26" s="38"/>
      <c r="EJ26" s="38"/>
      <c r="EK26" s="38"/>
      <c r="EL26" s="38"/>
      <c r="EM26" s="38"/>
      <c r="EN26" s="38"/>
      <c r="EO26" s="38"/>
      <c r="EP26" s="38"/>
      <c r="EQ26" s="38"/>
      <c r="ER26" s="38"/>
      <c r="ES26" s="38"/>
      <c r="ET26" s="38"/>
      <c r="EU26" s="38"/>
      <c r="EV26" s="38"/>
      <c r="EW26" s="38"/>
      <c r="EX26" s="38"/>
    </row>
    <row r="27" spans="1:154" s="33" customFormat="1" ht="30" hidden="1" customHeight="1" thickBot="1">
      <c r="A27" s="12"/>
      <c r="B27" s="85"/>
      <c r="C27" s="107" t="s">
        <v>59</v>
      </c>
      <c r="D27" s="85"/>
      <c r="E27" s="85"/>
      <c r="F27" s="85"/>
      <c r="G27" s="43"/>
      <c r="H27" s="44"/>
      <c r="I27" s="88"/>
      <c r="J27" s="91"/>
      <c r="K27" s="88"/>
      <c r="L27" s="91"/>
      <c r="M27" s="115"/>
      <c r="N27" s="3" t="str">
        <f>IF(OR(ISBLANK(task_start),ISBLANK(task_end)),"",task_end-task_start+1)</f>
        <v/>
      </c>
    </row>
    <row r="28" spans="1:154" s="33" customFormat="1" ht="30" hidden="1" customHeight="1" thickBot="1">
      <c r="A28" s="12"/>
      <c r="B28" s="95"/>
      <c r="C28" s="108" t="s">
        <v>194</v>
      </c>
      <c r="D28" s="95"/>
      <c r="E28" s="45"/>
      <c r="F28" s="45"/>
      <c r="G28" s="46"/>
      <c r="H28" s="47"/>
      <c r="I28" s="48"/>
      <c r="J28" s="48"/>
      <c r="K28" s="48"/>
      <c r="L28" s="48"/>
      <c r="M28" s="115"/>
      <c r="N28" s="3" t="str">
        <f>IF(OR(ISBLANK(task_start),ISBLANK(task_end)),"",task_end-task_start+1)</f>
        <v/>
      </c>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I28" s="38"/>
      <c r="CJ28" s="38"/>
      <c r="CK28" s="38"/>
      <c r="CL28" s="38"/>
      <c r="CM28" s="38"/>
      <c r="CN28" s="38"/>
      <c r="CO28" s="38"/>
      <c r="CP28" s="38"/>
      <c r="CQ28" s="38"/>
      <c r="CR28" s="38"/>
      <c r="CS28" s="38"/>
      <c r="CT28" s="38"/>
      <c r="CU28" s="38"/>
      <c r="CV28" s="38"/>
      <c r="CW28" s="38"/>
      <c r="CX28" s="38"/>
      <c r="CY28" s="38"/>
      <c r="CZ28" s="38"/>
      <c r="DA28" s="38"/>
      <c r="DB28" s="38"/>
      <c r="DC28" s="38"/>
      <c r="DD28" s="38"/>
      <c r="DE28" s="38"/>
      <c r="DF28" s="38"/>
      <c r="DG28" s="38"/>
      <c r="DH28" s="38"/>
      <c r="DI28" s="38"/>
      <c r="DJ28" s="38"/>
      <c r="DK28" s="38"/>
      <c r="DL28" s="38"/>
      <c r="DM28" s="38"/>
      <c r="DN28" s="38"/>
      <c r="DO28" s="38"/>
      <c r="DP28" s="38"/>
      <c r="DQ28" s="38"/>
      <c r="DR28" s="38"/>
      <c r="DS28" s="38"/>
      <c r="DT28" s="38"/>
      <c r="DU28" s="38"/>
      <c r="DV28" s="38"/>
      <c r="DW28" s="38"/>
      <c r="DX28" s="38"/>
      <c r="DY28" s="38"/>
      <c r="DZ28" s="38"/>
      <c r="EA28" s="38"/>
      <c r="EB28" s="38"/>
      <c r="EC28" s="38"/>
      <c r="ED28" s="38"/>
      <c r="EE28" s="38"/>
      <c r="EF28" s="38"/>
      <c r="EG28" s="38"/>
      <c r="EH28" s="38"/>
      <c r="EI28" s="38"/>
      <c r="EJ28" s="38"/>
      <c r="EK28" s="38"/>
      <c r="EL28" s="38"/>
      <c r="EM28" s="38"/>
      <c r="EN28" s="38"/>
      <c r="EO28" s="38"/>
      <c r="EP28" s="38"/>
      <c r="EQ28" s="38"/>
      <c r="ER28" s="38"/>
      <c r="ES28" s="38"/>
      <c r="ET28" s="38"/>
      <c r="EU28" s="38"/>
      <c r="EV28" s="38"/>
      <c r="EW28" s="38"/>
      <c r="EX28" s="38"/>
    </row>
    <row r="29" spans="1:154" s="33" customFormat="1" ht="30" customHeight="1" thickBot="1">
      <c r="A29" s="12"/>
      <c r="B29" s="94" t="s">
        <v>162</v>
      </c>
      <c r="C29" s="109" t="s">
        <v>67</v>
      </c>
      <c r="D29" s="80" t="s">
        <v>184</v>
      </c>
      <c r="E29" s="45" t="s">
        <v>70</v>
      </c>
      <c r="F29" s="130" t="s">
        <v>87</v>
      </c>
      <c r="G29" s="46" t="s">
        <v>196</v>
      </c>
      <c r="H29" s="47">
        <v>0</v>
      </c>
      <c r="I29" s="48"/>
      <c r="J29" s="48"/>
      <c r="K29" s="48">
        <v>45712</v>
      </c>
      <c r="L29" s="48">
        <v>45714</v>
      </c>
      <c r="M29" s="115">
        <f ca="1">IF(AND(TODAY()&gt;L29, H29&lt;1), -1, IF(H29=1, 1, 0))</f>
        <v>0</v>
      </c>
      <c r="N29" s="3"/>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38"/>
      <c r="CM29" s="38"/>
      <c r="CN29" s="38"/>
      <c r="CO29" s="38"/>
      <c r="CP29" s="38"/>
      <c r="CQ29" s="38"/>
      <c r="CR29" s="38"/>
      <c r="CS29" s="38"/>
      <c r="CT29" s="38"/>
      <c r="CU29" s="38"/>
      <c r="CV29" s="38"/>
      <c r="CW29" s="38"/>
      <c r="CX29" s="38"/>
      <c r="CY29" s="38"/>
      <c r="CZ29" s="38"/>
      <c r="DA29" s="38"/>
      <c r="DB29" s="38"/>
      <c r="DC29" s="38"/>
      <c r="DD29" s="38"/>
      <c r="DE29" s="38"/>
      <c r="DF29" s="38"/>
      <c r="DG29" s="38"/>
      <c r="DH29" s="38"/>
      <c r="DI29" s="38"/>
      <c r="DJ29" s="38"/>
      <c r="DK29" s="38"/>
      <c r="DL29" s="38"/>
      <c r="DM29" s="38"/>
      <c r="DN29" s="38"/>
      <c r="DO29" s="38"/>
      <c r="DP29" s="38"/>
      <c r="DQ29" s="38"/>
      <c r="DR29" s="38"/>
      <c r="DS29" s="38"/>
      <c r="DT29" s="38"/>
      <c r="DU29" s="38"/>
      <c r="DV29" s="38"/>
      <c r="DW29" s="38"/>
      <c r="DX29" s="38"/>
      <c r="DY29" s="38"/>
      <c r="DZ29" s="38"/>
      <c r="EA29" s="38"/>
      <c r="EB29" s="38"/>
      <c r="EC29" s="38"/>
      <c r="ED29" s="38"/>
      <c r="EE29" s="38"/>
      <c r="EF29" s="38"/>
      <c r="EG29" s="38"/>
      <c r="EH29" s="38"/>
      <c r="EI29" s="38"/>
      <c r="EJ29" s="38"/>
      <c r="EK29" s="38"/>
      <c r="EL29" s="38"/>
      <c r="EM29" s="38"/>
      <c r="EN29" s="38"/>
      <c r="EO29" s="38"/>
      <c r="EP29" s="38"/>
      <c r="EQ29" s="38"/>
      <c r="ER29" s="38"/>
      <c r="ES29" s="38"/>
      <c r="ET29" s="38"/>
      <c r="EU29" s="38"/>
      <c r="EV29" s="38"/>
      <c r="EW29" s="38"/>
      <c r="EX29" s="38"/>
    </row>
    <row r="30" spans="1:154" s="33" customFormat="1" ht="30" customHeight="1" thickBot="1">
      <c r="A30" s="12"/>
      <c r="B30" s="80" t="s">
        <v>139</v>
      </c>
      <c r="C30" s="109" t="s">
        <v>107</v>
      </c>
      <c r="D30" s="80" t="s">
        <v>120</v>
      </c>
      <c r="E30" s="45" t="s">
        <v>70</v>
      </c>
      <c r="F30" s="81" t="s">
        <v>103</v>
      </c>
      <c r="G30" s="46" t="s">
        <v>196</v>
      </c>
      <c r="H30" s="47">
        <v>0</v>
      </c>
      <c r="I30" s="48"/>
      <c r="J30" s="48"/>
      <c r="K30" s="48">
        <v>45712</v>
      </c>
      <c r="L30" s="48">
        <v>45714</v>
      </c>
      <c r="M30" s="115">
        <f ca="1">IF(AND(TODAY()&gt;L30, H30&lt;1), -1, IF(H30=1, 1, 0))</f>
        <v>0</v>
      </c>
      <c r="N30" s="3"/>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38"/>
      <c r="CM30" s="38"/>
      <c r="CN30" s="38"/>
      <c r="CO30" s="38"/>
      <c r="CP30" s="38"/>
      <c r="CQ30" s="38"/>
      <c r="CR30" s="38"/>
      <c r="CS30" s="38"/>
      <c r="CT30" s="38"/>
      <c r="CU30" s="38"/>
      <c r="CV30" s="38"/>
      <c r="CW30" s="38"/>
      <c r="CX30" s="38"/>
      <c r="CY30" s="38"/>
      <c r="CZ30" s="38"/>
      <c r="DA30" s="38"/>
      <c r="DB30" s="38"/>
      <c r="DC30" s="38"/>
      <c r="DD30" s="38"/>
      <c r="DE30" s="38"/>
      <c r="DF30" s="38"/>
      <c r="DG30" s="38"/>
      <c r="DH30" s="38"/>
      <c r="DI30" s="38"/>
      <c r="DJ30" s="38"/>
      <c r="DK30" s="38"/>
      <c r="DL30" s="38"/>
      <c r="DM30" s="38"/>
      <c r="DN30" s="38"/>
      <c r="DO30" s="38"/>
      <c r="DP30" s="38"/>
      <c r="DQ30" s="38"/>
      <c r="DR30" s="38"/>
      <c r="DS30" s="38"/>
      <c r="DT30" s="38"/>
      <c r="DU30" s="38"/>
      <c r="DV30" s="38"/>
      <c r="DW30" s="38"/>
      <c r="DX30" s="38"/>
      <c r="DY30" s="38"/>
      <c r="DZ30" s="38"/>
      <c r="EA30" s="38"/>
      <c r="EB30" s="38"/>
      <c r="EC30" s="38"/>
      <c r="ED30" s="38"/>
      <c r="EE30" s="38"/>
      <c r="EF30" s="38"/>
      <c r="EG30" s="38"/>
      <c r="EH30" s="38"/>
      <c r="EI30" s="38"/>
      <c r="EJ30" s="38"/>
      <c r="EK30" s="38"/>
      <c r="EL30" s="38"/>
      <c r="EM30" s="38"/>
      <c r="EN30" s="38"/>
      <c r="EO30" s="38"/>
      <c r="EP30" s="38"/>
      <c r="EQ30" s="38"/>
      <c r="ER30" s="38"/>
      <c r="ES30" s="38"/>
      <c r="ET30" s="38"/>
      <c r="EU30" s="38"/>
      <c r="EV30" s="38"/>
      <c r="EW30" s="38"/>
      <c r="EX30" s="38"/>
    </row>
    <row r="31" spans="1:154" s="33" customFormat="1" ht="30" hidden="1" customHeight="1" thickBot="1">
      <c r="A31" s="12"/>
      <c r="B31" s="80" t="s">
        <v>140</v>
      </c>
      <c r="C31" s="109" t="s">
        <v>178</v>
      </c>
      <c r="D31" s="80"/>
      <c r="E31" s="45" t="s">
        <v>108</v>
      </c>
      <c r="F31" s="82" t="s">
        <v>103</v>
      </c>
      <c r="G31" s="46" t="s">
        <v>176</v>
      </c>
      <c r="H31" s="47">
        <v>0</v>
      </c>
      <c r="I31" s="48"/>
      <c r="J31" s="48"/>
      <c r="K31" s="48">
        <v>45714</v>
      </c>
      <c r="L31" s="48">
        <v>45716</v>
      </c>
      <c r="M31" s="115">
        <f ca="1">IF(AND(TODAY()&gt;L31, H31&lt;1), -1, IF(H31=1, 1, 0))</f>
        <v>0</v>
      </c>
      <c r="N31" s="3"/>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8"/>
      <c r="BX31" s="38"/>
      <c r="BY31" s="38"/>
      <c r="BZ31" s="38"/>
      <c r="CA31" s="38"/>
      <c r="CB31" s="38"/>
      <c r="CC31" s="38"/>
      <c r="CD31" s="38"/>
      <c r="CE31" s="38"/>
      <c r="CF31" s="38"/>
      <c r="CG31" s="38"/>
      <c r="CH31" s="38"/>
      <c r="CI31" s="38"/>
      <c r="CJ31" s="38"/>
      <c r="CK31" s="38"/>
      <c r="CL31" s="38"/>
      <c r="CM31" s="38"/>
      <c r="CN31" s="38"/>
      <c r="CO31" s="38"/>
      <c r="CP31" s="38"/>
      <c r="CQ31" s="38"/>
      <c r="CR31" s="38"/>
      <c r="CS31" s="38"/>
      <c r="CT31" s="38"/>
      <c r="CU31" s="38"/>
      <c r="CV31" s="38"/>
      <c r="CW31" s="38"/>
      <c r="CX31" s="38"/>
      <c r="CY31" s="38"/>
      <c r="CZ31" s="38"/>
      <c r="DA31" s="38"/>
      <c r="DB31" s="38"/>
      <c r="DC31" s="38"/>
      <c r="DD31" s="38"/>
      <c r="DE31" s="38"/>
      <c r="DF31" s="38"/>
      <c r="DG31" s="38"/>
      <c r="DH31" s="38"/>
      <c r="DI31" s="38"/>
      <c r="DJ31" s="38"/>
      <c r="DK31" s="38"/>
      <c r="DL31" s="38"/>
      <c r="DM31" s="38"/>
      <c r="DN31" s="38"/>
      <c r="DO31" s="38"/>
      <c r="DP31" s="38"/>
      <c r="DQ31" s="38"/>
      <c r="DR31" s="38"/>
      <c r="DS31" s="38"/>
      <c r="DT31" s="38"/>
      <c r="DU31" s="38"/>
      <c r="DV31" s="38"/>
      <c r="DW31" s="38"/>
      <c r="DX31" s="38"/>
      <c r="DY31" s="38"/>
      <c r="DZ31" s="38"/>
      <c r="EA31" s="38"/>
      <c r="EB31" s="38"/>
      <c r="EC31" s="38"/>
      <c r="ED31" s="38"/>
      <c r="EE31" s="38"/>
      <c r="EF31" s="38"/>
      <c r="EG31" s="38"/>
      <c r="EH31" s="38"/>
      <c r="EI31" s="38"/>
      <c r="EJ31" s="38"/>
      <c r="EK31" s="38"/>
      <c r="EL31" s="38"/>
      <c r="EM31" s="38"/>
      <c r="EN31" s="38"/>
      <c r="EO31" s="38"/>
      <c r="EP31" s="38"/>
      <c r="EQ31" s="38"/>
      <c r="ER31" s="38"/>
      <c r="ES31" s="38"/>
      <c r="ET31" s="38"/>
      <c r="EU31" s="38"/>
      <c r="EV31" s="38"/>
      <c r="EW31" s="38"/>
      <c r="EX31" s="38"/>
    </row>
    <row r="32" spans="1:154" s="33" customFormat="1" ht="30" customHeight="1" thickBot="1">
      <c r="A32" s="12"/>
      <c r="B32" s="119" t="s">
        <v>148</v>
      </c>
      <c r="C32" s="109" t="s">
        <v>51</v>
      </c>
      <c r="D32" s="80"/>
      <c r="E32" s="45" t="s">
        <v>70</v>
      </c>
      <c r="F32" s="130" t="s">
        <v>96</v>
      </c>
      <c r="G32" s="135" t="s">
        <v>196</v>
      </c>
      <c r="H32" s="47">
        <v>0</v>
      </c>
      <c r="I32" s="48"/>
      <c r="J32" s="48"/>
      <c r="K32" s="48">
        <v>45714</v>
      </c>
      <c r="L32" s="48">
        <v>45716</v>
      </c>
      <c r="M32" s="115">
        <f ca="1">IF(AND(TODAY()&gt;L32, H32&lt;1), -1, IF(H32=1, 1, 0))</f>
        <v>0</v>
      </c>
      <c r="N32" s="3"/>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I32" s="38"/>
      <c r="CJ32" s="38"/>
      <c r="CK32" s="38"/>
      <c r="CL32" s="38"/>
      <c r="CM32" s="38"/>
      <c r="CN32" s="38"/>
      <c r="CO32" s="38"/>
      <c r="CP32" s="38"/>
      <c r="CQ32" s="38"/>
      <c r="CR32" s="38"/>
      <c r="CS32" s="38"/>
      <c r="CT32" s="38"/>
      <c r="CU32" s="38"/>
      <c r="CV32" s="38"/>
      <c r="CW32" s="38"/>
      <c r="CX32" s="38"/>
      <c r="CY32" s="38"/>
      <c r="CZ32" s="38"/>
      <c r="DA32" s="38"/>
      <c r="DB32" s="38"/>
      <c r="DC32" s="38"/>
      <c r="DD32" s="38"/>
      <c r="DE32" s="38"/>
      <c r="DF32" s="38"/>
      <c r="DG32" s="38"/>
      <c r="DH32" s="38"/>
      <c r="DI32" s="38"/>
      <c r="DJ32" s="38"/>
      <c r="DK32" s="38"/>
      <c r="DL32" s="38"/>
      <c r="DM32" s="38"/>
      <c r="DN32" s="38"/>
      <c r="DO32" s="38"/>
      <c r="DP32" s="38"/>
      <c r="DQ32" s="38"/>
      <c r="DR32" s="38"/>
      <c r="DS32" s="38"/>
      <c r="DT32" s="38"/>
      <c r="DU32" s="38"/>
      <c r="DV32" s="38"/>
      <c r="DW32" s="38"/>
      <c r="DX32" s="38"/>
      <c r="DY32" s="38"/>
      <c r="DZ32" s="38"/>
      <c r="EA32" s="38"/>
      <c r="EB32" s="38"/>
      <c r="EC32" s="38"/>
      <c r="ED32" s="38"/>
      <c r="EE32" s="38"/>
      <c r="EF32" s="38"/>
      <c r="EG32" s="38"/>
      <c r="EH32" s="38"/>
      <c r="EI32" s="38"/>
      <c r="EJ32" s="38"/>
      <c r="EK32" s="38"/>
      <c r="EL32" s="38"/>
      <c r="EM32" s="38"/>
      <c r="EN32" s="38"/>
      <c r="EO32" s="38"/>
      <c r="EP32" s="38"/>
      <c r="EQ32" s="38"/>
      <c r="ER32" s="38"/>
      <c r="ES32" s="38"/>
      <c r="ET32" s="38"/>
      <c r="EU32" s="38"/>
      <c r="EV32" s="38"/>
      <c r="EW32" s="38"/>
      <c r="EX32" s="38"/>
    </row>
    <row r="33" spans="1:154" s="33" customFormat="1" ht="30" hidden="1" customHeight="1" thickBot="1">
      <c r="A33" s="12"/>
      <c r="B33" s="95"/>
      <c r="C33" s="108" t="s">
        <v>193</v>
      </c>
      <c r="D33" s="95"/>
      <c r="E33" s="45"/>
      <c r="F33" s="45"/>
      <c r="G33" s="46"/>
      <c r="H33" s="47"/>
      <c r="I33" s="48"/>
      <c r="J33" s="48"/>
      <c r="K33" s="48"/>
      <c r="L33" s="48"/>
      <c r="M33" s="115"/>
      <c r="N33" s="3" t="str">
        <f>IF(OR(ISBLANK(task_start),ISBLANK(task_end)),"",task_end-task_start+1)</f>
        <v/>
      </c>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I33" s="38"/>
      <c r="CJ33" s="38"/>
      <c r="CK33" s="38"/>
      <c r="CL33" s="38"/>
      <c r="CM33" s="38"/>
      <c r="CN33" s="38"/>
      <c r="CO33" s="38"/>
      <c r="CP33" s="38"/>
      <c r="CQ33" s="38"/>
      <c r="CR33" s="38"/>
      <c r="CS33" s="38"/>
      <c r="CT33" s="38"/>
      <c r="CU33" s="38"/>
      <c r="CV33" s="38"/>
      <c r="CW33" s="38"/>
      <c r="CX33" s="38"/>
      <c r="CY33" s="38"/>
      <c r="CZ33" s="38"/>
      <c r="DA33" s="38"/>
      <c r="DB33" s="38"/>
      <c r="DC33" s="38"/>
      <c r="DD33" s="38"/>
      <c r="DE33" s="38"/>
      <c r="DF33" s="38"/>
      <c r="DG33" s="38"/>
      <c r="DH33" s="38"/>
      <c r="DI33" s="38"/>
      <c r="DJ33" s="38"/>
      <c r="DK33" s="38"/>
      <c r="DL33" s="38"/>
      <c r="DM33" s="38"/>
      <c r="DN33" s="38"/>
      <c r="DO33" s="38"/>
      <c r="DP33" s="38"/>
      <c r="DQ33" s="38"/>
      <c r="DR33" s="38"/>
      <c r="DS33" s="38"/>
      <c r="DT33" s="38"/>
      <c r="DU33" s="38"/>
      <c r="DV33" s="38"/>
      <c r="DW33" s="38"/>
      <c r="DX33" s="38"/>
      <c r="DY33" s="38"/>
      <c r="DZ33" s="38"/>
      <c r="EA33" s="38"/>
      <c r="EB33" s="38"/>
      <c r="EC33" s="38"/>
      <c r="ED33" s="38"/>
      <c r="EE33" s="38"/>
      <c r="EF33" s="38"/>
      <c r="EG33" s="38"/>
      <c r="EH33" s="38"/>
      <c r="EI33" s="38"/>
      <c r="EJ33" s="38"/>
      <c r="EK33" s="38"/>
      <c r="EL33" s="38"/>
      <c r="EM33" s="38"/>
      <c r="EN33" s="38"/>
      <c r="EO33" s="38"/>
      <c r="EP33" s="38"/>
      <c r="EQ33" s="38"/>
      <c r="ER33" s="38"/>
      <c r="ES33" s="38"/>
      <c r="ET33" s="38"/>
      <c r="EU33" s="38"/>
      <c r="EV33" s="38"/>
      <c r="EW33" s="38"/>
      <c r="EX33" s="38"/>
    </row>
    <row r="34" spans="1:154" s="33" customFormat="1" ht="30" customHeight="1" thickBot="1">
      <c r="A34" s="12"/>
      <c r="B34" s="92" t="s">
        <v>149</v>
      </c>
      <c r="C34" s="124" t="s">
        <v>53</v>
      </c>
      <c r="D34" s="122"/>
      <c r="E34" s="130" t="s">
        <v>70</v>
      </c>
      <c r="F34" s="130" t="s">
        <v>96</v>
      </c>
      <c r="G34" s="93" t="s">
        <v>196</v>
      </c>
      <c r="H34" s="137">
        <v>0</v>
      </c>
      <c r="I34" s="141"/>
      <c r="J34" s="141"/>
      <c r="K34" s="48">
        <v>45719</v>
      </c>
      <c r="L34" s="48">
        <v>45721</v>
      </c>
      <c r="M34" s="115">
        <f t="shared" ref="M34:M41" ca="1" si="70">IF(AND(TODAY()&gt;L34, H34&lt;1), -1, IF(H34=1, 1, 0))</f>
        <v>0</v>
      </c>
      <c r="N34" s="3"/>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I34" s="38"/>
      <c r="CJ34" s="38"/>
      <c r="CK34" s="38"/>
      <c r="CL34" s="38"/>
      <c r="CM34" s="38"/>
      <c r="CN34" s="38"/>
      <c r="CO34" s="38"/>
      <c r="CP34" s="38"/>
      <c r="CQ34" s="38"/>
      <c r="CR34" s="38"/>
      <c r="CS34" s="38"/>
      <c r="CT34" s="38"/>
      <c r="CU34" s="38"/>
      <c r="CV34" s="38"/>
      <c r="CW34" s="38"/>
      <c r="CX34" s="38"/>
      <c r="CY34" s="38"/>
      <c r="CZ34" s="38"/>
      <c r="DA34" s="38"/>
      <c r="DB34" s="38"/>
      <c r="DC34" s="38"/>
      <c r="DD34" s="38"/>
      <c r="DE34" s="38"/>
      <c r="DF34" s="38"/>
      <c r="DG34" s="38"/>
      <c r="DH34" s="38"/>
      <c r="DI34" s="38"/>
      <c r="DJ34" s="38"/>
      <c r="DK34" s="38"/>
      <c r="DL34" s="38"/>
      <c r="DM34" s="38"/>
      <c r="DN34" s="38"/>
      <c r="DO34" s="38"/>
      <c r="DP34" s="38"/>
      <c r="DQ34" s="38"/>
      <c r="DR34" s="38"/>
      <c r="DS34" s="38"/>
      <c r="DT34" s="38"/>
      <c r="DU34" s="38"/>
      <c r="DV34" s="38"/>
      <c r="DW34" s="38"/>
      <c r="DX34" s="38"/>
      <c r="DY34" s="38"/>
      <c r="DZ34" s="38"/>
      <c r="EA34" s="38"/>
      <c r="EB34" s="38"/>
      <c r="EC34" s="38"/>
      <c r="ED34" s="38"/>
      <c r="EE34" s="38"/>
      <c r="EF34" s="38"/>
      <c r="EG34" s="38"/>
      <c r="EH34" s="38"/>
      <c r="EI34" s="38"/>
      <c r="EJ34" s="38"/>
      <c r="EK34" s="38"/>
      <c r="EL34" s="38"/>
      <c r="EM34" s="38"/>
      <c r="EN34" s="38"/>
      <c r="EO34" s="38"/>
      <c r="EP34" s="38"/>
      <c r="EQ34" s="38"/>
      <c r="ER34" s="38"/>
      <c r="ES34" s="38"/>
      <c r="ET34" s="38"/>
      <c r="EU34" s="38"/>
      <c r="EV34" s="38"/>
      <c r="EW34" s="38"/>
      <c r="EX34" s="38"/>
    </row>
    <row r="35" spans="1:154" s="33" customFormat="1" ht="30" customHeight="1" thickBot="1">
      <c r="A35" s="12"/>
      <c r="B35" s="120" t="s">
        <v>159</v>
      </c>
      <c r="C35" s="126" t="s">
        <v>65</v>
      </c>
      <c r="D35" s="120"/>
      <c r="E35" s="132" t="s">
        <v>70</v>
      </c>
      <c r="F35" s="132" t="s">
        <v>87</v>
      </c>
      <c r="G35" s="93" t="s">
        <v>196</v>
      </c>
      <c r="H35" s="139">
        <v>0</v>
      </c>
      <c r="I35" s="143"/>
      <c r="J35" s="143"/>
      <c r="K35" s="48">
        <v>45722</v>
      </c>
      <c r="L35" s="48">
        <v>45727</v>
      </c>
      <c r="M35" s="115">
        <f t="shared" ca="1" si="70"/>
        <v>0</v>
      </c>
      <c r="N35" s="3"/>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I35" s="38"/>
      <c r="CJ35" s="38"/>
      <c r="CK35" s="38"/>
      <c r="CL35" s="38"/>
      <c r="CM35" s="38"/>
      <c r="CN35" s="38"/>
      <c r="CO35" s="38"/>
      <c r="CP35" s="38"/>
      <c r="CQ35" s="38"/>
      <c r="CR35" s="38"/>
      <c r="CS35" s="38"/>
      <c r="CT35" s="38"/>
      <c r="CU35" s="38"/>
      <c r="CV35" s="38"/>
      <c r="CW35" s="38"/>
      <c r="CX35" s="38"/>
      <c r="CY35" s="38"/>
      <c r="CZ35" s="38"/>
      <c r="DA35" s="38"/>
      <c r="DB35" s="38"/>
      <c r="DC35" s="38"/>
      <c r="DD35" s="38"/>
      <c r="DE35" s="38"/>
      <c r="DF35" s="38"/>
      <c r="DG35" s="38"/>
      <c r="DH35" s="38"/>
      <c r="DI35" s="38"/>
      <c r="DJ35" s="38"/>
      <c r="DK35" s="38"/>
      <c r="DL35" s="38"/>
      <c r="DM35" s="38"/>
      <c r="DN35" s="38"/>
      <c r="DO35" s="38"/>
      <c r="DP35" s="38"/>
      <c r="DQ35" s="38"/>
      <c r="DR35" s="38"/>
      <c r="DS35" s="38"/>
      <c r="DT35" s="38"/>
      <c r="DU35" s="38"/>
      <c r="DV35" s="38"/>
      <c r="DW35" s="38"/>
      <c r="DX35" s="38"/>
      <c r="DY35" s="38"/>
      <c r="DZ35" s="38"/>
      <c r="EA35" s="38"/>
      <c r="EB35" s="38"/>
      <c r="EC35" s="38"/>
      <c r="ED35" s="38"/>
      <c r="EE35" s="38"/>
      <c r="EF35" s="38"/>
      <c r="EG35" s="38"/>
      <c r="EH35" s="38"/>
      <c r="EI35" s="38"/>
      <c r="EJ35" s="38"/>
      <c r="EK35" s="38"/>
      <c r="EL35" s="38"/>
      <c r="EM35" s="38"/>
      <c r="EN35" s="38"/>
      <c r="EO35" s="38"/>
      <c r="EP35" s="38"/>
      <c r="EQ35" s="38"/>
      <c r="ER35" s="38"/>
      <c r="ES35" s="38"/>
      <c r="ET35" s="38"/>
      <c r="EU35" s="38"/>
      <c r="EV35" s="38"/>
      <c r="EW35" s="38"/>
      <c r="EX35" s="38"/>
    </row>
    <row r="36" spans="1:154" s="33" customFormat="1" ht="30" customHeight="1" thickBot="1">
      <c r="A36" s="12"/>
      <c r="B36" s="123" t="s">
        <v>160</v>
      </c>
      <c r="C36" s="109" t="s">
        <v>186</v>
      </c>
      <c r="D36" s="80"/>
      <c r="E36" s="45" t="s">
        <v>70</v>
      </c>
      <c r="F36" s="45" t="s">
        <v>87</v>
      </c>
      <c r="G36" s="93" t="s">
        <v>196</v>
      </c>
      <c r="H36" s="47">
        <v>0</v>
      </c>
      <c r="I36" s="48"/>
      <c r="J36" s="48"/>
      <c r="K36" s="48">
        <v>45727</v>
      </c>
      <c r="L36" s="48">
        <v>45737</v>
      </c>
      <c r="M36" s="115">
        <f t="shared" ca="1" si="70"/>
        <v>0</v>
      </c>
      <c r="N36" s="3">
        <f>IF(OR(ISBLANK(task_start),ISBLANK(task_end)),"",task_end-task_start+1)</f>
        <v>11</v>
      </c>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c r="BT36" s="38"/>
      <c r="BU36" s="38"/>
      <c r="BV36" s="38"/>
      <c r="BW36" s="38"/>
      <c r="BX36" s="38"/>
      <c r="BY36" s="38"/>
      <c r="BZ36" s="38"/>
      <c r="CA36" s="38"/>
      <c r="CB36" s="38"/>
      <c r="CC36" s="38"/>
      <c r="CD36" s="38"/>
      <c r="CE36" s="38"/>
      <c r="CF36" s="38"/>
      <c r="CG36" s="38"/>
      <c r="CH36" s="38"/>
      <c r="CI36" s="38"/>
      <c r="CJ36" s="38"/>
      <c r="CK36" s="38"/>
      <c r="CL36" s="38"/>
      <c r="CM36" s="38"/>
      <c r="CN36" s="38"/>
      <c r="CO36" s="38"/>
      <c r="CP36" s="38"/>
      <c r="CQ36" s="38"/>
      <c r="CR36" s="38"/>
      <c r="CS36" s="38"/>
      <c r="CT36" s="38"/>
      <c r="CU36" s="38"/>
      <c r="CV36" s="38"/>
      <c r="CW36" s="38"/>
      <c r="CX36" s="38"/>
      <c r="CY36" s="38"/>
      <c r="CZ36" s="38"/>
      <c r="DA36" s="38"/>
      <c r="DB36" s="38"/>
      <c r="DC36" s="38"/>
      <c r="DD36" s="38"/>
      <c r="DE36" s="38"/>
      <c r="DF36" s="38"/>
      <c r="DG36" s="38"/>
      <c r="DH36" s="38"/>
      <c r="DI36" s="38"/>
      <c r="DJ36" s="38"/>
      <c r="DK36" s="38"/>
      <c r="DL36" s="38"/>
      <c r="DM36" s="38"/>
      <c r="DN36" s="38"/>
      <c r="DO36" s="38"/>
      <c r="DP36" s="38"/>
      <c r="DQ36" s="38"/>
      <c r="DR36" s="38"/>
      <c r="DS36" s="38"/>
      <c r="DT36" s="38"/>
      <c r="DU36" s="38"/>
      <c r="DV36" s="38"/>
      <c r="DW36" s="38"/>
      <c r="DX36" s="38"/>
      <c r="DY36" s="38"/>
      <c r="DZ36" s="38"/>
      <c r="EA36" s="38"/>
      <c r="EB36" s="38"/>
      <c r="EC36" s="38"/>
      <c r="ED36" s="38"/>
      <c r="EE36" s="38"/>
      <c r="EF36" s="38"/>
      <c r="EG36" s="38"/>
      <c r="EH36" s="38"/>
      <c r="EI36" s="38"/>
      <c r="EJ36" s="38"/>
      <c r="EK36" s="38"/>
      <c r="EL36" s="38"/>
      <c r="EM36" s="38"/>
      <c r="EN36" s="38"/>
      <c r="EO36" s="38"/>
      <c r="EP36" s="38"/>
      <c r="EQ36" s="38"/>
      <c r="ER36" s="38"/>
      <c r="ES36" s="38"/>
      <c r="ET36" s="38"/>
      <c r="EU36" s="38"/>
      <c r="EV36" s="38"/>
      <c r="EW36" s="38"/>
      <c r="EX36" s="38"/>
    </row>
    <row r="37" spans="1:154" s="33" customFormat="1" ht="30" customHeight="1" thickBot="1">
      <c r="A37" s="12"/>
      <c r="B37" s="118" t="s">
        <v>161</v>
      </c>
      <c r="C37" s="109" t="s">
        <v>66</v>
      </c>
      <c r="D37" s="80"/>
      <c r="E37" s="45" t="s">
        <v>70</v>
      </c>
      <c r="F37" s="45" t="s">
        <v>87</v>
      </c>
      <c r="G37" s="93" t="s">
        <v>196</v>
      </c>
      <c r="H37" s="47">
        <v>0</v>
      </c>
      <c r="I37" s="48"/>
      <c r="J37" s="48"/>
      <c r="K37" s="48">
        <v>45737</v>
      </c>
      <c r="L37" s="48">
        <v>45744</v>
      </c>
      <c r="M37" s="115">
        <f t="shared" ca="1" si="70"/>
        <v>0</v>
      </c>
      <c r="N37" s="3"/>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c r="BW37" s="38"/>
      <c r="BX37" s="38"/>
      <c r="BY37" s="38"/>
      <c r="BZ37" s="38"/>
      <c r="CA37" s="38"/>
      <c r="CB37" s="38"/>
      <c r="CC37" s="38"/>
      <c r="CD37" s="38"/>
      <c r="CE37" s="38"/>
      <c r="CF37" s="38"/>
      <c r="CG37" s="38"/>
      <c r="CH37" s="38"/>
      <c r="CI37" s="38"/>
      <c r="CJ37" s="38"/>
      <c r="CK37" s="38"/>
      <c r="CL37" s="38"/>
      <c r="CM37" s="38"/>
      <c r="CN37" s="38"/>
      <c r="CO37" s="38"/>
      <c r="CP37" s="38"/>
      <c r="CQ37" s="38"/>
      <c r="CR37" s="38"/>
      <c r="CS37" s="38"/>
      <c r="CT37" s="38"/>
      <c r="CU37" s="38"/>
      <c r="CV37" s="38"/>
      <c r="CW37" s="38"/>
      <c r="CX37" s="38"/>
      <c r="CY37" s="38"/>
      <c r="CZ37" s="38"/>
      <c r="DA37" s="38"/>
      <c r="DB37" s="38"/>
      <c r="DC37" s="38"/>
      <c r="DD37" s="38"/>
      <c r="DE37" s="38"/>
      <c r="DF37" s="38"/>
      <c r="DG37" s="38"/>
      <c r="DH37" s="38"/>
      <c r="DI37" s="38"/>
      <c r="DJ37" s="38"/>
      <c r="DK37" s="38"/>
      <c r="DL37" s="38"/>
      <c r="DM37" s="38"/>
      <c r="DN37" s="38"/>
      <c r="DO37" s="38"/>
      <c r="DP37" s="38"/>
      <c r="DQ37" s="38"/>
      <c r="DR37" s="38"/>
      <c r="DS37" s="38"/>
      <c r="DT37" s="38"/>
      <c r="DU37" s="38"/>
      <c r="DV37" s="38"/>
      <c r="DW37" s="38"/>
      <c r="DX37" s="38"/>
      <c r="DY37" s="38"/>
      <c r="DZ37" s="38"/>
      <c r="EA37" s="38"/>
      <c r="EB37" s="38"/>
      <c r="EC37" s="38"/>
      <c r="ED37" s="38"/>
      <c r="EE37" s="38"/>
      <c r="EF37" s="38"/>
      <c r="EG37" s="38"/>
      <c r="EH37" s="38"/>
      <c r="EI37" s="38"/>
      <c r="EJ37" s="38"/>
      <c r="EK37" s="38"/>
      <c r="EL37" s="38"/>
      <c r="EM37" s="38"/>
      <c r="EN37" s="38"/>
      <c r="EO37" s="38"/>
      <c r="EP37" s="38"/>
      <c r="EQ37" s="38"/>
      <c r="ER37" s="38"/>
      <c r="ES37" s="38"/>
      <c r="ET37" s="38"/>
      <c r="EU37" s="38"/>
      <c r="EV37" s="38"/>
      <c r="EW37" s="38"/>
      <c r="EX37" s="38"/>
    </row>
    <row r="38" spans="1:154" s="33" customFormat="1" ht="30" customHeight="1" thickBot="1">
      <c r="A38" s="12"/>
      <c r="B38" s="122" t="s">
        <v>163</v>
      </c>
      <c r="C38" s="109" t="s">
        <v>182</v>
      </c>
      <c r="D38" s="80" t="s">
        <v>184</v>
      </c>
      <c r="E38" s="45" t="s">
        <v>33</v>
      </c>
      <c r="F38" s="45" t="s">
        <v>87</v>
      </c>
      <c r="G38" s="134" t="s">
        <v>196</v>
      </c>
      <c r="H38" s="47">
        <v>0</v>
      </c>
      <c r="I38" s="48"/>
      <c r="J38" s="48"/>
      <c r="K38" s="48">
        <v>45747</v>
      </c>
      <c r="L38" s="48">
        <v>45758</v>
      </c>
      <c r="M38" s="115">
        <f t="shared" ca="1" si="70"/>
        <v>0</v>
      </c>
      <c r="N38" s="3"/>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38"/>
      <c r="BT38" s="38"/>
      <c r="BU38" s="38"/>
      <c r="BV38" s="38"/>
      <c r="BW38" s="38"/>
      <c r="BX38" s="38"/>
      <c r="BY38" s="38"/>
      <c r="BZ38" s="38"/>
      <c r="CA38" s="38"/>
      <c r="CB38" s="38"/>
      <c r="CC38" s="38"/>
      <c r="CD38" s="38"/>
      <c r="CE38" s="38"/>
      <c r="CF38" s="38"/>
      <c r="CG38" s="38"/>
      <c r="CH38" s="38"/>
      <c r="CI38" s="38"/>
      <c r="CJ38" s="38"/>
      <c r="CK38" s="38"/>
      <c r="CL38" s="38"/>
      <c r="CM38" s="38"/>
      <c r="CN38" s="38"/>
      <c r="CO38" s="38"/>
      <c r="CP38" s="38"/>
      <c r="CQ38" s="38"/>
      <c r="CR38" s="38"/>
      <c r="CS38" s="38"/>
      <c r="CT38" s="38"/>
      <c r="CU38" s="38"/>
      <c r="CV38" s="38"/>
      <c r="CW38" s="38"/>
      <c r="CX38" s="38"/>
      <c r="CY38" s="38"/>
      <c r="CZ38" s="38"/>
      <c r="DA38" s="38"/>
      <c r="DB38" s="38"/>
      <c r="DC38" s="38"/>
      <c r="DD38" s="38"/>
      <c r="DE38" s="38"/>
      <c r="DF38" s="38"/>
      <c r="DG38" s="38"/>
      <c r="DH38" s="38"/>
      <c r="DI38" s="38"/>
      <c r="DJ38" s="38"/>
      <c r="DK38" s="38"/>
      <c r="DL38" s="38"/>
      <c r="DM38" s="38"/>
      <c r="DN38" s="38"/>
      <c r="DO38" s="38"/>
      <c r="DP38" s="38"/>
      <c r="DQ38" s="38"/>
      <c r="DR38" s="38"/>
      <c r="DS38" s="38"/>
      <c r="DT38" s="38"/>
      <c r="DU38" s="38"/>
      <c r="DV38" s="38"/>
      <c r="DW38" s="38"/>
      <c r="DX38" s="38"/>
      <c r="DY38" s="38"/>
      <c r="DZ38" s="38"/>
      <c r="EA38" s="38"/>
      <c r="EB38" s="38"/>
      <c r="EC38" s="38"/>
      <c r="ED38" s="38"/>
      <c r="EE38" s="38"/>
      <c r="EF38" s="38"/>
      <c r="EG38" s="38"/>
      <c r="EH38" s="38"/>
      <c r="EI38" s="38"/>
      <c r="EJ38" s="38"/>
      <c r="EK38" s="38"/>
      <c r="EL38" s="38"/>
      <c r="EM38" s="38"/>
      <c r="EN38" s="38"/>
      <c r="EO38" s="38"/>
      <c r="EP38" s="38"/>
      <c r="EQ38" s="38"/>
      <c r="ER38" s="38"/>
      <c r="ES38" s="38"/>
      <c r="ET38" s="38"/>
      <c r="EU38" s="38"/>
      <c r="EV38" s="38"/>
      <c r="EW38" s="38"/>
      <c r="EX38" s="38"/>
    </row>
    <row r="39" spans="1:154" s="33" customFormat="1" ht="30" customHeight="1" thickBot="1">
      <c r="A39" s="12"/>
      <c r="B39" s="151" t="s">
        <v>129</v>
      </c>
      <c r="C39" s="127" t="s">
        <v>94</v>
      </c>
      <c r="D39" s="128"/>
      <c r="E39" s="121" t="s">
        <v>70</v>
      </c>
      <c r="F39" s="121" t="s">
        <v>95</v>
      </c>
      <c r="G39" s="136" t="s">
        <v>196</v>
      </c>
      <c r="H39" s="140">
        <v>0</v>
      </c>
      <c r="I39" s="144"/>
      <c r="J39" s="144"/>
      <c r="K39" s="144">
        <v>45761</v>
      </c>
      <c r="L39" s="144">
        <v>45765</v>
      </c>
      <c r="M39" s="115">
        <f t="shared" ca="1" si="70"/>
        <v>0</v>
      </c>
      <c r="N39" s="3"/>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c r="CC39" s="38"/>
      <c r="CD39" s="38"/>
      <c r="CE39" s="38"/>
      <c r="CF39" s="38"/>
      <c r="CG39" s="38"/>
      <c r="CH39" s="38"/>
      <c r="CI39" s="38"/>
      <c r="CJ39" s="38"/>
      <c r="CK39" s="38"/>
      <c r="CL39" s="38"/>
      <c r="CM39" s="38"/>
      <c r="CN39" s="38"/>
      <c r="CO39" s="38"/>
      <c r="CP39" s="38"/>
      <c r="CQ39" s="38"/>
      <c r="CR39" s="38"/>
      <c r="CS39" s="38"/>
      <c r="CT39" s="38"/>
      <c r="CU39" s="38"/>
      <c r="CV39" s="38"/>
      <c r="CW39" s="38"/>
      <c r="CX39" s="38"/>
      <c r="CY39" s="38"/>
      <c r="CZ39" s="38"/>
      <c r="DA39" s="38"/>
      <c r="DB39" s="38"/>
      <c r="DC39" s="38"/>
      <c r="DD39" s="38"/>
      <c r="DE39" s="38"/>
      <c r="DF39" s="38"/>
      <c r="DG39" s="38"/>
      <c r="DH39" s="38"/>
      <c r="DI39" s="38"/>
      <c r="DJ39" s="38"/>
      <c r="DK39" s="38"/>
      <c r="DL39" s="38"/>
      <c r="DM39" s="38"/>
      <c r="DN39" s="38"/>
      <c r="DO39" s="38"/>
      <c r="DP39" s="38"/>
      <c r="DQ39" s="38"/>
      <c r="DR39" s="38"/>
      <c r="DS39" s="38"/>
      <c r="DT39" s="38"/>
      <c r="DU39" s="38"/>
      <c r="DV39" s="38"/>
      <c r="DW39" s="38"/>
      <c r="DX39" s="38"/>
      <c r="DY39" s="38"/>
      <c r="DZ39" s="38"/>
      <c r="EA39" s="38"/>
      <c r="EB39" s="38"/>
      <c r="EC39" s="38"/>
      <c r="ED39" s="38"/>
      <c r="EE39" s="38"/>
      <c r="EF39" s="38"/>
      <c r="EG39" s="38"/>
      <c r="EH39" s="38"/>
      <c r="EI39" s="38"/>
      <c r="EJ39" s="38"/>
      <c r="EK39" s="38"/>
      <c r="EL39" s="38"/>
      <c r="EM39" s="38"/>
      <c r="EN39" s="38"/>
      <c r="EO39" s="38"/>
      <c r="EP39" s="38"/>
      <c r="EQ39" s="38"/>
      <c r="ER39" s="38"/>
      <c r="ES39" s="38"/>
      <c r="ET39" s="38"/>
      <c r="EU39" s="38"/>
      <c r="EV39" s="38"/>
      <c r="EW39" s="38"/>
      <c r="EX39" s="38"/>
    </row>
    <row r="40" spans="1:154" s="33" customFormat="1" ht="30" customHeight="1" thickBot="1">
      <c r="A40" s="12"/>
      <c r="B40" s="123" t="s">
        <v>151</v>
      </c>
      <c r="C40" s="109" t="s">
        <v>187</v>
      </c>
      <c r="D40" s="94"/>
      <c r="E40" s="45" t="s">
        <v>33</v>
      </c>
      <c r="F40" s="131" t="s">
        <v>103</v>
      </c>
      <c r="G40" s="134" t="s">
        <v>196</v>
      </c>
      <c r="H40" s="47">
        <v>0</v>
      </c>
      <c r="I40" s="48"/>
      <c r="J40" s="48"/>
      <c r="K40" s="48">
        <v>45768</v>
      </c>
      <c r="L40" s="48">
        <v>45772</v>
      </c>
      <c r="M40" s="115">
        <f t="shared" ca="1" si="70"/>
        <v>0</v>
      </c>
      <c r="N40" s="3"/>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8"/>
      <c r="BX40" s="38"/>
      <c r="BY40" s="38"/>
      <c r="BZ40" s="38"/>
      <c r="CA40" s="38"/>
      <c r="CB40" s="38"/>
      <c r="CC40" s="38"/>
      <c r="CD40" s="38"/>
      <c r="CE40" s="38"/>
      <c r="CF40" s="38"/>
      <c r="CG40" s="38"/>
      <c r="CH40" s="38"/>
      <c r="CI40" s="38"/>
      <c r="CJ40" s="38"/>
      <c r="CK40" s="38"/>
      <c r="CL40" s="38"/>
      <c r="CM40" s="38"/>
      <c r="CN40" s="38"/>
      <c r="CO40" s="38"/>
      <c r="CP40" s="38"/>
      <c r="CQ40" s="38"/>
      <c r="CR40" s="38"/>
      <c r="CS40" s="38"/>
      <c r="CT40" s="38"/>
      <c r="CU40" s="38"/>
      <c r="CV40" s="38"/>
      <c r="CW40" s="38"/>
      <c r="CX40" s="38"/>
      <c r="CY40" s="38"/>
      <c r="CZ40" s="38"/>
      <c r="DA40" s="38"/>
      <c r="DB40" s="38"/>
      <c r="DC40" s="38"/>
      <c r="DD40" s="38"/>
      <c r="DE40" s="38"/>
      <c r="DF40" s="38"/>
      <c r="DG40" s="38"/>
      <c r="DH40" s="38"/>
      <c r="DI40" s="38"/>
      <c r="DJ40" s="38"/>
      <c r="DK40" s="38"/>
      <c r="DL40" s="38"/>
      <c r="DM40" s="38"/>
      <c r="DN40" s="38"/>
      <c r="DO40" s="38"/>
      <c r="DP40" s="38"/>
      <c r="DQ40" s="38"/>
      <c r="DR40" s="38"/>
      <c r="DS40" s="38"/>
      <c r="DT40" s="38"/>
      <c r="DU40" s="38"/>
      <c r="DV40" s="38"/>
      <c r="DW40" s="38"/>
      <c r="DX40" s="38"/>
      <c r="DY40" s="38"/>
      <c r="DZ40" s="38"/>
      <c r="EA40" s="38"/>
      <c r="EB40" s="38"/>
      <c r="EC40" s="38"/>
      <c r="ED40" s="38"/>
      <c r="EE40" s="38"/>
      <c r="EF40" s="38"/>
      <c r="EG40" s="38"/>
      <c r="EH40" s="38"/>
      <c r="EI40" s="38"/>
      <c r="EJ40" s="38"/>
      <c r="EK40" s="38"/>
      <c r="EL40" s="38"/>
      <c r="EM40" s="38"/>
      <c r="EN40" s="38"/>
      <c r="EO40" s="38"/>
      <c r="EP40" s="38"/>
      <c r="EQ40" s="38"/>
      <c r="ER40" s="38"/>
      <c r="ES40" s="38"/>
      <c r="ET40" s="38"/>
      <c r="EU40" s="38"/>
      <c r="EV40" s="38"/>
      <c r="EW40" s="38"/>
      <c r="EX40" s="38"/>
    </row>
    <row r="41" spans="1:154" s="33" customFormat="1" ht="30" customHeight="1" thickBot="1">
      <c r="A41" s="12"/>
      <c r="B41" s="118" t="s">
        <v>155</v>
      </c>
      <c r="C41" s="109" t="s">
        <v>50</v>
      </c>
      <c r="D41" s="94"/>
      <c r="E41" s="45" t="s">
        <v>70</v>
      </c>
      <c r="F41" s="45" t="s">
        <v>103</v>
      </c>
      <c r="G41" s="134" t="s">
        <v>196</v>
      </c>
      <c r="H41" s="47">
        <v>0.8</v>
      </c>
      <c r="I41" s="48"/>
      <c r="J41" s="48"/>
      <c r="K41" s="48">
        <v>45775</v>
      </c>
      <c r="L41" s="48">
        <v>45777</v>
      </c>
      <c r="M41" s="115">
        <f t="shared" ca="1" si="70"/>
        <v>0</v>
      </c>
      <c r="N41" s="3">
        <f>IF(OR(ISBLANK(task_start),ISBLANK(task_end)),"",task_end-task_start+1)</f>
        <v>3</v>
      </c>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38"/>
      <c r="BO41" s="38"/>
      <c r="BP41" s="38"/>
      <c r="BQ41" s="38"/>
      <c r="BR41" s="38"/>
      <c r="BS41" s="38"/>
      <c r="BT41" s="38"/>
      <c r="BU41" s="38"/>
      <c r="BV41" s="38"/>
      <c r="BW41" s="38"/>
      <c r="BX41" s="38"/>
      <c r="BY41" s="38"/>
      <c r="BZ41" s="38"/>
      <c r="CA41" s="38"/>
      <c r="CB41" s="38"/>
      <c r="CC41" s="38"/>
      <c r="CD41" s="38"/>
      <c r="CE41" s="38"/>
      <c r="CF41" s="38"/>
      <c r="CG41" s="38"/>
      <c r="CH41" s="38"/>
      <c r="CI41" s="38"/>
      <c r="CJ41" s="38"/>
      <c r="CK41" s="38"/>
      <c r="CL41" s="38"/>
      <c r="CM41" s="38"/>
      <c r="CN41" s="38"/>
      <c r="CO41" s="38"/>
      <c r="CP41" s="38"/>
      <c r="CQ41" s="38"/>
      <c r="CR41" s="38"/>
      <c r="CS41" s="38"/>
      <c r="CT41" s="38"/>
      <c r="CU41" s="38"/>
      <c r="CV41" s="38"/>
      <c r="CW41" s="38"/>
      <c r="CX41" s="38"/>
      <c r="CY41" s="38"/>
      <c r="CZ41" s="38"/>
      <c r="DA41" s="38"/>
      <c r="DB41" s="38"/>
      <c r="DC41" s="38"/>
      <c r="DD41" s="38"/>
      <c r="DE41" s="38"/>
      <c r="DF41" s="38"/>
      <c r="DG41" s="38"/>
      <c r="DH41" s="38"/>
      <c r="DI41" s="38"/>
      <c r="DJ41" s="38"/>
      <c r="DK41" s="38"/>
      <c r="DL41" s="38"/>
      <c r="DM41" s="38"/>
      <c r="DN41" s="38"/>
      <c r="DO41" s="38"/>
      <c r="DP41" s="38"/>
      <c r="DQ41" s="38"/>
      <c r="DR41" s="38"/>
      <c r="DS41" s="38"/>
      <c r="DT41" s="38"/>
      <c r="DU41" s="38"/>
      <c r="DV41" s="38"/>
      <c r="DW41" s="38"/>
      <c r="DX41" s="38"/>
      <c r="DY41" s="38"/>
      <c r="DZ41" s="38"/>
      <c r="EA41" s="38"/>
      <c r="EB41" s="38"/>
      <c r="EC41" s="38"/>
      <c r="ED41" s="38"/>
      <c r="EE41" s="38"/>
      <c r="EF41" s="38"/>
      <c r="EG41" s="38"/>
      <c r="EH41" s="38"/>
      <c r="EI41" s="38"/>
      <c r="EJ41" s="38"/>
      <c r="EK41" s="38"/>
      <c r="EL41" s="38"/>
      <c r="EM41" s="38"/>
      <c r="EN41" s="38"/>
      <c r="EO41" s="38"/>
      <c r="EP41" s="38"/>
      <c r="EQ41" s="38"/>
      <c r="ER41" s="38"/>
      <c r="ES41" s="38"/>
      <c r="ET41" s="38"/>
      <c r="EU41" s="38"/>
      <c r="EV41" s="38"/>
      <c r="EW41" s="38"/>
      <c r="EX41" s="38"/>
    </row>
    <row r="42" spans="1:154" s="33" customFormat="1" ht="30" hidden="1" customHeight="1" thickBot="1">
      <c r="A42" s="12"/>
      <c r="B42" s="95"/>
      <c r="C42" s="108" t="s">
        <v>192</v>
      </c>
      <c r="D42" s="95"/>
      <c r="E42" s="45"/>
      <c r="F42" s="45"/>
      <c r="G42" s="46"/>
      <c r="H42" s="47"/>
      <c r="I42" s="48"/>
      <c r="J42" s="48"/>
      <c r="K42" s="48"/>
      <c r="L42" s="48"/>
      <c r="M42" s="115"/>
      <c r="N42" s="3" t="str">
        <f>IF(OR(ISBLANK(task_start),ISBLANK(task_end)),"",task_end-task_start+1)</f>
        <v/>
      </c>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c r="BT42" s="38"/>
      <c r="BU42" s="38"/>
      <c r="BV42" s="38"/>
      <c r="BW42" s="38"/>
      <c r="BX42" s="38"/>
      <c r="BY42" s="38"/>
      <c r="BZ42" s="38"/>
      <c r="CA42" s="38"/>
      <c r="CB42" s="38"/>
      <c r="CC42" s="38"/>
      <c r="CD42" s="38"/>
      <c r="CE42" s="38"/>
      <c r="CF42" s="38"/>
      <c r="CG42" s="38"/>
      <c r="CH42" s="38"/>
      <c r="CI42" s="38"/>
      <c r="CJ42" s="38"/>
      <c r="CK42" s="38"/>
      <c r="CL42" s="38"/>
      <c r="CM42" s="38"/>
      <c r="CN42" s="38"/>
      <c r="CO42" s="38"/>
      <c r="CP42" s="38"/>
      <c r="CQ42" s="38"/>
      <c r="CR42" s="38"/>
      <c r="CS42" s="38"/>
      <c r="CT42" s="38"/>
      <c r="CU42" s="38"/>
      <c r="CV42" s="38"/>
      <c r="CW42" s="38"/>
      <c r="CX42" s="38"/>
      <c r="CY42" s="38"/>
      <c r="CZ42" s="38"/>
      <c r="DA42" s="38"/>
      <c r="DB42" s="38"/>
      <c r="DC42" s="38"/>
      <c r="DD42" s="38"/>
      <c r="DE42" s="38"/>
      <c r="DF42" s="38"/>
      <c r="DG42" s="38"/>
      <c r="DH42" s="38"/>
      <c r="DI42" s="38"/>
      <c r="DJ42" s="38"/>
      <c r="DK42" s="38"/>
      <c r="DL42" s="38"/>
      <c r="DM42" s="38"/>
      <c r="DN42" s="38"/>
      <c r="DO42" s="38"/>
      <c r="DP42" s="38"/>
      <c r="DQ42" s="38"/>
      <c r="DR42" s="38"/>
      <c r="DS42" s="38"/>
      <c r="DT42" s="38"/>
      <c r="DU42" s="38"/>
      <c r="DV42" s="38"/>
      <c r="DW42" s="38"/>
      <c r="DX42" s="38"/>
      <c r="DY42" s="38"/>
      <c r="DZ42" s="38"/>
      <c r="EA42" s="38"/>
      <c r="EB42" s="38"/>
      <c r="EC42" s="38"/>
      <c r="ED42" s="38"/>
      <c r="EE42" s="38"/>
      <c r="EF42" s="38"/>
      <c r="EG42" s="38"/>
      <c r="EH42" s="38"/>
      <c r="EI42" s="38"/>
      <c r="EJ42" s="38"/>
      <c r="EK42" s="38"/>
      <c r="EL42" s="38"/>
      <c r="EM42" s="38"/>
      <c r="EN42" s="38"/>
      <c r="EO42" s="38"/>
      <c r="EP42" s="38"/>
      <c r="EQ42" s="38"/>
      <c r="ER42" s="38"/>
      <c r="ES42" s="38"/>
      <c r="ET42" s="38"/>
      <c r="EU42" s="38"/>
      <c r="EV42" s="38"/>
      <c r="EW42" s="38"/>
      <c r="EX42" s="38"/>
    </row>
    <row r="43" spans="1:154" s="33" customFormat="1" ht="30" customHeight="1" thickBot="1">
      <c r="A43" s="12"/>
      <c r="B43" s="80" t="s">
        <v>152</v>
      </c>
      <c r="C43" s="109" t="s">
        <v>47</v>
      </c>
      <c r="D43" s="80"/>
      <c r="E43" s="45" t="s">
        <v>33</v>
      </c>
      <c r="F43" s="81" t="s">
        <v>103</v>
      </c>
      <c r="G43" s="46" t="s">
        <v>196</v>
      </c>
      <c r="H43" s="47">
        <v>1</v>
      </c>
      <c r="I43" s="48"/>
      <c r="J43" s="48"/>
      <c r="K43" s="48">
        <v>45777</v>
      </c>
      <c r="L43" s="48">
        <v>45777</v>
      </c>
      <c r="M43" s="115">
        <f t="shared" ref="M43:M51" ca="1" si="71">IF(AND(TODAY()&gt;L43, H43&lt;1), -1, IF(H43=1, 1, 0))</f>
        <v>1</v>
      </c>
      <c r="N43" s="3">
        <f>IF(OR(ISBLANK(task_start),ISBLANK(task_end)),"",task_end-task_start+1)</f>
        <v>1</v>
      </c>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c r="BN43" s="38"/>
      <c r="BO43" s="38"/>
      <c r="BP43" s="38"/>
      <c r="BQ43" s="38"/>
      <c r="BR43" s="38"/>
      <c r="BS43" s="38"/>
      <c r="BT43" s="38"/>
      <c r="BU43" s="38"/>
      <c r="BV43" s="38"/>
      <c r="BW43" s="38"/>
      <c r="BX43" s="38"/>
      <c r="BY43" s="38"/>
      <c r="BZ43" s="38"/>
      <c r="CA43" s="38"/>
      <c r="CB43" s="38"/>
      <c r="CC43" s="38"/>
      <c r="CD43" s="38"/>
      <c r="CE43" s="38"/>
      <c r="CF43" s="38"/>
      <c r="CG43" s="38"/>
      <c r="CH43" s="38"/>
      <c r="CI43" s="38"/>
      <c r="CJ43" s="38"/>
      <c r="CK43" s="38"/>
      <c r="CL43" s="38"/>
      <c r="CM43" s="38"/>
      <c r="CN43" s="38"/>
      <c r="CO43" s="38"/>
      <c r="CP43" s="38"/>
      <c r="CQ43" s="38"/>
      <c r="CR43" s="38"/>
      <c r="CS43" s="38"/>
      <c r="CT43" s="38"/>
      <c r="CU43" s="38"/>
      <c r="CV43" s="38"/>
      <c r="CW43" s="38"/>
      <c r="CX43" s="38"/>
      <c r="CY43" s="38"/>
      <c r="CZ43" s="38"/>
      <c r="DA43" s="38"/>
      <c r="DB43" s="38"/>
      <c r="DC43" s="38"/>
      <c r="DD43" s="38"/>
      <c r="DE43" s="38"/>
      <c r="DF43" s="38"/>
      <c r="DG43" s="38"/>
      <c r="DH43" s="38"/>
      <c r="DI43" s="38"/>
      <c r="DJ43" s="38"/>
      <c r="DK43" s="38"/>
      <c r="DL43" s="38"/>
      <c r="DM43" s="38"/>
      <c r="DN43" s="38"/>
      <c r="DO43" s="38"/>
      <c r="DP43" s="38"/>
      <c r="DQ43" s="38"/>
      <c r="DR43" s="38"/>
      <c r="DS43" s="38"/>
      <c r="DT43" s="38"/>
      <c r="DU43" s="38"/>
      <c r="DV43" s="38"/>
      <c r="DW43" s="38"/>
      <c r="DX43" s="38"/>
      <c r="DY43" s="38"/>
      <c r="DZ43" s="38"/>
      <c r="EA43" s="38"/>
      <c r="EB43" s="38"/>
      <c r="EC43" s="38"/>
      <c r="ED43" s="38"/>
      <c r="EE43" s="38"/>
      <c r="EF43" s="38"/>
      <c r="EG43" s="38"/>
      <c r="EH43" s="38"/>
      <c r="EI43" s="38"/>
      <c r="EJ43" s="38"/>
      <c r="EK43" s="38"/>
      <c r="EL43" s="38"/>
      <c r="EM43" s="38"/>
      <c r="EN43" s="38"/>
      <c r="EO43" s="38"/>
      <c r="EP43" s="38"/>
      <c r="EQ43" s="38"/>
      <c r="ER43" s="38"/>
      <c r="ES43" s="38"/>
      <c r="ET43" s="38"/>
      <c r="EU43" s="38"/>
      <c r="EV43" s="38"/>
      <c r="EW43" s="38"/>
      <c r="EX43" s="38"/>
    </row>
    <row r="44" spans="1:154" s="33" customFormat="1" ht="30" customHeight="1" thickBot="1">
      <c r="A44" s="12"/>
      <c r="B44" s="94" t="s">
        <v>153</v>
      </c>
      <c r="C44" s="109" t="s">
        <v>48</v>
      </c>
      <c r="D44" s="80"/>
      <c r="E44" s="45" t="s">
        <v>33</v>
      </c>
      <c r="F44" s="81" t="s">
        <v>103</v>
      </c>
      <c r="G44" s="46" t="s">
        <v>196</v>
      </c>
      <c r="H44" s="47">
        <v>1</v>
      </c>
      <c r="I44" s="48"/>
      <c r="J44" s="48"/>
      <c r="K44" s="48">
        <v>45777</v>
      </c>
      <c r="L44" s="48">
        <v>45777</v>
      </c>
      <c r="M44" s="115">
        <f t="shared" ca="1" si="71"/>
        <v>1</v>
      </c>
      <c r="N44" s="3"/>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c r="BP44" s="38"/>
      <c r="BQ44" s="38"/>
      <c r="BR44" s="38"/>
      <c r="BS44" s="38"/>
      <c r="BT44" s="38"/>
      <c r="BU44" s="38"/>
      <c r="BV44" s="38"/>
      <c r="BW44" s="38"/>
      <c r="BX44" s="38"/>
      <c r="BY44" s="38"/>
      <c r="BZ44" s="38"/>
      <c r="CA44" s="38"/>
      <c r="CB44" s="38"/>
      <c r="CC44" s="38"/>
      <c r="CD44" s="38"/>
      <c r="CE44" s="38"/>
      <c r="CF44" s="38"/>
      <c r="CG44" s="38"/>
      <c r="CH44" s="38"/>
      <c r="CI44" s="38"/>
      <c r="CJ44" s="38"/>
      <c r="CK44" s="38"/>
      <c r="CL44" s="38"/>
      <c r="CM44" s="38"/>
      <c r="CN44" s="38"/>
      <c r="CO44" s="38"/>
      <c r="CP44" s="38"/>
      <c r="CQ44" s="38"/>
      <c r="CR44" s="38"/>
      <c r="CS44" s="38"/>
      <c r="CT44" s="38"/>
      <c r="CU44" s="38"/>
      <c r="CV44" s="38"/>
      <c r="CW44" s="38"/>
      <c r="CX44" s="38"/>
      <c r="CY44" s="38"/>
      <c r="CZ44" s="38"/>
      <c r="DA44" s="38"/>
      <c r="DB44" s="38"/>
      <c r="DC44" s="38"/>
      <c r="DD44" s="38"/>
      <c r="DE44" s="38"/>
      <c r="DF44" s="38"/>
      <c r="DG44" s="38"/>
      <c r="DH44" s="38"/>
      <c r="DI44" s="38"/>
      <c r="DJ44" s="38"/>
      <c r="DK44" s="38"/>
      <c r="DL44" s="38"/>
      <c r="DM44" s="38"/>
      <c r="DN44" s="38"/>
      <c r="DO44" s="38"/>
      <c r="DP44" s="38"/>
      <c r="DQ44" s="38"/>
      <c r="DR44" s="38"/>
      <c r="DS44" s="38"/>
      <c r="DT44" s="38"/>
      <c r="DU44" s="38"/>
      <c r="DV44" s="38"/>
      <c r="DW44" s="38"/>
      <c r="DX44" s="38"/>
      <c r="DY44" s="38"/>
      <c r="DZ44" s="38"/>
      <c r="EA44" s="38"/>
      <c r="EB44" s="38"/>
      <c r="EC44" s="38"/>
      <c r="ED44" s="38"/>
      <c r="EE44" s="38"/>
      <c r="EF44" s="38"/>
      <c r="EG44" s="38"/>
      <c r="EH44" s="38"/>
      <c r="EI44" s="38"/>
      <c r="EJ44" s="38"/>
      <c r="EK44" s="38"/>
      <c r="EL44" s="38"/>
      <c r="EM44" s="38"/>
      <c r="EN44" s="38"/>
      <c r="EO44" s="38"/>
      <c r="EP44" s="38"/>
      <c r="EQ44" s="38"/>
      <c r="ER44" s="38"/>
      <c r="ES44" s="38"/>
      <c r="ET44" s="38"/>
      <c r="EU44" s="38"/>
      <c r="EV44" s="38"/>
      <c r="EW44" s="38"/>
      <c r="EX44" s="38"/>
    </row>
    <row r="45" spans="1:154" s="33" customFormat="1" ht="30" customHeight="1" thickBot="1">
      <c r="A45" s="12"/>
      <c r="B45" s="80" t="s">
        <v>156</v>
      </c>
      <c r="C45" s="109" t="s">
        <v>188</v>
      </c>
      <c r="D45" s="80"/>
      <c r="E45" s="45" t="s">
        <v>70</v>
      </c>
      <c r="F45" s="130" t="s">
        <v>87</v>
      </c>
      <c r="G45" s="46" t="s">
        <v>196</v>
      </c>
      <c r="H45" s="47">
        <v>0</v>
      </c>
      <c r="I45" s="48"/>
      <c r="J45" s="48"/>
      <c r="K45" s="48">
        <v>45777</v>
      </c>
      <c r="L45" s="48">
        <v>45779</v>
      </c>
      <c r="M45" s="115">
        <f t="shared" ca="1" si="71"/>
        <v>0</v>
      </c>
      <c r="N45" s="3">
        <f t="shared" ref="N45:N51" si="72">IF(OR(ISBLANK(task_start),ISBLANK(task_end)),"",task_end-task_start+1)</f>
        <v>3</v>
      </c>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8"/>
      <c r="BX45" s="38"/>
      <c r="BY45" s="38"/>
      <c r="BZ45" s="38"/>
      <c r="CA45" s="38"/>
      <c r="CB45" s="38"/>
      <c r="CC45" s="38"/>
      <c r="CD45" s="38"/>
      <c r="CE45" s="38"/>
      <c r="CF45" s="38"/>
      <c r="CG45" s="38"/>
      <c r="CH45" s="38"/>
      <c r="CI45" s="38"/>
      <c r="CJ45" s="38"/>
      <c r="CK45" s="38"/>
      <c r="CL45" s="38"/>
      <c r="CM45" s="38"/>
      <c r="CN45" s="38"/>
      <c r="CO45" s="38"/>
      <c r="CP45" s="38"/>
      <c r="CQ45" s="38"/>
      <c r="CR45" s="38"/>
      <c r="CS45" s="38"/>
      <c r="CT45" s="38"/>
      <c r="CU45" s="38"/>
      <c r="CV45" s="38"/>
      <c r="CW45" s="38"/>
      <c r="CX45" s="38"/>
      <c r="CY45" s="38"/>
      <c r="CZ45" s="38"/>
      <c r="DA45" s="38"/>
      <c r="DB45" s="38"/>
      <c r="DC45" s="38"/>
      <c r="DD45" s="38"/>
      <c r="DE45" s="38"/>
      <c r="DF45" s="38"/>
      <c r="DG45" s="38"/>
      <c r="DH45" s="38"/>
      <c r="DI45" s="38"/>
      <c r="DJ45" s="38"/>
      <c r="DK45" s="38"/>
      <c r="DL45" s="38"/>
      <c r="DM45" s="38"/>
      <c r="DN45" s="38"/>
      <c r="DO45" s="38"/>
      <c r="DP45" s="38"/>
      <c r="DQ45" s="38"/>
      <c r="DR45" s="38"/>
      <c r="DS45" s="38"/>
      <c r="DT45" s="38"/>
      <c r="DU45" s="38"/>
      <c r="DV45" s="38"/>
      <c r="DW45" s="38"/>
      <c r="DX45" s="38"/>
      <c r="DY45" s="38"/>
      <c r="DZ45" s="38"/>
      <c r="EA45" s="38"/>
      <c r="EB45" s="38"/>
      <c r="EC45" s="38"/>
      <c r="ED45" s="38"/>
      <c r="EE45" s="38"/>
      <c r="EF45" s="38"/>
      <c r="EG45" s="38"/>
      <c r="EH45" s="38"/>
      <c r="EI45" s="38"/>
      <c r="EJ45" s="38"/>
      <c r="EK45" s="38"/>
      <c r="EL45" s="38"/>
      <c r="EM45" s="38"/>
      <c r="EN45" s="38"/>
      <c r="EO45" s="38"/>
      <c r="EP45" s="38"/>
      <c r="EQ45" s="38"/>
      <c r="ER45" s="38"/>
      <c r="ES45" s="38"/>
      <c r="ET45" s="38"/>
      <c r="EU45" s="38"/>
      <c r="EV45" s="38"/>
      <c r="EW45" s="38"/>
      <c r="EX45" s="38"/>
    </row>
    <row r="46" spans="1:154" s="33" customFormat="1" ht="30" customHeight="1" thickBot="1">
      <c r="A46" s="12"/>
      <c r="B46" s="94" t="s">
        <v>190</v>
      </c>
      <c r="C46" s="109" t="s">
        <v>191</v>
      </c>
      <c r="D46" s="80"/>
      <c r="E46" s="45" t="s">
        <v>70</v>
      </c>
      <c r="F46" s="130" t="s">
        <v>103</v>
      </c>
      <c r="G46" s="46" t="s">
        <v>196</v>
      </c>
      <c r="H46" s="47">
        <v>0</v>
      </c>
      <c r="I46" s="48"/>
      <c r="J46" s="48"/>
      <c r="K46" s="48">
        <v>45777</v>
      </c>
      <c r="L46" s="48">
        <v>45780</v>
      </c>
      <c r="M46" s="115">
        <f t="shared" ca="1" si="71"/>
        <v>0</v>
      </c>
      <c r="N46" s="3">
        <f t="shared" si="72"/>
        <v>4</v>
      </c>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c r="BN46" s="38"/>
      <c r="BO46" s="38"/>
      <c r="BP46" s="38"/>
      <c r="BQ46" s="38"/>
      <c r="BR46" s="38"/>
      <c r="BS46" s="38"/>
      <c r="BT46" s="38"/>
      <c r="BU46" s="38"/>
      <c r="BV46" s="38"/>
      <c r="BW46" s="38"/>
      <c r="BX46" s="38"/>
      <c r="BY46" s="38"/>
      <c r="BZ46" s="38"/>
      <c r="CA46" s="38"/>
      <c r="CB46" s="38"/>
      <c r="CC46" s="38"/>
      <c r="CD46" s="38"/>
      <c r="CE46" s="38"/>
      <c r="CF46" s="38"/>
      <c r="CG46" s="38"/>
      <c r="CH46" s="38"/>
      <c r="CI46" s="38"/>
      <c r="CJ46" s="38"/>
      <c r="CK46" s="38"/>
      <c r="CL46" s="38"/>
      <c r="CM46" s="38"/>
      <c r="CN46" s="38"/>
      <c r="CO46" s="38"/>
      <c r="CP46" s="38"/>
      <c r="CQ46" s="38"/>
      <c r="CR46" s="38"/>
      <c r="CS46" s="38"/>
      <c r="CT46" s="38"/>
      <c r="CU46" s="38"/>
      <c r="CV46" s="38"/>
      <c r="CW46" s="38"/>
      <c r="CX46" s="38"/>
      <c r="CY46" s="38"/>
      <c r="CZ46" s="38"/>
      <c r="DA46" s="38"/>
      <c r="DB46" s="38"/>
      <c r="DC46" s="38"/>
      <c r="DD46" s="38"/>
      <c r="DE46" s="38"/>
      <c r="DF46" s="38"/>
      <c r="DG46" s="38"/>
      <c r="DH46" s="38"/>
      <c r="DI46" s="38"/>
      <c r="DJ46" s="38"/>
      <c r="DK46" s="38"/>
      <c r="DL46" s="38"/>
      <c r="DM46" s="38"/>
      <c r="DN46" s="38"/>
      <c r="DO46" s="38"/>
      <c r="DP46" s="38"/>
      <c r="DQ46" s="38"/>
      <c r="DR46" s="38"/>
      <c r="DS46" s="38"/>
      <c r="DT46" s="38"/>
      <c r="DU46" s="38"/>
      <c r="DV46" s="38"/>
      <c r="DW46" s="38"/>
      <c r="DX46" s="38"/>
      <c r="DY46" s="38"/>
      <c r="DZ46" s="38"/>
      <c r="EA46" s="38"/>
      <c r="EB46" s="38"/>
      <c r="EC46" s="38"/>
      <c r="ED46" s="38"/>
      <c r="EE46" s="38"/>
      <c r="EF46" s="38"/>
      <c r="EG46" s="38"/>
      <c r="EH46" s="38"/>
      <c r="EI46" s="38"/>
      <c r="EJ46" s="38"/>
      <c r="EK46" s="38"/>
      <c r="EL46" s="38"/>
      <c r="EM46" s="38"/>
      <c r="EN46" s="38"/>
      <c r="EO46" s="38"/>
      <c r="EP46" s="38"/>
      <c r="EQ46" s="38"/>
      <c r="ER46" s="38"/>
      <c r="ES46" s="38"/>
      <c r="ET46" s="38"/>
      <c r="EU46" s="38"/>
      <c r="EV46" s="38"/>
      <c r="EW46" s="38"/>
      <c r="EX46" s="38"/>
    </row>
    <row r="47" spans="1:154" s="33" customFormat="1" ht="30" customHeight="1" thickBot="1">
      <c r="A47" s="12"/>
      <c r="B47" s="80" t="s">
        <v>154</v>
      </c>
      <c r="C47" s="109" t="s">
        <v>49</v>
      </c>
      <c r="D47" s="94"/>
      <c r="E47" s="45" t="s">
        <v>70</v>
      </c>
      <c r="F47" s="45" t="s">
        <v>87</v>
      </c>
      <c r="G47" s="46" t="s">
        <v>196</v>
      </c>
      <c r="H47" s="47">
        <v>0</v>
      </c>
      <c r="I47" s="48"/>
      <c r="J47" s="48"/>
      <c r="K47" s="48">
        <v>45779</v>
      </c>
      <c r="L47" s="48">
        <v>45789</v>
      </c>
      <c r="M47" s="115">
        <f t="shared" ca="1" si="71"/>
        <v>0</v>
      </c>
      <c r="N47" s="3">
        <f t="shared" si="72"/>
        <v>11</v>
      </c>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38"/>
      <c r="BM47" s="38"/>
      <c r="BN47" s="38"/>
      <c r="BO47" s="38"/>
      <c r="BP47" s="38"/>
      <c r="BQ47" s="38"/>
      <c r="BR47" s="38"/>
      <c r="BS47" s="38"/>
      <c r="BT47" s="38"/>
      <c r="BU47" s="38"/>
      <c r="BV47" s="38"/>
      <c r="BW47" s="38"/>
      <c r="BX47" s="38"/>
      <c r="BY47" s="38"/>
      <c r="BZ47" s="38"/>
      <c r="CA47" s="38"/>
      <c r="CB47" s="38"/>
      <c r="CC47" s="38"/>
      <c r="CD47" s="38"/>
      <c r="CE47" s="38"/>
      <c r="CF47" s="38"/>
      <c r="CG47" s="38"/>
      <c r="CH47" s="38"/>
      <c r="CI47" s="38"/>
      <c r="CJ47" s="38"/>
      <c r="CK47" s="38"/>
      <c r="CL47" s="38"/>
      <c r="CM47" s="38"/>
      <c r="CN47" s="38"/>
      <c r="CO47" s="38"/>
      <c r="CP47" s="38"/>
      <c r="CQ47" s="38"/>
      <c r="CR47" s="38"/>
      <c r="CS47" s="38"/>
      <c r="CT47" s="38"/>
      <c r="CU47" s="38"/>
      <c r="CV47" s="38"/>
      <c r="CW47" s="38"/>
      <c r="CX47" s="38"/>
      <c r="CY47" s="38"/>
      <c r="CZ47" s="38"/>
      <c r="DA47" s="38"/>
      <c r="DB47" s="38"/>
      <c r="DC47" s="38"/>
      <c r="DD47" s="38"/>
      <c r="DE47" s="38"/>
      <c r="DF47" s="38"/>
      <c r="DG47" s="38"/>
      <c r="DH47" s="38"/>
      <c r="DI47" s="38"/>
      <c r="DJ47" s="38"/>
      <c r="DK47" s="38"/>
      <c r="DL47" s="38"/>
      <c r="DM47" s="38"/>
      <c r="DN47" s="38"/>
      <c r="DO47" s="38"/>
      <c r="DP47" s="38"/>
      <c r="DQ47" s="38"/>
      <c r="DR47" s="38"/>
      <c r="DS47" s="38"/>
      <c r="DT47" s="38"/>
      <c r="DU47" s="38"/>
      <c r="DV47" s="38"/>
      <c r="DW47" s="38"/>
      <c r="DX47" s="38"/>
      <c r="DY47" s="38"/>
      <c r="DZ47" s="38"/>
      <c r="EA47" s="38"/>
      <c r="EB47" s="38"/>
      <c r="EC47" s="38"/>
      <c r="ED47" s="38"/>
      <c r="EE47" s="38"/>
      <c r="EF47" s="38"/>
      <c r="EG47" s="38"/>
      <c r="EH47" s="38"/>
      <c r="EI47" s="38"/>
      <c r="EJ47" s="38"/>
      <c r="EK47" s="38"/>
      <c r="EL47" s="38"/>
      <c r="EM47" s="38"/>
      <c r="EN47" s="38"/>
      <c r="EO47" s="38"/>
      <c r="EP47" s="38"/>
      <c r="EQ47" s="38"/>
      <c r="ER47" s="38"/>
      <c r="ES47" s="38"/>
      <c r="ET47" s="38"/>
      <c r="EU47" s="38"/>
      <c r="EV47" s="38"/>
      <c r="EW47" s="38"/>
      <c r="EX47" s="38"/>
    </row>
    <row r="48" spans="1:154" s="33" customFormat="1" ht="30" customHeight="1" thickBot="1">
      <c r="A48" s="12"/>
      <c r="B48" s="119" t="s">
        <v>146</v>
      </c>
      <c r="C48" s="109" t="s">
        <v>43</v>
      </c>
      <c r="D48" s="80"/>
      <c r="E48" s="45" t="s">
        <v>70</v>
      </c>
      <c r="F48" s="45" t="s">
        <v>96</v>
      </c>
      <c r="G48" s="135" t="s">
        <v>196</v>
      </c>
      <c r="H48" s="47">
        <v>0.8</v>
      </c>
      <c r="I48" s="48">
        <v>45705</v>
      </c>
      <c r="J48" s="48">
        <v>45709</v>
      </c>
      <c r="K48" s="48">
        <v>45786</v>
      </c>
      <c r="L48" s="48">
        <v>45790</v>
      </c>
      <c r="M48" s="115">
        <f t="shared" ca="1" si="71"/>
        <v>0</v>
      </c>
      <c r="N48" s="3">
        <f t="shared" si="72"/>
        <v>5</v>
      </c>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M48" s="38"/>
      <c r="BN48" s="38"/>
      <c r="BO48" s="38"/>
      <c r="BP48" s="38"/>
      <c r="BQ48" s="38"/>
      <c r="BR48" s="38"/>
      <c r="BS48" s="38"/>
      <c r="BT48" s="38"/>
      <c r="BU48" s="38"/>
      <c r="BV48" s="38"/>
      <c r="BW48" s="38"/>
      <c r="BX48" s="38"/>
      <c r="BY48" s="38"/>
      <c r="BZ48" s="38"/>
      <c r="CA48" s="38"/>
      <c r="CB48" s="38"/>
      <c r="CC48" s="38"/>
      <c r="CD48" s="38"/>
      <c r="CE48" s="38"/>
      <c r="CF48" s="38"/>
      <c r="CG48" s="38"/>
      <c r="CH48" s="38"/>
      <c r="CI48" s="38"/>
      <c r="CJ48" s="38"/>
      <c r="CK48" s="38"/>
      <c r="CL48" s="38"/>
      <c r="CM48" s="38"/>
      <c r="CN48" s="38"/>
      <c r="CO48" s="38"/>
      <c r="CP48" s="38"/>
      <c r="CQ48" s="38"/>
      <c r="CR48" s="38"/>
      <c r="CS48" s="38"/>
      <c r="CT48" s="38"/>
      <c r="CU48" s="38"/>
      <c r="CV48" s="38"/>
      <c r="CW48" s="38"/>
      <c r="CX48" s="38"/>
      <c r="CY48" s="38"/>
      <c r="CZ48" s="38"/>
      <c r="DA48" s="38"/>
      <c r="DB48" s="38"/>
      <c r="DC48" s="38"/>
      <c r="DD48" s="38"/>
      <c r="DE48" s="38"/>
      <c r="DF48" s="38"/>
      <c r="DG48" s="38"/>
      <c r="DH48" s="38"/>
      <c r="DI48" s="38"/>
      <c r="DJ48" s="38"/>
      <c r="DK48" s="38"/>
      <c r="DL48" s="38"/>
      <c r="DM48" s="38"/>
      <c r="DN48" s="38"/>
      <c r="DO48" s="38"/>
      <c r="DP48" s="38"/>
      <c r="DQ48" s="38"/>
      <c r="DR48" s="38"/>
      <c r="DS48" s="38"/>
      <c r="DT48" s="38"/>
      <c r="DU48" s="38"/>
      <c r="DV48" s="38"/>
      <c r="DW48" s="38"/>
      <c r="DX48" s="38"/>
      <c r="DY48" s="38"/>
      <c r="DZ48" s="38"/>
      <c r="EA48" s="38"/>
      <c r="EB48" s="38"/>
      <c r="EC48" s="38"/>
      <c r="ED48" s="38"/>
      <c r="EE48" s="38"/>
      <c r="EF48" s="38"/>
      <c r="EG48" s="38"/>
      <c r="EH48" s="38"/>
      <c r="EI48" s="38"/>
      <c r="EJ48" s="38"/>
      <c r="EK48" s="38"/>
      <c r="EL48" s="38"/>
      <c r="EM48" s="38"/>
      <c r="EN48" s="38"/>
      <c r="EO48" s="38"/>
      <c r="EP48" s="38"/>
      <c r="EQ48" s="38"/>
      <c r="ER48" s="38"/>
      <c r="ES48" s="38"/>
      <c r="ET48" s="38"/>
      <c r="EU48" s="38"/>
      <c r="EV48" s="38"/>
      <c r="EW48" s="38"/>
      <c r="EX48" s="38"/>
    </row>
    <row r="49" spans="1:154" s="33" customFormat="1" ht="30" customHeight="1" thickBot="1">
      <c r="A49" s="12"/>
      <c r="B49" s="119" t="s">
        <v>147</v>
      </c>
      <c r="C49" s="109" t="s">
        <v>44</v>
      </c>
      <c r="D49" s="80" t="s">
        <v>131</v>
      </c>
      <c r="E49" s="45" t="s">
        <v>70</v>
      </c>
      <c r="F49" s="45" t="s">
        <v>96</v>
      </c>
      <c r="G49" s="135" t="s">
        <v>196</v>
      </c>
      <c r="H49" s="47">
        <v>0</v>
      </c>
      <c r="I49" s="48"/>
      <c r="J49" s="48"/>
      <c r="K49" s="48">
        <v>45786</v>
      </c>
      <c r="L49" s="48">
        <v>45790</v>
      </c>
      <c r="M49" s="115">
        <f t="shared" ca="1" si="71"/>
        <v>0</v>
      </c>
      <c r="N49" s="3">
        <f t="shared" si="72"/>
        <v>5</v>
      </c>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38"/>
      <c r="BT49" s="38"/>
      <c r="BU49" s="38"/>
      <c r="BV49" s="38"/>
      <c r="BW49" s="38"/>
      <c r="BX49" s="38"/>
      <c r="BY49" s="38"/>
      <c r="BZ49" s="38"/>
      <c r="CA49" s="38"/>
      <c r="CB49" s="38"/>
      <c r="CC49" s="38"/>
      <c r="CD49" s="38"/>
      <c r="CE49" s="38"/>
      <c r="CF49" s="38"/>
      <c r="CG49" s="38"/>
      <c r="CH49" s="38"/>
      <c r="CI49" s="38"/>
      <c r="CJ49" s="38"/>
      <c r="CK49" s="38"/>
      <c r="CL49" s="38"/>
      <c r="CM49" s="38"/>
      <c r="CN49" s="38"/>
      <c r="CO49" s="38"/>
      <c r="CP49" s="38"/>
      <c r="CQ49" s="38"/>
      <c r="CR49" s="38"/>
      <c r="CS49" s="38"/>
      <c r="CT49" s="38"/>
      <c r="CU49" s="38"/>
      <c r="CV49" s="38"/>
      <c r="CW49" s="38"/>
      <c r="CX49" s="38"/>
      <c r="CY49" s="38"/>
      <c r="CZ49" s="38"/>
      <c r="DA49" s="38"/>
      <c r="DB49" s="38"/>
      <c r="DC49" s="38"/>
      <c r="DD49" s="38"/>
      <c r="DE49" s="38"/>
      <c r="DF49" s="38"/>
      <c r="DG49" s="38"/>
      <c r="DH49" s="38"/>
      <c r="DI49" s="38"/>
      <c r="DJ49" s="38"/>
      <c r="DK49" s="38"/>
      <c r="DL49" s="38"/>
      <c r="DM49" s="38"/>
      <c r="DN49" s="38"/>
      <c r="DO49" s="38"/>
      <c r="DP49" s="38"/>
      <c r="DQ49" s="38"/>
      <c r="DR49" s="38"/>
      <c r="DS49" s="38"/>
      <c r="DT49" s="38"/>
      <c r="DU49" s="38"/>
      <c r="DV49" s="38"/>
      <c r="DW49" s="38"/>
      <c r="DX49" s="38"/>
      <c r="DY49" s="38"/>
      <c r="DZ49" s="38"/>
      <c r="EA49" s="38"/>
      <c r="EB49" s="38"/>
      <c r="EC49" s="38"/>
      <c r="ED49" s="38"/>
      <c r="EE49" s="38"/>
      <c r="EF49" s="38"/>
      <c r="EG49" s="38"/>
      <c r="EH49" s="38"/>
      <c r="EI49" s="38"/>
      <c r="EJ49" s="38"/>
      <c r="EK49" s="38"/>
      <c r="EL49" s="38"/>
      <c r="EM49" s="38"/>
      <c r="EN49" s="38"/>
      <c r="EO49" s="38"/>
      <c r="EP49" s="38"/>
      <c r="EQ49" s="38"/>
      <c r="ER49" s="38"/>
      <c r="ES49" s="38"/>
      <c r="ET49" s="38"/>
      <c r="EU49" s="38"/>
      <c r="EV49" s="38"/>
      <c r="EW49" s="38"/>
      <c r="EX49" s="38"/>
    </row>
    <row r="50" spans="1:154" s="33" customFormat="1" ht="30" customHeight="1" thickBot="1">
      <c r="A50" s="12"/>
      <c r="B50" s="80" t="s">
        <v>141</v>
      </c>
      <c r="C50" s="109" t="s">
        <v>106</v>
      </c>
      <c r="D50" s="80"/>
      <c r="E50" s="45" t="s">
        <v>70</v>
      </c>
      <c r="F50" s="131" t="s">
        <v>103</v>
      </c>
      <c r="G50" s="46" t="s">
        <v>196</v>
      </c>
      <c r="H50" s="47">
        <v>0</v>
      </c>
      <c r="I50" s="48"/>
      <c r="J50" s="48"/>
      <c r="K50" s="48">
        <v>45787</v>
      </c>
      <c r="L50" s="48">
        <v>45789</v>
      </c>
      <c r="M50" s="115">
        <f t="shared" ca="1" si="71"/>
        <v>0</v>
      </c>
      <c r="N50" s="3"/>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c r="CA50" s="38"/>
      <c r="CB50" s="38"/>
      <c r="CC50" s="38"/>
      <c r="CD50" s="38"/>
      <c r="CE50" s="38"/>
      <c r="CF50" s="38"/>
      <c r="CG50" s="38"/>
      <c r="CH50" s="38"/>
      <c r="CI50" s="38"/>
      <c r="CJ50" s="38"/>
      <c r="CK50" s="38"/>
      <c r="CL50" s="38"/>
      <c r="CM50" s="38"/>
      <c r="CN50" s="38"/>
      <c r="CO50" s="38"/>
      <c r="CP50" s="38"/>
      <c r="CQ50" s="38"/>
      <c r="CR50" s="38"/>
      <c r="CS50" s="38"/>
      <c r="CT50" s="38"/>
      <c r="CU50" s="38"/>
      <c r="CV50" s="38"/>
      <c r="CW50" s="38"/>
      <c r="CX50" s="38"/>
      <c r="CY50" s="38"/>
      <c r="CZ50" s="38"/>
      <c r="DA50" s="38"/>
      <c r="DB50" s="38"/>
      <c r="DC50" s="38"/>
      <c r="DD50" s="38"/>
      <c r="DE50" s="38"/>
      <c r="DF50" s="38"/>
      <c r="DG50" s="38"/>
      <c r="DH50" s="38"/>
      <c r="DI50" s="38"/>
      <c r="DJ50" s="38"/>
      <c r="DK50" s="38"/>
      <c r="DL50" s="38"/>
      <c r="DM50" s="38"/>
      <c r="DN50" s="38"/>
      <c r="DO50" s="38"/>
      <c r="DP50" s="38"/>
      <c r="DQ50" s="38"/>
      <c r="DR50" s="38"/>
      <c r="DS50" s="38"/>
      <c r="DT50" s="38"/>
      <c r="DU50" s="38"/>
      <c r="DV50" s="38"/>
      <c r="DW50" s="38"/>
      <c r="DX50" s="38"/>
      <c r="DY50" s="38"/>
      <c r="DZ50" s="38"/>
      <c r="EA50" s="38"/>
      <c r="EB50" s="38"/>
      <c r="EC50" s="38"/>
      <c r="ED50" s="38"/>
      <c r="EE50" s="38"/>
      <c r="EF50" s="38"/>
      <c r="EG50" s="38"/>
      <c r="EH50" s="38"/>
      <c r="EI50" s="38"/>
      <c r="EJ50" s="38"/>
      <c r="EK50" s="38"/>
      <c r="EL50" s="38"/>
      <c r="EM50" s="38"/>
      <c r="EN50" s="38"/>
      <c r="EO50" s="38"/>
      <c r="EP50" s="38"/>
      <c r="EQ50" s="38"/>
      <c r="ER50" s="38"/>
      <c r="ES50" s="38"/>
      <c r="ET50" s="38"/>
      <c r="EU50" s="38"/>
      <c r="EV50" s="38"/>
      <c r="EW50" s="38"/>
      <c r="EX50" s="38"/>
    </row>
    <row r="51" spans="1:154" s="33" customFormat="1" ht="30" customHeight="1" thickBot="1">
      <c r="A51" s="12"/>
      <c r="B51" s="94" t="s">
        <v>157</v>
      </c>
      <c r="C51" s="109" t="s">
        <v>189</v>
      </c>
      <c r="D51" s="80"/>
      <c r="E51" s="45" t="s">
        <v>70</v>
      </c>
      <c r="F51" s="45" t="s">
        <v>87</v>
      </c>
      <c r="G51" s="46" t="s">
        <v>196</v>
      </c>
      <c r="H51" s="47">
        <v>0</v>
      </c>
      <c r="I51" s="48"/>
      <c r="J51" s="48"/>
      <c r="K51" s="48">
        <v>45789</v>
      </c>
      <c r="L51" s="48">
        <v>45792</v>
      </c>
      <c r="M51" s="115">
        <f t="shared" ca="1" si="71"/>
        <v>0</v>
      </c>
      <c r="N51" s="3">
        <f t="shared" si="72"/>
        <v>4</v>
      </c>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c r="BM51" s="38"/>
      <c r="BN51" s="38"/>
      <c r="BO51" s="38"/>
      <c r="BP51" s="38"/>
      <c r="BQ51" s="38"/>
      <c r="BR51" s="38"/>
      <c r="BS51" s="38"/>
      <c r="BT51" s="38"/>
      <c r="BU51" s="38"/>
      <c r="BV51" s="38"/>
      <c r="BW51" s="38"/>
      <c r="BX51" s="38"/>
      <c r="BY51" s="38"/>
      <c r="BZ51" s="38"/>
      <c r="CA51" s="38"/>
      <c r="CB51" s="38"/>
      <c r="CC51" s="38"/>
      <c r="CD51" s="38"/>
      <c r="CE51" s="38"/>
      <c r="CF51" s="38"/>
      <c r="CG51" s="38"/>
      <c r="CH51" s="38"/>
      <c r="CI51" s="38"/>
      <c r="CJ51" s="38"/>
      <c r="CK51" s="38"/>
      <c r="CL51" s="38"/>
      <c r="CM51" s="38"/>
      <c r="CN51" s="38"/>
      <c r="CO51" s="38"/>
      <c r="CP51" s="38"/>
      <c r="CQ51" s="38"/>
      <c r="CR51" s="38"/>
      <c r="CS51" s="38"/>
      <c r="CT51" s="38"/>
      <c r="CU51" s="38"/>
      <c r="CV51" s="38"/>
      <c r="CW51" s="38"/>
      <c r="CX51" s="38"/>
      <c r="CY51" s="38"/>
      <c r="CZ51" s="38"/>
      <c r="DA51" s="38"/>
      <c r="DB51" s="38"/>
      <c r="DC51" s="38"/>
      <c r="DD51" s="38"/>
      <c r="DE51" s="38"/>
      <c r="DF51" s="38"/>
      <c r="DG51" s="38"/>
      <c r="DH51" s="38"/>
      <c r="DI51" s="38"/>
      <c r="DJ51" s="38"/>
      <c r="DK51" s="38"/>
      <c r="DL51" s="38"/>
      <c r="DM51" s="38"/>
      <c r="DN51" s="38"/>
      <c r="DO51" s="38"/>
      <c r="DP51" s="38"/>
      <c r="DQ51" s="38"/>
      <c r="DR51" s="38"/>
      <c r="DS51" s="38"/>
      <c r="DT51" s="38"/>
      <c r="DU51" s="38"/>
      <c r="DV51" s="38"/>
      <c r="DW51" s="38"/>
      <c r="DX51" s="38"/>
      <c r="DY51" s="38"/>
      <c r="DZ51" s="38"/>
      <c r="EA51" s="38"/>
      <c r="EB51" s="38"/>
      <c r="EC51" s="38"/>
      <c r="ED51" s="38"/>
      <c r="EE51" s="38"/>
      <c r="EF51" s="38"/>
      <c r="EG51" s="38"/>
      <c r="EH51" s="38"/>
      <c r="EI51" s="38"/>
      <c r="EJ51" s="38"/>
      <c r="EK51" s="38"/>
      <c r="EL51" s="38"/>
      <c r="EM51" s="38"/>
      <c r="EN51" s="38"/>
      <c r="EO51" s="38"/>
      <c r="EP51" s="38"/>
      <c r="EQ51" s="38"/>
      <c r="ER51" s="38"/>
      <c r="ES51" s="38"/>
      <c r="ET51" s="38"/>
      <c r="EU51" s="38"/>
      <c r="EV51" s="38"/>
      <c r="EW51" s="38"/>
      <c r="EX51" s="38"/>
    </row>
    <row r="52" spans="1:154" s="33" customFormat="1" ht="30" hidden="1" customHeight="1" thickBot="1">
      <c r="A52" s="12"/>
      <c r="B52" s="80"/>
      <c r="C52" s="108" t="s">
        <v>102</v>
      </c>
      <c r="D52" s="95"/>
      <c r="E52" s="45"/>
      <c r="F52" s="45"/>
      <c r="G52" s="46"/>
      <c r="H52" s="47"/>
      <c r="I52" s="48"/>
      <c r="J52" s="48"/>
      <c r="K52" s="48"/>
      <c r="L52" s="48"/>
      <c r="M52" s="115"/>
      <c r="N52" s="3"/>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I52" s="38"/>
      <c r="CJ52" s="38"/>
      <c r="CK52" s="38"/>
      <c r="CL52" s="38"/>
      <c r="CM52" s="38"/>
      <c r="CN52" s="38"/>
      <c r="CO52" s="38"/>
      <c r="CP52" s="38"/>
      <c r="CQ52" s="38"/>
      <c r="CR52" s="38"/>
      <c r="CS52" s="38"/>
      <c r="CT52" s="38"/>
      <c r="CU52" s="38"/>
      <c r="CV52" s="38"/>
      <c r="CW52" s="38"/>
      <c r="CX52" s="38"/>
      <c r="CY52" s="38"/>
      <c r="CZ52" s="38"/>
      <c r="DA52" s="38"/>
      <c r="DB52" s="38"/>
      <c r="DC52" s="38"/>
      <c r="DD52" s="38"/>
      <c r="DE52" s="38"/>
      <c r="DF52" s="38"/>
      <c r="DG52" s="38"/>
      <c r="DH52" s="38"/>
      <c r="DI52" s="38"/>
      <c r="DJ52" s="38"/>
      <c r="DK52" s="38"/>
      <c r="DL52" s="38"/>
      <c r="DM52" s="38"/>
      <c r="DN52" s="38"/>
      <c r="DO52" s="38"/>
      <c r="DP52" s="38"/>
      <c r="DQ52" s="38"/>
      <c r="DR52" s="38"/>
      <c r="DS52" s="38"/>
      <c r="DT52" s="38"/>
      <c r="DU52" s="38"/>
      <c r="DV52" s="38"/>
      <c r="DW52" s="38"/>
      <c r="DX52" s="38"/>
      <c r="DY52" s="38"/>
      <c r="DZ52" s="38"/>
      <c r="EA52" s="38"/>
      <c r="EB52" s="38"/>
      <c r="EC52" s="38"/>
      <c r="ED52" s="38"/>
      <c r="EE52" s="38"/>
      <c r="EF52" s="38"/>
      <c r="EG52" s="38"/>
      <c r="EH52" s="38"/>
      <c r="EI52" s="38"/>
      <c r="EJ52" s="38"/>
      <c r="EK52" s="38"/>
      <c r="EL52" s="38"/>
      <c r="EM52" s="38"/>
      <c r="EN52" s="38"/>
      <c r="EO52" s="38"/>
      <c r="EP52" s="38"/>
      <c r="EQ52" s="38"/>
      <c r="ER52" s="38"/>
      <c r="ES52" s="38"/>
      <c r="ET52" s="38"/>
      <c r="EU52" s="38"/>
      <c r="EV52" s="38"/>
      <c r="EW52" s="38"/>
      <c r="EX52" s="38"/>
    </row>
    <row r="53" spans="1:154" s="33" customFormat="1" ht="30" hidden="1" customHeight="1" thickBot="1">
      <c r="A53" s="12"/>
      <c r="B53" s="80" t="s">
        <v>168</v>
      </c>
      <c r="C53" s="109" t="s">
        <v>91</v>
      </c>
      <c r="D53" s="80" t="s">
        <v>132</v>
      </c>
      <c r="E53" s="45" t="s">
        <v>33</v>
      </c>
      <c r="F53" s="45" t="s">
        <v>103</v>
      </c>
      <c r="G53" s="46" t="s">
        <v>29</v>
      </c>
      <c r="H53" s="47">
        <v>0</v>
      </c>
      <c r="I53" s="48"/>
      <c r="J53" s="48"/>
      <c r="K53" s="48">
        <v>45748</v>
      </c>
      <c r="L53" s="48">
        <v>45809</v>
      </c>
      <c r="M53" s="115">
        <f ca="1">IF(AND(TODAY()&gt;L53, H53&lt;1), -1, IF(H53=1, 1, 0))</f>
        <v>0</v>
      </c>
      <c r="N53" s="3"/>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38"/>
      <c r="BT53" s="38"/>
      <c r="BU53" s="38"/>
      <c r="BV53" s="38"/>
      <c r="BW53" s="38"/>
      <c r="BX53" s="38"/>
      <c r="BY53" s="38"/>
      <c r="BZ53" s="38"/>
      <c r="CA53" s="38"/>
      <c r="CB53" s="38"/>
      <c r="CC53" s="38"/>
      <c r="CD53" s="38"/>
      <c r="CE53" s="38"/>
      <c r="CF53" s="38"/>
      <c r="CG53" s="38"/>
      <c r="CH53" s="38"/>
      <c r="CI53" s="38"/>
      <c r="CJ53" s="38"/>
      <c r="CK53" s="38"/>
      <c r="CL53" s="38"/>
      <c r="CM53" s="38"/>
      <c r="CN53" s="38"/>
      <c r="CO53" s="38"/>
      <c r="CP53" s="38"/>
      <c r="CQ53" s="38"/>
      <c r="CR53" s="38"/>
      <c r="CS53" s="38"/>
      <c r="CT53" s="38"/>
      <c r="CU53" s="38"/>
      <c r="CV53" s="38"/>
      <c r="CW53" s="38"/>
      <c r="CX53" s="38"/>
      <c r="CY53" s="38"/>
      <c r="CZ53" s="38"/>
      <c r="DA53" s="38"/>
      <c r="DB53" s="38"/>
      <c r="DC53" s="38"/>
      <c r="DD53" s="38"/>
      <c r="DE53" s="38"/>
      <c r="DF53" s="38"/>
      <c r="DG53" s="38"/>
      <c r="DH53" s="38"/>
      <c r="DI53" s="38"/>
      <c r="DJ53" s="38"/>
      <c r="DK53" s="38"/>
      <c r="DL53" s="38"/>
      <c r="DM53" s="38"/>
      <c r="DN53" s="38"/>
      <c r="DO53" s="38"/>
      <c r="DP53" s="38"/>
      <c r="DQ53" s="38"/>
      <c r="DR53" s="38"/>
      <c r="DS53" s="38"/>
      <c r="DT53" s="38"/>
      <c r="DU53" s="38"/>
      <c r="DV53" s="38"/>
      <c r="DW53" s="38"/>
      <c r="DX53" s="38"/>
      <c r="DY53" s="38"/>
      <c r="DZ53" s="38"/>
      <c r="EA53" s="38"/>
      <c r="EB53" s="38"/>
      <c r="EC53" s="38"/>
      <c r="ED53" s="38"/>
      <c r="EE53" s="38"/>
      <c r="EF53" s="38"/>
      <c r="EG53" s="38"/>
      <c r="EH53" s="38"/>
      <c r="EI53" s="38"/>
      <c r="EJ53" s="38"/>
      <c r="EK53" s="38"/>
      <c r="EL53" s="38"/>
      <c r="EM53" s="38"/>
      <c r="EN53" s="38"/>
      <c r="EO53" s="38"/>
      <c r="EP53" s="38"/>
      <c r="EQ53" s="38"/>
      <c r="ER53" s="38"/>
      <c r="ES53" s="38"/>
      <c r="ET53" s="38"/>
      <c r="EU53" s="38"/>
      <c r="EV53" s="38"/>
      <c r="EW53" s="38"/>
      <c r="EX53" s="38"/>
    </row>
    <row r="54" spans="1:154" s="33" customFormat="1" ht="30" hidden="1" customHeight="1" thickBot="1">
      <c r="A54" s="12"/>
      <c r="B54" s="94" t="s">
        <v>173</v>
      </c>
      <c r="C54" s="109" t="s">
        <v>92</v>
      </c>
      <c r="D54" s="80" t="s">
        <v>133</v>
      </c>
      <c r="E54" s="45" t="s">
        <v>33</v>
      </c>
      <c r="F54" s="45" t="s">
        <v>103</v>
      </c>
      <c r="G54" s="46" t="s">
        <v>29</v>
      </c>
      <c r="H54" s="47">
        <v>0</v>
      </c>
      <c r="I54" s="48"/>
      <c r="J54" s="48"/>
      <c r="K54" s="48">
        <v>45748</v>
      </c>
      <c r="L54" s="48">
        <v>45809</v>
      </c>
      <c r="M54" s="115">
        <f ca="1">IF(AND(TODAY()&gt;L54, H54&lt;1), -1, IF(H54=1, 1, 0))</f>
        <v>0</v>
      </c>
      <c r="N54" s="3"/>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c r="BM54" s="38"/>
      <c r="BN54" s="38"/>
      <c r="BO54" s="38"/>
      <c r="BP54" s="38"/>
      <c r="BQ54" s="38"/>
      <c r="BR54" s="38"/>
      <c r="BS54" s="38"/>
      <c r="BT54" s="38"/>
      <c r="BU54" s="38"/>
      <c r="BV54" s="38"/>
      <c r="BW54" s="38"/>
      <c r="BX54" s="38"/>
      <c r="BY54" s="38"/>
      <c r="BZ54" s="38"/>
      <c r="CA54" s="38"/>
      <c r="CB54" s="38"/>
      <c r="CC54" s="38"/>
      <c r="CD54" s="38"/>
      <c r="CE54" s="38"/>
      <c r="CF54" s="38"/>
      <c r="CG54" s="38"/>
      <c r="CH54" s="38"/>
      <c r="CI54" s="38"/>
      <c r="CJ54" s="38"/>
      <c r="CK54" s="38"/>
      <c r="CL54" s="38"/>
      <c r="CM54" s="38"/>
      <c r="CN54" s="38"/>
      <c r="CO54" s="38"/>
      <c r="CP54" s="38"/>
      <c r="CQ54" s="38"/>
      <c r="CR54" s="38"/>
      <c r="CS54" s="38"/>
      <c r="CT54" s="38"/>
      <c r="CU54" s="38"/>
      <c r="CV54" s="38"/>
      <c r="CW54" s="38"/>
      <c r="CX54" s="38"/>
      <c r="CY54" s="38"/>
      <c r="CZ54" s="38"/>
      <c r="DA54" s="38"/>
      <c r="DB54" s="38"/>
      <c r="DC54" s="38"/>
      <c r="DD54" s="38"/>
      <c r="DE54" s="38"/>
      <c r="DF54" s="38"/>
      <c r="DG54" s="38"/>
      <c r="DH54" s="38"/>
      <c r="DI54" s="38"/>
      <c r="DJ54" s="38"/>
      <c r="DK54" s="38"/>
      <c r="DL54" s="38"/>
      <c r="DM54" s="38"/>
      <c r="DN54" s="38"/>
      <c r="DO54" s="38"/>
      <c r="DP54" s="38"/>
      <c r="DQ54" s="38"/>
      <c r="DR54" s="38"/>
      <c r="DS54" s="38"/>
      <c r="DT54" s="38"/>
      <c r="DU54" s="38"/>
      <c r="DV54" s="38"/>
      <c r="DW54" s="38"/>
      <c r="DX54" s="38"/>
      <c r="DY54" s="38"/>
      <c r="DZ54" s="38"/>
      <c r="EA54" s="38"/>
      <c r="EB54" s="38"/>
      <c r="EC54" s="38"/>
      <c r="ED54" s="38"/>
      <c r="EE54" s="38"/>
      <c r="EF54" s="38"/>
      <c r="EG54" s="38"/>
      <c r="EH54" s="38"/>
      <c r="EI54" s="38"/>
      <c r="EJ54" s="38"/>
      <c r="EK54" s="38"/>
      <c r="EL54" s="38"/>
      <c r="EM54" s="38"/>
      <c r="EN54" s="38"/>
      <c r="EO54" s="38"/>
      <c r="EP54" s="38"/>
      <c r="EQ54" s="38"/>
      <c r="ER54" s="38"/>
      <c r="ES54" s="38"/>
      <c r="ET54" s="38"/>
      <c r="EU54" s="38"/>
      <c r="EV54" s="38"/>
      <c r="EW54" s="38"/>
      <c r="EX54" s="38"/>
    </row>
    <row r="55" spans="1:154" s="33" customFormat="1" ht="30" hidden="1" customHeight="1" thickBot="1">
      <c r="A55" s="12"/>
      <c r="B55" s="80" t="s">
        <v>169</v>
      </c>
      <c r="C55" s="109" t="s">
        <v>93</v>
      </c>
      <c r="D55" s="80" t="s">
        <v>134</v>
      </c>
      <c r="E55" s="45" t="s">
        <v>33</v>
      </c>
      <c r="F55" s="45" t="s">
        <v>103</v>
      </c>
      <c r="G55" s="46" t="s">
        <v>29</v>
      </c>
      <c r="H55" s="47">
        <v>0</v>
      </c>
      <c r="I55" s="48"/>
      <c r="J55" s="48"/>
      <c r="K55" s="48">
        <v>45748</v>
      </c>
      <c r="L55" s="48">
        <v>45809</v>
      </c>
      <c r="M55" s="115">
        <f ca="1">IF(AND(TODAY()&gt;L55, H55&lt;1), -1, IF(H55=1, 1, 0))</f>
        <v>0</v>
      </c>
      <c r="N55" s="3"/>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38"/>
      <c r="BT55" s="38"/>
      <c r="BU55" s="38"/>
      <c r="BV55" s="38"/>
      <c r="BW55" s="38"/>
      <c r="BX55" s="38"/>
      <c r="BY55" s="38"/>
      <c r="BZ55" s="38"/>
      <c r="CA55" s="38"/>
      <c r="CB55" s="38"/>
      <c r="CC55" s="38"/>
      <c r="CD55" s="38"/>
      <c r="CE55" s="38"/>
      <c r="CF55" s="38"/>
      <c r="CG55" s="38"/>
      <c r="CH55" s="38"/>
      <c r="CI55" s="38"/>
      <c r="CJ55" s="38"/>
      <c r="CK55" s="38"/>
      <c r="CL55" s="38"/>
      <c r="CM55" s="38"/>
      <c r="CN55" s="38"/>
      <c r="CO55" s="38"/>
      <c r="CP55" s="38"/>
      <c r="CQ55" s="38"/>
      <c r="CR55" s="38"/>
      <c r="CS55" s="38"/>
      <c r="CT55" s="38"/>
      <c r="CU55" s="38"/>
      <c r="CV55" s="38"/>
      <c r="CW55" s="38"/>
      <c r="CX55" s="38"/>
      <c r="CY55" s="38"/>
      <c r="CZ55" s="38"/>
      <c r="DA55" s="38"/>
      <c r="DB55" s="38"/>
      <c r="DC55" s="38"/>
      <c r="DD55" s="38"/>
      <c r="DE55" s="38"/>
      <c r="DF55" s="38"/>
      <c r="DG55" s="38"/>
      <c r="DH55" s="38"/>
      <c r="DI55" s="38"/>
      <c r="DJ55" s="38"/>
      <c r="DK55" s="38"/>
      <c r="DL55" s="38"/>
      <c r="DM55" s="38"/>
      <c r="DN55" s="38"/>
      <c r="DO55" s="38"/>
      <c r="DP55" s="38"/>
      <c r="DQ55" s="38"/>
      <c r="DR55" s="38"/>
      <c r="DS55" s="38"/>
      <c r="DT55" s="38"/>
      <c r="DU55" s="38"/>
      <c r="DV55" s="38"/>
      <c r="DW55" s="38"/>
      <c r="DX55" s="38"/>
      <c r="DY55" s="38"/>
      <c r="DZ55" s="38"/>
      <c r="EA55" s="38"/>
      <c r="EB55" s="38"/>
      <c r="EC55" s="38"/>
      <c r="ED55" s="38"/>
      <c r="EE55" s="38"/>
      <c r="EF55" s="38"/>
      <c r="EG55" s="38"/>
      <c r="EH55" s="38"/>
      <c r="EI55" s="38"/>
      <c r="EJ55" s="38"/>
      <c r="EK55" s="38"/>
      <c r="EL55" s="38"/>
      <c r="EM55" s="38"/>
      <c r="EN55" s="38"/>
      <c r="EO55" s="38"/>
      <c r="EP55" s="38"/>
      <c r="EQ55" s="38"/>
      <c r="ER55" s="38"/>
      <c r="ES55" s="38"/>
      <c r="ET55" s="38"/>
      <c r="EU55" s="38"/>
      <c r="EV55" s="38"/>
      <c r="EW55" s="38"/>
      <c r="EX55" s="38"/>
    </row>
    <row r="56" spans="1:154" s="33" customFormat="1" ht="30" hidden="1" customHeight="1" thickBot="1">
      <c r="A56" s="12"/>
      <c r="B56" s="94"/>
      <c r="C56" s="108" t="s">
        <v>113</v>
      </c>
      <c r="D56" s="95"/>
      <c r="E56" s="45"/>
      <c r="F56" s="45"/>
      <c r="G56" s="46"/>
      <c r="H56" s="47"/>
      <c r="I56" s="48"/>
      <c r="J56" s="48"/>
      <c r="K56" s="48"/>
      <c r="L56" s="48"/>
      <c r="M56" s="115"/>
      <c r="N56" s="3"/>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M56" s="38"/>
      <c r="BN56" s="38"/>
      <c r="BO56" s="38"/>
      <c r="BP56" s="38"/>
      <c r="BQ56" s="38"/>
      <c r="BR56" s="38"/>
      <c r="BS56" s="38"/>
      <c r="BT56" s="38"/>
      <c r="BU56" s="38"/>
      <c r="BV56" s="38"/>
      <c r="BW56" s="38"/>
      <c r="BX56" s="38"/>
      <c r="BY56" s="38"/>
      <c r="BZ56" s="38"/>
      <c r="CA56" s="38"/>
      <c r="CB56" s="38"/>
      <c r="CC56" s="38"/>
      <c r="CD56" s="38"/>
      <c r="CE56" s="38"/>
      <c r="CF56" s="38"/>
      <c r="CG56" s="38"/>
      <c r="CH56" s="38"/>
      <c r="CI56" s="38"/>
      <c r="CJ56" s="38"/>
      <c r="CK56" s="38"/>
      <c r="CL56" s="38"/>
      <c r="CM56" s="38"/>
      <c r="CN56" s="38"/>
      <c r="CO56" s="38"/>
      <c r="CP56" s="38"/>
      <c r="CQ56" s="38"/>
      <c r="CR56" s="38"/>
      <c r="CS56" s="38"/>
      <c r="CT56" s="38"/>
      <c r="CU56" s="38"/>
      <c r="CV56" s="38"/>
      <c r="CW56" s="38"/>
      <c r="CX56" s="38"/>
      <c r="CY56" s="38"/>
      <c r="CZ56" s="38"/>
      <c r="DA56" s="38"/>
      <c r="DB56" s="38"/>
      <c r="DC56" s="38"/>
      <c r="DD56" s="38"/>
      <c r="DE56" s="38"/>
      <c r="DF56" s="38"/>
      <c r="DG56" s="38"/>
      <c r="DH56" s="38"/>
      <c r="DI56" s="38"/>
      <c r="DJ56" s="38"/>
      <c r="DK56" s="38"/>
      <c r="DL56" s="38"/>
      <c r="DM56" s="38"/>
      <c r="DN56" s="38"/>
      <c r="DO56" s="38"/>
      <c r="DP56" s="38"/>
      <c r="DQ56" s="38"/>
      <c r="DR56" s="38"/>
      <c r="DS56" s="38"/>
      <c r="DT56" s="38"/>
      <c r="DU56" s="38"/>
      <c r="DV56" s="38"/>
      <c r="DW56" s="38"/>
      <c r="DX56" s="38"/>
      <c r="DY56" s="38"/>
      <c r="DZ56" s="38"/>
      <c r="EA56" s="38"/>
      <c r="EB56" s="38"/>
      <c r="EC56" s="38"/>
      <c r="ED56" s="38"/>
      <c r="EE56" s="38"/>
      <c r="EF56" s="38"/>
      <c r="EG56" s="38"/>
      <c r="EH56" s="38"/>
      <c r="EI56" s="38"/>
      <c r="EJ56" s="38"/>
      <c r="EK56" s="38"/>
      <c r="EL56" s="38"/>
      <c r="EM56" s="38"/>
      <c r="EN56" s="38"/>
      <c r="EO56" s="38"/>
      <c r="EP56" s="38"/>
      <c r="EQ56" s="38"/>
      <c r="ER56" s="38"/>
      <c r="ES56" s="38"/>
      <c r="ET56" s="38"/>
      <c r="EU56" s="38"/>
      <c r="EV56" s="38"/>
      <c r="EW56" s="38"/>
      <c r="EX56" s="38"/>
    </row>
    <row r="57" spans="1:154" s="33" customFormat="1" ht="30" customHeight="1" thickBot="1">
      <c r="A57" s="12"/>
      <c r="B57" s="119" t="s">
        <v>145</v>
      </c>
      <c r="C57" s="124" t="s">
        <v>42</v>
      </c>
      <c r="D57" s="122" t="s">
        <v>144</v>
      </c>
      <c r="E57" s="130" t="s">
        <v>69</v>
      </c>
      <c r="F57" s="130" t="s">
        <v>96</v>
      </c>
      <c r="G57" s="93" t="s">
        <v>196</v>
      </c>
      <c r="H57" s="137">
        <v>0</v>
      </c>
      <c r="I57" s="141"/>
      <c r="J57" s="141"/>
      <c r="K57" s="48">
        <v>45796</v>
      </c>
      <c r="L57" s="48">
        <v>45800</v>
      </c>
      <c r="M57" s="115">
        <f ca="1">IF(AND(TODAY()&gt;L57, H57&lt;1), -1, IF(H57=1, 1, 0))</f>
        <v>0</v>
      </c>
      <c r="N57" s="3"/>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38"/>
      <c r="BM57" s="38"/>
      <c r="BN57" s="38"/>
      <c r="BO57" s="38"/>
      <c r="BP57" s="38"/>
      <c r="BQ57" s="38"/>
      <c r="BR57" s="38"/>
      <c r="BS57" s="38"/>
      <c r="BT57" s="38"/>
      <c r="BU57" s="38"/>
      <c r="BV57" s="38"/>
      <c r="BW57" s="38"/>
      <c r="BX57" s="38"/>
      <c r="BY57" s="38"/>
      <c r="BZ57" s="38"/>
      <c r="CA57" s="38"/>
      <c r="CB57" s="38"/>
      <c r="CC57" s="38"/>
      <c r="CD57" s="38"/>
      <c r="CE57" s="38"/>
      <c r="CF57" s="38"/>
      <c r="CG57" s="38"/>
      <c r="CH57" s="38"/>
      <c r="CI57" s="38"/>
      <c r="CJ57" s="38"/>
      <c r="CK57" s="38"/>
      <c r="CL57" s="38"/>
      <c r="CM57" s="38"/>
      <c r="CN57" s="38"/>
      <c r="CO57" s="38"/>
      <c r="CP57" s="38"/>
      <c r="CQ57" s="38"/>
      <c r="CR57" s="38"/>
      <c r="CS57" s="38"/>
      <c r="CT57" s="38"/>
      <c r="CU57" s="38"/>
      <c r="CV57" s="38"/>
      <c r="CW57" s="38"/>
      <c r="CX57" s="38"/>
      <c r="CY57" s="38"/>
      <c r="CZ57" s="38"/>
      <c r="DA57" s="38"/>
      <c r="DB57" s="38"/>
      <c r="DC57" s="38"/>
      <c r="DD57" s="38"/>
      <c r="DE57" s="38"/>
      <c r="DF57" s="38"/>
      <c r="DG57" s="38"/>
      <c r="DH57" s="38"/>
      <c r="DI57" s="38"/>
      <c r="DJ57" s="38"/>
      <c r="DK57" s="38"/>
      <c r="DL57" s="38"/>
      <c r="DM57" s="38"/>
      <c r="DN57" s="38"/>
      <c r="DO57" s="38"/>
      <c r="DP57" s="38"/>
      <c r="DQ57" s="38"/>
      <c r="DR57" s="38"/>
      <c r="DS57" s="38"/>
      <c r="DT57" s="38"/>
      <c r="DU57" s="38"/>
      <c r="DV57" s="38"/>
      <c r="DW57" s="38"/>
      <c r="DX57" s="38"/>
      <c r="DY57" s="38"/>
      <c r="DZ57" s="38"/>
      <c r="EA57" s="38"/>
      <c r="EB57" s="38"/>
      <c r="EC57" s="38"/>
      <c r="ED57" s="38"/>
      <c r="EE57" s="38"/>
      <c r="EF57" s="38"/>
      <c r="EG57" s="38"/>
      <c r="EH57" s="38"/>
      <c r="EI57" s="38"/>
      <c r="EJ57" s="38"/>
      <c r="EK57" s="38"/>
      <c r="EL57" s="38"/>
      <c r="EM57" s="38"/>
      <c r="EN57" s="38"/>
      <c r="EO57" s="38"/>
      <c r="EP57" s="38"/>
      <c r="EQ57" s="38"/>
      <c r="ER57" s="38"/>
      <c r="ES57" s="38"/>
      <c r="ET57" s="38"/>
      <c r="EU57" s="38"/>
      <c r="EV57" s="38"/>
      <c r="EW57" s="38"/>
      <c r="EX57" s="38"/>
    </row>
    <row r="58" spans="1:154" s="33" customFormat="1" ht="30" customHeight="1" thickBot="1">
      <c r="A58" s="12"/>
      <c r="B58" s="80" t="s">
        <v>164</v>
      </c>
      <c r="C58" s="109" t="s">
        <v>195</v>
      </c>
      <c r="D58" s="80" t="s">
        <v>184</v>
      </c>
      <c r="E58" s="45" t="s">
        <v>183</v>
      </c>
      <c r="F58" s="45" t="s">
        <v>87</v>
      </c>
      <c r="G58" s="134" t="s">
        <v>196</v>
      </c>
      <c r="H58" s="47">
        <v>0</v>
      </c>
      <c r="I58" s="48"/>
      <c r="J58" s="48"/>
      <c r="K58" s="48">
        <v>45803</v>
      </c>
      <c r="L58" s="48">
        <v>45807</v>
      </c>
      <c r="M58" s="115">
        <f ca="1">IF(AND(TODAY()&gt;L58, H58&lt;1), -1, IF(H58=1, 1, 0))</f>
        <v>0</v>
      </c>
      <c r="N58" s="3"/>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c r="BG58" s="38"/>
      <c r="BH58" s="38"/>
      <c r="BI58" s="38"/>
      <c r="BJ58" s="38"/>
      <c r="BK58" s="38"/>
      <c r="BL58" s="38"/>
      <c r="BM58" s="38"/>
      <c r="BN58" s="38"/>
      <c r="BO58" s="38"/>
      <c r="BP58" s="38"/>
      <c r="BQ58" s="38"/>
      <c r="BR58" s="38"/>
      <c r="BS58" s="38"/>
      <c r="BT58" s="38"/>
      <c r="BU58" s="38"/>
      <c r="BV58" s="38"/>
      <c r="BW58" s="38"/>
      <c r="BX58" s="38"/>
      <c r="BY58" s="38"/>
      <c r="BZ58" s="38"/>
      <c r="CA58" s="38"/>
      <c r="CB58" s="38"/>
      <c r="CC58" s="38"/>
      <c r="CD58" s="38"/>
      <c r="CE58" s="38"/>
      <c r="CF58" s="38"/>
      <c r="CG58" s="38"/>
      <c r="CH58" s="38"/>
      <c r="CI58" s="38"/>
      <c r="CJ58" s="38"/>
      <c r="CK58" s="38"/>
      <c r="CL58" s="38"/>
      <c r="CM58" s="38"/>
      <c r="CN58" s="38"/>
      <c r="CO58" s="38"/>
      <c r="CP58" s="38"/>
      <c r="CQ58" s="38"/>
      <c r="CR58" s="38"/>
      <c r="CS58" s="38"/>
      <c r="CT58" s="38"/>
      <c r="CU58" s="38"/>
      <c r="CV58" s="38"/>
      <c r="CW58" s="38"/>
      <c r="CX58" s="38"/>
      <c r="CY58" s="38"/>
      <c r="CZ58" s="38"/>
      <c r="DA58" s="38"/>
      <c r="DB58" s="38"/>
      <c r="DC58" s="38"/>
      <c r="DD58" s="38"/>
      <c r="DE58" s="38"/>
      <c r="DF58" s="38"/>
      <c r="DG58" s="38"/>
      <c r="DH58" s="38"/>
      <c r="DI58" s="38"/>
      <c r="DJ58" s="38"/>
      <c r="DK58" s="38"/>
      <c r="DL58" s="38"/>
      <c r="DM58" s="38"/>
      <c r="DN58" s="38"/>
      <c r="DO58" s="38"/>
      <c r="DP58" s="38"/>
      <c r="DQ58" s="38"/>
      <c r="DR58" s="38"/>
      <c r="DS58" s="38"/>
      <c r="DT58" s="38"/>
      <c r="DU58" s="38"/>
      <c r="DV58" s="38"/>
      <c r="DW58" s="38"/>
      <c r="DX58" s="38"/>
      <c r="DY58" s="38"/>
      <c r="DZ58" s="38"/>
      <c r="EA58" s="38"/>
      <c r="EB58" s="38"/>
      <c r="EC58" s="38"/>
      <c r="ED58" s="38"/>
      <c r="EE58" s="38"/>
      <c r="EF58" s="38"/>
      <c r="EG58" s="38"/>
      <c r="EH58" s="38"/>
      <c r="EI58" s="38"/>
      <c r="EJ58" s="38"/>
      <c r="EK58" s="38"/>
      <c r="EL58" s="38"/>
      <c r="EM58" s="38"/>
      <c r="EN58" s="38"/>
      <c r="EO58" s="38"/>
      <c r="EP58" s="38"/>
      <c r="EQ58" s="38"/>
      <c r="ER58" s="38"/>
      <c r="ES58" s="38"/>
      <c r="ET58" s="38"/>
      <c r="EU58" s="38"/>
      <c r="EV58" s="38"/>
      <c r="EW58" s="38"/>
      <c r="EX58" s="38"/>
    </row>
    <row r="59" spans="1:154" s="33" customFormat="1" ht="30" customHeight="1" thickBot="1">
      <c r="A59" s="12"/>
      <c r="B59" s="121" t="s">
        <v>130</v>
      </c>
      <c r="C59" s="127" t="s">
        <v>104</v>
      </c>
      <c r="D59" s="128"/>
      <c r="E59" s="121" t="s">
        <v>33</v>
      </c>
      <c r="F59" s="121" t="s">
        <v>95</v>
      </c>
      <c r="G59" s="136" t="s">
        <v>196</v>
      </c>
      <c r="H59" s="140">
        <v>0</v>
      </c>
      <c r="I59" s="144"/>
      <c r="J59" s="144"/>
      <c r="K59" s="144">
        <v>45810</v>
      </c>
      <c r="L59" s="144">
        <v>45812</v>
      </c>
      <c r="M59" s="115">
        <f ca="1">IF(AND(TODAY()&gt;L59, H59&lt;1), -1, IF(H59=1, 1, 0))</f>
        <v>0</v>
      </c>
      <c r="N59" s="3"/>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c r="BN59" s="38"/>
      <c r="BO59" s="38"/>
      <c r="BP59" s="38"/>
      <c r="BQ59" s="38"/>
      <c r="BR59" s="38"/>
      <c r="BS59" s="38"/>
      <c r="BT59" s="38"/>
      <c r="BU59" s="38"/>
      <c r="BV59" s="38"/>
      <c r="BW59" s="38"/>
      <c r="BX59" s="38"/>
      <c r="BY59" s="38"/>
      <c r="BZ59" s="38"/>
      <c r="CA59" s="38"/>
      <c r="CB59" s="38"/>
      <c r="CC59" s="38"/>
      <c r="CD59" s="38"/>
      <c r="CE59" s="38"/>
      <c r="CF59" s="38"/>
      <c r="CG59" s="38"/>
      <c r="CH59" s="38"/>
      <c r="CI59" s="38"/>
      <c r="CJ59" s="38"/>
      <c r="CK59" s="38"/>
      <c r="CL59" s="38"/>
      <c r="CM59" s="38"/>
      <c r="CN59" s="38"/>
      <c r="CO59" s="38"/>
      <c r="CP59" s="38"/>
      <c r="CQ59" s="38"/>
      <c r="CR59" s="38"/>
      <c r="CS59" s="38"/>
      <c r="CT59" s="38"/>
      <c r="CU59" s="38"/>
      <c r="CV59" s="38"/>
      <c r="CW59" s="38"/>
      <c r="CX59" s="38"/>
      <c r="CY59" s="38"/>
      <c r="CZ59" s="38"/>
      <c r="DA59" s="38"/>
      <c r="DB59" s="38"/>
      <c r="DC59" s="38"/>
      <c r="DD59" s="38"/>
      <c r="DE59" s="38"/>
      <c r="DF59" s="38"/>
      <c r="DG59" s="38"/>
      <c r="DH59" s="38"/>
      <c r="DI59" s="38"/>
      <c r="DJ59" s="38"/>
      <c r="DK59" s="38"/>
      <c r="DL59" s="38"/>
      <c r="DM59" s="38"/>
      <c r="DN59" s="38"/>
      <c r="DO59" s="38"/>
      <c r="DP59" s="38"/>
      <c r="DQ59" s="38"/>
      <c r="DR59" s="38"/>
      <c r="DS59" s="38"/>
      <c r="DT59" s="38"/>
      <c r="DU59" s="38"/>
      <c r="DV59" s="38"/>
      <c r="DW59" s="38"/>
      <c r="DX59" s="38"/>
      <c r="DY59" s="38"/>
      <c r="DZ59" s="38"/>
      <c r="EA59" s="38"/>
      <c r="EB59" s="38"/>
      <c r="EC59" s="38"/>
      <c r="ED59" s="38"/>
      <c r="EE59" s="38"/>
      <c r="EF59" s="38"/>
      <c r="EG59" s="38"/>
      <c r="EH59" s="38"/>
      <c r="EI59" s="38"/>
      <c r="EJ59" s="38"/>
      <c r="EK59" s="38"/>
      <c r="EL59" s="38"/>
      <c r="EM59" s="38"/>
      <c r="EN59" s="38"/>
      <c r="EO59" s="38"/>
      <c r="EP59" s="38"/>
      <c r="EQ59" s="38"/>
      <c r="ER59" s="38"/>
      <c r="ES59" s="38"/>
      <c r="ET59" s="38"/>
      <c r="EU59" s="38"/>
      <c r="EV59" s="38"/>
      <c r="EW59" s="38"/>
      <c r="EX59" s="38"/>
    </row>
    <row r="60" spans="1:154" s="33" customFormat="1" ht="30" customHeight="1" thickBot="1">
      <c r="A60" s="12"/>
      <c r="B60" s="80" t="s">
        <v>138</v>
      </c>
      <c r="C60" s="109" t="s">
        <v>111</v>
      </c>
      <c r="D60" s="80" t="s">
        <v>130</v>
      </c>
      <c r="E60" s="45" t="s">
        <v>63</v>
      </c>
      <c r="F60" s="131" t="s">
        <v>103</v>
      </c>
      <c r="G60" s="134" t="s">
        <v>196</v>
      </c>
      <c r="H60" s="47">
        <v>0</v>
      </c>
      <c r="I60" s="48"/>
      <c r="J60" s="48"/>
      <c r="K60" s="48">
        <v>45813</v>
      </c>
      <c r="L60" s="48">
        <v>45825</v>
      </c>
      <c r="M60" s="115">
        <f ca="1">IF(AND(TODAY()&gt;L60, H60&lt;1), -1, IF(H60=1, 1, 0))</f>
        <v>0</v>
      </c>
      <c r="N60" s="3">
        <f t="shared" ref="N60:N69" si="73">IF(OR(ISBLANK(task_start),ISBLANK(task_end)),"",task_end-task_start+1)</f>
        <v>13</v>
      </c>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8"/>
      <c r="CH60" s="38"/>
      <c r="CI60" s="38"/>
      <c r="CJ60" s="38"/>
      <c r="CK60" s="38"/>
      <c r="CL60" s="38"/>
      <c r="CM60" s="38"/>
      <c r="CN60" s="38"/>
      <c r="CO60" s="38"/>
      <c r="CP60" s="38"/>
      <c r="CQ60" s="38"/>
      <c r="CR60" s="38"/>
      <c r="CS60" s="38"/>
      <c r="CT60" s="38"/>
      <c r="CU60" s="38"/>
      <c r="CV60" s="38"/>
      <c r="CW60" s="38"/>
      <c r="CX60" s="38"/>
      <c r="CY60" s="38"/>
      <c r="CZ60" s="38"/>
      <c r="DA60" s="38"/>
      <c r="DB60" s="38"/>
      <c r="DC60" s="38"/>
      <c r="DD60" s="38"/>
      <c r="DE60" s="38"/>
      <c r="DF60" s="38"/>
      <c r="DG60" s="38"/>
      <c r="DH60" s="38"/>
      <c r="DI60" s="38"/>
      <c r="DJ60" s="38"/>
      <c r="DK60" s="38"/>
      <c r="DL60" s="38"/>
      <c r="DM60" s="38"/>
      <c r="DN60" s="38"/>
      <c r="DO60" s="38"/>
      <c r="DP60" s="38"/>
      <c r="DQ60" s="38"/>
      <c r="DR60" s="38"/>
      <c r="DS60" s="38"/>
      <c r="DT60" s="38"/>
      <c r="DU60" s="38"/>
      <c r="DV60" s="38"/>
      <c r="DW60" s="38"/>
      <c r="DX60" s="38"/>
      <c r="DY60" s="38"/>
      <c r="DZ60" s="38"/>
      <c r="EA60" s="38"/>
      <c r="EB60" s="38"/>
      <c r="EC60" s="38"/>
      <c r="ED60" s="38"/>
      <c r="EE60" s="38"/>
      <c r="EF60" s="38"/>
      <c r="EG60" s="38"/>
      <c r="EH60" s="38"/>
      <c r="EI60" s="38"/>
      <c r="EJ60" s="38"/>
      <c r="EK60" s="38"/>
      <c r="EL60" s="38"/>
      <c r="EM60" s="38"/>
      <c r="EN60" s="38"/>
      <c r="EO60" s="38"/>
      <c r="EP60" s="38"/>
      <c r="EQ60" s="38"/>
      <c r="ER60" s="38"/>
      <c r="ES60" s="38"/>
      <c r="ET60" s="38"/>
      <c r="EU60" s="38"/>
      <c r="EV60" s="38"/>
      <c r="EW60" s="38"/>
      <c r="EX60" s="38"/>
    </row>
    <row r="61" spans="1:154" s="33" customFormat="1" ht="30" hidden="1" customHeight="1" thickBot="1">
      <c r="A61" s="12"/>
      <c r="B61" s="80"/>
      <c r="C61" s="108" t="s">
        <v>101</v>
      </c>
      <c r="D61" s="95"/>
      <c r="E61" s="45"/>
      <c r="F61" s="45"/>
      <c r="G61" s="46"/>
      <c r="H61" s="47"/>
      <c r="I61" s="48"/>
      <c r="J61" s="48"/>
      <c r="K61" s="48"/>
      <c r="L61" s="48"/>
      <c r="M61" s="115"/>
      <c r="N61" s="3" t="str">
        <f t="shared" si="73"/>
        <v/>
      </c>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c r="BN61" s="38"/>
      <c r="BO61" s="38"/>
      <c r="BP61" s="38"/>
      <c r="BQ61" s="38"/>
      <c r="BR61" s="38"/>
      <c r="BS61" s="38"/>
      <c r="BT61" s="38"/>
      <c r="BU61" s="38"/>
      <c r="BV61" s="38"/>
      <c r="BW61" s="38"/>
      <c r="BX61" s="38"/>
      <c r="BY61" s="38"/>
      <c r="BZ61" s="38"/>
      <c r="CA61" s="38"/>
      <c r="CB61" s="38"/>
      <c r="CC61" s="38"/>
      <c r="CD61" s="38"/>
      <c r="CE61" s="38"/>
      <c r="CF61" s="38"/>
      <c r="CG61" s="38"/>
      <c r="CH61" s="38"/>
      <c r="CI61" s="38"/>
      <c r="CJ61" s="38"/>
      <c r="CK61" s="38"/>
      <c r="CL61" s="38"/>
      <c r="CM61" s="38"/>
      <c r="CN61" s="38"/>
      <c r="CO61" s="38"/>
      <c r="CP61" s="38"/>
      <c r="CQ61" s="38"/>
      <c r="CR61" s="38"/>
      <c r="CS61" s="38"/>
      <c r="CT61" s="38"/>
      <c r="CU61" s="38"/>
      <c r="CV61" s="38"/>
      <c r="CW61" s="38"/>
      <c r="CX61" s="38"/>
      <c r="CY61" s="38"/>
      <c r="CZ61" s="38"/>
      <c r="DA61" s="38"/>
      <c r="DB61" s="38"/>
      <c r="DC61" s="38"/>
      <c r="DD61" s="38"/>
      <c r="DE61" s="38"/>
      <c r="DF61" s="38"/>
      <c r="DG61" s="38"/>
      <c r="DH61" s="38"/>
      <c r="DI61" s="38"/>
      <c r="DJ61" s="38"/>
      <c r="DK61" s="38"/>
      <c r="DL61" s="38"/>
      <c r="DM61" s="38"/>
      <c r="DN61" s="38"/>
      <c r="DO61" s="38"/>
      <c r="DP61" s="38"/>
      <c r="DQ61" s="38"/>
      <c r="DR61" s="38"/>
      <c r="DS61" s="38"/>
      <c r="DT61" s="38"/>
      <c r="DU61" s="38"/>
      <c r="DV61" s="38"/>
      <c r="DW61" s="38"/>
      <c r="DX61" s="38"/>
      <c r="DY61" s="38"/>
      <c r="DZ61" s="38"/>
      <c r="EA61" s="38"/>
      <c r="EB61" s="38"/>
      <c r="EC61" s="38"/>
      <c r="ED61" s="38"/>
      <c r="EE61" s="38"/>
      <c r="EF61" s="38"/>
      <c r="EG61" s="38"/>
      <c r="EH61" s="38"/>
      <c r="EI61" s="38"/>
      <c r="EJ61" s="38"/>
      <c r="EK61" s="38"/>
      <c r="EL61" s="38"/>
      <c r="EM61" s="38"/>
      <c r="EN61" s="38"/>
      <c r="EO61" s="38"/>
      <c r="EP61" s="38"/>
      <c r="EQ61" s="38"/>
      <c r="ER61" s="38"/>
      <c r="ES61" s="38"/>
      <c r="ET61" s="38"/>
      <c r="EU61" s="38"/>
      <c r="EV61" s="38"/>
      <c r="EW61" s="38"/>
      <c r="EX61" s="38"/>
    </row>
    <row r="62" spans="1:154" s="33" customFormat="1" ht="30" customHeight="1" thickBot="1">
      <c r="A62" s="12"/>
      <c r="B62" s="94" t="s">
        <v>158</v>
      </c>
      <c r="C62" s="125" t="s">
        <v>112</v>
      </c>
      <c r="D62" s="119" t="s">
        <v>130</v>
      </c>
      <c r="E62" s="131" t="s">
        <v>63</v>
      </c>
      <c r="F62" s="131" t="s">
        <v>103</v>
      </c>
      <c r="G62" s="135" t="s">
        <v>196</v>
      </c>
      <c r="H62" s="138">
        <v>0</v>
      </c>
      <c r="I62" s="142"/>
      <c r="J62" s="142"/>
      <c r="K62" s="48">
        <v>45813</v>
      </c>
      <c r="L62" s="48">
        <v>45825</v>
      </c>
      <c r="M62" s="115">
        <f ca="1">IF(AND(TODAY()&gt;L62, H62&lt;1), -1, IF(H62=1, 1, 0))</f>
        <v>0</v>
      </c>
      <c r="N62" s="3">
        <f t="shared" si="73"/>
        <v>13</v>
      </c>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38"/>
      <c r="BL62" s="38"/>
      <c r="BM62" s="38"/>
      <c r="BN62" s="38"/>
      <c r="BO62" s="38"/>
      <c r="BP62" s="38"/>
      <c r="BQ62" s="38"/>
      <c r="BR62" s="38"/>
      <c r="BS62" s="38"/>
      <c r="BT62" s="38"/>
      <c r="BU62" s="38"/>
      <c r="BV62" s="38"/>
      <c r="BW62" s="38"/>
      <c r="BX62" s="38"/>
      <c r="BY62" s="38"/>
      <c r="BZ62" s="38"/>
      <c r="CA62" s="38"/>
      <c r="CB62" s="38"/>
      <c r="CC62" s="38"/>
      <c r="CD62" s="38"/>
      <c r="CE62" s="38"/>
      <c r="CF62" s="38"/>
      <c r="CG62" s="38"/>
      <c r="CH62" s="38"/>
      <c r="CI62" s="38"/>
      <c r="CJ62" s="38"/>
      <c r="CK62" s="38"/>
      <c r="CL62" s="38"/>
      <c r="CM62" s="38"/>
      <c r="CN62" s="38"/>
      <c r="CO62" s="38"/>
      <c r="CP62" s="38"/>
      <c r="CQ62" s="38"/>
      <c r="CR62" s="38"/>
      <c r="CS62" s="38"/>
      <c r="CT62" s="38"/>
      <c r="CU62" s="38"/>
      <c r="CV62" s="38"/>
      <c r="CW62" s="38"/>
      <c r="CX62" s="38"/>
      <c r="CY62" s="38"/>
      <c r="CZ62" s="38"/>
      <c r="DA62" s="38"/>
      <c r="DB62" s="38"/>
      <c r="DC62" s="38"/>
      <c r="DD62" s="38"/>
      <c r="DE62" s="38"/>
      <c r="DF62" s="38"/>
      <c r="DG62" s="38"/>
      <c r="DH62" s="38"/>
      <c r="DI62" s="38"/>
      <c r="DJ62" s="38"/>
      <c r="DK62" s="38"/>
      <c r="DL62" s="38"/>
      <c r="DM62" s="38"/>
      <c r="DN62" s="38"/>
      <c r="DO62" s="38"/>
      <c r="DP62" s="38"/>
      <c r="DQ62" s="38"/>
      <c r="DR62" s="38"/>
      <c r="DS62" s="38"/>
      <c r="DT62" s="38"/>
      <c r="DU62" s="38"/>
      <c r="DV62" s="38"/>
      <c r="DW62" s="38"/>
      <c r="DX62" s="38"/>
      <c r="DY62" s="38"/>
      <c r="DZ62" s="38"/>
      <c r="EA62" s="38"/>
      <c r="EB62" s="38"/>
      <c r="EC62" s="38"/>
      <c r="ED62" s="38"/>
      <c r="EE62" s="38"/>
      <c r="EF62" s="38"/>
      <c r="EG62" s="38"/>
      <c r="EH62" s="38"/>
      <c r="EI62" s="38"/>
      <c r="EJ62" s="38"/>
      <c r="EK62" s="38"/>
      <c r="EL62" s="38"/>
      <c r="EM62" s="38"/>
      <c r="EN62" s="38"/>
      <c r="EO62" s="38"/>
      <c r="EP62" s="38"/>
      <c r="EQ62" s="38"/>
      <c r="ER62" s="38"/>
      <c r="ES62" s="38"/>
      <c r="ET62" s="38"/>
      <c r="EU62" s="38"/>
      <c r="EV62" s="38"/>
      <c r="EW62" s="38"/>
      <c r="EX62" s="38"/>
    </row>
    <row r="63" spans="1:154" s="33" customFormat="1" ht="30" customHeight="1" thickBot="1">
      <c r="A63" s="12"/>
      <c r="B63" s="119" t="s">
        <v>142</v>
      </c>
      <c r="C63" s="125" t="s">
        <v>179</v>
      </c>
      <c r="D63" s="119" t="s">
        <v>181</v>
      </c>
      <c r="E63" s="131" t="s">
        <v>74</v>
      </c>
      <c r="F63" s="131" t="s">
        <v>96</v>
      </c>
      <c r="G63" s="135" t="s">
        <v>196</v>
      </c>
      <c r="H63" s="138">
        <v>0</v>
      </c>
      <c r="I63" s="142"/>
      <c r="J63" s="142"/>
      <c r="K63" s="142">
        <v>45826</v>
      </c>
      <c r="L63" s="142">
        <v>45828</v>
      </c>
      <c r="M63" s="115">
        <f ca="1">IF(AND(TODAY()&gt;L63, H63&lt;1), -1, IF(H63=1, 1, 0))</f>
        <v>0</v>
      </c>
      <c r="N63" s="3">
        <f t="shared" si="73"/>
        <v>3</v>
      </c>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38"/>
      <c r="BL63" s="38"/>
      <c r="BM63" s="38"/>
      <c r="BN63" s="38"/>
      <c r="BO63" s="38"/>
      <c r="BP63" s="38"/>
      <c r="BQ63" s="38"/>
      <c r="BR63" s="38"/>
      <c r="BS63" s="38"/>
      <c r="BT63" s="38"/>
      <c r="BU63" s="38"/>
      <c r="BV63" s="38"/>
      <c r="BW63" s="38"/>
      <c r="BX63" s="38"/>
      <c r="BY63" s="38"/>
      <c r="BZ63" s="38"/>
      <c r="CA63" s="38"/>
      <c r="CB63" s="38"/>
      <c r="CC63" s="38"/>
      <c r="CD63" s="38"/>
      <c r="CE63" s="38"/>
      <c r="CF63" s="38"/>
      <c r="CG63" s="38"/>
      <c r="CH63" s="38"/>
      <c r="CI63" s="38"/>
      <c r="CJ63" s="38"/>
      <c r="CK63" s="38"/>
      <c r="CL63" s="38"/>
      <c r="CM63" s="38"/>
      <c r="CN63" s="38"/>
      <c r="CO63" s="38"/>
      <c r="CP63" s="38"/>
      <c r="CQ63" s="38"/>
      <c r="CR63" s="38"/>
      <c r="CS63" s="38"/>
      <c r="CT63" s="38"/>
      <c r="CU63" s="38"/>
      <c r="CV63" s="38"/>
      <c r="CW63" s="38"/>
      <c r="CX63" s="38"/>
      <c r="CY63" s="38"/>
      <c r="CZ63" s="38"/>
      <c r="DA63" s="38"/>
      <c r="DB63" s="38"/>
      <c r="DC63" s="38"/>
      <c r="DD63" s="38"/>
      <c r="DE63" s="38"/>
      <c r="DF63" s="38"/>
      <c r="DG63" s="38"/>
      <c r="DH63" s="38"/>
      <c r="DI63" s="38"/>
      <c r="DJ63" s="38"/>
      <c r="DK63" s="38"/>
      <c r="DL63" s="38"/>
      <c r="DM63" s="38"/>
      <c r="DN63" s="38"/>
      <c r="DO63" s="38"/>
      <c r="DP63" s="38"/>
      <c r="DQ63" s="38"/>
      <c r="DR63" s="38"/>
      <c r="DS63" s="38"/>
      <c r="DT63" s="38"/>
      <c r="DU63" s="38"/>
      <c r="DV63" s="38"/>
      <c r="DW63" s="38"/>
      <c r="DX63" s="38"/>
      <c r="DY63" s="38"/>
      <c r="DZ63" s="38"/>
      <c r="EA63" s="38"/>
      <c r="EB63" s="38"/>
      <c r="EC63" s="38"/>
      <c r="ED63" s="38"/>
      <c r="EE63" s="38"/>
      <c r="EF63" s="38"/>
      <c r="EG63" s="38"/>
      <c r="EH63" s="38"/>
      <c r="EI63" s="38"/>
      <c r="EJ63" s="38"/>
      <c r="EK63" s="38"/>
      <c r="EL63" s="38"/>
      <c r="EM63" s="38"/>
      <c r="EN63" s="38"/>
      <c r="EO63" s="38"/>
      <c r="EP63" s="38"/>
      <c r="EQ63" s="38"/>
      <c r="ER63" s="38"/>
      <c r="ES63" s="38"/>
      <c r="ET63" s="38"/>
      <c r="EU63" s="38"/>
      <c r="EV63" s="38"/>
      <c r="EW63" s="38"/>
      <c r="EX63" s="38"/>
    </row>
    <row r="64" spans="1:154" s="33" customFormat="1" ht="30" customHeight="1" thickBot="1">
      <c r="A64" s="12"/>
      <c r="B64" s="119" t="s">
        <v>143</v>
      </c>
      <c r="C64" s="125" t="s">
        <v>180</v>
      </c>
      <c r="D64" s="119" t="s">
        <v>181</v>
      </c>
      <c r="E64" s="131" t="s">
        <v>72</v>
      </c>
      <c r="F64" s="131" t="s">
        <v>96</v>
      </c>
      <c r="G64" s="135" t="s">
        <v>196</v>
      </c>
      <c r="H64" s="138">
        <v>0</v>
      </c>
      <c r="I64" s="142"/>
      <c r="J64" s="142"/>
      <c r="K64" s="142">
        <v>45831</v>
      </c>
      <c r="L64" s="142">
        <v>45838</v>
      </c>
      <c r="M64" s="115">
        <f ca="1">IF(AND(TODAY()&gt;L64, H64&lt;1), -1, IF(H64=1, 1, 0))</f>
        <v>0</v>
      </c>
      <c r="N64" s="3">
        <f t="shared" si="73"/>
        <v>8</v>
      </c>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M64" s="38"/>
      <c r="BN64" s="38"/>
      <c r="BO64" s="38"/>
      <c r="BP64" s="38"/>
      <c r="BQ64" s="38"/>
      <c r="BR64" s="38"/>
      <c r="BS64" s="38"/>
      <c r="BT64" s="38"/>
      <c r="BU64" s="38"/>
      <c r="BV64" s="38"/>
      <c r="BW64" s="38"/>
      <c r="BX64" s="38"/>
      <c r="BY64" s="38"/>
      <c r="BZ64" s="38"/>
      <c r="CA64" s="38"/>
      <c r="CB64" s="38"/>
      <c r="CC64" s="38"/>
      <c r="CD64" s="38"/>
      <c r="CE64" s="38"/>
      <c r="CF64" s="38"/>
      <c r="CG64" s="38"/>
      <c r="CH64" s="38"/>
      <c r="CI64" s="38"/>
      <c r="CJ64" s="38"/>
      <c r="CK64" s="38"/>
      <c r="CL64" s="38"/>
      <c r="CM64" s="38"/>
      <c r="CN64" s="38"/>
      <c r="CO64" s="38"/>
      <c r="CP64" s="38"/>
      <c r="CQ64" s="38"/>
      <c r="CR64" s="38"/>
      <c r="CS64" s="38"/>
      <c r="CT64" s="38"/>
      <c r="CU64" s="38"/>
      <c r="CV64" s="38"/>
      <c r="CW64" s="38"/>
      <c r="CX64" s="38"/>
      <c r="CY64" s="38"/>
      <c r="CZ64" s="38"/>
      <c r="DA64" s="38"/>
      <c r="DB64" s="38"/>
      <c r="DC64" s="38"/>
      <c r="DD64" s="38"/>
      <c r="DE64" s="38"/>
      <c r="DF64" s="38"/>
      <c r="DG64" s="38"/>
      <c r="DH64" s="38"/>
      <c r="DI64" s="38"/>
      <c r="DJ64" s="38"/>
      <c r="DK64" s="38"/>
      <c r="DL64" s="38"/>
      <c r="DM64" s="38"/>
      <c r="DN64" s="38"/>
      <c r="DO64" s="38"/>
      <c r="DP64" s="38"/>
      <c r="DQ64" s="38"/>
      <c r="DR64" s="38"/>
      <c r="DS64" s="38"/>
      <c r="DT64" s="38"/>
      <c r="DU64" s="38"/>
      <c r="DV64" s="38"/>
      <c r="DW64" s="38"/>
      <c r="DX64" s="38"/>
      <c r="DY64" s="38"/>
      <c r="DZ64" s="38"/>
      <c r="EA64" s="38"/>
      <c r="EB64" s="38"/>
      <c r="EC64" s="38"/>
      <c r="ED64" s="38"/>
      <c r="EE64" s="38"/>
      <c r="EF64" s="38"/>
      <c r="EG64" s="38"/>
      <c r="EH64" s="38"/>
      <c r="EI64" s="38"/>
      <c r="EJ64" s="38"/>
      <c r="EK64" s="38"/>
      <c r="EL64" s="38"/>
      <c r="EM64" s="38"/>
      <c r="EN64" s="38"/>
      <c r="EO64" s="38"/>
      <c r="EP64" s="38"/>
      <c r="EQ64" s="38"/>
      <c r="ER64" s="38"/>
      <c r="ES64" s="38"/>
      <c r="ET64" s="38"/>
      <c r="EU64" s="38"/>
      <c r="EV64" s="38"/>
      <c r="EW64" s="38"/>
      <c r="EX64" s="38"/>
    </row>
    <row r="65" spans="1:154" s="33" customFormat="1" ht="30" hidden="1" customHeight="1" thickBot="1">
      <c r="A65" s="12"/>
      <c r="B65" s="95"/>
      <c r="C65" s="108" t="s">
        <v>100</v>
      </c>
      <c r="D65" s="95"/>
      <c r="E65" s="45"/>
      <c r="F65" s="45"/>
      <c r="G65" s="46"/>
      <c r="H65" s="47"/>
      <c r="I65" s="48"/>
      <c r="J65" s="48"/>
      <c r="K65" s="48"/>
      <c r="L65" s="48"/>
      <c r="M65" s="115"/>
      <c r="N65" s="3" t="str">
        <f t="shared" si="73"/>
        <v/>
      </c>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c r="BN65" s="38"/>
      <c r="BO65" s="38"/>
      <c r="BP65" s="38"/>
      <c r="BQ65" s="38"/>
      <c r="BR65" s="38"/>
      <c r="BS65" s="38"/>
      <c r="BT65" s="38"/>
      <c r="BU65" s="38"/>
      <c r="BV65" s="38"/>
      <c r="BW65" s="38"/>
      <c r="BX65" s="38"/>
      <c r="BY65" s="38"/>
      <c r="BZ65" s="38"/>
      <c r="CA65" s="38"/>
      <c r="CB65" s="38"/>
      <c r="CC65" s="38"/>
      <c r="CD65" s="38"/>
      <c r="CE65" s="38"/>
      <c r="CF65" s="38"/>
      <c r="CG65" s="38"/>
      <c r="CH65" s="38"/>
      <c r="CI65" s="38"/>
      <c r="CJ65" s="38"/>
      <c r="CK65" s="38"/>
      <c r="CL65" s="38"/>
      <c r="CM65" s="38"/>
      <c r="CN65" s="38"/>
      <c r="CO65" s="38"/>
      <c r="CP65" s="38"/>
      <c r="CQ65" s="38"/>
      <c r="CR65" s="38"/>
      <c r="CS65" s="38"/>
      <c r="CT65" s="38"/>
      <c r="CU65" s="38"/>
      <c r="CV65" s="38"/>
      <c r="CW65" s="38"/>
      <c r="CX65" s="38"/>
      <c r="CY65" s="38"/>
      <c r="CZ65" s="38"/>
      <c r="DA65" s="38"/>
      <c r="DB65" s="38"/>
      <c r="DC65" s="38"/>
      <c r="DD65" s="38"/>
      <c r="DE65" s="38"/>
      <c r="DF65" s="38"/>
      <c r="DG65" s="38"/>
      <c r="DH65" s="38"/>
      <c r="DI65" s="38"/>
      <c r="DJ65" s="38"/>
      <c r="DK65" s="38"/>
      <c r="DL65" s="38"/>
      <c r="DM65" s="38"/>
      <c r="DN65" s="38"/>
      <c r="DO65" s="38"/>
      <c r="DP65" s="38"/>
      <c r="DQ65" s="38"/>
      <c r="DR65" s="38"/>
      <c r="DS65" s="38"/>
      <c r="DT65" s="38"/>
      <c r="DU65" s="38"/>
      <c r="DV65" s="38"/>
      <c r="DW65" s="38"/>
      <c r="DX65" s="38"/>
      <c r="DY65" s="38"/>
      <c r="DZ65" s="38"/>
      <c r="EA65" s="38"/>
      <c r="EB65" s="38"/>
      <c r="EC65" s="38"/>
      <c r="ED65" s="38"/>
      <c r="EE65" s="38"/>
      <c r="EF65" s="38"/>
      <c r="EG65" s="38"/>
      <c r="EH65" s="38"/>
      <c r="EI65" s="38"/>
      <c r="EJ65" s="38"/>
      <c r="EK65" s="38"/>
      <c r="EL65" s="38"/>
      <c r="EM65" s="38"/>
      <c r="EN65" s="38"/>
      <c r="EO65" s="38"/>
      <c r="EP65" s="38"/>
      <c r="EQ65" s="38"/>
      <c r="ER65" s="38"/>
      <c r="ES65" s="38"/>
      <c r="ET65" s="38"/>
      <c r="EU65" s="38"/>
      <c r="EV65" s="38"/>
      <c r="EW65" s="38"/>
      <c r="EX65" s="38"/>
    </row>
    <row r="66" spans="1:154" s="33" customFormat="1" ht="30" hidden="1" customHeight="1" thickBot="1">
      <c r="A66" s="12"/>
      <c r="B66" s="80" t="s">
        <v>165</v>
      </c>
      <c r="C66" s="109" t="s">
        <v>185</v>
      </c>
      <c r="D66" s="80"/>
      <c r="E66" s="45" t="s">
        <v>170</v>
      </c>
      <c r="F66" s="45" t="s">
        <v>98</v>
      </c>
      <c r="G66" s="46" t="s">
        <v>175</v>
      </c>
      <c r="H66" s="47">
        <v>0</v>
      </c>
      <c r="I66" s="48">
        <v>45717</v>
      </c>
      <c r="J66" s="48">
        <v>45723</v>
      </c>
      <c r="K66" s="48">
        <v>45717</v>
      </c>
      <c r="L66" s="48">
        <v>45723</v>
      </c>
      <c r="M66" s="115">
        <f ca="1">IF(AND(TODAY()&gt;L66, H66&lt;1), -1, IF(H66=1, 1, 0))</f>
        <v>0</v>
      </c>
      <c r="N66" s="3">
        <f t="shared" si="73"/>
        <v>7</v>
      </c>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c r="BN66" s="38"/>
      <c r="BO66" s="38"/>
      <c r="BP66" s="38"/>
      <c r="BQ66" s="38"/>
      <c r="BR66" s="38"/>
      <c r="BS66" s="38"/>
      <c r="BT66" s="38"/>
      <c r="BU66" s="38"/>
      <c r="BV66" s="38"/>
      <c r="BW66" s="38"/>
      <c r="BX66" s="38"/>
      <c r="BY66" s="38"/>
      <c r="BZ66" s="38"/>
      <c r="CA66" s="38"/>
      <c r="CB66" s="38"/>
      <c r="CC66" s="38"/>
      <c r="CD66" s="38"/>
      <c r="CE66" s="38"/>
      <c r="CF66" s="38"/>
      <c r="CG66" s="38"/>
      <c r="CH66" s="38"/>
      <c r="CI66" s="38"/>
      <c r="CJ66" s="38"/>
      <c r="CK66" s="38"/>
      <c r="CL66" s="38"/>
      <c r="CM66" s="38"/>
      <c r="CN66" s="38"/>
      <c r="CO66" s="38"/>
      <c r="CP66" s="38"/>
      <c r="CQ66" s="38"/>
      <c r="CR66" s="38"/>
      <c r="CS66" s="38"/>
      <c r="CT66" s="38"/>
      <c r="CU66" s="38"/>
      <c r="CV66" s="38"/>
      <c r="CW66" s="38"/>
      <c r="CX66" s="38"/>
      <c r="CY66" s="38"/>
      <c r="CZ66" s="38"/>
      <c r="DA66" s="38"/>
      <c r="DB66" s="38"/>
      <c r="DC66" s="38"/>
      <c r="DD66" s="38"/>
      <c r="DE66" s="38"/>
      <c r="DF66" s="38"/>
      <c r="DG66" s="38"/>
      <c r="DH66" s="38"/>
      <c r="DI66" s="38"/>
      <c r="DJ66" s="38"/>
      <c r="DK66" s="38"/>
      <c r="DL66" s="38"/>
      <c r="DM66" s="38"/>
      <c r="DN66" s="38"/>
      <c r="DO66" s="38"/>
      <c r="DP66" s="38"/>
      <c r="DQ66" s="38"/>
      <c r="DR66" s="38"/>
      <c r="DS66" s="38"/>
      <c r="DT66" s="38"/>
      <c r="DU66" s="38"/>
      <c r="DV66" s="38"/>
      <c r="DW66" s="38"/>
      <c r="DX66" s="38"/>
      <c r="DY66" s="38"/>
      <c r="DZ66" s="38"/>
      <c r="EA66" s="38"/>
      <c r="EB66" s="38"/>
      <c r="EC66" s="38"/>
      <c r="ED66" s="38"/>
      <c r="EE66" s="38"/>
      <c r="EF66" s="38"/>
      <c r="EG66" s="38"/>
      <c r="EH66" s="38"/>
      <c r="EI66" s="38"/>
      <c r="EJ66" s="38"/>
      <c r="EK66" s="38"/>
      <c r="EL66" s="38"/>
      <c r="EM66" s="38"/>
      <c r="EN66" s="38"/>
      <c r="EO66" s="38"/>
      <c r="EP66" s="38"/>
      <c r="EQ66" s="38"/>
      <c r="ER66" s="38"/>
      <c r="ES66" s="38"/>
      <c r="ET66" s="38"/>
      <c r="EU66" s="38"/>
      <c r="EV66" s="38"/>
      <c r="EW66" s="38"/>
      <c r="EX66" s="38"/>
    </row>
    <row r="67" spans="1:154" s="33" customFormat="1" ht="30" hidden="1" customHeight="1" thickBot="1">
      <c r="A67" s="12"/>
      <c r="B67" s="80" t="s">
        <v>166</v>
      </c>
      <c r="C67" s="109" t="s">
        <v>57</v>
      </c>
      <c r="D67" s="80" t="s">
        <v>165</v>
      </c>
      <c r="E67" s="45" t="s">
        <v>61</v>
      </c>
      <c r="F67" s="45" t="s">
        <v>98</v>
      </c>
      <c r="G67" s="46" t="s">
        <v>89</v>
      </c>
      <c r="H67" s="47">
        <v>0</v>
      </c>
      <c r="I67" s="48">
        <v>45723</v>
      </c>
      <c r="J67" s="48">
        <v>45730</v>
      </c>
      <c r="K67" s="48">
        <v>45723</v>
      </c>
      <c r="L67" s="48">
        <v>45730</v>
      </c>
      <c r="M67" s="115">
        <f ca="1">IF(AND(TODAY()&gt;L67, H67&lt;1), -1, IF(H67=1, 1, 0))</f>
        <v>0</v>
      </c>
      <c r="N67" s="3">
        <f t="shared" si="73"/>
        <v>8</v>
      </c>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c r="BN67" s="38"/>
      <c r="BO67" s="38"/>
      <c r="BP67" s="38"/>
      <c r="BQ67" s="38"/>
      <c r="BR67" s="38"/>
      <c r="BS67" s="38"/>
      <c r="BT67" s="38"/>
      <c r="BU67" s="38"/>
      <c r="BV67" s="38"/>
      <c r="BW67" s="38"/>
      <c r="BX67" s="38"/>
      <c r="BY67" s="38"/>
      <c r="BZ67" s="38"/>
      <c r="CA67" s="38"/>
      <c r="CB67" s="38"/>
      <c r="CC67" s="38"/>
      <c r="CD67" s="38"/>
      <c r="CE67" s="38"/>
      <c r="CF67" s="38"/>
      <c r="CG67" s="38"/>
      <c r="CH67" s="38"/>
      <c r="CI67" s="38"/>
      <c r="CJ67" s="38"/>
      <c r="CK67" s="38"/>
      <c r="CL67" s="38"/>
      <c r="CM67" s="38"/>
      <c r="CN67" s="38"/>
      <c r="CO67" s="38"/>
      <c r="CP67" s="38"/>
      <c r="CQ67" s="38"/>
      <c r="CR67" s="38"/>
      <c r="CS67" s="38"/>
      <c r="CT67" s="38"/>
      <c r="CU67" s="38"/>
      <c r="CV67" s="38"/>
      <c r="CW67" s="38"/>
      <c r="CX67" s="38"/>
      <c r="CY67" s="38"/>
      <c r="CZ67" s="38"/>
      <c r="DA67" s="38"/>
      <c r="DB67" s="38"/>
      <c r="DC67" s="38"/>
      <c r="DD67" s="38"/>
      <c r="DE67" s="38"/>
      <c r="DF67" s="38"/>
      <c r="DG67" s="38"/>
      <c r="DH67" s="38"/>
      <c r="DI67" s="38"/>
      <c r="DJ67" s="38"/>
      <c r="DK67" s="38"/>
      <c r="DL67" s="38"/>
      <c r="DM67" s="38"/>
      <c r="DN67" s="38"/>
      <c r="DO67" s="38"/>
      <c r="DP67" s="38"/>
      <c r="DQ67" s="38"/>
      <c r="DR67" s="38"/>
      <c r="DS67" s="38"/>
      <c r="DT67" s="38"/>
      <c r="DU67" s="38"/>
      <c r="DV67" s="38"/>
      <c r="DW67" s="38"/>
      <c r="DX67" s="38"/>
      <c r="DY67" s="38"/>
      <c r="DZ67" s="38"/>
      <c r="EA67" s="38"/>
      <c r="EB67" s="38"/>
      <c r="EC67" s="38"/>
      <c r="ED67" s="38"/>
      <c r="EE67" s="38"/>
      <c r="EF67" s="38"/>
      <c r="EG67" s="38"/>
      <c r="EH67" s="38"/>
      <c r="EI67" s="38"/>
      <c r="EJ67" s="38"/>
      <c r="EK67" s="38"/>
      <c r="EL67" s="38"/>
      <c r="EM67" s="38"/>
      <c r="EN67" s="38"/>
      <c r="EO67" s="38"/>
      <c r="EP67" s="38"/>
      <c r="EQ67" s="38"/>
      <c r="ER67" s="38"/>
      <c r="ES67" s="38"/>
      <c r="ET67" s="38"/>
      <c r="EU67" s="38"/>
      <c r="EV67" s="38"/>
      <c r="EW67" s="38"/>
      <c r="EX67" s="38"/>
    </row>
    <row r="68" spans="1:154" s="33" customFormat="1" ht="30" hidden="1" customHeight="1" thickBot="1">
      <c r="A68" s="12"/>
      <c r="B68" s="80" t="s">
        <v>167</v>
      </c>
      <c r="C68" s="109" t="s">
        <v>58</v>
      </c>
      <c r="D68" s="80" t="s">
        <v>166</v>
      </c>
      <c r="E68" s="45" t="s">
        <v>33</v>
      </c>
      <c r="F68" s="45" t="s">
        <v>86</v>
      </c>
      <c r="G68" s="46" t="s">
        <v>175</v>
      </c>
      <c r="H68" s="47">
        <v>0</v>
      </c>
      <c r="I68" s="48">
        <v>45730</v>
      </c>
      <c r="J68" s="48">
        <v>45746</v>
      </c>
      <c r="K68" s="48">
        <v>45730</v>
      </c>
      <c r="L68" s="48">
        <v>45746</v>
      </c>
      <c r="M68" s="115">
        <f ca="1">IF(AND(TODAY()&gt;L68, H68&lt;1), -1, IF(H68=1, 1, 0))</f>
        <v>0</v>
      </c>
      <c r="N68" s="3">
        <f t="shared" si="73"/>
        <v>17</v>
      </c>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c r="BW68" s="38"/>
      <c r="BX68" s="38"/>
      <c r="BY68" s="38"/>
      <c r="BZ68" s="38"/>
      <c r="CA68" s="38"/>
      <c r="CB68" s="38"/>
      <c r="CC68" s="38"/>
      <c r="CD68" s="38"/>
      <c r="CE68" s="38"/>
      <c r="CF68" s="38"/>
      <c r="CG68" s="38"/>
      <c r="CH68" s="38"/>
      <c r="CI68" s="38"/>
      <c r="CJ68" s="38"/>
      <c r="CK68" s="38"/>
      <c r="CL68" s="38"/>
      <c r="CM68" s="38"/>
      <c r="CN68" s="38"/>
      <c r="CO68" s="38"/>
      <c r="CP68" s="38"/>
      <c r="CQ68" s="38"/>
      <c r="CR68" s="38"/>
      <c r="CS68" s="38"/>
      <c r="CT68" s="38"/>
      <c r="CU68" s="38"/>
      <c r="CV68" s="38"/>
      <c r="CW68" s="38"/>
      <c r="CX68" s="38"/>
      <c r="CY68" s="38"/>
      <c r="CZ68" s="38"/>
      <c r="DA68" s="38"/>
      <c r="DB68" s="38"/>
      <c r="DC68" s="38"/>
      <c r="DD68" s="38"/>
      <c r="DE68" s="38"/>
      <c r="DF68" s="38"/>
      <c r="DG68" s="38"/>
      <c r="DH68" s="38"/>
      <c r="DI68" s="38"/>
      <c r="DJ68" s="38"/>
      <c r="DK68" s="38"/>
      <c r="DL68" s="38"/>
      <c r="DM68" s="38"/>
      <c r="DN68" s="38"/>
      <c r="DO68" s="38"/>
      <c r="DP68" s="38"/>
      <c r="DQ68" s="38"/>
      <c r="DR68" s="38"/>
      <c r="DS68" s="38"/>
      <c r="DT68" s="38"/>
      <c r="DU68" s="38"/>
      <c r="DV68" s="38"/>
      <c r="DW68" s="38"/>
      <c r="DX68" s="38"/>
      <c r="DY68" s="38"/>
      <c r="DZ68" s="38"/>
      <c r="EA68" s="38"/>
      <c r="EB68" s="38"/>
      <c r="EC68" s="38"/>
      <c r="ED68" s="38"/>
      <c r="EE68" s="38"/>
      <c r="EF68" s="38"/>
      <c r="EG68" s="38"/>
      <c r="EH68" s="38"/>
      <c r="EI68" s="38"/>
      <c r="EJ68" s="38"/>
      <c r="EK68" s="38"/>
      <c r="EL68" s="38"/>
      <c r="EM68" s="38"/>
      <c r="EN68" s="38"/>
      <c r="EO68" s="38"/>
      <c r="EP68" s="38"/>
      <c r="EQ68" s="38"/>
      <c r="ER68" s="38"/>
      <c r="ES68" s="38"/>
      <c r="ET68" s="38"/>
      <c r="EU68" s="38"/>
      <c r="EV68" s="38"/>
      <c r="EW68" s="38"/>
      <c r="EX68" s="38"/>
    </row>
    <row r="69" spans="1:154" s="33" customFormat="1" ht="30" hidden="1" customHeight="1" thickBot="1">
      <c r="A69" s="11"/>
      <c r="B69" s="84"/>
      <c r="C69" s="110" t="s">
        <v>38</v>
      </c>
      <c r="D69" s="84"/>
      <c r="E69" s="84"/>
      <c r="F69" s="84"/>
      <c r="G69" s="49"/>
      <c r="H69" s="50"/>
      <c r="I69" s="87"/>
      <c r="J69" s="90"/>
      <c r="K69" s="87"/>
      <c r="L69" s="90"/>
      <c r="M69" s="115"/>
      <c r="N69" s="3" t="str">
        <f t="shared" si="73"/>
        <v/>
      </c>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c r="CX69" s="51"/>
      <c r="CY69" s="51"/>
      <c r="CZ69" s="51"/>
      <c r="DA69" s="51"/>
      <c r="DB69" s="51"/>
      <c r="DC69" s="51"/>
      <c r="DD69" s="51"/>
      <c r="DE69" s="51"/>
      <c r="DF69" s="51"/>
      <c r="DG69" s="51"/>
      <c r="DH69" s="51"/>
      <c r="DI69" s="51"/>
      <c r="DJ69" s="51"/>
      <c r="DK69" s="51"/>
      <c r="DL69" s="51"/>
      <c r="DM69" s="51"/>
      <c r="DN69" s="51"/>
      <c r="DO69" s="51"/>
      <c r="DP69" s="51"/>
      <c r="DQ69" s="51"/>
      <c r="DR69" s="51"/>
      <c r="DS69" s="51"/>
      <c r="DT69" s="51"/>
      <c r="DU69" s="51"/>
      <c r="DV69" s="51"/>
      <c r="DW69" s="51"/>
      <c r="DX69" s="51"/>
      <c r="DY69" s="51"/>
      <c r="DZ69" s="51"/>
      <c r="EA69" s="51"/>
      <c r="EB69" s="51"/>
      <c r="EC69" s="51"/>
      <c r="ED69" s="51"/>
      <c r="EE69" s="51"/>
      <c r="EF69" s="51"/>
      <c r="EG69" s="51"/>
      <c r="EH69" s="51"/>
      <c r="EI69" s="51"/>
      <c r="EJ69" s="51"/>
      <c r="EK69" s="51"/>
      <c r="EL69" s="51"/>
      <c r="EM69" s="51"/>
      <c r="EN69" s="51"/>
      <c r="EO69" s="51"/>
      <c r="EP69" s="51"/>
      <c r="EQ69" s="51"/>
      <c r="ER69" s="51"/>
      <c r="ES69" s="51"/>
      <c r="ET69" s="51"/>
      <c r="EU69" s="51"/>
      <c r="EV69" s="51"/>
      <c r="EW69" s="51"/>
      <c r="EX69" s="51"/>
    </row>
    <row r="70" spans="1:154" s="33" customFormat="1" ht="30" hidden="1" customHeight="1" thickBot="1">
      <c r="A70" s="11"/>
      <c r="B70" s="52" t="s">
        <v>135</v>
      </c>
      <c r="C70" s="111" t="s">
        <v>56</v>
      </c>
      <c r="D70" s="52" t="s">
        <v>174</v>
      </c>
      <c r="E70" s="52" t="s">
        <v>172</v>
      </c>
      <c r="F70" s="52" t="s">
        <v>88</v>
      </c>
      <c r="G70" s="53" t="s">
        <v>90</v>
      </c>
      <c r="H70" s="54">
        <v>0</v>
      </c>
      <c r="I70" s="55">
        <v>45809</v>
      </c>
      <c r="J70" s="55">
        <v>45833</v>
      </c>
      <c r="K70" s="55">
        <v>45809</v>
      </c>
      <c r="L70" s="55">
        <v>45833</v>
      </c>
      <c r="M70" s="115">
        <f ca="1">IF(AND(TODAY()&gt;L70, H70&lt;1), -1, IF(H70=1, 1, 0))</f>
        <v>0</v>
      </c>
      <c r="N70" s="3">
        <f t="shared" ref="N70:N74" si="74">IF(OR(ISBLANK(task_start),ISBLANK(task_end)),"",task_end-task_start+1)</f>
        <v>25</v>
      </c>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8"/>
      <c r="CA70" s="38"/>
      <c r="CB70" s="38"/>
      <c r="CC70" s="38"/>
      <c r="CD70" s="38"/>
      <c r="CE70" s="38"/>
      <c r="CF70" s="38"/>
      <c r="CG70" s="38"/>
      <c r="CH70" s="38"/>
      <c r="CI70" s="38"/>
      <c r="CJ70" s="38"/>
      <c r="CK70" s="38"/>
      <c r="CL70" s="38"/>
      <c r="CM70" s="38"/>
      <c r="CN70" s="38"/>
      <c r="CO70" s="38"/>
      <c r="CP70" s="38"/>
      <c r="CQ70" s="38"/>
      <c r="CR70" s="38"/>
      <c r="CS70" s="38"/>
      <c r="CT70" s="38"/>
      <c r="CU70" s="38"/>
      <c r="CV70" s="38"/>
      <c r="CW70" s="38"/>
      <c r="CX70" s="38"/>
      <c r="CY70" s="38"/>
      <c r="CZ70" s="38"/>
      <c r="DA70" s="38"/>
      <c r="DB70" s="38"/>
      <c r="DC70" s="38"/>
      <c r="DD70" s="38"/>
      <c r="DE70" s="38"/>
      <c r="DF70" s="38"/>
      <c r="DG70" s="38"/>
      <c r="DH70" s="38"/>
      <c r="DI70" s="38"/>
      <c r="DJ70" s="38"/>
      <c r="DK70" s="38"/>
      <c r="DL70" s="38"/>
      <c r="DM70" s="38"/>
      <c r="DN70" s="38"/>
      <c r="DO70" s="38"/>
      <c r="DP70" s="38"/>
      <c r="DQ70" s="38"/>
      <c r="DR70" s="38"/>
      <c r="DS70" s="38"/>
      <c r="DT70" s="38"/>
      <c r="DU70" s="38"/>
      <c r="DV70" s="38"/>
      <c r="DW70" s="38"/>
      <c r="DX70" s="38"/>
      <c r="DY70" s="38"/>
      <c r="DZ70" s="38"/>
      <c r="EA70" s="38"/>
      <c r="EB70" s="38"/>
      <c r="EC70" s="38"/>
      <c r="ED70" s="38"/>
      <c r="EE70" s="38"/>
      <c r="EF70" s="38"/>
      <c r="EG70" s="38"/>
      <c r="EH70" s="38"/>
      <c r="EI70" s="38"/>
      <c r="EJ70" s="38"/>
      <c r="EK70" s="38"/>
      <c r="EL70" s="38"/>
      <c r="EM70" s="38"/>
      <c r="EN70" s="38"/>
      <c r="EO70" s="38"/>
      <c r="EP70" s="38"/>
      <c r="EQ70" s="38"/>
      <c r="ER70" s="38"/>
      <c r="ES70" s="38"/>
      <c r="ET70" s="38"/>
      <c r="EU70" s="38"/>
      <c r="EV70" s="38"/>
      <c r="EW70" s="38"/>
      <c r="EX70" s="38"/>
    </row>
    <row r="71" spans="1:154" s="33" customFormat="1" ht="30" hidden="1" customHeight="1" thickBot="1">
      <c r="A71" s="11"/>
      <c r="B71" s="52" t="s">
        <v>136</v>
      </c>
      <c r="C71" s="111" t="s">
        <v>62</v>
      </c>
      <c r="D71" s="52" t="s">
        <v>135</v>
      </c>
      <c r="E71" s="52" t="s">
        <v>33</v>
      </c>
      <c r="F71" s="52" t="s">
        <v>105</v>
      </c>
      <c r="G71" s="53" t="s">
        <v>90</v>
      </c>
      <c r="H71" s="54">
        <v>0</v>
      </c>
      <c r="I71" s="55">
        <v>45813</v>
      </c>
      <c r="J71" s="55">
        <v>45818</v>
      </c>
      <c r="K71" s="55">
        <v>45813</v>
      </c>
      <c r="L71" s="55">
        <v>45818</v>
      </c>
      <c r="M71" s="115">
        <f ca="1">IF(AND(TODAY()&gt;L71, H71&lt;1), -1, IF(H71=1, 1, 0))</f>
        <v>0</v>
      </c>
      <c r="N71" s="3">
        <f t="shared" si="74"/>
        <v>6</v>
      </c>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8"/>
      <c r="CA71" s="38"/>
      <c r="CB71" s="38"/>
      <c r="CC71" s="38"/>
      <c r="CD71" s="38"/>
      <c r="CE71" s="38"/>
      <c r="CF71" s="38"/>
      <c r="CG71" s="38"/>
      <c r="CH71" s="38"/>
      <c r="CI71" s="38"/>
      <c r="CJ71" s="38"/>
      <c r="CK71" s="38"/>
      <c r="CL71" s="38"/>
      <c r="CM71" s="38"/>
      <c r="CN71" s="38"/>
      <c r="CO71" s="38"/>
      <c r="CP71" s="38"/>
      <c r="CQ71" s="38"/>
      <c r="CR71" s="38"/>
      <c r="CS71" s="38"/>
      <c r="CT71" s="38"/>
      <c r="CU71" s="38"/>
      <c r="CV71" s="38"/>
      <c r="CW71" s="38"/>
      <c r="CX71" s="38"/>
      <c r="CY71" s="38"/>
      <c r="CZ71" s="38"/>
      <c r="DA71" s="38"/>
      <c r="DB71" s="38"/>
      <c r="DC71" s="38"/>
      <c r="DD71" s="38"/>
      <c r="DE71" s="38"/>
      <c r="DF71" s="38"/>
      <c r="DG71" s="38"/>
      <c r="DH71" s="38"/>
      <c r="DI71" s="38"/>
      <c r="DJ71" s="38"/>
      <c r="DK71" s="38"/>
      <c r="DL71" s="38"/>
      <c r="DM71" s="38"/>
      <c r="DN71" s="38"/>
      <c r="DO71" s="38"/>
      <c r="DP71" s="38"/>
      <c r="DQ71" s="38"/>
      <c r="DR71" s="38"/>
      <c r="DS71" s="38"/>
      <c r="DT71" s="38"/>
      <c r="DU71" s="38"/>
      <c r="DV71" s="38"/>
      <c r="DW71" s="38"/>
      <c r="DX71" s="38"/>
      <c r="DY71" s="38"/>
      <c r="DZ71" s="38"/>
      <c r="EA71" s="38"/>
      <c r="EB71" s="38"/>
      <c r="EC71" s="38"/>
      <c r="ED71" s="38"/>
      <c r="EE71" s="38"/>
      <c r="EF71" s="38"/>
      <c r="EG71" s="38"/>
      <c r="EH71" s="38"/>
      <c r="EI71" s="38"/>
      <c r="EJ71" s="38"/>
      <c r="EK71" s="38"/>
      <c r="EL71" s="38"/>
      <c r="EM71" s="38"/>
      <c r="EN71" s="38"/>
      <c r="EO71" s="38"/>
      <c r="EP71" s="38"/>
      <c r="EQ71" s="38"/>
      <c r="ER71" s="38"/>
      <c r="ES71" s="38"/>
      <c r="ET71" s="38"/>
      <c r="EU71" s="38"/>
      <c r="EV71" s="38"/>
      <c r="EW71" s="38"/>
      <c r="EX71" s="38"/>
    </row>
    <row r="72" spans="1:154" s="33" customFormat="1" ht="30" hidden="1" customHeight="1" thickBot="1">
      <c r="A72" s="11"/>
      <c r="B72" s="52" t="s">
        <v>137</v>
      </c>
      <c r="C72" s="111" t="s">
        <v>109</v>
      </c>
      <c r="D72" s="52" t="s">
        <v>171</v>
      </c>
      <c r="E72" s="52" t="s">
        <v>76</v>
      </c>
      <c r="F72" s="52" t="s">
        <v>105</v>
      </c>
      <c r="G72" s="53" t="s">
        <v>29</v>
      </c>
      <c r="H72" s="54">
        <v>0</v>
      </c>
      <c r="I72" s="55">
        <v>45818</v>
      </c>
      <c r="J72" s="55">
        <v>45825</v>
      </c>
      <c r="K72" s="55">
        <v>45818</v>
      </c>
      <c r="L72" s="55">
        <v>45825</v>
      </c>
      <c r="M72" s="115">
        <f ca="1">IF(AND(TODAY()&gt;L72, H72&lt;1), -1, IF(H72=1, 1, 0))</f>
        <v>0</v>
      </c>
      <c r="N72" s="3">
        <f t="shared" si="74"/>
        <v>8</v>
      </c>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c r="BW72" s="38"/>
      <c r="BX72" s="38"/>
      <c r="BY72" s="38"/>
      <c r="BZ72" s="38"/>
      <c r="CA72" s="38"/>
      <c r="CB72" s="38"/>
      <c r="CC72" s="38"/>
      <c r="CD72" s="38"/>
      <c r="CE72" s="38"/>
      <c r="CF72" s="38"/>
      <c r="CG72" s="38"/>
      <c r="CH72" s="38"/>
      <c r="CI72" s="38"/>
      <c r="CJ72" s="38"/>
      <c r="CK72" s="38"/>
      <c r="CL72" s="38"/>
      <c r="CM72" s="38"/>
      <c r="CN72" s="38"/>
      <c r="CO72" s="38"/>
      <c r="CP72" s="38"/>
      <c r="CQ72" s="38"/>
      <c r="CR72" s="38"/>
      <c r="CS72" s="38"/>
      <c r="CT72" s="38"/>
      <c r="CU72" s="38"/>
      <c r="CV72" s="38"/>
      <c r="CW72" s="38"/>
      <c r="CX72" s="38"/>
      <c r="CY72" s="38"/>
      <c r="CZ72" s="38"/>
      <c r="DA72" s="38"/>
      <c r="DB72" s="38"/>
      <c r="DC72" s="38"/>
      <c r="DD72" s="38"/>
      <c r="DE72" s="38"/>
      <c r="DF72" s="38"/>
      <c r="DG72" s="38"/>
      <c r="DH72" s="38"/>
      <c r="DI72" s="38"/>
      <c r="DJ72" s="38"/>
      <c r="DK72" s="38"/>
      <c r="DL72" s="38"/>
      <c r="DM72" s="38"/>
      <c r="DN72" s="38"/>
      <c r="DO72" s="38"/>
      <c r="DP72" s="38"/>
      <c r="DQ72" s="38"/>
      <c r="DR72" s="38"/>
      <c r="DS72" s="38"/>
      <c r="DT72" s="38"/>
      <c r="DU72" s="38"/>
      <c r="DV72" s="38"/>
      <c r="DW72" s="38"/>
      <c r="DX72" s="38"/>
      <c r="DY72" s="38"/>
      <c r="DZ72" s="38"/>
      <c r="EA72" s="38"/>
      <c r="EB72" s="38"/>
      <c r="EC72" s="38"/>
      <c r="ED72" s="38"/>
      <c r="EE72" s="38"/>
      <c r="EF72" s="38"/>
      <c r="EG72" s="38"/>
      <c r="EH72" s="38"/>
      <c r="EI72" s="38"/>
      <c r="EJ72" s="38"/>
      <c r="EK72" s="38"/>
      <c r="EL72" s="38"/>
      <c r="EM72" s="38"/>
      <c r="EN72" s="38"/>
      <c r="EO72" s="38"/>
      <c r="EP72" s="38"/>
      <c r="EQ72" s="38"/>
      <c r="ER72" s="38"/>
      <c r="ES72" s="38"/>
      <c r="ET72" s="38"/>
      <c r="EU72" s="38"/>
      <c r="EV72" s="38"/>
      <c r="EW72" s="38"/>
      <c r="EX72" s="38"/>
    </row>
    <row r="73" spans="1:154" s="33" customFormat="1" ht="30" hidden="1" customHeight="1" thickBot="1">
      <c r="A73" s="11"/>
      <c r="B73" s="56"/>
      <c r="C73" s="112"/>
      <c r="D73" s="56"/>
      <c r="E73" s="56"/>
      <c r="F73" s="56"/>
      <c r="G73" s="57"/>
      <c r="H73" s="58"/>
      <c r="I73" s="59"/>
      <c r="J73" s="59"/>
      <c r="K73" s="59"/>
      <c r="L73" s="59"/>
      <c r="M73" s="13"/>
      <c r="N73" s="3" t="str">
        <f t="shared" si="74"/>
        <v/>
      </c>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2"/>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s="32"/>
      <c r="EP73" s="32"/>
      <c r="EQ73" s="32"/>
      <c r="ER73" s="32"/>
      <c r="ES73" s="32"/>
      <c r="ET73" s="32"/>
      <c r="EU73" s="32"/>
      <c r="EV73" s="32"/>
      <c r="EW73" s="32"/>
      <c r="EX73" s="32"/>
    </row>
    <row r="74" spans="1:154" s="33" customFormat="1" ht="30" hidden="1" customHeight="1" thickBot="1">
      <c r="A74" s="12"/>
      <c r="B74" s="60"/>
      <c r="C74" s="113" t="s">
        <v>0</v>
      </c>
      <c r="D74" s="60"/>
      <c r="E74" s="60"/>
      <c r="F74" s="60"/>
      <c r="G74" s="61"/>
      <c r="H74" s="62"/>
      <c r="I74" s="63"/>
      <c r="J74" s="64"/>
      <c r="K74" s="63"/>
      <c r="L74" s="64"/>
      <c r="M74" s="13"/>
      <c r="N74" s="4" t="str">
        <f t="shared" si="74"/>
        <v/>
      </c>
      <c r="O74" s="65"/>
      <c r="P74" s="65"/>
      <c r="Q74" s="65"/>
      <c r="R74" s="65"/>
      <c r="S74" s="65"/>
      <c r="T74" s="65"/>
      <c r="U74" s="65"/>
      <c r="V74" s="65"/>
      <c r="W74" s="65"/>
      <c r="X74" s="65"/>
      <c r="Y74" s="65"/>
      <c r="Z74" s="65"/>
      <c r="AA74" s="65"/>
      <c r="AB74" s="65"/>
      <c r="AC74" s="65"/>
      <c r="AD74" s="65"/>
      <c r="AE74" s="65"/>
      <c r="AF74" s="65"/>
      <c r="AG74" s="65"/>
      <c r="AH74" s="65"/>
      <c r="AI74" s="65"/>
      <c r="AJ74" s="65"/>
      <c r="AK74" s="65"/>
      <c r="AL74" s="65"/>
      <c r="AM74" s="65"/>
      <c r="AN74" s="65"/>
      <c r="AO74" s="65"/>
      <c r="AP74" s="65"/>
      <c r="AQ74" s="65"/>
      <c r="AR74" s="65"/>
      <c r="AS74" s="65"/>
      <c r="AT74" s="65"/>
      <c r="AU74" s="65"/>
      <c r="AV74" s="65"/>
      <c r="AW74" s="65"/>
      <c r="AX74" s="65"/>
      <c r="AY74" s="65"/>
      <c r="AZ74" s="65"/>
      <c r="BA74" s="65"/>
      <c r="BB74" s="65"/>
      <c r="BC74" s="65"/>
      <c r="BD74" s="65"/>
      <c r="BE74" s="65"/>
      <c r="BF74" s="65"/>
      <c r="BG74" s="65"/>
      <c r="BH74" s="65"/>
      <c r="BI74" s="65"/>
      <c r="BJ74" s="65"/>
      <c r="BK74" s="65"/>
      <c r="BL74" s="65"/>
      <c r="BM74" s="65"/>
      <c r="BN74" s="65"/>
      <c r="BO74" s="65"/>
      <c r="BP74" s="65"/>
      <c r="BQ74" s="65"/>
      <c r="BR74" s="65"/>
      <c r="BS74" s="65"/>
      <c r="BT74" s="65"/>
      <c r="BU74" s="65"/>
      <c r="BV74" s="65"/>
      <c r="BW74" s="65"/>
      <c r="BX74" s="65"/>
      <c r="BY74" s="65"/>
      <c r="BZ74" s="65"/>
      <c r="CA74" s="65"/>
      <c r="CB74" s="65"/>
      <c r="CC74" s="65"/>
      <c r="CD74" s="65"/>
      <c r="CE74" s="65"/>
      <c r="CF74" s="65"/>
      <c r="CG74" s="65"/>
      <c r="CH74" s="65"/>
      <c r="CI74" s="65"/>
      <c r="CJ74" s="65"/>
      <c r="CK74" s="65"/>
      <c r="CL74" s="65"/>
      <c r="CM74" s="65"/>
      <c r="CN74" s="65"/>
      <c r="CO74" s="65"/>
      <c r="CP74" s="65"/>
      <c r="CQ74" s="65"/>
      <c r="CR74" s="65"/>
      <c r="CS74" s="65"/>
      <c r="CT74" s="65"/>
      <c r="CU74" s="65"/>
      <c r="CV74" s="65"/>
      <c r="CW74" s="65"/>
      <c r="CX74" s="65"/>
      <c r="CY74" s="65"/>
      <c r="CZ74" s="65"/>
      <c r="DA74" s="65"/>
      <c r="DB74" s="65"/>
      <c r="DC74" s="65"/>
      <c r="DD74" s="65"/>
      <c r="DE74" s="65"/>
      <c r="DF74" s="65"/>
      <c r="DG74" s="65"/>
      <c r="DH74" s="65"/>
      <c r="DI74" s="65"/>
      <c r="DJ74" s="65"/>
      <c r="DK74" s="65"/>
      <c r="DL74" s="65"/>
      <c r="DM74" s="65"/>
      <c r="DN74" s="65"/>
      <c r="DO74" s="65"/>
      <c r="DP74" s="65"/>
      <c r="DQ74" s="65"/>
      <c r="DR74" s="65"/>
      <c r="DS74" s="65"/>
      <c r="DT74" s="65"/>
      <c r="DU74" s="65"/>
      <c r="DV74" s="65"/>
      <c r="DW74" s="65"/>
      <c r="DX74" s="65"/>
      <c r="DY74" s="65"/>
      <c r="DZ74" s="65"/>
      <c r="EA74" s="65"/>
      <c r="EB74" s="65"/>
      <c r="EC74" s="65"/>
      <c r="ED74" s="65"/>
      <c r="EE74" s="65"/>
      <c r="EF74" s="65"/>
      <c r="EG74" s="65"/>
      <c r="EH74" s="65"/>
      <c r="EI74" s="65"/>
      <c r="EJ74" s="65"/>
      <c r="EK74" s="65"/>
      <c r="EL74" s="65"/>
      <c r="EM74" s="65"/>
      <c r="EN74" s="65"/>
      <c r="EO74" s="65"/>
      <c r="EP74" s="65"/>
      <c r="EQ74" s="65"/>
      <c r="ER74" s="65"/>
      <c r="ES74" s="65"/>
      <c r="ET74" s="65"/>
      <c r="EU74" s="65"/>
      <c r="EV74" s="65"/>
      <c r="EW74" s="65"/>
      <c r="EX74" s="65"/>
    </row>
  </sheetData>
  <autoFilter ref="B5:M74">
    <filterColumn colId="5">
      <filters>
        <filter val="ES"/>
      </filters>
    </filterColumn>
    <sortState ref="B20:M64">
      <sortCondition ref="K5:K74"/>
    </sortState>
  </autoFilter>
  <sortState ref="C9:L16">
    <sortCondition ref="H9:H16"/>
  </sortState>
  <mergeCells count="41">
    <mergeCell ref="K5:K6"/>
    <mergeCell ref="E5:E6"/>
    <mergeCell ref="F5:F6"/>
    <mergeCell ref="D5:D6"/>
    <mergeCell ref="B5:B6"/>
    <mergeCell ref="I5:I6"/>
    <mergeCell ref="J5:J6"/>
    <mergeCell ref="D3:F3"/>
    <mergeCell ref="A5:A6"/>
    <mergeCell ref="C5:C6"/>
    <mergeCell ref="G5:G6"/>
    <mergeCell ref="H5:H6"/>
    <mergeCell ref="L5:L6"/>
    <mergeCell ref="W2:AF2"/>
    <mergeCell ref="W1:AF1"/>
    <mergeCell ref="O1:U1"/>
    <mergeCell ref="O2:U2"/>
    <mergeCell ref="BL4:BR4"/>
    <mergeCell ref="O4:U4"/>
    <mergeCell ref="V4:AB4"/>
    <mergeCell ref="AC4:AI4"/>
    <mergeCell ref="AJ4:AP4"/>
    <mergeCell ref="AQ4:AW4"/>
    <mergeCell ref="AX4:BD4"/>
    <mergeCell ref="BE4:BK4"/>
    <mergeCell ref="EK4:EQ4"/>
    <mergeCell ref="ER4:EX4"/>
    <mergeCell ref="AG1:AM1"/>
    <mergeCell ref="AO1:AX1"/>
    <mergeCell ref="AG2:AM2"/>
    <mergeCell ref="AO2:AX2"/>
    <mergeCell ref="DB4:DH4"/>
    <mergeCell ref="DI4:DO4"/>
    <mergeCell ref="DP4:DV4"/>
    <mergeCell ref="DW4:EC4"/>
    <mergeCell ref="ED4:EJ4"/>
    <mergeCell ref="BS4:BY4"/>
    <mergeCell ref="BZ4:CF4"/>
    <mergeCell ref="CG4:CM4"/>
    <mergeCell ref="CN4:CT4"/>
    <mergeCell ref="CU4:DA4"/>
  </mergeCells>
  <phoneticPr fontId="35" type="noConversion"/>
  <conditionalFormatting sqref="H7:H33 H36:H56 H58:H74">
    <cfRule type="dataBar" priority="186">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O4:EX72">
    <cfRule type="expression" dxfId="6" priority="164">
      <formula>AND(TODAY()&gt;=O$5, TODAY()&lt;P$5)</formula>
    </cfRule>
  </conditionalFormatting>
  <conditionalFormatting sqref="O8:EX26">
    <cfRule type="expression" dxfId="5" priority="169">
      <formula>AND(task_start&lt;=O$5,ROUNDDOWN((task_end-task_start+1)*task_progress,0)+task_start-1&gt;=O$5)</formula>
    </cfRule>
    <cfRule type="expression" dxfId="4" priority="170" stopIfTrue="1">
      <formula>AND(task_end&gt;=O$5,task_start&lt;P$5)</formula>
    </cfRule>
  </conditionalFormatting>
  <conditionalFormatting sqref="O28:EX68">
    <cfRule type="expression" dxfId="3" priority="167">
      <formula>AND(task_start&lt;=O$5,ROUNDDOWN((task_end-task_start+1)*task_progress,0)+task_start-1&gt;=O$5)</formula>
    </cfRule>
    <cfRule type="expression" dxfId="2" priority="168" stopIfTrue="1">
      <formula>AND(task_end&gt;=O$5,task_start&lt;P$5)</formula>
    </cfRule>
  </conditionalFormatting>
  <conditionalFormatting sqref="O70:EX72">
    <cfRule type="expression" dxfId="1" priority="165">
      <formula>AND(task_start&lt;=O$5,ROUNDDOWN((task_end-task_start+1)*task_progress,0)+task_start-1&gt;=O$5)</formula>
    </cfRule>
    <cfRule type="expression" dxfId="0" priority="166" stopIfTrue="1">
      <formula>AND(task_end&gt;=O$5,task_start&lt;P$5)</formula>
    </cfRule>
  </conditionalFormatting>
  <conditionalFormatting sqref="M7">
    <cfRule type="iconSet" priority="2">
      <iconSet iconSet="3Flags">
        <cfvo type="percent" val="0"/>
        <cfvo type="percent" val="33"/>
        <cfvo type="percent" val="67"/>
      </iconSet>
    </cfRule>
  </conditionalFormatting>
  <conditionalFormatting sqref="M8:M72">
    <cfRule type="iconSet" priority="203">
      <iconSet>
        <cfvo type="percent" val="0"/>
        <cfvo type="num" val="0"/>
        <cfvo type="num" val="0" gte="0"/>
      </iconSet>
    </cfRule>
  </conditionalFormatting>
  <dataValidations count="12">
    <dataValidation type="whole" operator="greaterThanOrEqual" allowBlank="1" showInputMessage="1" promptTitle="Display Week" prompt="Changing this number will scroll the Gantt Chart view." sqref="W2">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B1"/>
    <dataValidation allowBlank="1" showInputMessage="1" showErrorMessage="1" prompt="Enter Company name in cel B2." sqref="A2:B2"/>
    <dataValidation allowBlank="1" showInputMessage="1" showErrorMessage="1" prompt="Enter the name of the Project Lead in cell C3. Enter the Project Start date in cell Q1. Project Start: label is in cell I1." sqref="A3:B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B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B5"/>
    <dataValidation allowBlank="1" showInputMessage="1" showErrorMessage="1" prompt="Cell B8 contains the Phase 1 sample title. Enter a new title in cell B8._x000a_To delete the phase and work only from tasks, simply delete this row." sqref="A7:B7"/>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B8 B10 B12 B14 B16:B17 B19 B21 B23 B25"/>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9:B9 B11 B13 B15 B18 B20 B22 B24 B26"/>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7:B27"/>
    <dataValidation allowBlank="1" showInputMessage="1" showErrorMessage="1" prompt="Phase 3's sample block starts in cell B20." sqref="A69:B69"/>
    <dataValidation allowBlank="1" showInputMessage="1" showErrorMessage="1" prompt="This row marks the end of the Project Schedule. DO NOT enter anything in this row. _x000a_Insert new rows ABOVE this one to continue building out your Project Schedule." sqref="A74:B74"/>
  </dataValidations>
  <printOptions horizontalCentered="1"/>
  <pageMargins left="0.35" right="0.35" top="0.35" bottom="0.5" header="0.3" footer="0.3"/>
  <pageSetup scale="23"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H7:H33 H36:H56 H58:H74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topLeftCell="A3" workbookViewId="0">
      <selection activeCell="A10" sqref="A10"/>
    </sheetView>
  </sheetViews>
  <sheetFormatPr defaultColWidth="11" defaultRowHeight="14.25"/>
  <sheetData>
    <row r="1" spans="1:18">
      <c r="A1" s="77">
        <f>DATE(2025,3,29)</f>
        <v>45745</v>
      </c>
      <c r="B1" s="77">
        <f>DATE(2025,3,31)</f>
        <v>45747</v>
      </c>
      <c r="C1" s="77">
        <f>DATE(2025,4,1)</f>
        <v>45748</v>
      </c>
      <c r="D1" s="77">
        <f>DATE(2025,4,2)</f>
        <v>45749</v>
      </c>
      <c r="E1" s="77">
        <f>DATE(2025,4,3)</f>
        <v>45750</v>
      </c>
      <c r="F1" s="77">
        <f>DATE(2025,4,4)</f>
        <v>45751</v>
      </c>
      <c r="G1" s="77">
        <f>DATE(2025,4,7)</f>
        <v>45754</v>
      </c>
      <c r="H1" s="77">
        <f>DATE(2025,4,18)</f>
        <v>45765</v>
      </c>
      <c r="I1" s="77">
        <f>DATE(2025,4,20)</f>
        <v>45767</v>
      </c>
      <c r="J1" s="77">
        <f>DATE(2025,5,1)</f>
        <v>45778</v>
      </c>
      <c r="K1" s="77">
        <f>DATE(2025,5,12)</f>
        <v>45789</v>
      </c>
      <c r="L1" s="77">
        <f>DATE(2025,5,13)</f>
        <v>45790</v>
      </c>
      <c r="M1" s="77">
        <f>DATE(2025,5,29)</f>
        <v>45806</v>
      </c>
      <c r="N1" s="77">
        <f>DATE(2025,5,30)</f>
        <v>45807</v>
      </c>
      <c r="O1" s="77">
        <f>DATE(2025,6,1)</f>
        <v>45809</v>
      </c>
      <c r="P1" s="77">
        <f>DATE(2025,6,6)</f>
        <v>45814</v>
      </c>
      <c r="Q1" s="77">
        <f>DATE(2025,6,9)</f>
        <v>45817</v>
      </c>
      <c r="R1" s="77">
        <f>DATE(2025,6,27)</f>
        <v>45835</v>
      </c>
    </row>
    <row r="2" spans="1:18">
      <c r="A2" t="s">
        <v>78</v>
      </c>
    </row>
    <row r="4" spans="1:18">
      <c r="A4" t="s">
        <v>79</v>
      </c>
    </row>
    <row r="5" spans="1:18">
      <c r="A5" t="s">
        <v>80</v>
      </c>
    </row>
    <row r="6" spans="1:18">
      <c r="A6" t="s">
        <v>81</v>
      </c>
    </row>
    <row r="7" spans="1:18">
      <c r="A7" t="s">
        <v>82</v>
      </c>
    </row>
    <row r="8" spans="1:18">
      <c r="A8" t="s">
        <v>83</v>
      </c>
    </row>
    <row r="9" spans="1:18">
      <c r="A9" t="s">
        <v>84</v>
      </c>
    </row>
    <row r="17" spans="8:8">
      <c r="H17" s="77"/>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topLeftCell="A8" zoomScaleNormal="100" workbookViewId="0">
      <selection activeCell="G27" sqref="G27"/>
    </sheetView>
  </sheetViews>
  <sheetFormatPr defaultColWidth="9" defaultRowHeight="12.75"/>
  <cols>
    <col min="1" max="1" width="87" style="5" customWidth="1"/>
    <col min="2" max="16384" width="9" style="1"/>
  </cols>
  <sheetData>
    <row r="1" spans="1:2" ht="46.5" customHeight="1"/>
    <row r="2" spans="1:2" s="7" customFormat="1" ht="15.75">
      <c r="A2" s="68" t="s">
        <v>8</v>
      </c>
      <c r="B2" s="6"/>
    </row>
    <row r="3" spans="1:2" s="9" customFormat="1" ht="27" customHeight="1">
      <c r="A3" s="69"/>
      <c r="B3" s="10"/>
    </row>
    <row r="4" spans="1:2" s="8" customFormat="1" ht="31.5">
      <c r="A4" s="70" t="s">
        <v>7</v>
      </c>
    </row>
    <row r="5" spans="1:2" ht="74.25" customHeight="1">
      <c r="A5" s="71" t="s">
        <v>15</v>
      </c>
    </row>
    <row r="6" spans="1:2" ht="26.25" customHeight="1">
      <c r="A6" s="70" t="s">
        <v>18</v>
      </c>
    </row>
    <row r="7" spans="1:2" s="5" customFormat="1" ht="204.95" customHeight="1">
      <c r="A7" s="72" t="s">
        <v>17</v>
      </c>
    </row>
    <row r="8" spans="1:2" s="8" customFormat="1" ht="31.5">
      <c r="A8" s="70" t="s">
        <v>9</v>
      </c>
    </row>
    <row r="9" spans="1:2" ht="57">
      <c r="A9" s="71" t="s">
        <v>16</v>
      </c>
    </row>
    <row r="10" spans="1:2" s="5" customFormat="1" ht="27.95" customHeight="1">
      <c r="A10" s="73" t="s">
        <v>14</v>
      </c>
    </row>
    <row r="11" spans="1:2" s="8" customFormat="1" ht="31.5">
      <c r="A11" s="70" t="s">
        <v>6</v>
      </c>
    </row>
    <row r="12" spans="1:2" ht="28.5">
      <c r="A12" s="71" t="s">
        <v>13</v>
      </c>
    </row>
    <row r="13" spans="1:2" s="5" customFormat="1" ht="27.95" customHeight="1">
      <c r="A13" s="73" t="s">
        <v>2</v>
      </c>
    </row>
    <row r="14" spans="1:2" s="8" customFormat="1" ht="31.5">
      <c r="A14" s="70" t="s">
        <v>10</v>
      </c>
    </row>
    <row r="15" spans="1:2" ht="75" customHeight="1">
      <c r="A15" s="71" t="s">
        <v>11</v>
      </c>
    </row>
    <row r="16" spans="1:2" ht="71.25">
      <c r="A16" s="71" t="s">
        <v>12</v>
      </c>
    </row>
    <row r="17" spans="1:1">
      <c r="A17" s="74"/>
    </row>
    <row r="18" spans="1:1">
      <c r="A18" s="74"/>
    </row>
    <row r="19" spans="1:1">
      <c r="A19" s="74"/>
    </row>
    <row r="20" spans="1:1">
      <c r="A20" s="74"/>
    </row>
    <row r="21" spans="1:1">
      <c r="A21" s="74" t="s">
        <v>114</v>
      </c>
    </row>
    <row r="22" spans="1:1">
      <c r="A22" s="74" t="s">
        <v>115</v>
      </c>
    </row>
    <row r="23" spans="1:1">
      <c r="A23" s="74"/>
    </row>
    <row r="24" spans="1:1">
      <c r="A24" s="74"/>
    </row>
  </sheetData>
  <hyperlinks>
    <hyperlink ref="A13" r:id="rId1"/>
    <hyperlink ref="A10" r:id="rId2"/>
    <hyperlink ref="A2" r:id="rId3"/>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Project schedule</vt:lpstr>
      <vt:lpstr>Constants</vt:lpstr>
      <vt:lpstr>About</vt:lpstr>
      <vt:lpstr>Display_Week</vt:lpstr>
      <vt:lpstr>Holidays</vt:lpstr>
      <vt:lpstr>'Project schedule'!Print_Titles</vt:lpstr>
      <vt:lpstr>Project_End</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Setiawan</cp:lastModifiedBy>
  <dcterms:created xsi:type="dcterms:W3CDTF">2022-03-11T22:41:12Z</dcterms:created>
  <dcterms:modified xsi:type="dcterms:W3CDTF">2025-02-26T04:53:52Z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