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11910" windowHeight="5655" tabRatio="855"/>
  </bookViews>
  <sheets>
    <sheet name="Orçamento e EVM" sheetId="37" r:id="rId1"/>
  </sheets>
  <definedNames>
    <definedName name="risco1">#REF!</definedName>
    <definedName name="risco2">#REF!</definedName>
  </definedNames>
  <calcPr calcId="124519"/>
</workbook>
</file>

<file path=xl/calcChain.xml><?xml version="1.0" encoding="utf-8"?>
<calcChain xmlns="http://schemas.openxmlformats.org/spreadsheetml/2006/main">
  <c r="I3" i="37"/>
  <c r="H3"/>
  <c r="G3"/>
  <c r="F3"/>
  <c r="E3"/>
  <c r="D3"/>
  <c r="C3"/>
  <c r="D6"/>
  <c r="E6" s="1"/>
  <c r="F6" s="1"/>
  <c r="G6" s="1"/>
  <c r="H6" s="1"/>
  <c r="I6" s="1"/>
  <c r="C6"/>
  <c r="D13" l="1"/>
  <c r="E13"/>
  <c r="I13"/>
  <c r="G13" l="1"/>
  <c r="C13"/>
  <c r="B13"/>
  <c r="H13"/>
  <c r="F13"/>
  <c r="G10" l="1"/>
  <c r="F11"/>
  <c r="F12" s="1"/>
  <c r="E11"/>
  <c r="E12" s="1"/>
  <c r="D10"/>
  <c r="C11"/>
  <c r="C12" s="1"/>
  <c r="G11"/>
  <c r="G12" s="1"/>
  <c r="H11"/>
  <c r="H12" s="1"/>
  <c r="I11"/>
  <c r="I12" s="1"/>
  <c r="B11"/>
  <c r="B12" s="1"/>
  <c r="C10"/>
  <c r="F10"/>
  <c r="H10"/>
  <c r="I10"/>
  <c r="B10"/>
  <c r="C9"/>
  <c r="D9"/>
  <c r="E9"/>
  <c r="F9"/>
  <c r="G9"/>
  <c r="H9"/>
  <c r="I9"/>
  <c r="B9"/>
  <c r="C8"/>
  <c r="D8"/>
  <c r="F8"/>
  <c r="G8"/>
  <c r="H8"/>
  <c r="I8"/>
  <c r="B8"/>
  <c r="C7"/>
  <c r="D7"/>
  <c r="E7"/>
  <c r="F7"/>
  <c r="H7"/>
  <c r="I7"/>
  <c r="B7"/>
  <c r="G7" l="1"/>
  <c r="E8"/>
  <c r="E10"/>
  <c r="D11"/>
  <c r="D12" s="1"/>
</calcChain>
</file>

<file path=xl/sharedStrings.xml><?xml version="1.0" encoding="utf-8"?>
<sst xmlns="http://schemas.openxmlformats.org/spreadsheetml/2006/main" count="19" uniqueCount="19">
  <si>
    <t>Orçamento</t>
  </si>
  <si>
    <t xml:space="preserve"> Planejado (VP)</t>
  </si>
  <si>
    <t xml:space="preserve"> Custo Real (CR)</t>
  </si>
  <si>
    <t xml:space="preserve"> Valor Agregado(VA)</t>
  </si>
  <si>
    <t>VC (Variação de Custo)</t>
  </si>
  <si>
    <t>VPr (Variação de Prazo)</t>
  </si>
  <si>
    <t>IDC (Performance de Custo)</t>
  </si>
  <si>
    <t>IDP (Performance de Prazo)</t>
  </si>
  <si>
    <t>EPT (Estimativa para Completar)</t>
  </si>
  <si>
    <t>ENT (Novo Orçamento)</t>
  </si>
  <si>
    <t>ONT (Orçamento)</t>
  </si>
  <si>
    <t>M1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</si>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</sst>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sz val="9"/>
      <color indexed="8"/>
      <name val="Verdana"/>
      <family val="2"/>
    </font>
    <font>
      <sz val="9"/>
      <name val="Verdan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4">
    <xf numFmtId="0" fontId="0" fillId="0" borderId="0" xfId="0"/>
    <xf numFmtId="0" fontId="0" fillId="0" borderId="0" xfId="0" applyBorder="1"/>
    <xf numFmtId="0" fontId="0" fillId="0" borderId="3" xfId="0" applyBorder="1"/>
    <xf numFmtId="38" fontId="1" fillId="0" borderId="4" xfId="0" applyNumberFormat="1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0" fontId="6" fillId="0" borderId="0" xfId="0" applyFont="1"/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7" fillId="0" borderId="0" xfId="0" applyFont="1" applyAlignment="1">
      <alignment horizontal="right"/>
    </xf>
    <xf numFmtId="38" fontId="5" fillId="0" borderId="0" xfId="0" applyNumberFormat="1" applyFont="1"/>
    <xf numFmtId="2" fontId="5" fillId="0" borderId="0" xfId="0" applyNumberFormat="1" applyFont="1"/>
    <xf numFmtId="2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" fontId="5" fillId="0" borderId="0" xfId="0" applyNumberFormat="1" applyFont="1"/>
    <xf numFmtId="38" fontId="5" fillId="0" borderId="0" xfId="0" applyNumberFormat="1" applyFont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 vertical="center" wrapText="1"/>
    </xf>
    <xf numFmtId="4" fontId="7" fillId="0" borderId="0" xfId="0" applyNumberFormat="1" applyFont="1" applyAlignment="1">
      <alignment horizontal="right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DDDDDD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1868583162217684E-2"/>
          <c:y val="8.7542375389229585E-2"/>
          <c:w val="0.74640657084188911"/>
          <c:h val="0.7609452629986877"/>
        </c:manualLayout>
      </c:layout>
      <c:lineChart>
        <c:grouping val="standard"/>
        <c:ser>
          <c:idx val="0"/>
          <c:order val="0"/>
          <c:tx>
            <c:strRef>
              <c:f>'Orçamento e EVM'!$A$3</c:f>
              <c:strCache>
                <c:ptCount val="1"/>
                <c:pt idx="0">
                  <c:v> Planejado (VP)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'Orçamento e EVM'!$B$2:$I$2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</c:strCache>
            </c:strRef>
          </c:cat>
          <c:val>
            <c:numRef>
              <c:f>'Orçamento e EVM'!$B$3:$I$3</c:f>
              <c:numCache>
                <c:formatCode>#,##0;[Red]\-#,##0</c:formatCode>
                <c:ptCount val="8"/>
                <c:pt idx="0">
                  <c:v>21900</c:v>
                </c:pt>
                <c:pt idx="1">
                  <c:v>39400</c:v>
                </c:pt>
                <c:pt idx="2">
                  <c:v>41970</c:v>
                </c:pt>
                <c:pt idx="3">
                  <c:v>53090</c:v>
                </c:pt>
                <c:pt idx="4">
                  <c:v>69020</c:v>
                </c:pt>
                <c:pt idx="5">
                  <c:v>91420</c:v>
                </c:pt>
                <c:pt idx="6">
                  <c:v>110780</c:v>
                </c:pt>
                <c:pt idx="7">
                  <c:v>116180</c:v>
                </c:pt>
              </c:numCache>
            </c:numRef>
          </c:val>
        </c:ser>
        <c:ser>
          <c:idx val="1"/>
          <c:order val="1"/>
          <c:tx>
            <c:strRef>
              <c:f>'Orçamento e EVM'!$A$4</c:f>
              <c:strCache>
                <c:ptCount val="1"/>
                <c:pt idx="0">
                  <c:v> Custo Real (CR)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'Orçamento e EVM'!$B$4:$I$4</c:f>
              <c:numCache>
                <c:formatCode>#,##0;[Red]\-#,##0</c:formatCode>
                <c:ptCount val="8"/>
              </c:numCache>
            </c:numRef>
          </c:val>
        </c:ser>
        <c:ser>
          <c:idx val="2"/>
          <c:order val="2"/>
          <c:tx>
            <c:strRef>
              <c:f>'Orçamento e EVM'!$A$5</c:f>
              <c:strCache>
                <c:ptCount val="1"/>
                <c:pt idx="0">
                  <c:v> Valor Agregado(VA)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'Orçamento e EVM'!$B$5:$I$5</c:f>
              <c:numCache>
                <c:formatCode>#,##0;[Red]\-#,##0</c:formatCode>
                <c:ptCount val="8"/>
              </c:numCache>
            </c:numRef>
          </c:val>
        </c:ser>
        <c:marker val="1"/>
        <c:axId val="59140736"/>
        <c:axId val="59159296"/>
      </c:lineChart>
      <c:catAx>
        <c:axId val="591407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9159296"/>
        <c:crosses val="autoZero"/>
        <c:auto val="1"/>
        <c:lblAlgn val="ctr"/>
        <c:lblOffset val="100"/>
        <c:tickLblSkip val="1"/>
        <c:tickMarkSkip val="1"/>
      </c:catAx>
      <c:valAx>
        <c:axId val="59159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[Red]\-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914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56878850102556"/>
          <c:y val="0.36027042074286364"/>
          <c:w val="0.16221765913757721"/>
          <c:h val="0.317371491354279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238" footer="0.4921259850000023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13</xdr:row>
      <xdr:rowOff>57150</xdr:rowOff>
    </xdr:from>
    <xdr:to>
      <xdr:col>11</xdr:col>
      <xdr:colOff>152400</xdr:colOff>
      <xdr:row>31</xdr:row>
      <xdr:rowOff>66675</xdr:rowOff>
    </xdr:to>
    <xdr:graphicFrame macro="">
      <xdr:nvGraphicFramePr>
        <xdr:cNvPr id="338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"/>
  <sheetViews>
    <sheetView tabSelected="1" zoomScale="115" workbookViewId="0">
      <selection activeCell="I4" sqref="I4"/>
    </sheetView>
  </sheetViews>
  <sheetFormatPr defaultColWidth="11.42578125" defaultRowHeight="12.75"/>
  <cols>
    <col min="1" max="1" width="24.140625" customWidth="1"/>
    <col min="2" max="9" width="8.7109375" customWidth="1"/>
  </cols>
  <sheetData>
    <row r="1" spans="1:25" ht="16.5" customHeight="1" thickBot="1">
      <c r="A1" s="6" t="s">
        <v>0</v>
      </c>
      <c r="B1" s="7"/>
      <c r="C1" s="7"/>
      <c r="D1" s="7"/>
      <c r="E1" s="7"/>
      <c r="F1" s="7"/>
      <c r="G1" s="7"/>
      <c r="H1" s="7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5" s="1" customFormat="1">
      <c r="A2" s="2"/>
      <c r="B2" s="19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9" t="s">
        <v>16</v>
      </c>
      <c r="H2" s="19" t="s">
        <v>17</v>
      </c>
      <c r="I2" s="19" t="s">
        <v>18</v>
      </c>
    </row>
    <row r="3" spans="1:25" s="5" customFormat="1">
      <c r="A3" s="20" t="s">
        <v>1</v>
      </c>
      <c r="B3" s="4">
        <v>21900</v>
      </c>
      <c r="C3" s="3">
        <f>B3+17500</f>
        <v>39400</v>
      </c>
      <c r="D3" s="4">
        <f>C3+2570</f>
        <v>41970</v>
      </c>
      <c r="E3" s="4">
        <f>D3+11120</f>
        <v>53090</v>
      </c>
      <c r="F3" s="4">
        <f>E3+15930</f>
        <v>69020</v>
      </c>
      <c r="G3" s="4">
        <f>F3+22400</f>
        <v>91420</v>
      </c>
      <c r="H3" s="4">
        <f>G3+19360</f>
        <v>110780</v>
      </c>
      <c r="I3" s="4">
        <f>H3+5400</f>
        <v>116180</v>
      </c>
    </row>
    <row r="4" spans="1:25" s="5" customFormat="1" ht="13.5" thickBot="1">
      <c r="A4" s="21" t="s">
        <v>2</v>
      </c>
      <c r="B4" s="4"/>
      <c r="C4" s="4"/>
      <c r="D4" s="4"/>
      <c r="E4" s="4"/>
      <c r="F4" s="4"/>
      <c r="G4" s="4"/>
      <c r="H4" s="4"/>
      <c r="I4" s="4"/>
    </row>
    <row r="5" spans="1:25" ht="14.25" customHeight="1" thickBot="1">
      <c r="A5" s="22" t="s">
        <v>3</v>
      </c>
      <c r="B5" s="4"/>
      <c r="C5" s="4"/>
      <c r="D5" s="4"/>
      <c r="E5" s="4"/>
      <c r="F5" s="4"/>
      <c r="G5" s="4"/>
      <c r="H5" s="4"/>
      <c r="I5" s="4"/>
    </row>
    <row r="6" spans="1:25" s="8" customFormat="1">
      <c r="B6" s="9">
        <v>41934</v>
      </c>
      <c r="C6" s="9">
        <f>B6+30</f>
        <v>41964</v>
      </c>
      <c r="D6" s="9">
        <f t="shared" ref="D6:I6" si="0">C6+30</f>
        <v>41994</v>
      </c>
      <c r="E6" s="9">
        <f t="shared" si="0"/>
        <v>42024</v>
      </c>
      <c r="F6" s="9">
        <f t="shared" si="0"/>
        <v>42054</v>
      </c>
      <c r="G6" s="9">
        <f t="shared" si="0"/>
        <v>42084</v>
      </c>
      <c r="H6" s="9">
        <f t="shared" si="0"/>
        <v>42114</v>
      </c>
      <c r="I6" s="9">
        <f t="shared" si="0"/>
        <v>42144</v>
      </c>
    </row>
    <row r="7" spans="1:25" s="11" customFormat="1" ht="11.25">
      <c r="A7" s="12" t="s">
        <v>4</v>
      </c>
      <c r="B7" s="13" t="str">
        <f>IF(B5="","",B5-B4)</f>
        <v/>
      </c>
      <c r="C7" s="13" t="str">
        <f t="shared" ref="C7:I7" si="1">IF(C5="","",C5-C4)</f>
        <v/>
      </c>
      <c r="D7" s="13" t="str">
        <f t="shared" si="1"/>
        <v/>
      </c>
      <c r="E7" s="13" t="str">
        <f t="shared" si="1"/>
        <v/>
      </c>
      <c r="F7" s="13" t="str">
        <f t="shared" si="1"/>
        <v/>
      </c>
      <c r="G7" s="13" t="str">
        <f t="shared" si="1"/>
        <v/>
      </c>
      <c r="H7" s="13" t="str">
        <f t="shared" si="1"/>
        <v/>
      </c>
      <c r="I7" s="13" t="str">
        <f t="shared" si="1"/>
        <v/>
      </c>
      <c r="N7" s="16"/>
    </row>
    <row r="8" spans="1:25" s="11" customFormat="1" ht="11.25">
      <c r="A8" s="12" t="s">
        <v>5</v>
      </c>
      <c r="B8" s="13" t="str">
        <f>IF(B5="","",B5-B3)</f>
        <v/>
      </c>
      <c r="C8" s="13" t="str">
        <f t="shared" ref="C8:I8" si="2">IF(C5="","",C5-C3)</f>
        <v/>
      </c>
      <c r="D8" s="13" t="str">
        <f t="shared" si="2"/>
        <v/>
      </c>
      <c r="E8" s="13" t="str">
        <f t="shared" si="2"/>
        <v/>
      </c>
      <c r="F8" s="13" t="str">
        <f t="shared" si="2"/>
        <v/>
      </c>
      <c r="G8" s="13" t="str">
        <f t="shared" si="2"/>
        <v/>
      </c>
      <c r="H8" s="13" t="str">
        <f t="shared" si="2"/>
        <v/>
      </c>
      <c r="I8" s="13" t="str">
        <f t="shared" si="2"/>
        <v/>
      </c>
      <c r="N8" s="18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s="14" customFormat="1" ht="11.25">
      <c r="A9" s="15" t="s">
        <v>6</v>
      </c>
      <c r="B9" s="14" t="str">
        <f>IF(B5="","",B5/B4)</f>
        <v/>
      </c>
      <c r="C9" s="14" t="str">
        <f t="shared" ref="C9:I9" si="3">IF(C5="","",C5/C4)</f>
        <v/>
      </c>
      <c r="D9" s="14" t="str">
        <f t="shared" si="3"/>
        <v/>
      </c>
      <c r="E9" s="14" t="str">
        <f t="shared" si="3"/>
        <v/>
      </c>
      <c r="F9" s="14" t="str">
        <f t="shared" si="3"/>
        <v/>
      </c>
      <c r="G9" s="14" t="str">
        <f t="shared" si="3"/>
        <v/>
      </c>
      <c r="H9" s="14" t="str">
        <f t="shared" si="3"/>
        <v/>
      </c>
      <c r="I9" s="14" t="str">
        <f t="shared" si="3"/>
        <v/>
      </c>
      <c r="N9" s="1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s="14" customFormat="1" ht="11.25">
      <c r="A10" s="15" t="s">
        <v>7</v>
      </c>
      <c r="B10" s="14" t="str">
        <f>IF(B5="","",B5/B3)</f>
        <v/>
      </c>
      <c r="C10" s="14" t="str">
        <f t="shared" ref="C10:I10" si="4">IF(C5="","",C5/C3)</f>
        <v/>
      </c>
      <c r="D10" s="14" t="str">
        <f t="shared" si="4"/>
        <v/>
      </c>
      <c r="E10" s="14" t="str">
        <f t="shared" si="4"/>
        <v/>
      </c>
      <c r="F10" s="14" t="str">
        <f t="shared" si="4"/>
        <v/>
      </c>
      <c r="G10" s="14" t="str">
        <f t="shared" si="4"/>
        <v/>
      </c>
      <c r="H10" s="14" t="str">
        <f t="shared" si="4"/>
        <v/>
      </c>
      <c r="I10" s="14" t="str">
        <f t="shared" si="4"/>
        <v/>
      </c>
    </row>
    <row r="11" spans="1:25" s="17" customFormat="1" ht="11.25">
      <c r="A11" s="23" t="s">
        <v>8</v>
      </c>
      <c r="B11" s="17" t="str">
        <f>IF(B5="","",B13-B5)</f>
        <v/>
      </c>
      <c r="C11" s="17" t="str">
        <f t="shared" ref="C11:I11" si="5">IF(C5="","",C13-C5)</f>
        <v/>
      </c>
      <c r="D11" s="17" t="str">
        <f t="shared" si="5"/>
        <v/>
      </c>
      <c r="E11" s="17" t="str">
        <f t="shared" si="5"/>
        <v/>
      </c>
      <c r="F11" s="17" t="str">
        <f t="shared" si="5"/>
        <v/>
      </c>
      <c r="G11" s="17" t="str">
        <f t="shared" si="5"/>
        <v/>
      </c>
      <c r="H11" s="17" t="str">
        <f t="shared" si="5"/>
        <v/>
      </c>
      <c r="I11" s="17" t="str">
        <f t="shared" si="5"/>
        <v/>
      </c>
    </row>
    <row r="12" spans="1:25" s="17" customFormat="1" ht="11.25">
      <c r="A12" s="23" t="s">
        <v>9</v>
      </c>
      <c r="B12" s="17" t="str">
        <f>IF(B11="","",B11+B4)</f>
        <v/>
      </c>
      <c r="C12" s="17" t="str">
        <f t="shared" ref="C12:I12" si="6">IF(C11="","",C11+C4)</f>
        <v/>
      </c>
      <c r="D12" s="17" t="str">
        <f t="shared" si="6"/>
        <v/>
      </c>
      <c r="E12" s="17" t="str">
        <f t="shared" si="6"/>
        <v/>
      </c>
      <c r="F12" s="17" t="str">
        <f t="shared" si="6"/>
        <v/>
      </c>
      <c r="G12" s="17" t="str">
        <f t="shared" si="6"/>
        <v/>
      </c>
      <c r="H12" s="17" t="str">
        <f t="shared" si="6"/>
        <v/>
      </c>
      <c r="I12" s="17" t="str">
        <f t="shared" si="6"/>
        <v/>
      </c>
    </row>
    <row r="13" spans="1:25" s="17" customFormat="1" ht="11.25">
      <c r="A13" s="23" t="s">
        <v>10</v>
      </c>
      <c r="B13" s="17">
        <f>$I$3</f>
        <v>116180</v>
      </c>
      <c r="C13" s="17">
        <f t="shared" ref="C13:I13" si="7">$I$3</f>
        <v>116180</v>
      </c>
      <c r="D13" s="17">
        <f t="shared" si="7"/>
        <v>116180</v>
      </c>
      <c r="E13" s="17">
        <f t="shared" si="7"/>
        <v>116180</v>
      </c>
      <c r="F13" s="17">
        <f t="shared" si="7"/>
        <v>116180</v>
      </c>
      <c r="G13" s="17">
        <f t="shared" si="7"/>
        <v>116180</v>
      </c>
      <c r="H13" s="17">
        <f t="shared" si="7"/>
        <v>116180</v>
      </c>
      <c r="I13" s="17">
        <f t="shared" si="7"/>
        <v>116180</v>
      </c>
    </row>
    <row r="14" spans="1:25" s="11" customFormat="1" ht="11.25">
      <c r="B14" s="16"/>
    </row>
    <row r="15" spans="1:25" s="11" customFormat="1" ht="11.25">
      <c r="B15" s="16"/>
    </row>
    <row r="16" spans="1:25" s="11" customFormat="1" ht="11.25"/>
    <row r="17" spans="2:2" s="11" customFormat="1" ht="11.25"/>
    <row r="18" spans="2:2" s="11" customFormat="1" ht="11.25"/>
    <row r="19" spans="2:2">
      <c r="B19" s="10"/>
    </row>
  </sheetData>
  <phoneticPr fontId="5" type="noConversion"/>
  <pageMargins left="0.66" right="0.32" top="0.41" bottom="0.45" header="0.28000000000000003" footer="0.31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e EVM</vt:lpstr>
    </vt:vector>
  </TitlesOfParts>
  <Company>Compass International Knowled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Borges</dc:creator>
  <cp:lastModifiedBy>DANIEL TEL</cp:lastModifiedBy>
  <cp:lastPrinted>2008-07-07T14:32:01Z</cp:lastPrinted>
  <dcterms:created xsi:type="dcterms:W3CDTF">2006-10-03T17:44:54Z</dcterms:created>
  <dcterms:modified xsi:type="dcterms:W3CDTF">2014-11-07T22:55:45Z</dcterms:modified>
</cp:coreProperties>
</file>