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fileSharing readOnlyRecommended="1" userName="Microsoft Office User" algorithmName="SHA-512" hashValue="OLS+Mg6CQ/o+FInuLJl8nve3vJ0LDc0S99W01qN/FI45wVDZC/2FE2jKIH0TS4GlVtGGai0ciotn67pmR9hAWw==" saltValue="GFjsyf26K4xNv2sqcGmCLg==" spinCount="10000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yronedh/Desktop/"/>
    </mc:Choice>
  </mc:AlternateContent>
  <xr:revisionPtr revIDLastSave="0" documentId="8_{E98ACFD0-A519-CA47-BB90-A125C59F5598}" xr6:coauthVersionLast="47" xr6:coauthVersionMax="47" xr10:uidLastSave="{00000000-0000-0000-0000-000000000000}"/>
  <bookViews>
    <workbookView xWindow="0" yWindow="500" windowWidth="38400" windowHeight="19700" activeTab="3" xr2:uid="{F8F4105C-BD4B-4643-A342-1B2297CBB685}"/>
  </bookViews>
  <sheets>
    <sheet name="CQ  Bldg 312" sheetId="3" state="hidden" r:id="rId1"/>
    <sheet name="Staff Duty + Roving Guard" sheetId="6" r:id="rId2"/>
    <sheet name="Headcount" sheetId="2" r:id="rId3"/>
    <sheet name="H2F APEX" sheetId="8" r:id="rId4"/>
    <sheet name="Staff Duty (NTC June)" sheetId="4" state="hidden" r:id="rId5"/>
    <sheet name="Staff Duty (NTC July)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2" l="1"/>
  <c r="T15" i="2"/>
  <c r="T16" i="2"/>
  <c r="T17" i="2"/>
  <c r="T14" i="2"/>
  <c r="S14" i="2"/>
  <c r="S15" i="2"/>
  <c r="S16" i="2"/>
  <c r="S17" i="2"/>
  <c r="F15" i="8"/>
  <c r="F16" i="8"/>
  <c r="F17" i="8"/>
  <c r="F18" i="8"/>
  <c r="F14" i="8"/>
  <c r="L7" i="8"/>
  <c r="L8" i="8"/>
  <c r="L9" i="8"/>
  <c r="L10" i="8"/>
  <c r="L6" i="8"/>
  <c r="I7" i="8"/>
  <c r="I8" i="8"/>
  <c r="I9" i="8"/>
  <c r="I10" i="8"/>
  <c r="I6" i="8"/>
  <c r="F7" i="8"/>
  <c r="F8" i="8"/>
  <c r="F9" i="8"/>
  <c r="F10" i="8"/>
  <c r="F11" i="8" s="1"/>
  <c r="O13" i="8" s="1"/>
  <c r="F6" i="8"/>
  <c r="C7" i="8"/>
  <c r="C8" i="8"/>
  <c r="C9" i="8"/>
  <c r="C10" i="8"/>
  <c r="C11" i="8" s="1"/>
  <c r="O12" i="8" s="1"/>
  <c r="C6" i="8"/>
  <c r="L15" i="8"/>
  <c r="L16" i="8"/>
  <c r="L17" i="8"/>
  <c r="L18" i="8"/>
  <c r="L14" i="8"/>
  <c r="I15" i="8"/>
  <c r="I16" i="8"/>
  <c r="I19" i="8" s="1"/>
  <c r="O21" i="8" s="1"/>
  <c r="I17" i="8"/>
  <c r="I18" i="8"/>
  <c r="I14" i="8"/>
  <c r="C15" i="8"/>
  <c r="C16" i="8"/>
  <c r="C17" i="8"/>
  <c r="C18" i="8"/>
  <c r="C14" i="8"/>
  <c r="L23" i="8"/>
  <c r="L24" i="8"/>
  <c r="L25" i="8"/>
  <c r="L26" i="8"/>
  <c r="L27" i="8"/>
  <c r="L22" i="8"/>
  <c r="I23" i="8"/>
  <c r="I24" i="8"/>
  <c r="I25" i="8"/>
  <c r="I26" i="8"/>
  <c r="I28" i="8" s="1"/>
  <c r="O28" i="8" s="1"/>
  <c r="I27" i="8"/>
  <c r="I22" i="8"/>
  <c r="F23" i="8"/>
  <c r="F24" i="8"/>
  <c r="F25" i="8"/>
  <c r="F26" i="8"/>
  <c r="F27" i="8"/>
  <c r="F22" i="8"/>
  <c r="C22" i="8"/>
  <c r="C23" i="8"/>
  <c r="C24" i="8"/>
  <c r="C25" i="8"/>
  <c r="C28" i="8" s="1"/>
  <c r="O26" i="8" s="1"/>
  <c r="C26" i="8"/>
  <c r="C27" i="8"/>
  <c r="L32" i="8"/>
  <c r="L33" i="8"/>
  <c r="L34" i="8"/>
  <c r="L31" i="8"/>
  <c r="I32" i="8"/>
  <c r="I33" i="8"/>
  <c r="I34" i="8"/>
  <c r="I31" i="8"/>
  <c r="L7" i="2"/>
  <c r="L8" i="2"/>
  <c r="L9" i="2"/>
  <c r="L6" i="2"/>
  <c r="I7" i="2"/>
  <c r="I8" i="2"/>
  <c r="I9" i="2"/>
  <c r="I6" i="2"/>
  <c r="F32" i="8"/>
  <c r="F33" i="8"/>
  <c r="F34" i="8"/>
  <c r="F35" i="8" s="1"/>
  <c r="O34" i="8" s="1"/>
  <c r="F31" i="8"/>
  <c r="C31" i="8"/>
  <c r="F7" i="2"/>
  <c r="F8" i="2"/>
  <c r="F9" i="2"/>
  <c r="F6" i="2"/>
  <c r="C32" i="8"/>
  <c r="C33" i="8"/>
  <c r="C34" i="8"/>
  <c r="C35" i="8" s="1"/>
  <c r="O33" i="8" s="1"/>
  <c r="C7" i="2"/>
  <c r="C8" i="2"/>
  <c r="C9" i="2"/>
  <c r="C6" i="2"/>
  <c r="Y22" i="6"/>
  <c r="Y21" i="6"/>
  <c r="Y20" i="6"/>
  <c r="Y19" i="6"/>
  <c r="Y15" i="6"/>
  <c r="Y14" i="6"/>
  <c r="Y13" i="6"/>
  <c r="Y12" i="6"/>
  <c r="Y8" i="6"/>
  <c r="Y7" i="6"/>
  <c r="Y6" i="6"/>
  <c r="Y5" i="6"/>
  <c r="O36" i="6"/>
  <c r="O22" i="6"/>
  <c r="O15" i="6"/>
  <c r="O35" i="6"/>
  <c r="O21" i="6"/>
  <c r="O14" i="6"/>
  <c r="O34" i="6"/>
  <c r="O33" i="6"/>
  <c r="O20" i="6"/>
  <c r="O13" i="6"/>
  <c r="O19" i="6"/>
  <c r="O12" i="6"/>
  <c r="C19" i="8"/>
  <c r="O19" i="8" s="1"/>
  <c r="F19" i="8"/>
  <c r="L35" i="8"/>
  <c r="O36" i="8" s="1"/>
  <c r="I35" i="8"/>
  <c r="O35" i="8" s="1"/>
  <c r="L28" i="8"/>
  <c r="O29" i="8" s="1"/>
  <c r="F28" i="8"/>
  <c r="O27" i="8" s="1"/>
  <c r="L19" i="8"/>
  <c r="O22" i="8" s="1"/>
  <c r="L11" i="8"/>
  <c r="I11" i="8"/>
  <c r="O14" i="8" s="1"/>
  <c r="I35" i="6"/>
  <c r="O28" i="6" s="1"/>
  <c r="I35" i="5"/>
  <c r="O28" i="5" s="1"/>
  <c r="L35" i="6"/>
  <c r="O29" i="6" s="1"/>
  <c r="F35" i="6"/>
  <c r="O27" i="6" s="1"/>
  <c r="C35" i="6"/>
  <c r="O26" i="6" s="1"/>
  <c r="L28" i="6"/>
  <c r="I28" i="6"/>
  <c r="F28" i="6"/>
  <c r="C28" i="6"/>
  <c r="L19" i="6"/>
  <c r="I19" i="6"/>
  <c r="F19" i="6"/>
  <c r="C19" i="6"/>
  <c r="L11" i="6"/>
  <c r="I11" i="6"/>
  <c r="F11" i="6"/>
  <c r="C11" i="6"/>
  <c r="O36" i="5"/>
  <c r="O35" i="5"/>
  <c r="O34" i="5"/>
  <c r="O33" i="5"/>
  <c r="O36" i="4"/>
  <c r="O35" i="4"/>
  <c r="O34" i="4"/>
  <c r="O33" i="4"/>
  <c r="L35" i="5"/>
  <c r="O29" i="5" s="1"/>
  <c r="F35" i="5"/>
  <c r="O27" i="5" s="1"/>
  <c r="C35" i="5"/>
  <c r="O26" i="5" s="1"/>
  <c r="L28" i="5"/>
  <c r="O22" i="5" s="1"/>
  <c r="I28" i="5"/>
  <c r="O21" i="5" s="1"/>
  <c r="F28" i="5"/>
  <c r="O6" i="5" s="1"/>
  <c r="C28" i="5"/>
  <c r="O19" i="5" s="1"/>
  <c r="L19" i="5"/>
  <c r="I19" i="5"/>
  <c r="F19" i="5"/>
  <c r="C19" i="5"/>
  <c r="O15" i="5"/>
  <c r="O14" i="5"/>
  <c r="O13" i="5"/>
  <c r="O12" i="5"/>
  <c r="L11" i="5"/>
  <c r="I11" i="5"/>
  <c r="F11" i="5"/>
  <c r="C11" i="5"/>
  <c r="L35" i="4"/>
  <c r="O29" i="4" s="1"/>
  <c r="O28" i="4"/>
  <c r="F35" i="4"/>
  <c r="O27" i="4" s="1"/>
  <c r="C35" i="4"/>
  <c r="O26" i="4" s="1"/>
  <c r="L28" i="4"/>
  <c r="O22" i="4" s="1"/>
  <c r="I28" i="4"/>
  <c r="O21" i="4" s="1"/>
  <c r="F28" i="4"/>
  <c r="O20" i="4" s="1"/>
  <c r="C28" i="4"/>
  <c r="O19" i="4" s="1"/>
  <c r="L19" i="4"/>
  <c r="I19" i="4"/>
  <c r="F19" i="4"/>
  <c r="C19" i="4"/>
  <c r="O15" i="4"/>
  <c r="O14" i="4"/>
  <c r="O13" i="4"/>
  <c r="O12" i="4"/>
  <c r="L11" i="4"/>
  <c r="O8" i="4" s="1"/>
  <c r="I11" i="4"/>
  <c r="O7" i="4" s="1"/>
  <c r="F11" i="4"/>
  <c r="C11" i="4"/>
  <c r="L18" i="3"/>
  <c r="I18" i="3"/>
  <c r="O22" i="3" s="1"/>
  <c r="F18" i="3"/>
  <c r="O21" i="3" s="1"/>
  <c r="C18" i="3"/>
  <c r="O20" i="3" s="1"/>
  <c r="L11" i="3"/>
  <c r="O16" i="3" s="1"/>
  <c r="I11" i="3"/>
  <c r="O15" i="3" s="1"/>
  <c r="F11" i="3"/>
  <c r="O7" i="3" s="1"/>
  <c r="C11" i="3"/>
  <c r="O13" i="3" s="1"/>
  <c r="L10" i="2"/>
  <c r="O8" i="2" s="1"/>
  <c r="I10" i="2"/>
  <c r="O7" i="2" s="1"/>
  <c r="F10" i="2"/>
  <c r="O6" i="2" s="1"/>
  <c r="C10" i="2"/>
  <c r="O5" i="2" s="1"/>
  <c r="O8" i="8" l="1"/>
  <c r="O15" i="8"/>
  <c r="O6" i="8"/>
  <c r="Y17" i="6"/>
  <c r="Y10" i="6"/>
  <c r="Y3" i="6"/>
  <c r="Z5" i="6" s="1"/>
  <c r="AC7" i="6" s="1"/>
  <c r="O5" i="8"/>
  <c r="O7" i="8"/>
  <c r="O20" i="8"/>
  <c r="O17" i="8" s="1"/>
  <c r="P22" i="8" s="1"/>
  <c r="O24" i="8"/>
  <c r="P28" i="8" s="1"/>
  <c r="O31" i="8"/>
  <c r="P33" i="8" s="1"/>
  <c r="O10" i="8"/>
  <c r="P15" i="8" s="1"/>
  <c r="O3" i="2"/>
  <c r="O8" i="6"/>
  <c r="O7" i="6"/>
  <c r="O6" i="6"/>
  <c r="O5" i="6"/>
  <c r="O24" i="6"/>
  <c r="P29" i="6" s="1"/>
  <c r="U24" i="6" s="1"/>
  <c r="O17" i="6"/>
  <c r="P21" i="6" s="1"/>
  <c r="T16" i="6" s="1"/>
  <c r="O31" i="6"/>
  <c r="P34" i="6" s="1"/>
  <c r="O10" i="6"/>
  <c r="P12" i="6" s="1"/>
  <c r="S7" i="6" s="1"/>
  <c r="O20" i="5"/>
  <c r="O17" i="5" s="1"/>
  <c r="P22" i="5" s="1"/>
  <c r="T17" i="5" s="1"/>
  <c r="O31" i="4"/>
  <c r="P33" i="4" s="1"/>
  <c r="V28" i="4" s="1"/>
  <c r="O31" i="5"/>
  <c r="P35" i="5" s="1"/>
  <c r="V30" i="5" s="1"/>
  <c r="O5" i="5"/>
  <c r="O8" i="5"/>
  <c r="O7" i="5"/>
  <c r="O24" i="5"/>
  <c r="P28" i="5" s="1"/>
  <c r="U23" i="5" s="1"/>
  <c r="O6" i="4"/>
  <c r="O5" i="4"/>
  <c r="O10" i="5"/>
  <c r="P15" i="5" s="1"/>
  <c r="S10" i="5" s="1"/>
  <c r="O24" i="4"/>
  <c r="P27" i="4" s="1"/>
  <c r="U22" i="4" s="1"/>
  <c r="O10" i="4"/>
  <c r="P14" i="4" s="1"/>
  <c r="S9" i="4" s="1"/>
  <c r="O17" i="4"/>
  <c r="O9" i="3"/>
  <c r="O14" i="3"/>
  <c r="O11" i="3" s="1"/>
  <c r="P16" i="3" s="1"/>
  <c r="O8" i="3"/>
  <c r="O23" i="3"/>
  <c r="O18" i="3" s="1"/>
  <c r="P20" i="3" s="1"/>
  <c r="U8" i="3" s="1"/>
  <c r="O6" i="3"/>
  <c r="P27" i="8" l="1"/>
  <c r="Z8" i="6"/>
  <c r="AC10" i="6" s="1"/>
  <c r="Z7" i="6"/>
  <c r="AC9" i="6" s="1"/>
  <c r="Z6" i="6"/>
  <c r="AC8" i="6" s="1"/>
  <c r="Z15" i="6"/>
  <c r="AD17" i="6" s="1"/>
  <c r="Z14" i="6"/>
  <c r="AD16" i="6" s="1"/>
  <c r="Z13" i="6"/>
  <c r="AD15" i="6" s="1"/>
  <c r="Z12" i="6"/>
  <c r="AD14" i="6" s="1"/>
  <c r="Z21" i="6"/>
  <c r="AE23" i="6" s="1"/>
  <c r="Z20" i="6"/>
  <c r="AE22" i="6" s="1"/>
  <c r="Z19" i="6"/>
  <c r="AE21" i="6" s="1"/>
  <c r="Z22" i="6"/>
  <c r="AE24" i="6" s="1"/>
  <c r="O3" i="8"/>
  <c r="P7" i="8" s="1"/>
  <c r="S9" i="8" s="1"/>
  <c r="P34" i="8"/>
  <c r="P29" i="8"/>
  <c r="P26" i="8"/>
  <c r="P13" i="8"/>
  <c r="P14" i="8"/>
  <c r="P12" i="8"/>
  <c r="P21" i="8"/>
  <c r="P36" i="8"/>
  <c r="P35" i="8"/>
  <c r="P20" i="8"/>
  <c r="P19" i="8"/>
  <c r="O3" i="6"/>
  <c r="P8" i="6" s="1"/>
  <c r="P15" i="6"/>
  <c r="S10" i="6" s="1"/>
  <c r="P20" i="6"/>
  <c r="T15" i="6" s="1"/>
  <c r="P22" i="6"/>
  <c r="T17" i="6" s="1"/>
  <c r="P19" i="6"/>
  <c r="T14" i="6" s="1"/>
  <c r="P14" i="6"/>
  <c r="S9" i="6" s="1"/>
  <c r="P36" i="6"/>
  <c r="P35" i="6"/>
  <c r="P33" i="6"/>
  <c r="P28" i="6"/>
  <c r="U23" i="6" s="1"/>
  <c r="P26" i="6"/>
  <c r="U21" i="6" s="1"/>
  <c r="P27" i="6"/>
  <c r="U22" i="6" s="1"/>
  <c r="P13" i="6"/>
  <c r="S8" i="6" s="1"/>
  <c r="P34" i="4"/>
  <c r="V29" i="4" s="1"/>
  <c r="P35" i="4"/>
  <c r="V30" i="4" s="1"/>
  <c r="P36" i="4"/>
  <c r="V31" i="4" s="1"/>
  <c r="P36" i="5"/>
  <c r="V31" i="5" s="1"/>
  <c r="P34" i="5"/>
  <c r="V29" i="5" s="1"/>
  <c r="P33" i="5"/>
  <c r="V28" i="5" s="1"/>
  <c r="O3" i="5"/>
  <c r="P7" i="5" s="1"/>
  <c r="P29" i="5"/>
  <c r="U24" i="5" s="1"/>
  <c r="P27" i="5"/>
  <c r="U22" i="5" s="1"/>
  <c r="P26" i="5"/>
  <c r="U21" i="5" s="1"/>
  <c r="O3" i="4"/>
  <c r="P6" i="4" s="1"/>
  <c r="P26" i="4"/>
  <c r="U21" i="4" s="1"/>
  <c r="P28" i="4"/>
  <c r="U23" i="4" s="1"/>
  <c r="P29" i="4"/>
  <c r="U24" i="4" s="1"/>
  <c r="P19" i="5"/>
  <c r="T14" i="5" s="1"/>
  <c r="P13" i="5"/>
  <c r="S8" i="5" s="1"/>
  <c r="P12" i="5"/>
  <c r="S7" i="5" s="1"/>
  <c r="P20" i="5"/>
  <c r="T15" i="5" s="1"/>
  <c r="P21" i="5"/>
  <c r="T16" i="5" s="1"/>
  <c r="P14" i="5"/>
  <c r="S9" i="5" s="1"/>
  <c r="P20" i="4"/>
  <c r="T15" i="4" s="1"/>
  <c r="P22" i="4"/>
  <c r="T17" i="4" s="1"/>
  <c r="P21" i="4"/>
  <c r="T16" i="4" s="1"/>
  <c r="P15" i="4"/>
  <c r="S10" i="4" s="1"/>
  <c r="P19" i="4"/>
  <c r="T14" i="4" s="1"/>
  <c r="P13" i="4"/>
  <c r="S8" i="4" s="1"/>
  <c r="P12" i="4"/>
  <c r="S7" i="4" s="1"/>
  <c r="O4" i="3"/>
  <c r="P8" i="3" s="1"/>
  <c r="P13" i="3"/>
  <c r="T8" i="3" s="1"/>
  <c r="P15" i="3"/>
  <c r="T10" i="3" s="1"/>
  <c r="P14" i="3"/>
  <c r="P23" i="3"/>
  <c r="U11" i="3" s="1"/>
  <c r="P22" i="3"/>
  <c r="U10" i="3" s="1"/>
  <c r="P21" i="3"/>
  <c r="U9" i="3" s="1"/>
  <c r="T11" i="3"/>
  <c r="P7" i="2"/>
  <c r="P6" i="8" l="1"/>
  <c r="S8" i="8" s="1"/>
  <c r="P8" i="8"/>
  <c r="S10" i="8" s="1"/>
  <c r="P5" i="8"/>
  <c r="S7" i="8" s="1"/>
  <c r="AC11" i="6"/>
  <c r="AD18" i="6"/>
  <c r="AE25" i="6"/>
  <c r="P7" i="6"/>
  <c r="P6" i="6"/>
  <c r="P5" i="6"/>
  <c r="S11" i="6"/>
  <c r="T18" i="6"/>
  <c r="U25" i="6"/>
  <c r="S11" i="5"/>
  <c r="V32" i="5"/>
  <c r="V32" i="4"/>
  <c r="U25" i="5"/>
  <c r="T18" i="5"/>
  <c r="P5" i="5"/>
  <c r="P8" i="5"/>
  <c r="P6" i="5"/>
  <c r="P8" i="4"/>
  <c r="P7" i="4"/>
  <c r="P5" i="4"/>
  <c r="U25" i="4"/>
  <c r="T18" i="4"/>
  <c r="S11" i="4"/>
  <c r="P7" i="3"/>
  <c r="P6" i="3"/>
  <c r="P9" i="3"/>
  <c r="T9" i="3"/>
  <c r="T12" i="3" s="1"/>
  <c r="U12" i="3"/>
  <c r="P8" i="2"/>
  <c r="P5" i="2"/>
  <c r="P6" i="2"/>
  <c r="S11" i="8" l="1"/>
  <c r="S18" i="2"/>
</calcChain>
</file>

<file path=xl/sharedStrings.xml><?xml version="1.0" encoding="utf-8"?>
<sst xmlns="http://schemas.openxmlformats.org/spreadsheetml/2006/main" count="805" uniqueCount="67">
  <si>
    <t>Battalion Population at HAAF:</t>
  </si>
  <si>
    <t># of People Pulling Duty Per Company</t>
  </si>
  <si>
    <t>HSC</t>
  </si>
  <si>
    <t>A CO</t>
  </si>
  <si>
    <t>B CO</t>
  </si>
  <si>
    <t>C CO</t>
  </si>
  <si>
    <t>NCOs</t>
  </si>
  <si>
    <t>BN Total</t>
  </si>
  <si>
    <t>CQ Duty</t>
  </si>
  <si>
    <t>1SG</t>
  </si>
  <si>
    <t>Duty Days</t>
  </si>
  <si>
    <t>MSG</t>
  </si>
  <si>
    <t>HSC Total</t>
  </si>
  <si>
    <t>CQNCO</t>
  </si>
  <si>
    <t>CQR</t>
  </si>
  <si>
    <t>SFC</t>
  </si>
  <si>
    <t>A CO Total</t>
  </si>
  <si>
    <t>SSG</t>
  </si>
  <si>
    <t>B CO Total</t>
  </si>
  <si>
    <t>SGT</t>
  </si>
  <si>
    <t>C CO Total</t>
  </si>
  <si>
    <t>CPL</t>
  </si>
  <si>
    <t>Total</t>
  </si>
  <si>
    <t>CQNCO Total</t>
  </si>
  <si>
    <t>Enlisted</t>
  </si>
  <si>
    <t>SPC</t>
  </si>
  <si>
    <t>PFC</t>
  </si>
  <si>
    <t>PV2</t>
  </si>
  <si>
    <t>PVT</t>
  </si>
  <si>
    <t>CQR Total</t>
  </si>
  <si>
    <t>Staff Duty</t>
  </si>
  <si>
    <t>Roving Guard</t>
  </si>
  <si>
    <t>Officers:</t>
  </si>
  <si>
    <t>SDO</t>
  </si>
  <si>
    <t>LTC</t>
  </si>
  <si>
    <t>MAJ</t>
  </si>
  <si>
    <t>CPT</t>
  </si>
  <si>
    <t>1LT</t>
  </si>
  <si>
    <t>2LT</t>
  </si>
  <si>
    <t xml:space="preserve"> </t>
  </si>
  <si>
    <t>SDO Total</t>
  </si>
  <si>
    <t>CPL-SGT</t>
  </si>
  <si>
    <t>SDNCO</t>
  </si>
  <si>
    <t>Warrants</t>
  </si>
  <si>
    <t>W-5</t>
  </si>
  <si>
    <t>W-4</t>
  </si>
  <si>
    <t>W-3</t>
  </si>
  <si>
    <t>W-2</t>
  </si>
  <si>
    <t>SDNCO Total</t>
  </si>
  <si>
    <t>PVT-SPC</t>
  </si>
  <si>
    <t>WO-1</t>
  </si>
  <si>
    <t>SDR</t>
  </si>
  <si>
    <t>SDR Total</t>
  </si>
  <si>
    <t xml:space="preserve">         </t>
  </si>
  <si>
    <t>RG Total</t>
  </si>
  <si>
    <t># of People Required</t>
  </si>
  <si>
    <t>Headcount</t>
  </si>
  <si>
    <t>HC</t>
  </si>
  <si>
    <t># People per iteration</t>
  </si>
  <si>
    <t>APEX Iterations</t>
  </si>
  <si>
    <t>Slots</t>
  </si>
  <si>
    <t>OFFICERS</t>
  </si>
  <si>
    <t>WARRANTS</t>
  </si>
  <si>
    <t>NCO</t>
  </si>
  <si>
    <t>ENLISTED</t>
  </si>
  <si>
    <t>RG</t>
  </si>
  <si>
    <t>Kiosk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</si>
</sst>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5" borderId="0" xfId="0" applyFill="1"/>
    <xf numFmtId="0" fontId="0" fillId="0" borderId="7" xfId="0" applyBorder="1"/>
    <xf numFmtId="0" fontId="0" fillId="0" borderId="1" xfId="0" applyBorder="1"/>
    <xf numFmtId="9" fontId="0" fillId="0" borderId="8" xfId="1" applyFont="1" applyBorder="1" applyProtection="1"/>
    <xf numFmtId="0" fontId="0" fillId="10" borderId="1" xfId="0" applyFill="1" applyBorder="1"/>
    <xf numFmtId="0" fontId="0" fillId="5" borderId="2" xfId="0" applyFill="1" applyBorder="1"/>
    <xf numFmtId="0" fontId="0" fillId="4" borderId="12" xfId="0" applyFill="1" applyBorder="1"/>
    <xf numFmtId="0" fontId="0" fillId="9" borderId="1" xfId="0" applyFill="1" applyBorder="1"/>
    <xf numFmtId="0" fontId="0" fillId="4" borderId="6" xfId="0" applyFill="1" applyBorder="1"/>
    <xf numFmtId="0" fontId="0" fillId="0" borderId="5" xfId="0" applyBorder="1"/>
    <xf numFmtId="0" fontId="0" fillId="11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6" borderId="1" xfId="0" applyFill="1" applyBorder="1"/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6" borderId="2" xfId="0" applyFill="1" applyBorder="1"/>
    <xf numFmtId="0" fontId="0" fillId="4" borderId="9" xfId="0" applyFill="1" applyBorder="1"/>
    <xf numFmtId="1" fontId="0" fillId="13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8" borderId="2" xfId="0" applyFill="1" applyBorder="1"/>
    <xf numFmtId="0" fontId="0" fillId="4" borderId="10" xfId="0" applyFill="1" applyBorder="1"/>
    <xf numFmtId="1" fontId="0" fillId="13" borderId="11" xfId="0" applyNumberFormat="1" applyFill="1" applyBorder="1" applyAlignment="1">
      <alignment horizontal="center" vertical="center"/>
    </xf>
    <xf numFmtId="0" fontId="0" fillId="8" borderId="1" xfId="0" applyFill="1" applyBorder="1"/>
    <xf numFmtId="16" fontId="0" fillId="0" borderId="0" xfId="0" applyNumberFormat="1"/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2" xfId="0" applyFill="1" applyBorder="1"/>
    <xf numFmtId="0" fontId="0" fillId="0" borderId="5" xfId="0" applyBorder="1" applyAlignment="1">
      <alignment horizontal="center" vertical="center"/>
    </xf>
    <xf numFmtId="0" fontId="0" fillId="7" borderId="2" xfId="0" applyFill="1" applyBorder="1"/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1C74-F391-4D1D-954A-85CD3F4FE05F}">
  <dimension ref="A1:U39"/>
  <sheetViews>
    <sheetView zoomScale="90" zoomScaleNormal="90" workbookViewId="0">
      <selection activeCell="R17" sqref="R17"/>
    </sheetView>
  </sheetViews>
  <sheetFormatPr baseColWidth="10" defaultColWidth="8.83203125" defaultRowHeight="15" x14ac:dyDescent="0.2"/>
  <cols>
    <col min="2" max="2" width="8.6640625" bestFit="1" customWidth="1"/>
    <col min="3" max="3" width="3.5" customWidth="1"/>
    <col min="5" max="5" width="8.6640625" bestFit="1" customWidth="1"/>
    <col min="6" max="6" width="3.6640625" customWidth="1"/>
    <col min="8" max="8" width="8.6640625" bestFit="1" customWidth="1"/>
    <col min="9" max="9" width="4.5" customWidth="1"/>
    <col min="11" max="11" width="8.6640625" bestFit="1" customWidth="1"/>
    <col min="12" max="12" width="4.6640625" customWidth="1"/>
    <col min="14" max="14" width="11.6640625" bestFit="1" customWidth="1"/>
    <col min="15" max="15" width="5" customWidth="1"/>
    <col min="16" max="16" width="7.5" bestFit="1" customWidth="1"/>
    <col min="17" max="17" width="8.6640625" customWidth="1"/>
    <col min="18" max="18" width="9.6640625" customWidth="1"/>
    <col min="23" max="23" width="9.6640625" customWidth="1"/>
  </cols>
  <sheetData>
    <row r="1" spans="1:21" x14ac:dyDescent="0.2">
      <c r="A1" s="1"/>
      <c r="B1" s="52" t="s">
        <v>0</v>
      </c>
      <c r="C1" s="52"/>
      <c r="D1" s="52"/>
      <c r="E1" s="52"/>
      <c r="F1" s="52"/>
      <c r="G1" s="52"/>
      <c r="H1" s="1"/>
      <c r="I1" s="1"/>
      <c r="J1" s="1"/>
      <c r="K1" s="1"/>
      <c r="L1" s="1"/>
      <c r="M1" s="1"/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56" t="s">
        <v>1</v>
      </c>
      <c r="S2" s="57"/>
      <c r="T2" s="57"/>
      <c r="U2" s="57"/>
    </row>
    <row r="3" spans="1:21" ht="16" thickBot="1" x14ac:dyDescent="0.25">
      <c r="A3" s="1"/>
      <c r="B3" s="2" t="s">
        <v>2</v>
      </c>
      <c r="C3" s="1"/>
      <c r="D3" s="1"/>
      <c r="E3" s="2" t="s">
        <v>3</v>
      </c>
      <c r="F3" s="1"/>
      <c r="G3" s="1"/>
      <c r="H3" s="2" t="s">
        <v>4</v>
      </c>
      <c r="I3" s="1"/>
      <c r="J3" s="1"/>
      <c r="K3" s="2" t="s">
        <v>5</v>
      </c>
      <c r="L3" s="1"/>
      <c r="M3" s="1"/>
      <c r="R3" s="1"/>
      <c r="S3" s="1"/>
      <c r="T3" s="1"/>
      <c r="U3" s="1"/>
    </row>
    <row r="4" spans="1:21" x14ac:dyDescent="0.2">
      <c r="A4" s="1"/>
      <c r="B4" s="33" t="s">
        <v>6</v>
      </c>
      <c r="C4" s="7"/>
      <c r="D4" s="1"/>
      <c r="E4" s="33" t="s">
        <v>6</v>
      </c>
      <c r="F4" s="7"/>
      <c r="G4" s="1"/>
      <c r="H4" s="33" t="s">
        <v>6</v>
      </c>
      <c r="I4" s="7"/>
      <c r="J4" s="1"/>
      <c r="K4" s="33" t="s">
        <v>6</v>
      </c>
      <c r="L4" s="7"/>
      <c r="M4" s="1"/>
      <c r="N4" s="3" t="s">
        <v>7</v>
      </c>
      <c r="O4" s="4">
        <f>SUM(O6:O9)</f>
        <v>437</v>
      </c>
      <c r="P4" s="5"/>
      <c r="R4" s="53" t="s">
        <v>8</v>
      </c>
      <c r="S4" s="54"/>
      <c r="T4" s="54"/>
      <c r="U4" s="55"/>
    </row>
    <row r="5" spans="1:21" x14ac:dyDescent="0.2">
      <c r="A5" s="1"/>
      <c r="B5" s="13" t="s">
        <v>9</v>
      </c>
      <c r="C5" s="11"/>
      <c r="D5" s="1"/>
      <c r="E5" s="13" t="s">
        <v>9</v>
      </c>
      <c r="F5" s="11"/>
      <c r="G5" s="1"/>
      <c r="H5" s="13" t="s">
        <v>9</v>
      </c>
      <c r="I5" s="11"/>
      <c r="J5" s="1"/>
      <c r="K5" s="13" t="s">
        <v>9</v>
      </c>
      <c r="L5" s="11"/>
      <c r="M5" s="1"/>
      <c r="N5" s="6"/>
      <c r="O5" s="7"/>
      <c r="P5" s="8"/>
      <c r="R5" s="18" t="s">
        <v>10</v>
      </c>
      <c r="S5" s="1"/>
      <c r="T5" s="1"/>
      <c r="U5" s="17"/>
    </row>
    <row r="6" spans="1:21" x14ac:dyDescent="0.2">
      <c r="A6" s="1"/>
      <c r="B6" s="13" t="s">
        <v>11</v>
      </c>
      <c r="C6" s="11"/>
      <c r="D6" s="1"/>
      <c r="E6" s="13" t="s">
        <v>11</v>
      </c>
      <c r="F6" s="11"/>
      <c r="G6" s="1"/>
      <c r="H6" s="13" t="s">
        <v>11</v>
      </c>
      <c r="I6" s="11"/>
      <c r="J6" s="1"/>
      <c r="K6" s="13" t="s">
        <v>11</v>
      </c>
      <c r="L6" s="11"/>
      <c r="M6" s="1"/>
      <c r="N6" s="10" t="s">
        <v>12</v>
      </c>
      <c r="O6" s="11">
        <f>SUM(C11,C18)</f>
        <v>116</v>
      </c>
      <c r="P6" s="12">
        <f>O6/O4</f>
        <v>0.26544622425629288</v>
      </c>
      <c r="R6" s="19">
        <v>7</v>
      </c>
      <c r="S6" s="25"/>
      <c r="T6" s="21" t="s">
        <v>13</v>
      </c>
      <c r="U6" s="22" t="s">
        <v>14</v>
      </c>
    </row>
    <row r="7" spans="1:21" x14ac:dyDescent="0.2">
      <c r="A7" s="1"/>
      <c r="B7" s="13" t="s">
        <v>15</v>
      </c>
      <c r="C7" s="11"/>
      <c r="D7" s="1"/>
      <c r="E7" s="13" t="s">
        <v>15</v>
      </c>
      <c r="F7" s="11"/>
      <c r="G7" s="1"/>
      <c r="H7" s="13" t="s">
        <v>15</v>
      </c>
      <c r="I7" s="11"/>
      <c r="J7" s="1"/>
      <c r="K7" s="13" t="s">
        <v>15</v>
      </c>
      <c r="L7" s="11"/>
      <c r="M7" s="1"/>
      <c r="N7" s="10" t="s">
        <v>16</v>
      </c>
      <c r="O7" s="11">
        <f>SUM(F11,F18)</f>
        <v>84</v>
      </c>
      <c r="P7" s="12">
        <f>O7/O4</f>
        <v>0.19221967963386727</v>
      </c>
      <c r="R7" s="24"/>
      <c r="S7" s="25"/>
      <c r="T7" s="25"/>
      <c r="U7" s="26"/>
    </row>
    <row r="8" spans="1:21" x14ac:dyDescent="0.2">
      <c r="A8" s="1"/>
      <c r="B8" s="13" t="s">
        <v>17</v>
      </c>
      <c r="C8" s="11"/>
      <c r="D8" s="1"/>
      <c r="E8" s="13" t="s">
        <v>17</v>
      </c>
      <c r="F8" s="11"/>
      <c r="G8" s="1"/>
      <c r="H8" s="13" t="s">
        <v>17</v>
      </c>
      <c r="I8" s="11"/>
      <c r="J8" s="1"/>
      <c r="K8" s="13" t="s">
        <v>17</v>
      </c>
      <c r="L8" s="11"/>
      <c r="M8" s="1"/>
      <c r="N8" s="10" t="s">
        <v>18</v>
      </c>
      <c r="O8" s="11">
        <f>SUM(I11,I18)</f>
        <v>201</v>
      </c>
      <c r="P8" s="12">
        <f>O8/O4</f>
        <v>0.459954233409611</v>
      </c>
      <c r="R8" s="27" t="s">
        <v>2</v>
      </c>
      <c r="S8" s="43"/>
      <c r="T8" s="28">
        <f>(R6*P13)</f>
        <v>1.8421052631578947</v>
      </c>
      <c r="U8" s="29">
        <f>(R6*P20)</f>
        <v>1.8704453441295548</v>
      </c>
    </row>
    <row r="9" spans="1:21" x14ac:dyDescent="0.2">
      <c r="A9" s="1"/>
      <c r="B9" s="13" t="s">
        <v>19</v>
      </c>
      <c r="C9" s="11">
        <v>40</v>
      </c>
      <c r="D9" s="1"/>
      <c r="E9" s="13" t="s">
        <v>19</v>
      </c>
      <c r="F9" s="11">
        <v>30</v>
      </c>
      <c r="G9" s="1"/>
      <c r="H9" s="13" t="s">
        <v>19</v>
      </c>
      <c r="I9" s="11">
        <v>55</v>
      </c>
      <c r="J9" s="1"/>
      <c r="K9" s="13" t="s">
        <v>19</v>
      </c>
      <c r="L9" s="11">
        <v>10</v>
      </c>
      <c r="M9" s="1"/>
      <c r="N9" s="10" t="s">
        <v>20</v>
      </c>
      <c r="O9" s="11">
        <f>SUM(L11,L18)</f>
        <v>36</v>
      </c>
      <c r="P9" s="12">
        <f>O9/O4</f>
        <v>8.2379862700228831E-2</v>
      </c>
      <c r="R9" s="27" t="s">
        <v>3</v>
      </c>
      <c r="S9" s="43"/>
      <c r="T9" s="28">
        <f>(R6*P14)</f>
        <v>1.4000000000000001</v>
      </c>
      <c r="U9" s="29">
        <f>(R6*P21)</f>
        <v>1.3036437246963564</v>
      </c>
    </row>
    <row r="10" spans="1:21" ht="16" thickBot="1" x14ac:dyDescent="0.25">
      <c r="A10" s="1"/>
      <c r="B10" s="13" t="s">
        <v>21</v>
      </c>
      <c r="C10" s="11">
        <v>10</v>
      </c>
      <c r="D10" s="1"/>
      <c r="E10" s="13" t="s">
        <v>21</v>
      </c>
      <c r="F10" s="11">
        <v>8</v>
      </c>
      <c r="G10" s="1"/>
      <c r="H10" s="13" t="s">
        <v>21</v>
      </c>
      <c r="I10" s="11">
        <v>31</v>
      </c>
      <c r="J10" s="1"/>
      <c r="K10" s="13" t="s">
        <v>21</v>
      </c>
      <c r="L10" s="11">
        <v>6</v>
      </c>
      <c r="M10" s="1"/>
      <c r="R10" s="27" t="s">
        <v>4</v>
      </c>
      <c r="S10" s="43"/>
      <c r="T10" s="28">
        <f>(R6*P15)</f>
        <v>3.168421052631579</v>
      </c>
      <c r="U10" s="29">
        <f>(R6*P22)</f>
        <v>3.2591093117408909</v>
      </c>
    </row>
    <row r="11" spans="1:21" x14ac:dyDescent="0.2">
      <c r="A11" s="1"/>
      <c r="B11" s="16" t="s">
        <v>22</v>
      </c>
      <c r="C11" s="11">
        <f>SUM(C5:C10)</f>
        <v>50</v>
      </c>
      <c r="D11" s="1"/>
      <c r="E11" s="16" t="s">
        <v>22</v>
      </c>
      <c r="F11" s="11">
        <f>SUM(F5:F10)</f>
        <v>38</v>
      </c>
      <c r="G11" s="1"/>
      <c r="H11" s="16" t="s">
        <v>22</v>
      </c>
      <c r="I11" s="11">
        <f>SUM(I5:I10)</f>
        <v>86</v>
      </c>
      <c r="J11" s="1"/>
      <c r="K11" s="16" t="s">
        <v>22</v>
      </c>
      <c r="L11" s="11">
        <f>SUM(L5:L10)</f>
        <v>16</v>
      </c>
      <c r="M11" s="1"/>
      <c r="N11" s="30" t="s">
        <v>23</v>
      </c>
      <c r="O11" s="4">
        <f>SUM(O13:O16)</f>
        <v>190</v>
      </c>
      <c r="P11" s="15"/>
      <c r="R11" s="27" t="s">
        <v>5</v>
      </c>
      <c r="S11" s="43"/>
      <c r="T11" s="28">
        <f>(R6*P16)</f>
        <v>0.58947368421052626</v>
      </c>
      <c r="U11" s="29">
        <f>(R6*P23)</f>
        <v>0.5668016194331984</v>
      </c>
    </row>
    <row r="12" spans="1:21" ht="16" thickBo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"/>
      <c r="O12" s="7"/>
      <c r="P12" s="17"/>
      <c r="R12" s="31"/>
      <c r="S12" s="45"/>
      <c r="T12" s="36">
        <f>SUM(T6:T11)</f>
        <v>7</v>
      </c>
      <c r="U12" s="36">
        <f>SUM(U6:U11)</f>
        <v>7</v>
      </c>
    </row>
    <row r="13" spans="1:21" x14ac:dyDescent="0.2">
      <c r="A13" s="1"/>
      <c r="B13" s="37" t="s">
        <v>24</v>
      </c>
      <c r="C13" s="7"/>
      <c r="D13" s="1"/>
      <c r="E13" s="37" t="s">
        <v>24</v>
      </c>
      <c r="F13" s="7"/>
      <c r="G13" s="1"/>
      <c r="H13" s="37" t="s">
        <v>24</v>
      </c>
      <c r="I13" s="7"/>
      <c r="J13" s="1"/>
      <c r="K13" s="37" t="s">
        <v>24</v>
      </c>
      <c r="L13" s="7"/>
      <c r="M13" s="1"/>
      <c r="N13" s="10" t="s">
        <v>12</v>
      </c>
      <c r="O13" s="11">
        <f>C11</f>
        <v>50</v>
      </c>
      <c r="P13" s="12">
        <f>O13/O11</f>
        <v>0.26315789473684209</v>
      </c>
    </row>
    <row r="14" spans="1:21" x14ac:dyDescent="0.2">
      <c r="A14" s="1"/>
      <c r="B14" s="13" t="s">
        <v>25</v>
      </c>
      <c r="C14" s="11">
        <v>44</v>
      </c>
      <c r="D14" s="1"/>
      <c r="E14" s="13" t="s">
        <v>25</v>
      </c>
      <c r="F14" s="11">
        <v>38</v>
      </c>
      <c r="G14" s="1"/>
      <c r="H14" s="13" t="s">
        <v>25</v>
      </c>
      <c r="I14" s="11">
        <v>91</v>
      </c>
      <c r="J14" s="1"/>
      <c r="K14" s="13" t="s">
        <v>25</v>
      </c>
      <c r="L14" s="11">
        <v>7</v>
      </c>
      <c r="M14" s="1"/>
      <c r="N14" s="10" t="s">
        <v>16</v>
      </c>
      <c r="O14" s="11">
        <f>F11</f>
        <v>38</v>
      </c>
      <c r="P14" s="12">
        <f>O14/O11</f>
        <v>0.2</v>
      </c>
    </row>
    <row r="15" spans="1:21" x14ac:dyDescent="0.2">
      <c r="A15" s="1"/>
      <c r="B15" s="13" t="s">
        <v>26</v>
      </c>
      <c r="C15" s="11">
        <v>18</v>
      </c>
      <c r="D15" s="1"/>
      <c r="E15" s="13" t="s">
        <v>26</v>
      </c>
      <c r="F15" s="11">
        <v>5</v>
      </c>
      <c r="G15" s="1"/>
      <c r="H15" s="13" t="s">
        <v>26</v>
      </c>
      <c r="I15" s="11">
        <v>21</v>
      </c>
      <c r="J15" s="1"/>
      <c r="K15" s="13" t="s">
        <v>26</v>
      </c>
      <c r="L15" s="11">
        <v>12</v>
      </c>
      <c r="M15" s="1"/>
      <c r="N15" s="10" t="s">
        <v>18</v>
      </c>
      <c r="O15" s="11">
        <f>I11</f>
        <v>86</v>
      </c>
      <c r="P15" s="12">
        <f>O15/O11</f>
        <v>0.45263157894736844</v>
      </c>
    </row>
    <row r="16" spans="1:21" x14ac:dyDescent="0.2">
      <c r="A16" s="1"/>
      <c r="B16" s="13" t="s">
        <v>27</v>
      </c>
      <c r="C16" s="11">
        <v>4</v>
      </c>
      <c r="D16" s="1"/>
      <c r="E16" s="13" t="s">
        <v>27</v>
      </c>
      <c r="F16" s="11">
        <v>3</v>
      </c>
      <c r="G16" s="1"/>
      <c r="H16" s="13" t="s">
        <v>27</v>
      </c>
      <c r="I16" s="11">
        <v>1</v>
      </c>
      <c r="J16" s="1"/>
      <c r="K16" s="13" t="s">
        <v>27</v>
      </c>
      <c r="L16" s="11">
        <v>1</v>
      </c>
      <c r="M16" s="1"/>
      <c r="N16" s="10" t="s">
        <v>20</v>
      </c>
      <c r="O16" s="11">
        <f>L11</f>
        <v>16</v>
      </c>
      <c r="P16" s="12">
        <f>O16/O11</f>
        <v>8.4210526315789472E-2</v>
      </c>
    </row>
    <row r="17" spans="1:16" ht="16" thickBot="1" x14ac:dyDescent="0.25">
      <c r="A17" s="1"/>
      <c r="B17" s="13" t="s">
        <v>28</v>
      </c>
      <c r="C17" s="11"/>
      <c r="D17" s="1"/>
      <c r="E17" s="13" t="s">
        <v>28</v>
      </c>
      <c r="F17" s="11"/>
      <c r="G17" s="1"/>
      <c r="H17" s="13" t="s">
        <v>28</v>
      </c>
      <c r="I17" s="11">
        <v>2</v>
      </c>
      <c r="J17" s="1"/>
      <c r="K17" s="13" t="s">
        <v>28</v>
      </c>
      <c r="L17" s="11"/>
      <c r="M17" s="1"/>
    </row>
    <row r="18" spans="1:16" x14ac:dyDescent="0.2">
      <c r="A18" s="1"/>
      <c r="B18" s="16" t="s">
        <v>22</v>
      </c>
      <c r="C18" s="11">
        <f>SUM(C14:C17)</f>
        <v>66</v>
      </c>
      <c r="D18" s="1"/>
      <c r="E18" s="16" t="s">
        <v>22</v>
      </c>
      <c r="F18" s="11">
        <f>SUM(F14:F17)</f>
        <v>46</v>
      </c>
      <c r="G18" s="1"/>
      <c r="H18" s="16" t="s">
        <v>22</v>
      </c>
      <c r="I18" s="11">
        <f>SUM(I14:I17)</f>
        <v>115</v>
      </c>
      <c r="J18" s="1"/>
      <c r="K18" s="16" t="s">
        <v>22</v>
      </c>
      <c r="L18" s="11">
        <f>SUM(L14:L17)</f>
        <v>20</v>
      </c>
      <c r="M18" s="1"/>
      <c r="N18" s="34" t="s">
        <v>29</v>
      </c>
      <c r="O18" s="4">
        <f>SUM(O20:O23)</f>
        <v>247</v>
      </c>
      <c r="P18" s="15"/>
    </row>
    <row r="19" spans="1: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7"/>
      <c r="P19" s="17"/>
    </row>
    <row r="20" spans="1:16" x14ac:dyDescent="0.2">
      <c r="B20" s="38"/>
      <c r="E20" s="38"/>
      <c r="H20" s="38"/>
      <c r="K20" s="38"/>
      <c r="N20" s="10" t="s">
        <v>12</v>
      </c>
      <c r="O20" s="11">
        <f>SUM(C18)</f>
        <v>66</v>
      </c>
      <c r="P20" s="12">
        <f>O20/O18</f>
        <v>0.26720647773279355</v>
      </c>
    </row>
    <row r="21" spans="1:16" x14ac:dyDescent="0.2">
      <c r="B21" s="38"/>
      <c r="E21" s="38"/>
      <c r="H21" s="38"/>
      <c r="K21" s="38"/>
      <c r="N21" s="10" t="s">
        <v>16</v>
      </c>
      <c r="O21" s="11">
        <f>SUM(F18)</f>
        <v>46</v>
      </c>
      <c r="P21" s="12">
        <f>O21/O18</f>
        <v>0.18623481781376519</v>
      </c>
    </row>
    <row r="22" spans="1:16" x14ac:dyDescent="0.2">
      <c r="B22" s="38"/>
      <c r="E22" s="38"/>
      <c r="H22" s="38"/>
      <c r="K22" s="38"/>
      <c r="N22" s="10" t="s">
        <v>18</v>
      </c>
      <c r="O22" s="11">
        <f>SUM(I18)</f>
        <v>115</v>
      </c>
      <c r="P22" s="12">
        <f>O22/O18</f>
        <v>0.46558704453441296</v>
      </c>
    </row>
    <row r="23" spans="1:16" x14ac:dyDescent="0.2">
      <c r="B23" s="38"/>
      <c r="E23" s="38"/>
      <c r="H23" s="38"/>
      <c r="K23" s="38"/>
      <c r="N23" s="10" t="s">
        <v>20</v>
      </c>
      <c r="O23" s="11">
        <f>SUM(L18)</f>
        <v>20</v>
      </c>
      <c r="P23" s="12">
        <f>O23/O18</f>
        <v>8.0971659919028341E-2</v>
      </c>
    </row>
    <row r="24" spans="1:16" x14ac:dyDescent="0.2">
      <c r="B24" s="38"/>
      <c r="E24" s="38"/>
      <c r="H24" s="38"/>
      <c r="K24" s="38"/>
    </row>
    <row r="25" spans="1:16" x14ac:dyDescent="0.2">
      <c r="B25" s="38"/>
      <c r="E25" s="38"/>
      <c r="H25" s="38"/>
      <c r="K25" s="38"/>
    </row>
    <row r="26" spans="1:16" x14ac:dyDescent="0.2">
      <c r="B26" s="38"/>
      <c r="E26" s="38"/>
      <c r="H26" s="38"/>
      <c r="K26" s="38"/>
    </row>
    <row r="27" spans="1:16" x14ac:dyDescent="0.2">
      <c r="B27" s="38"/>
      <c r="E27" s="38"/>
      <c r="H27" s="38"/>
      <c r="K27" s="38"/>
    </row>
    <row r="28" spans="1:16" x14ac:dyDescent="0.2">
      <c r="B28" s="38"/>
      <c r="E28" s="38"/>
      <c r="H28" s="38"/>
      <c r="K28" s="38"/>
    </row>
    <row r="29" spans="1:16" x14ac:dyDescent="0.2">
      <c r="B29" s="38"/>
      <c r="E29" s="38"/>
      <c r="H29" s="38"/>
      <c r="K29" s="38"/>
    </row>
    <row r="30" spans="1:16" x14ac:dyDescent="0.2">
      <c r="B30" s="38"/>
      <c r="E30" s="38"/>
      <c r="H30" s="38"/>
      <c r="K30" s="38"/>
    </row>
    <row r="31" spans="1:16" x14ac:dyDescent="0.2">
      <c r="B31" s="38"/>
      <c r="E31" s="38"/>
      <c r="H31" s="38"/>
      <c r="K31" s="38"/>
    </row>
    <row r="32" spans="1:16" x14ac:dyDescent="0.2">
      <c r="B32" s="38"/>
      <c r="E32" s="38"/>
      <c r="H32" s="38"/>
      <c r="K32" s="38"/>
    </row>
    <row r="33" spans="2:11" x14ac:dyDescent="0.2">
      <c r="B33" s="38"/>
      <c r="E33" s="38"/>
      <c r="H33" s="38"/>
      <c r="K33" s="38"/>
    </row>
    <row r="34" spans="2:11" x14ac:dyDescent="0.2">
      <c r="B34" s="38"/>
      <c r="E34" s="38"/>
      <c r="H34" s="38"/>
      <c r="K34" s="38"/>
    </row>
    <row r="35" spans="2:11" x14ac:dyDescent="0.2">
      <c r="B35" s="38"/>
      <c r="E35" s="38"/>
      <c r="H35" s="38"/>
      <c r="K35" s="38"/>
    </row>
    <row r="36" spans="2:11" x14ac:dyDescent="0.2">
      <c r="B36" s="38"/>
      <c r="E36" s="38"/>
      <c r="H36" s="38"/>
      <c r="K36" s="38"/>
    </row>
    <row r="37" spans="2:11" x14ac:dyDescent="0.2">
      <c r="B37" s="38"/>
      <c r="E37" s="38"/>
      <c r="H37" s="38"/>
      <c r="K37" s="38"/>
    </row>
    <row r="38" spans="2:11" x14ac:dyDescent="0.2">
      <c r="B38" s="38"/>
      <c r="E38" s="38"/>
      <c r="H38" s="38"/>
      <c r="K38" s="38"/>
    </row>
    <row r="39" spans="2:11" x14ac:dyDescent="0.2">
      <c r="B39" s="38"/>
      <c r="E39" s="38"/>
      <c r="H39" s="38"/>
      <c r="K39" s="38"/>
    </row>
  </sheetData>
  <mergeCells count="3">
    <mergeCell ref="B1:G1"/>
    <mergeCell ref="R4:U4"/>
    <mergeCell ref="R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0548-4D06-42A7-88B3-CE9F8BC526EB}">
  <dimension ref="A1:AF38"/>
  <sheetViews>
    <sheetView zoomScale="90" zoomScaleNormal="90" workbookViewId="0">
      <selection activeCell="Y40" sqref="Y40"/>
    </sheetView>
  </sheetViews>
  <sheetFormatPr baseColWidth="10" defaultColWidth="8.83203125" defaultRowHeight="15" x14ac:dyDescent="0.2"/>
  <cols>
    <col min="2" max="2" width="8.6640625" bestFit="1" customWidth="1"/>
    <col min="3" max="3" width="3.5" customWidth="1"/>
    <col min="5" max="5" width="8.6640625" bestFit="1" customWidth="1"/>
    <col min="6" max="6" width="3.6640625" customWidth="1"/>
    <col min="8" max="8" width="8.6640625" bestFit="1" customWidth="1"/>
    <col min="9" max="9" width="4.5" customWidth="1"/>
    <col min="11" max="11" width="8.6640625" bestFit="1" customWidth="1"/>
    <col min="12" max="12" width="4.6640625" customWidth="1"/>
    <col min="14" max="14" width="11.6640625" bestFit="1" customWidth="1"/>
    <col min="15" max="15" width="5" customWidth="1"/>
    <col min="16" max="16" width="7.5" bestFit="1" customWidth="1"/>
    <col min="17" max="17" width="8.6640625" customWidth="1"/>
    <col min="18" max="18" width="9.6640625" customWidth="1"/>
    <col min="23" max="27" width="9.6640625" customWidth="1"/>
    <col min="28" max="28" width="11.6640625" customWidth="1"/>
  </cols>
  <sheetData>
    <row r="1" spans="1:32" x14ac:dyDescent="0.2">
      <c r="A1" s="1"/>
      <c r="B1" s="52" t="s">
        <v>0</v>
      </c>
      <c r="C1" s="52"/>
      <c r="D1" s="52"/>
      <c r="E1" s="52"/>
      <c r="F1" s="52"/>
      <c r="G1" s="52"/>
      <c r="H1" s="1"/>
      <c r="I1" s="1"/>
      <c r="J1" s="1"/>
      <c r="K1" s="1"/>
      <c r="L1" s="1"/>
      <c r="M1" s="1"/>
      <c r="R1" s="58" t="s">
        <v>1</v>
      </c>
      <c r="S1" s="59"/>
      <c r="T1" s="59"/>
      <c r="U1" s="59"/>
      <c r="V1" s="59"/>
      <c r="AB1" s="58" t="s">
        <v>1</v>
      </c>
      <c r="AC1" s="59"/>
      <c r="AD1" s="59"/>
      <c r="AE1" s="59"/>
      <c r="AF1" s="59"/>
    </row>
    <row r="2" spans="1:32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60"/>
      <c r="S2" s="60"/>
      <c r="T2" s="60"/>
      <c r="U2" s="60"/>
      <c r="V2" s="60"/>
      <c r="AB2" s="60"/>
      <c r="AC2" s="60"/>
      <c r="AD2" s="60"/>
      <c r="AE2" s="60"/>
      <c r="AF2" s="60"/>
    </row>
    <row r="3" spans="1:32" x14ac:dyDescent="0.2">
      <c r="A3" s="1"/>
      <c r="B3" s="2" t="s">
        <v>2</v>
      </c>
      <c r="C3" s="1"/>
      <c r="D3" s="1"/>
      <c r="E3" s="2" t="s">
        <v>3</v>
      </c>
      <c r="F3" s="1"/>
      <c r="G3" s="1"/>
      <c r="H3" s="2" t="s">
        <v>4</v>
      </c>
      <c r="I3" s="1"/>
      <c r="J3" s="1"/>
      <c r="K3" s="2" t="s">
        <v>5</v>
      </c>
      <c r="L3" s="1"/>
      <c r="M3" s="1"/>
      <c r="N3" s="3" t="s">
        <v>7</v>
      </c>
      <c r="O3" s="4">
        <f>SUM(O5:O8)</f>
        <v>535</v>
      </c>
      <c r="P3" s="5"/>
      <c r="R3" s="61" t="s">
        <v>30</v>
      </c>
      <c r="S3" s="52"/>
      <c r="T3" s="52"/>
      <c r="U3" s="52"/>
      <c r="V3" s="52"/>
      <c r="X3" s="14" t="s">
        <v>17</v>
      </c>
      <c r="Y3" s="4">
        <f>SUM(Y5:Y9)</f>
        <v>69</v>
      </c>
      <c r="Z3" s="15"/>
      <c r="AB3" s="61" t="s">
        <v>31</v>
      </c>
      <c r="AC3" s="52"/>
      <c r="AD3" s="52"/>
      <c r="AE3" s="52"/>
      <c r="AF3" s="52"/>
    </row>
    <row r="4" spans="1:3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7"/>
      <c r="P4" s="8"/>
      <c r="R4" s="18" t="s">
        <v>10</v>
      </c>
      <c r="S4" s="1"/>
      <c r="T4" s="1"/>
      <c r="U4" s="17"/>
      <c r="V4" s="1"/>
      <c r="X4" s="6"/>
      <c r="Y4" s="7"/>
      <c r="Z4" s="17"/>
      <c r="AB4" s="50" t="s">
        <v>10</v>
      </c>
      <c r="AC4" s="1"/>
      <c r="AD4" s="1"/>
      <c r="AE4" s="17"/>
      <c r="AF4" s="1"/>
    </row>
    <row r="5" spans="1:32" x14ac:dyDescent="0.2">
      <c r="A5" s="1"/>
      <c r="B5" s="9" t="s">
        <v>32</v>
      </c>
      <c r="C5" s="1"/>
      <c r="D5" s="1"/>
      <c r="E5" s="9" t="s">
        <v>32</v>
      </c>
      <c r="F5" s="1"/>
      <c r="G5" s="1"/>
      <c r="H5" s="9" t="s">
        <v>32</v>
      </c>
      <c r="I5" s="1"/>
      <c r="J5" s="1"/>
      <c r="K5" s="9" t="s">
        <v>32</v>
      </c>
      <c r="L5" s="1"/>
      <c r="M5" s="1"/>
      <c r="N5" s="10" t="s">
        <v>12</v>
      </c>
      <c r="O5" s="11">
        <f>SUM(C11,C19,C28,C35)</f>
        <v>145</v>
      </c>
      <c r="P5" s="12">
        <f>O5/O3</f>
        <v>0.27102803738317754</v>
      </c>
      <c r="R5" s="19">
        <v>4</v>
      </c>
      <c r="S5" s="20" t="s">
        <v>33</v>
      </c>
      <c r="T5" s="25"/>
      <c r="U5" s="26"/>
      <c r="V5" s="1"/>
      <c r="X5" s="10" t="s">
        <v>12</v>
      </c>
      <c r="Y5" s="11">
        <f>C25</f>
        <v>23</v>
      </c>
      <c r="Z5" s="12">
        <f>Y5/Y3</f>
        <v>0.33333333333333331</v>
      </c>
      <c r="AB5" s="19">
        <v>9</v>
      </c>
      <c r="AC5" s="20" t="s">
        <v>17</v>
      </c>
      <c r="AD5" s="25"/>
      <c r="AE5" s="26"/>
      <c r="AF5" s="1"/>
    </row>
    <row r="6" spans="1:32" x14ac:dyDescent="0.2">
      <c r="A6" s="1"/>
      <c r="B6" s="13" t="s">
        <v>34</v>
      </c>
      <c r="C6" s="11"/>
      <c r="D6" s="1"/>
      <c r="E6" s="13" t="s">
        <v>34</v>
      </c>
      <c r="F6" s="11"/>
      <c r="G6" s="1"/>
      <c r="H6" s="13" t="s">
        <v>34</v>
      </c>
      <c r="I6" s="11"/>
      <c r="J6" s="1"/>
      <c r="K6" s="13" t="s">
        <v>34</v>
      </c>
      <c r="L6" s="11"/>
      <c r="M6" s="1"/>
      <c r="N6" s="10" t="s">
        <v>16</v>
      </c>
      <c r="O6" s="11">
        <f>SUM(F11,F19,F28,F35)</f>
        <v>112</v>
      </c>
      <c r="P6" s="12">
        <f>O6/O3</f>
        <v>0.20934579439252338</v>
      </c>
      <c r="R6" s="24"/>
      <c r="S6" s="25"/>
      <c r="T6" s="25"/>
      <c r="U6" s="26"/>
      <c r="V6" s="1"/>
      <c r="X6" s="10" t="s">
        <v>16</v>
      </c>
      <c r="Y6" s="11">
        <f>F25</f>
        <v>10</v>
      </c>
      <c r="Z6" s="12">
        <f>Y6/Y3</f>
        <v>0.14492753623188406</v>
      </c>
      <c r="AB6" s="24"/>
      <c r="AC6" s="25"/>
      <c r="AD6" s="25"/>
      <c r="AE6" s="26"/>
      <c r="AF6" s="1"/>
    </row>
    <row r="7" spans="1:32" x14ac:dyDescent="0.2">
      <c r="A7" s="1"/>
      <c r="B7" s="13" t="s">
        <v>35</v>
      </c>
      <c r="C7" s="11">
        <v>1</v>
      </c>
      <c r="D7" s="1"/>
      <c r="E7" s="13" t="s">
        <v>35</v>
      </c>
      <c r="F7" s="11"/>
      <c r="G7" s="1"/>
      <c r="H7" s="13" t="s">
        <v>35</v>
      </c>
      <c r="I7" s="11"/>
      <c r="J7" s="1"/>
      <c r="K7" s="13" t="s">
        <v>35</v>
      </c>
      <c r="L7" s="11"/>
      <c r="M7" s="1"/>
      <c r="N7" s="10" t="s">
        <v>18</v>
      </c>
      <c r="O7" s="11">
        <f>SUM(I11,I19,I28,I35)</f>
        <v>235</v>
      </c>
      <c r="P7" s="12">
        <f>O7/O3</f>
        <v>0.43925233644859812</v>
      </c>
      <c r="R7" s="27" t="s">
        <v>2</v>
      </c>
      <c r="S7" s="28">
        <f>(R5*P12)</f>
        <v>1.6923076923076923</v>
      </c>
      <c r="T7" s="43"/>
      <c r="U7" s="44"/>
      <c r="V7" s="1"/>
      <c r="X7" s="10" t="s">
        <v>18</v>
      </c>
      <c r="Y7" s="11">
        <f>I25</f>
        <v>32</v>
      </c>
      <c r="Z7" s="12">
        <f>Y7/Y3</f>
        <v>0.46376811594202899</v>
      </c>
      <c r="AB7" s="27" t="s">
        <v>2</v>
      </c>
      <c r="AC7" s="28">
        <f>AB5*Z5</f>
        <v>3</v>
      </c>
      <c r="AD7" s="43"/>
      <c r="AE7" s="44"/>
      <c r="AF7" s="1"/>
    </row>
    <row r="8" spans="1:32" x14ac:dyDescent="0.2">
      <c r="A8" s="1"/>
      <c r="B8" s="13" t="s">
        <v>36</v>
      </c>
      <c r="C8" s="11">
        <v>3</v>
      </c>
      <c r="D8" s="1"/>
      <c r="E8" s="13" t="s">
        <v>36</v>
      </c>
      <c r="F8" s="11"/>
      <c r="G8" s="1"/>
      <c r="H8" s="13" t="s">
        <v>36</v>
      </c>
      <c r="I8" s="11">
        <v>1</v>
      </c>
      <c r="J8" s="1"/>
      <c r="K8" s="13" t="s">
        <v>36</v>
      </c>
      <c r="L8" s="11"/>
      <c r="M8" s="1"/>
      <c r="N8" s="10" t="s">
        <v>20</v>
      </c>
      <c r="O8" s="11">
        <f>SUM(L11,L19,L28,L35)</f>
        <v>43</v>
      </c>
      <c r="P8" s="12">
        <f>O8/O3</f>
        <v>8.0373831775700941E-2</v>
      </c>
      <c r="R8" s="27" t="s">
        <v>3</v>
      </c>
      <c r="S8" s="28">
        <f>(R5*P13)</f>
        <v>0.92307692307692313</v>
      </c>
      <c r="T8" s="43"/>
      <c r="U8" s="44"/>
      <c r="V8" s="1"/>
      <c r="X8" s="10" t="s">
        <v>20</v>
      </c>
      <c r="Y8" s="11">
        <f>L25</f>
        <v>4</v>
      </c>
      <c r="Z8" s="12">
        <f>Y8/Y3</f>
        <v>5.7971014492753624E-2</v>
      </c>
      <c r="AB8" s="27" t="s">
        <v>3</v>
      </c>
      <c r="AC8" s="28">
        <f>AB5*Z6</f>
        <v>1.3043478260869565</v>
      </c>
      <c r="AD8" s="43"/>
      <c r="AE8" s="44"/>
      <c r="AF8" s="1"/>
    </row>
    <row r="9" spans="1:32" ht="16" thickBot="1" x14ac:dyDescent="0.25">
      <c r="A9" s="1"/>
      <c r="B9" s="13" t="s">
        <v>37</v>
      </c>
      <c r="C9" s="11">
        <v>4</v>
      </c>
      <c r="D9" s="1"/>
      <c r="E9" s="13" t="s">
        <v>37</v>
      </c>
      <c r="F9" s="11">
        <v>2</v>
      </c>
      <c r="G9" s="1"/>
      <c r="H9" s="13" t="s">
        <v>37</v>
      </c>
      <c r="I9" s="11"/>
      <c r="J9" s="1"/>
      <c r="K9" s="13" t="s">
        <v>37</v>
      </c>
      <c r="L9" s="11">
        <v>1</v>
      </c>
      <c r="M9" s="1"/>
      <c r="R9" s="27" t="s">
        <v>4</v>
      </c>
      <c r="S9" s="28">
        <f>(R5*P14)</f>
        <v>0.92307692307692313</v>
      </c>
      <c r="T9" s="43"/>
      <c r="U9" s="44"/>
      <c r="V9" s="1"/>
      <c r="AB9" s="27" t="s">
        <v>4</v>
      </c>
      <c r="AC9" s="28">
        <f>AB5*Z7</f>
        <v>4.1739130434782608</v>
      </c>
      <c r="AD9" s="43"/>
      <c r="AE9" s="44"/>
      <c r="AF9" s="1"/>
    </row>
    <row r="10" spans="1:32" x14ac:dyDescent="0.2">
      <c r="A10" s="1"/>
      <c r="B10" s="13" t="s">
        <v>38</v>
      </c>
      <c r="C10" s="11">
        <v>1</v>
      </c>
      <c r="D10" s="1" t="s">
        <v>39</v>
      </c>
      <c r="E10" s="13" t="s">
        <v>38</v>
      </c>
      <c r="F10" s="11">
        <v>1</v>
      </c>
      <c r="G10" s="1"/>
      <c r="H10" s="13" t="s">
        <v>38</v>
      </c>
      <c r="I10" s="11"/>
      <c r="J10" s="1"/>
      <c r="K10" s="13" t="s">
        <v>38</v>
      </c>
      <c r="L10" s="11">
        <v>2</v>
      </c>
      <c r="M10" s="1"/>
      <c r="N10" s="14" t="s">
        <v>40</v>
      </c>
      <c r="O10" s="4">
        <f>SUM(O12:O15)</f>
        <v>26</v>
      </c>
      <c r="P10" s="15"/>
      <c r="R10" s="27" t="s">
        <v>5</v>
      </c>
      <c r="S10" s="28">
        <f>(R5*P15)</f>
        <v>0.46153846153846156</v>
      </c>
      <c r="T10" s="43"/>
      <c r="U10" s="44"/>
      <c r="V10" s="1"/>
      <c r="X10" s="30" t="s">
        <v>41</v>
      </c>
      <c r="Y10" s="4">
        <f>SUM(Y12:Y15)</f>
        <v>206</v>
      </c>
      <c r="Z10" s="15"/>
      <c r="AB10" s="27" t="s">
        <v>5</v>
      </c>
      <c r="AC10" s="28">
        <f>AB5*Z8</f>
        <v>0.52173913043478259</v>
      </c>
      <c r="AD10" s="43"/>
      <c r="AE10" s="44"/>
      <c r="AF10" s="1"/>
    </row>
    <row r="11" spans="1:32" x14ac:dyDescent="0.2">
      <c r="A11" s="1"/>
      <c r="B11" s="16" t="s">
        <v>22</v>
      </c>
      <c r="C11" s="11">
        <f>SUM(C6:C10)</f>
        <v>9</v>
      </c>
      <c r="D11" s="1"/>
      <c r="E11" s="16" t="s">
        <v>22</v>
      </c>
      <c r="F11" s="11">
        <f>SUM(F6:F10)</f>
        <v>3</v>
      </c>
      <c r="G11" s="1"/>
      <c r="H11" s="16" t="s">
        <v>22</v>
      </c>
      <c r="I11" s="11">
        <f>SUM(I6:I10)</f>
        <v>1</v>
      </c>
      <c r="J11" s="1"/>
      <c r="K11" s="16" t="s">
        <v>22</v>
      </c>
      <c r="L11" s="11">
        <f>SUM(L6:L10)</f>
        <v>3</v>
      </c>
      <c r="M11" s="1"/>
      <c r="N11" s="6"/>
      <c r="O11" s="7"/>
      <c r="P11" s="17"/>
      <c r="R11" s="31"/>
      <c r="S11" s="32">
        <f>SUM(S7:S10)</f>
        <v>4</v>
      </c>
      <c r="T11" s="45"/>
      <c r="U11" s="46"/>
      <c r="V11" s="1"/>
      <c r="X11" s="6"/>
      <c r="Y11" s="7"/>
      <c r="Z11" s="17"/>
      <c r="AB11" s="31"/>
      <c r="AC11" s="32">
        <f>SUM(AC7:AC10)</f>
        <v>9.0000000000000018</v>
      </c>
      <c r="AD11" s="45"/>
      <c r="AE11" s="46"/>
      <c r="AF11" s="1"/>
    </row>
    <row r="12" spans="1:3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 t="s">
        <v>12</v>
      </c>
      <c r="O12" s="11">
        <f>SUM(C8:C10,C16:C18)</f>
        <v>11</v>
      </c>
      <c r="P12" s="12">
        <f>O12/O10</f>
        <v>0.42307692307692307</v>
      </c>
      <c r="R12" s="19">
        <v>9</v>
      </c>
      <c r="S12" s="25"/>
      <c r="T12" s="21" t="s">
        <v>42</v>
      </c>
      <c r="U12" s="26"/>
      <c r="V12" s="1"/>
      <c r="X12" s="10" t="s">
        <v>12</v>
      </c>
      <c r="Y12" s="11">
        <f>SUM(C26:C27)</f>
        <v>51</v>
      </c>
      <c r="Z12" s="12">
        <f>Y12/Y10</f>
        <v>0.24757281553398058</v>
      </c>
      <c r="AB12" s="19">
        <v>10</v>
      </c>
      <c r="AC12" s="25"/>
      <c r="AD12" s="21" t="s">
        <v>41</v>
      </c>
      <c r="AE12" s="26"/>
      <c r="AF12" s="1"/>
    </row>
    <row r="13" spans="1:32" x14ac:dyDescent="0.2">
      <c r="A13" s="1"/>
      <c r="B13" s="23" t="s">
        <v>43</v>
      </c>
      <c r="C13" s="7"/>
      <c r="D13" s="1"/>
      <c r="E13" s="23" t="s">
        <v>43</v>
      </c>
      <c r="F13" s="7"/>
      <c r="G13" s="1"/>
      <c r="H13" s="23" t="s">
        <v>43</v>
      </c>
      <c r="I13" s="7"/>
      <c r="J13" s="1"/>
      <c r="K13" s="23" t="s">
        <v>43</v>
      </c>
      <c r="L13" s="7"/>
      <c r="M13" s="1"/>
      <c r="N13" s="10" t="s">
        <v>16</v>
      </c>
      <c r="O13" s="11">
        <f>SUM(F8:F10,F16:F18)</f>
        <v>6</v>
      </c>
      <c r="P13" s="12">
        <f>O13/O10</f>
        <v>0.23076923076923078</v>
      </c>
      <c r="R13" s="24"/>
      <c r="S13" s="25"/>
      <c r="T13" s="25"/>
      <c r="U13" s="26"/>
      <c r="V13" s="1"/>
      <c r="X13" s="10" t="s">
        <v>16</v>
      </c>
      <c r="Y13" s="11">
        <f>SUM(F26:F27)</f>
        <v>43</v>
      </c>
      <c r="Z13" s="12">
        <f>Y13/Y10</f>
        <v>0.20873786407766989</v>
      </c>
      <c r="AB13" s="24"/>
      <c r="AC13" s="25"/>
      <c r="AD13" s="25"/>
      <c r="AE13" s="26"/>
      <c r="AF13" s="1"/>
    </row>
    <row r="14" spans="1:32" x14ac:dyDescent="0.2">
      <c r="A14" s="1"/>
      <c r="B14" s="13" t="s">
        <v>44</v>
      </c>
      <c r="C14" s="11">
        <v>1</v>
      </c>
      <c r="D14" s="1"/>
      <c r="E14" s="13" t="s">
        <v>44</v>
      </c>
      <c r="F14" s="11"/>
      <c r="G14" s="1"/>
      <c r="H14" s="13" t="s">
        <v>44</v>
      </c>
      <c r="I14" s="11"/>
      <c r="J14" s="1"/>
      <c r="K14" s="13" t="s">
        <v>44</v>
      </c>
      <c r="L14" s="11"/>
      <c r="M14" s="1"/>
      <c r="N14" s="10" t="s">
        <v>18</v>
      </c>
      <c r="O14" s="11">
        <f>SUM(I8:I10,I16:I18)</f>
        <v>6</v>
      </c>
      <c r="P14" s="12">
        <f>O14/O10</f>
        <v>0.23076923076923078</v>
      </c>
      <c r="R14" s="27" t="s">
        <v>2</v>
      </c>
      <c r="S14" s="43"/>
      <c r="T14" s="28">
        <f>(R12*P19)</f>
        <v>3.4137931034482758</v>
      </c>
      <c r="U14" s="44"/>
      <c r="V14" s="1"/>
      <c r="X14" s="10" t="s">
        <v>18</v>
      </c>
      <c r="Y14" s="11">
        <f>SUM(I26:I27)</f>
        <v>92</v>
      </c>
      <c r="Z14" s="12">
        <f>Y14/Y10</f>
        <v>0.44660194174757284</v>
      </c>
      <c r="AB14" s="27" t="s">
        <v>2</v>
      </c>
      <c r="AC14" s="43"/>
      <c r="AD14" s="28">
        <f>AB12*Z12</f>
        <v>2.4757281553398061</v>
      </c>
      <c r="AE14" s="44"/>
      <c r="AF14" s="1"/>
    </row>
    <row r="15" spans="1:32" x14ac:dyDescent="0.2">
      <c r="A15" s="1"/>
      <c r="B15" s="13" t="s">
        <v>45</v>
      </c>
      <c r="C15" s="11"/>
      <c r="D15" s="1"/>
      <c r="E15" s="13" t="s">
        <v>45</v>
      </c>
      <c r="F15" s="11"/>
      <c r="G15" s="1"/>
      <c r="H15" s="13" t="s">
        <v>45</v>
      </c>
      <c r="I15" s="11">
        <v>5</v>
      </c>
      <c r="J15" s="1"/>
      <c r="K15" s="13" t="s">
        <v>45</v>
      </c>
      <c r="L15" s="11"/>
      <c r="M15" s="1"/>
      <c r="N15" s="10" t="s">
        <v>20</v>
      </c>
      <c r="O15" s="11">
        <f>SUM(L8:L10,L16:L18)</f>
        <v>3</v>
      </c>
      <c r="P15" s="12">
        <f>O15/O10</f>
        <v>0.11538461538461539</v>
      </c>
      <c r="R15" s="27" t="s">
        <v>3</v>
      </c>
      <c r="S15" s="43"/>
      <c r="T15" s="28">
        <f>(R12*P20)</f>
        <v>1.3448275862068966</v>
      </c>
      <c r="U15" s="44"/>
      <c r="V15" s="1"/>
      <c r="X15" s="10" t="s">
        <v>20</v>
      </c>
      <c r="Y15" s="11">
        <f>SUM(L26:L27)</f>
        <v>20</v>
      </c>
      <c r="Z15" s="12">
        <f>Y15/Y10</f>
        <v>9.7087378640776698E-2</v>
      </c>
      <c r="AB15" s="27" t="s">
        <v>3</v>
      </c>
      <c r="AC15" s="43"/>
      <c r="AD15" s="28">
        <f>AB12*Z13</f>
        <v>2.087378640776699</v>
      </c>
      <c r="AE15" s="44"/>
      <c r="AF15" s="1"/>
    </row>
    <row r="16" spans="1:32" ht="16" thickBot="1" x14ac:dyDescent="0.25">
      <c r="A16" s="1"/>
      <c r="B16" s="13" t="s">
        <v>46</v>
      </c>
      <c r="C16" s="11"/>
      <c r="D16" s="1"/>
      <c r="E16" s="13" t="s">
        <v>46</v>
      </c>
      <c r="F16" s="11"/>
      <c r="G16" s="1"/>
      <c r="H16" s="13" t="s">
        <v>46</v>
      </c>
      <c r="I16" s="11">
        <v>2</v>
      </c>
      <c r="J16" s="1"/>
      <c r="K16" s="13" t="s">
        <v>46</v>
      </c>
      <c r="L16" s="11"/>
      <c r="M16" s="1"/>
      <c r="R16" s="27" t="s">
        <v>4</v>
      </c>
      <c r="S16" s="43"/>
      <c r="T16" s="28">
        <f>(R12*P21)</f>
        <v>3.7241379310344827</v>
      </c>
      <c r="U16" s="44"/>
      <c r="V16" s="1"/>
      <c r="AB16" s="27" t="s">
        <v>4</v>
      </c>
      <c r="AC16" s="43"/>
      <c r="AD16" s="28">
        <f>AB12*Z14</f>
        <v>4.4660194174757279</v>
      </c>
      <c r="AE16" s="44"/>
      <c r="AF16" s="1"/>
    </row>
    <row r="17" spans="1:32" x14ac:dyDescent="0.2">
      <c r="A17" s="1"/>
      <c r="B17" s="13" t="s">
        <v>47</v>
      </c>
      <c r="C17" s="11">
        <v>1</v>
      </c>
      <c r="D17" s="1"/>
      <c r="E17" s="13" t="s">
        <v>47</v>
      </c>
      <c r="F17" s="11">
        <v>2</v>
      </c>
      <c r="G17" s="1"/>
      <c r="H17" s="13" t="s">
        <v>47</v>
      </c>
      <c r="I17" s="11">
        <v>1</v>
      </c>
      <c r="J17" s="1"/>
      <c r="K17" s="13" t="s">
        <v>47</v>
      </c>
      <c r="L17" s="11"/>
      <c r="M17" s="1"/>
      <c r="N17" s="30" t="s">
        <v>48</v>
      </c>
      <c r="O17" s="4">
        <f>SUM(O19:O22)</f>
        <v>87</v>
      </c>
      <c r="P17" s="15"/>
      <c r="R17" s="27" t="s">
        <v>5</v>
      </c>
      <c r="S17" s="43"/>
      <c r="T17" s="28">
        <f>(R12*P22)</f>
        <v>0.51724137931034486</v>
      </c>
      <c r="U17" s="44"/>
      <c r="V17" s="1"/>
      <c r="X17" s="34" t="s">
        <v>49</v>
      </c>
      <c r="Y17" s="4">
        <f>SUM(Y19:Y22)</f>
        <v>209</v>
      </c>
      <c r="Z17" s="15"/>
      <c r="AB17" s="27" t="s">
        <v>5</v>
      </c>
      <c r="AC17" s="43"/>
      <c r="AD17" s="28">
        <f>AB12*Z15</f>
        <v>0.970873786407767</v>
      </c>
      <c r="AE17" s="44"/>
      <c r="AF17" s="1"/>
    </row>
    <row r="18" spans="1:32" ht="16" thickBot="1" x14ac:dyDescent="0.25">
      <c r="A18" s="1"/>
      <c r="B18" s="13" t="s">
        <v>50</v>
      </c>
      <c r="C18" s="11">
        <v>2</v>
      </c>
      <c r="D18" s="1"/>
      <c r="E18" s="13" t="s">
        <v>50</v>
      </c>
      <c r="F18" s="11">
        <v>1</v>
      </c>
      <c r="G18" s="1"/>
      <c r="H18" s="13" t="s">
        <v>50</v>
      </c>
      <c r="I18" s="11">
        <v>2</v>
      </c>
      <c r="J18" s="1"/>
      <c r="K18" s="13" t="s">
        <v>50</v>
      </c>
      <c r="L18" s="11"/>
      <c r="M18" s="1"/>
      <c r="N18" s="6"/>
      <c r="O18" s="7"/>
      <c r="P18" s="17"/>
      <c r="R18" s="35"/>
      <c r="S18" s="47"/>
      <c r="T18" s="36">
        <f>SUM(T12:T17)</f>
        <v>9</v>
      </c>
      <c r="U18" s="47"/>
      <c r="V18" s="1"/>
      <c r="X18" s="6"/>
      <c r="Y18" s="7"/>
      <c r="Z18" s="17"/>
      <c r="AB18" s="35"/>
      <c r="AC18" s="47"/>
      <c r="AD18" s="36">
        <f>SUM(AD14:AD17)</f>
        <v>10</v>
      </c>
      <c r="AE18" s="47"/>
      <c r="AF18" s="1"/>
    </row>
    <row r="19" spans="1:32" x14ac:dyDescent="0.2">
      <c r="A19" s="1"/>
      <c r="B19" s="16" t="s">
        <v>22</v>
      </c>
      <c r="C19" s="11">
        <f>SUM(C14:C18)</f>
        <v>4</v>
      </c>
      <c r="D19" s="1"/>
      <c r="E19" s="16" t="s">
        <v>22</v>
      </c>
      <c r="F19" s="11">
        <f>SUM(F14:F18)</f>
        <v>3</v>
      </c>
      <c r="G19" s="1"/>
      <c r="H19" s="16" t="s">
        <v>22</v>
      </c>
      <c r="I19" s="11">
        <f>SUM(I14:I18)</f>
        <v>10</v>
      </c>
      <c r="J19" s="1"/>
      <c r="K19" s="16" t="s">
        <v>22</v>
      </c>
      <c r="L19" s="11">
        <f>SUM(L14:L18)</f>
        <v>0</v>
      </c>
      <c r="M19" s="1"/>
      <c r="N19" s="10" t="s">
        <v>12</v>
      </c>
      <c r="O19" s="11">
        <f>SUM(C24:C25)</f>
        <v>33</v>
      </c>
      <c r="P19" s="12">
        <f>O19/O17</f>
        <v>0.37931034482758619</v>
      </c>
      <c r="R19" s="19">
        <v>7</v>
      </c>
      <c r="S19" s="25"/>
      <c r="T19" s="25"/>
      <c r="U19" s="22" t="s">
        <v>51</v>
      </c>
      <c r="V19" s="1"/>
      <c r="X19" s="10" t="s">
        <v>12</v>
      </c>
      <c r="Y19" s="11">
        <f>SUM(C31:C34)</f>
        <v>48</v>
      </c>
      <c r="Z19" s="12">
        <f>Y19/Y17</f>
        <v>0.22966507177033493</v>
      </c>
      <c r="AB19" s="19">
        <v>6</v>
      </c>
      <c r="AC19" s="25"/>
      <c r="AD19" s="25"/>
      <c r="AE19" s="22" t="s">
        <v>49</v>
      </c>
      <c r="AF19" s="1"/>
    </row>
    <row r="20" spans="1:3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0" t="s">
        <v>16</v>
      </c>
      <c r="O20" s="11">
        <f>SUM(F24:F25)</f>
        <v>13</v>
      </c>
      <c r="P20" s="12">
        <f>O20/O17</f>
        <v>0.14942528735632185</v>
      </c>
      <c r="R20" s="24"/>
      <c r="S20" s="25"/>
      <c r="T20" s="25"/>
      <c r="U20" s="26"/>
      <c r="V20" s="1"/>
      <c r="X20" s="10" t="s">
        <v>16</v>
      </c>
      <c r="Y20" s="11">
        <f>SUM(F31:F34)</f>
        <v>50</v>
      </c>
      <c r="Z20" s="12">
        <f>Y20/Y17</f>
        <v>0.23923444976076555</v>
      </c>
      <c r="AB20" s="24"/>
      <c r="AC20" s="25"/>
      <c r="AD20" s="25"/>
      <c r="AE20" s="26"/>
      <c r="AF20" s="1"/>
    </row>
    <row r="21" spans="1:32" x14ac:dyDescent="0.2">
      <c r="A21" s="1"/>
      <c r="B21" s="33" t="s">
        <v>6</v>
      </c>
      <c r="C21" s="7"/>
      <c r="D21" s="1"/>
      <c r="E21" s="33" t="s">
        <v>6</v>
      </c>
      <c r="F21" s="7"/>
      <c r="G21" s="1"/>
      <c r="H21" s="33" t="s">
        <v>6</v>
      </c>
      <c r="I21" s="7"/>
      <c r="J21" s="1"/>
      <c r="K21" s="33" t="s">
        <v>6</v>
      </c>
      <c r="L21" s="7"/>
      <c r="M21" s="1"/>
      <c r="N21" s="10" t="s">
        <v>18</v>
      </c>
      <c r="O21" s="11">
        <f>SUM(I24:I25)</f>
        <v>36</v>
      </c>
      <c r="P21" s="12">
        <f>O21/O17</f>
        <v>0.41379310344827586</v>
      </c>
      <c r="R21" s="27" t="s">
        <v>2</v>
      </c>
      <c r="S21" s="43"/>
      <c r="T21" s="43"/>
      <c r="U21" s="29">
        <f>(R19*P26)</f>
        <v>1.6076555023923444</v>
      </c>
      <c r="V21" s="1"/>
      <c r="X21" s="10" t="s">
        <v>18</v>
      </c>
      <c r="Y21" s="11">
        <f>SUM(I31:I34)</f>
        <v>96</v>
      </c>
      <c r="Z21" s="12">
        <f>Y21/Y17</f>
        <v>0.45933014354066987</v>
      </c>
      <c r="AB21" s="27" t="s">
        <v>2</v>
      </c>
      <c r="AC21" s="43"/>
      <c r="AD21" s="43"/>
      <c r="AE21" s="29">
        <f>AB19*Z19</f>
        <v>1.3779904306220097</v>
      </c>
      <c r="AF21" s="1"/>
    </row>
    <row r="22" spans="1:32" x14ac:dyDescent="0.2">
      <c r="A22" s="1"/>
      <c r="B22" s="13" t="s">
        <v>9</v>
      </c>
      <c r="C22" s="11"/>
      <c r="D22" s="1"/>
      <c r="E22" s="13" t="s">
        <v>9</v>
      </c>
      <c r="F22" s="11"/>
      <c r="G22" s="1"/>
      <c r="H22" s="13" t="s">
        <v>9</v>
      </c>
      <c r="I22" s="11"/>
      <c r="J22" s="1"/>
      <c r="K22" s="13" t="s">
        <v>9</v>
      </c>
      <c r="L22" s="11"/>
      <c r="M22" s="1"/>
      <c r="N22" s="10" t="s">
        <v>20</v>
      </c>
      <c r="O22" s="11">
        <f>SUM(L24:L25)</f>
        <v>5</v>
      </c>
      <c r="P22" s="12">
        <f>O22/O17</f>
        <v>5.7471264367816091E-2</v>
      </c>
      <c r="R22" s="27" t="s">
        <v>3</v>
      </c>
      <c r="S22" s="43"/>
      <c r="T22" s="43"/>
      <c r="U22" s="29">
        <f>(R19*P27)</f>
        <v>1.6746411483253589</v>
      </c>
      <c r="V22" s="1"/>
      <c r="X22" s="10" t="s">
        <v>20</v>
      </c>
      <c r="Y22" s="11">
        <f>SUM(L31:L34)</f>
        <v>15</v>
      </c>
      <c r="Z22" s="12">
        <f>Y22/Y17</f>
        <v>7.1770334928229665E-2</v>
      </c>
      <c r="AB22" s="27" t="s">
        <v>3</v>
      </c>
      <c r="AC22" s="43"/>
      <c r="AD22" s="43"/>
      <c r="AE22" s="29">
        <f>AB19*Z20</f>
        <v>1.4354066985645932</v>
      </c>
      <c r="AF22" s="1"/>
    </row>
    <row r="23" spans="1:32" ht="16" thickBot="1" x14ac:dyDescent="0.25">
      <c r="A23" s="1"/>
      <c r="B23" s="13" t="s">
        <v>11</v>
      </c>
      <c r="C23" s="11"/>
      <c r="D23" s="1"/>
      <c r="E23" s="13" t="s">
        <v>11</v>
      </c>
      <c r="F23" s="11"/>
      <c r="G23" s="1"/>
      <c r="H23" s="13" t="s">
        <v>11</v>
      </c>
      <c r="I23" s="11"/>
      <c r="J23" s="1"/>
      <c r="K23" s="13" t="s">
        <v>11</v>
      </c>
      <c r="L23" s="11"/>
      <c r="M23" s="1"/>
      <c r="R23" s="27" t="s">
        <v>4</v>
      </c>
      <c r="S23" s="43"/>
      <c r="T23" s="43"/>
      <c r="U23" s="29">
        <f>(R19*P28)</f>
        <v>3.2153110047846889</v>
      </c>
      <c r="V23" s="1"/>
      <c r="AB23" s="27" t="s">
        <v>4</v>
      </c>
      <c r="AC23" s="43"/>
      <c r="AD23" s="43"/>
      <c r="AE23" s="29">
        <f>AB19*Z21</f>
        <v>2.7559808612440193</v>
      </c>
      <c r="AF23" s="1"/>
    </row>
    <row r="24" spans="1:32" x14ac:dyDescent="0.2">
      <c r="A24" s="1"/>
      <c r="B24" s="13" t="s">
        <v>15</v>
      </c>
      <c r="C24" s="11">
        <v>10</v>
      </c>
      <c r="D24" s="1"/>
      <c r="E24" s="13" t="s">
        <v>15</v>
      </c>
      <c r="F24" s="11">
        <v>3</v>
      </c>
      <c r="G24" s="1"/>
      <c r="H24" s="13" t="s">
        <v>15</v>
      </c>
      <c r="I24" s="11">
        <v>4</v>
      </c>
      <c r="J24" s="1"/>
      <c r="K24" s="13" t="s">
        <v>15</v>
      </c>
      <c r="L24" s="11">
        <v>1</v>
      </c>
      <c r="M24" s="1"/>
      <c r="N24" s="34" t="s">
        <v>52</v>
      </c>
      <c r="O24" s="4">
        <f>SUM(O26:O29)</f>
        <v>209</v>
      </c>
      <c r="P24" s="15"/>
      <c r="R24" s="27" t="s">
        <v>5</v>
      </c>
      <c r="S24" s="43"/>
      <c r="T24" s="43"/>
      <c r="U24" s="29">
        <f>(R19*P29)</f>
        <v>0.50239234449760761</v>
      </c>
      <c r="V24" s="1"/>
      <c r="AB24" s="27" t="s">
        <v>5</v>
      </c>
      <c r="AC24" s="43"/>
      <c r="AD24" s="43"/>
      <c r="AE24" s="29">
        <f>AB19*Z22</f>
        <v>0.43062200956937802</v>
      </c>
      <c r="AF24" s="1"/>
    </row>
    <row r="25" spans="1:32" ht="16" thickBot="1" x14ac:dyDescent="0.25">
      <c r="A25" s="1"/>
      <c r="B25" s="13" t="s">
        <v>17</v>
      </c>
      <c r="C25" s="11">
        <v>23</v>
      </c>
      <c r="D25" s="1"/>
      <c r="E25" s="13" t="s">
        <v>17</v>
      </c>
      <c r="F25" s="11">
        <v>10</v>
      </c>
      <c r="G25" s="1"/>
      <c r="H25" s="13" t="s">
        <v>17</v>
      </c>
      <c r="I25" s="11">
        <v>32</v>
      </c>
      <c r="J25" s="1"/>
      <c r="K25" s="13" t="s">
        <v>17</v>
      </c>
      <c r="L25" s="11">
        <v>4</v>
      </c>
      <c r="M25" s="1"/>
      <c r="N25" s="6"/>
      <c r="O25" s="7"/>
      <c r="P25" s="17"/>
      <c r="R25" s="35"/>
      <c r="S25" s="47"/>
      <c r="T25" s="47"/>
      <c r="U25" s="36">
        <f>SUM(U19:U24)</f>
        <v>7</v>
      </c>
      <c r="V25" s="1"/>
      <c r="AB25" s="35"/>
      <c r="AC25" s="47"/>
      <c r="AD25" s="47"/>
      <c r="AE25" s="36">
        <f>SUM(AE21:AE24)</f>
        <v>6</v>
      </c>
      <c r="AF25" s="1"/>
    </row>
    <row r="26" spans="1:32" x14ac:dyDescent="0.2">
      <c r="A26" s="1"/>
      <c r="B26" s="13" t="s">
        <v>19</v>
      </c>
      <c r="C26" s="11">
        <v>38</v>
      </c>
      <c r="D26" s="1"/>
      <c r="E26" s="13" t="s">
        <v>19</v>
      </c>
      <c r="F26" s="11">
        <v>37</v>
      </c>
      <c r="G26" s="1"/>
      <c r="H26" s="13" t="s">
        <v>19</v>
      </c>
      <c r="I26" s="11">
        <v>60</v>
      </c>
      <c r="J26" s="1"/>
      <c r="K26" s="13" t="s">
        <v>19</v>
      </c>
      <c r="L26" s="11">
        <v>10</v>
      </c>
      <c r="M26" s="1"/>
      <c r="N26" s="10" t="s">
        <v>12</v>
      </c>
      <c r="O26" s="11">
        <f>(C35)</f>
        <v>48</v>
      </c>
      <c r="P26" s="12">
        <f>O26/O24</f>
        <v>0.22966507177033493</v>
      </c>
    </row>
    <row r="27" spans="1:32" x14ac:dyDescent="0.2">
      <c r="A27" s="1"/>
      <c r="B27" s="13" t="s">
        <v>21</v>
      </c>
      <c r="C27" s="11">
        <v>13</v>
      </c>
      <c r="D27" s="1"/>
      <c r="E27" s="13" t="s">
        <v>21</v>
      </c>
      <c r="F27" s="11">
        <v>6</v>
      </c>
      <c r="G27" s="1"/>
      <c r="H27" s="13" t="s">
        <v>21</v>
      </c>
      <c r="I27" s="11">
        <v>32</v>
      </c>
      <c r="J27" s="1"/>
      <c r="K27" s="13" t="s">
        <v>21</v>
      </c>
      <c r="L27" s="11">
        <v>10</v>
      </c>
      <c r="M27" s="1"/>
      <c r="N27" s="10" t="s">
        <v>16</v>
      </c>
      <c r="O27" s="11">
        <f>(F35)</f>
        <v>50</v>
      </c>
      <c r="P27" s="12">
        <f>O27/O24</f>
        <v>0.23923444976076555</v>
      </c>
    </row>
    <row r="28" spans="1:32" x14ac:dyDescent="0.2">
      <c r="A28" s="1"/>
      <c r="B28" s="16" t="s">
        <v>22</v>
      </c>
      <c r="C28" s="11">
        <f>SUM(C22:C27)</f>
        <v>84</v>
      </c>
      <c r="D28" s="1"/>
      <c r="E28" s="16" t="s">
        <v>22</v>
      </c>
      <c r="F28" s="11">
        <f>SUM(F22:F27)</f>
        <v>56</v>
      </c>
      <c r="G28" s="1"/>
      <c r="H28" s="16" t="s">
        <v>22</v>
      </c>
      <c r="I28" s="11">
        <f>SUM(I22:I27)</f>
        <v>128</v>
      </c>
      <c r="J28" s="1"/>
      <c r="K28" s="16" t="s">
        <v>22</v>
      </c>
      <c r="L28" s="11">
        <f>SUM(L22:L27)</f>
        <v>25</v>
      </c>
      <c r="M28" s="1"/>
      <c r="N28" s="10" t="s">
        <v>18</v>
      </c>
      <c r="O28" s="11">
        <f>(I35)</f>
        <v>96</v>
      </c>
      <c r="P28" s="12">
        <f>O28/O24</f>
        <v>0.45933014354066987</v>
      </c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0" t="s">
        <v>20</v>
      </c>
      <c r="O29" s="11">
        <f>(L35)</f>
        <v>15</v>
      </c>
      <c r="P29" s="12">
        <f>O29/O24</f>
        <v>7.1770334928229665E-2</v>
      </c>
    </row>
    <row r="30" spans="1:32" ht="16" thickBot="1" x14ac:dyDescent="0.25">
      <c r="A30" s="1"/>
      <c r="B30" s="37" t="s">
        <v>24</v>
      </c>
      <c r="C30" s="7"/>
      <c r="D30" s="1"/>
      <c r="E30" s="37" t="s">
        <v>24</v>
      </c>
      <c r="F30" s="7"/>
      <c r="G30" s="1"/>
      <c r="H30" s="37" t="s">
        <v>24</v>
      </c>
      <c r="I30" s="7"/>
      <c r="J30" s="1"/>
      <c r="K30" s="37" t="s">
        <v>24</v>
      </c>
      <c r="L30" s="7"/>
      <c r="M30" s="1"/>
    </row>
    <row r="31" spans="1:32" x14ac:dyDescent="0.2">
      <c r="A31" s="1"/>
      <c r="B31" s="13" t="s">
        <v>25</v>
      </c>
      <c r="C31" s="11">
        <v>38</v>
      </c>
      <c r="D31" s="1"/>
      <c r="E31" s="13" t="s">
        <v>25</v>
      </c>
      <c r="F31" s="11">
        <v>36</v>
      </c>
      <c r="G31" s="1" t="s">
        <v>53</v>
      </c>
      <c r="H31" s="13" t="s">
        <v>25</v>
      </c>
      <c r="I31" s="11">
        <v>77</v>
      </c>
      <c r="J31" s="1"/>
      <c r="K31" s="13" t="s">
        <v>25</v>
      </c>
      <c r="L31" s="11">
        <v>11</v>
      </c>
      <c r="M31" s="1"/>
      <c r="N31" s="49" t="s">
        <v>54</v>
      </c>
      <c r="O31" s="4">
        <f>SUM(O33:O36)</f>
        <v>415</v>
      </c>
      <c r="P31" s="15"/>
    </row>
    <row r="32" spans="1:32" x14ac:dyDescent="0.2">
      <c r="A32" s="1"/>
      <c r="B32" s="13" t="s">
        <v>26</v>
      </c>
      <c r="C32" s="11">
        <v>6</v>
      </c>
      <c r="D32" s="1"/>
      <c r="E32" s="13" t="s">
        <v>26</v>
      </c>
      <c r="F32" s="11">
        <v>11</v>
      </c>
      <c r="G32" s="1"/>
      <c r="H32" s="13" t="s">
        <v>26</v>
      </c>
      <c r="I32" s="11">
        <v>17</v>
      </c>
      <c r="J32" s="1"/>
      <c r="K32" s="13" t="s">
        <v>26</v>
      </c>
      <c r="L32" s="11">
        <v>4</v>
      </c>
      <c r="M32" s="1"/>
      <c r="N32" s="6"/>
      <c r="O32" s="7"/>
      <c r="P32" s="17"/>
    </row>
    <row r="33" spans="1:16" x14ac:dyDescent="0.2">
      <c r="A33" s="1"/>
      <c r="B33" s="13" t="s">
        <v>27</v>
      </c>
      <c r="C33" s="11">
        <v>3</v>
      </c>
      <c r="D33" s="1"/>
      <c r="E33" s="13" t="s">
        <v>27</v>
      </c>
      <c r="F33" s="11">
        <v>3</v>
      </c>
      <c r="G33" s="1"/>
      <c r="H33" s="13" t="s">
        <v>27</v>
      </c>
      <c r="I33" s="11">
        <v>2</v>
      </c>
      <c r="J33" s="1"/>
      <c r="K33" s="13" t="s">
        <v>27</v>
      </c>
      <c r="L33" s="11">
        <v>0</v>
      </c>
      <c r="M33" s="1"/>
      <c r="N33" s="10" t="s">
        <v>12</v>
      </c>
      <c r="O33" s="11">
        <f>SUM(C26:C27,C31:C34)</f>
        <v>99</v>
      </c>
      <c r="P33" s="12">
        <f>O33/O31</f>
        <v>0.23855421686746989</v>
      </c>
    </row>
    <row r="34" spans="1:16" x14ac:dyDescent="0.2">
      <c r="A34" s="1"/>
      <c r="B34" s="13" t="s">
        <v>28</v>
      </c>
      <c r="C34" s="11">
        <v>1</v>
      </c>
      <c r="D34" s="1"/>
      <c r="E34" s="13" t="s">
        <v>28</v>
      </c>
      <c r="F34" s="11"/>
      <c r="G34" s="1"/>
      <c r="H34" s="13" t="s">
        <v>28</v>
      </c>
      <c r="I34" s="11"/>
      <c r="J34" s="1"/>
      <c r="K34" s="13" t="s">
        <v>28</v>
      </c>
      <c r="L34" s="11"/>
      <c r="M34" s="1"/>
      <c r="N34" s="10" t="s">
        <v>16</v>
      </c>
      <c r="O34" s="11">
        <f>SUM(F26:F27,F31:F34)</f>
        <v>93</v>
      </c>
      <c r="P34" s="12">
        <f>O34/O31</f>
        <v>0.22409638554216868</v>
      </c>
    </row>
    <row r="35" spans="1:16" x14ac:dyDescent="0.2">
      <c r="A35" s="1"/>
      <c r="B35" s="16" t="s">
        <v>22</v>
      </c>
      <c r="C35" s="11">
        <f>SUM(C31:C34)</f>
        <v>48</v>
      </c>
      <c r="D35" s="1"/>
      <c r="E35" s="16" t="s">
        <v>22</v>
      </c>
      <c r="F35" s="11">
        <f>SUM(F31:F34)</f>
        <v>50</v>
      </c>
      <c r="G35" s="1"/>
      <c r="H35" s="16" t="s">
        <v>22</v>
      </c>
      <c r="I35" s="11">
        <f>SUM(I31:I34)</f>
        <v>96</v>
      </c>
      <c r="J35" s="1"/>
      <c r="K35" s="16" t="s">
        <v>22</v>
      </c>
      <c r="L35" s="11">
        <f>SUM(L31:L34)</f>
        <v>15</v>
      </c>
      <c r="M35" s="1"/>
      <c r="N35" s="10" t="s">
        <v>18</v>
      </c>
      <c r="O35" s="11">
        <f>SUM(I26:I27,I31:I34)</f>
        <v>188</v>
      </c>
      <c r="P35" s="12">
        <f>O35/O31</f>
        <v>0.45301204819277108</v>
      </c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0" t="s">
        <v>20</v>
      </c>
      <c r="O36" s="11">
        <f>SUM(L26:L27,L31:L34)</f>
        <v>35</v>
      </c>
      <c r="P36" s="12">
        <f>O36/O31</f>
        <v>8.4337349397590355E-2</v>
      </c>
    </row>
    <row r="37" spans="1:16" x14ac:dyDescent="0.2">
      <c r="B37" s="38"/>
      <c r="E37" s="38"/>
      <c r="H37" s="38"/>
      <c r="K37" s="38"/>
    </row>
    <row r="38" spans="1:16" x14ac:dyDescent="0.2">
      <c r="B38" s="38"/>
      <c r="E38" s="38"/>
      <c r="H38" s="38"/>
      <c r="K38" s="38"/>
    </row>
  </sheetData>
  <mergeCells count="7">
    <mergeCell ref="B1:G1"/>
    <mergeCell ref="R1:V1"/>
    <mergeCell ref="R2:V2"/>
    <mergeCell ref="R3:V3"/>
    <mergeCell ref="AB1:AF1"/>
    <mergeCell ref="AB2:AF2"/>
    <mergeCell ref="AB3:A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E3BF-9DB4-4AAA-96B7-7CF4AEB87E17}">
  <dimension ref="A1:T18"/>
  <sheetViews>
    <sheetView zoomScale="90" zoomScaleNormal="90" workbookViewId="0">
      <selection activeCell="T24" sqref="T24"/>
    </sheetView>
  </sheetViews>
  <sheetFormatPr baseColWidth="10" defaultColWidth="8.83203125" defaultRowHeight="15" x14ac:dyDescent="0.2"/>
  <cols>
    <col min="2" max="2" width="8.6640625" bestFit="1" customWidth="1"/>
    <col min="3" max="3" width="4.33203125" customWidth="1"/>
    <col min="5" max="5" width="8.6640625" bestFit="1" customWidth="1"/>
    <col min="6" max="6" width="4.33203125" customWidth="1"/>
    <col min="8" max="8" width="8.6640625" bestFit="1" customWidth="1"/>
    <col min="9" max="9" width="5.33203125" customWidth="1"/>
    <col min="11" max="11" width="8.6640625" bestFit="1" customWidth="1"/>
    <col min="12" max="12" width="5.5" customWidth="1"/>
    <col min="14" max="14" width="11.6640625" bestFit="1" customWidth="1"/>
    <col min="15" max="15" width="4.6640625" customWidth="1"/>
    <col min="16" max="16" width="7.5" bestFit="1" customWidth="1"/>
    <col min="17" max="17" width="8.6640625" customWidth="1"/>
    <col min="18" max="18" width="9.6640625" customWidth="1"/>
    <col min="20" max="20" width="13.6640625" customWidth="1"/>
    <col min="23" max="23" width="9.6640625" customWidth="1"/>
  </cols>
  <sheetData>
    <row r="1" spans="1:20" x14ac:dyDescent="0.2">
      <c r="A1" s="1"/>
      <c r="B1" s="52" t="s">
        <v>0</v>
      </c>
      <c r="C1" s="52"/>
      <c r="D1" s="52"/>
      <c r="E1" s="52"/>
      <c r="F1" s="52"/>
      <c r="G1" s="52"/>
      <c r="H1" s="1"/>
      <c r="I1" s="1"/>
      <c r="J1" s="1"/>
      <c r="K1" s="1"/>
      <c r="L1" s="1"/>
      <c r="M1" s="1"/>
    </row>
    <row r="2" spans="1:20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 x14ac:dyDescent="0.2">
      <c r="A3" s="1"/>
      <c r="B3" s="2" t="s">
        <v>2</v>
      </c>
      <c r="C3" s="1"/>
      <c r="D3" s="1"/>
      <c r="E3" s="2" t="s">
        <v>3</v>
      </c>
      <c r="F3" s="1"/>
      <c r="G3" s="1"/>
      <c r="H3" s="2" t="s">
        <v>4</v>
      </c>
      <c r="I3" s="1"/>
      <c r="J3" s="1"/>
      <c r="K3" s="2" t="s">
        <v>5</v>
      </c>
      <c r="L3" s="1"/>
      <c r="M3" s="1"/>
      <c r="N3" s="3" t="s">
        <v>7</v>
      </c>
      <c r="O3" s="4">
        <f>SUM(O5:O8)</f>
        <v>209</v>
      </c>
      <c r="P3" s="5"/>
    </row>
    <row r="4" spans="1:2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7"/>
      <c r="P4" s="8"/>
    </row>
    <row r="5" spans="1:20" x14ac:dyDescent="0.2">
      <c r="A5" s="1"/>
      <c r="B5" s="37" t="s">
        <v>24</v>
      </c>
      <c r="C5" s="7"/>
      <c r="D5" s="1"/>
      <c r="E5" s="37" t="s">
        <v>24</v>
      </c>
      <c r="F5" s="7"/>
      <c r="G5" s="1"/>
      <c r="H5" s="37" t="s">
        <v>24</v>
      </c>
      <c r="I5" s="7"/>
      <c r="J5" s="1"/>
      <c r="K5" s="37" t="s">
        <v>24</v>
      </c>
      <c r="L5" s="7"/>
      <c r="M5" s="1"/>
      <c r="N5" s="10" t="s">
        <v>12</v>
      </c>
      <c r="O5" s="11">
        <f>C10</f>
        <v>48</v>
      </c>
      <c r="P5" s="12">
        <f>O5/O3</f>
        <v>0.22966507177033493</v>
      </c>
    </row>
    <row r="6" spans="1:20" x14ac:dyDescent="0.2">
      <c r="A6" s="1"/>
      <c r="B6" s="13" t="s">
        <v>25</v>
      </c>
      <c r="C6" s="11">
        <f>'Staff Duty + Roving Guard'!C31</f>
        <v>38</v>
      </c>
      <c r="D6" s="1"/>
      <c r="E6" s="13" t="s">
        <v>25</v>
      </c>
      <c r="F6" s="11">
        <f>'Staff Duty + Roving Guard'!F31</f>
        <v>36</v>
      </c>
      <c r="G6" s="1" t="s">
        <v>53</v>
      </c>
      <c r="H6" s="13" t="s">
        <v>25</v>
      </c>
      <c r="I6" s="11">
        <f>'Staff Duty + Roving Guard'!I31</f>
        <v>77</v>
      </c>
      <c r="J6" s="1"/>
      <c r="K6" s="13" t="s">
        <v>25</v>
      </c>
      <c r="L6" s="11">
        <f>'Staff Duty + Roving Guard'!L31</f>
        <v>11</v>
      </c>
      <c r="M6" s="1"/>
      <c r="N6" s="10" t="s">
        <v>16</v>
      </c>
      <c r="O6" s="11">
        <f>F10</f>
        <v>50</v>
      </c>
      <c r="P6" s="12">
        <f>O6/O3</f>
        <v>0.23923444976076555</v>
      </c>
    </row>
    <row r="7" spans="1:20" x14ac:dyDescent="0.2">
      <c r="A7" s="1"/>
      <c r="B7" s="13" t="s">
        <v>26</v>
      </c>
      <c r="C7" s="11">
        <f>'Staff Duty + Roving Guard'!C32</f>
        <v>6</v>
      </c>
      <c r="D7" s="1"/>
      <c r="E7" s="13" t="s">
        <v>26</v>
      </c>
      <c r="F7" s="11">
        <f>'Staff Duty + Roving Guard'!F32</f>
        <v>11</v>
      </c>
      <c r="G7" s="1"/>
      <c r="H7" s="13" t="s">
        <v>26</v>
      </c>
      <c r="I7" s="11">
        <f>'Staff Duty + Roving Guard'!I32</f>
        <v>17</v>
      </c>
      <c r="J7" s="1"/>
      <c r="K7" s="13" t="s">
        <v>26</v>
      </c>
      <c r="L7" s="11">
        <f>'Staff Duty + Roving Guard'!L32</f>
        <v>4</v>
      </c>
      <c r="M7" s="1"/>
      <c r="N7" s="10" t="s">
        <v>18</v>
      </c>
      <c r="O7" s="11">
        <f>I10</f>
        <v>96</v>
      </c>
      <c r="P7" s="12">
        <f>O7/O3</f>
        <v>0.45933014354066987</v>
      </c>
    </row>
    <row r="8" spans="1:20" x14ac:dyDescent="0.2">
      <c r="A8" s="1"/>
      <c r="B8" s="13" t="s">
        <v>27</v>
      </c>
      <c r="C8" s="11">
        <f>'Staff Duty + Roving Guard'!C33</f>
        <v>3</v>
      </c>
      <c r="D8" s="1"/>
      <c r="E8" s="13" t="s">
        <v>27</v>
      </c>
      <c r="F8" s="11">
        <f>'Staff Duty + Roving Guard'!F33</f>
        <v>3</v>
      </c>
      <c r="G8" s="1"/>
      <c r="H8" s="13" t="s">
        <v>27</v>
      </c>
      <c r="I8" s="11">
        <f>'Staff Duty + Roving Guard'!I33</f>
        <v>2</v>
      </c>
      <c r="J8" s="1"/>
      <c r="K8" s="13" t="s">
        <v>27</v>
      </c>
      <c r="L8" s="11">
        <f>'Staff Duty + Roving Guard'!L33</f>
        <v>0</v>
      </c>
      <c r="M8" s="1"/>
      <c r="N8" s="10" t="s">
        <v>20</v>
      </c>
      <c r="O8" s="11">
        <f>L10</f>
        <v>15</v>
      </c>
      <c r="P8" s="12">
        <f>O8/O3</f>
        <v>7.1770334928229665E-2</v>
      </c>
      <c r="R8" s="58" t="s">
        <v>55</v>
      </c>
      <c r="S8" s="59"/>
      <c r="T8" s="59"/>
    </row>
    <row r="9" spans="1:20" x14ac:dyDescent="0.2">
      <c r="A9" s="1"/>
      <c r="B9" s="13" t="s">
        <v>28</v>
      </c>
      <c r="C9" s="11">
        <f>'Staff Duty + Roving Guard'!C34</f>
        <v>1</v>
      </c>
      <c r="D9" s="1"/>
      <c r="E9" s="13" t="s">
        <v>28</v>
      </c>
      <c r="F9" s="11">
        <f>'Staff Duty + Roving Guard'!F34</f>
        <v>0</v>
      </c>
      <c r="G9" s="1"/>
      <c r="H9" s="13" t="s">
        <v>28</v>
      </c>
      <c r="I9" s="11">
        <f>'Staff Duty + Roving Guard'!I34</f>
        <v>0</v>
      </c>
      <c r="J9" s="1"/>
      <c r="K9" s="13" t="s">
        <v>28</v>
      </c>
      <c r="L9" s="11">
        <f>'Staff Duty + Roving Guard'!L34</f>
        <v>0</v>
      </c>
      <c r="M9" s="1"/>
      <c r="R9" s="60"/>
      <c r="S9" s="60"/>
      <c r="T9" s="60"/>
    </row>
    <row r="10" spans="1:20" x14ac:dyDescent="0.2">
      <c r="A10" s="1"/>
      <c r="B10" s="16" t="s">
        <v>22</v>
      </c>
      <c r="C10" s="11">
        <f>SUM(C6:C9)</f>
        <v>48</v>
      </c>
      <c r="D10" s="1"/>
      <c r="E10" s="16" t="s">
        <v>22</v>
      </c>
      <c r="F10" s="11">
        <f>SUM(F6:F9)</f>
        <v>50</v>
      </c>
      <c r="G10" s="1"/>
      <c r="H10" s="16" t="s">
        <v>22</v>
      </c>
      <c r="I10" s="11">
        <f>SUM(I6:I9)</f>
        <v>96</v>
      </c>
      <c r="J10" s="1"/>
      <c r="K10" s="16" t="s">
        <v>22</v>
      </c>
      <c r="L10" s="11">
        <f>SUM(L6:L9)</f>
        <v>15</v>
      </c>
      <c r="M10" s="1"/>
      <c r="R10" s="61" t="s">
        <v>56</v>
      </c>
      <c r="S10" s="52"/>
      <c r="T10" s="52"/>
    </row>
    <row r="11" spans="1:2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R11" s="18" t="s">
        <v>10</v>
      </c>
      <c r="S11" s="1"/>
      <c r="T11" s="1"/>
    </row>
    <row r="12" spans="1:20" x14ac:dyDescent="0.2">
      <c r="R12" s="19">
        <v>31</v>
      </c>
      <c r="S12" s="20" t="s">
        <v>57</v>
      </c>
      <c r="T12" s="40" t="s">
        <v>66</v>
      </c>
    </row>
    <row r="13" spans="1:20" x14ac:dyDescent="0.2">
      <c r="R13" s="24"/>
      <c r="S13" s="25"/>
      <c r="T13" s="39"/>
    </row>
    <row r="14" spans="1:20" x14ac:dyDescent="0.2">
      <c r="R14" s="27" t="s">
        <v>2</v>
      </c>
      <c r="S14" s="41">
        <f>($R$12*P5)*2</f>
        <v>14.239234449760765</v>
      </c>
      <c r="T14" s="42">
        <f>$R$12*P5</f>
        <v>7.1196172248803826</v>
      </c>
    </row>
    <row r="15" spans="1:20" x14ac:dyDescent="0.2">
      <c r="R15" s="27" t="s">
        <v>3</v>
      </c>
      <c r="S15" s="41">
        <f t="shared" ref="S15:S17" si="0">($R$12*P6)*2</f>
        <v>14.832535885167465</v>
      </c>
      <c r="T15" s="42">
        <f t="shared" ref="T15:T17" si="1">$R$12*P6</f>
        <v>7.4162679425837323</v>
      </c>
    </row>
    <row r="16" spans="1:20" x14ac:dyDescent="0.2">
      <c r="R16" s="27" t="s">
        <v>4</v>
      </c>
      <c r="S16" s="41">
        <f t="shared" si="0"/>
        <v>28.47846889952153</v>
      </c>
      <c r="T16" s="42">
        <f t="shared" si="1"/>
        <v>14.239234449760765</v>
      </c>
    </row>
    <row r="17" spans="18:20" x14ac:dyDescent="0.2">
      <c r="R17" s="27" t="s">
        <v>5</v>
      </c>
      <c r="S17" s="41">
        <f t="shared" si="0"/>
        <v>4.4497607655502396</v>
      </c>
      <c r="T17" s="42">
        <f t="shared" si="1"/>
        <v>2.2248803827751198</v>
      </c>
    </row>
    <row r="18" spans="18:20" x14ac:dyDescent="0.2">
      <c r="R18" s="31"/>
      <c r="S18" s="32">
        <f>SUM(S14:S17)</f>
        <v>62</v>
      </c>
      <c r="T18" s="32">
        <f>SUM(T14:T17)</f>
        <v>31</v>
      </c>
    </row>
  </sheetData>
  <mergeCells count="4">
    <mergeCell ref="B1:G1"/>
    <mergeCell ref="R8:T8"/>
    <mergeCell ref="R10:T10"/>
    <mergeCell ref="R9:T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D68A-C298-445D-BFB3-DA56FB4BADE6}">
  <dimension ref="A1:V38"/>
  <sheetViews>
    <sheetView tabSelected="1" zoomScale="80" zoomScaleNormal="80" workbookViewId="0">
      <selection activeCell="F16" sqref="F16"/>
    </sheetView>
  </sheetViews>
  <sheetFormatPr baseColWidth="10" defaultColWidth="8.83203125" defaultRowHeight="15" x14ac:dyDescent="0.2"/>
  <cols>
    <col min="2" max="2" width="8.6640625" bestFit="1" customWidth="1"/>
    <col min="3" max="3" width="3.5" customWidth="1"/>
    <col min="5" max="5" width="8.6640625" bestFit="1" customWidth="1"/>
    <col min="6" max="6" width="3.6640625" customWidth="1"/>
    <col min="8" max="8" width="8.6640625" bestFit="1" customWidth="1"/>
    <col min="9" max="9" width="4.5" customWidth="1"/>
    <col min="11" max="11" width="8.6640625" bestFit="1" customWidth="1"/>
    <col min="12" max="12" width="4.6640625" customWidth="1"/>
    <col min="14" max="14" width="11.6640625" bestFit="1" customWidth="1"/>
    <col min="15" max="15" width="5" customWidth="1"/>
    <col min="16" max="16" width="7.5" bestFit="1" customWidth="1"/>
    <col min="17" max="17" width="8.6640625" customWidth="1"/>
    <col min="18" max="18" width="9.6640625" customWidth="1"/>
    <col min="23" max="23" width="9.6640625" customWidth="1"/>
  </cols>
  <sheetData>
    <row r="1" spans="1:22" x14ac:dyDescent="0.2">
      <c r="A1" s="1"/>
      <c r="B1" s="52" t="s">
        <v>0</v>
      </c>
      <c r="C1" s="52"/>
      <c r="D1" s="52"/>
      <c r="E1" s="52"/>
      <c r="F1" s="52"/>
      <c r="G1" s="52"/>
      <c r="H1" s="1"/>
      <c r="I1" s="1"/>
      <c r="J1" s="1"/>
      <c r="K1" s="1"/>
      <c r="L1" s="1"/>
      <c r="M1" s="1"/>
      <c r="R1" s="58" t="s">
        <v>58</v>
      </c>
      <c r="S1" s="59"/>
      <c r="T1" s="59"/>
      <c r="U1" s="59"/>
      <c r="V1" s="59"/>
    </row>
    <row r="2" spans="1:22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60"/>
      <c r="S2" s="60"/>
      <c r="T2" s="60"/>
      <c r="U2" s="60"/>
      <c r="V2" s="60"/>
    </row>
    <row r="3" spans="1:22" x14ac:dyDescent="0.2">
      <c r="A3" s="1"/>
      <c r="B3" s="2" t="s">
        <v>2</v>
      </c>
      <c r="C3" s="1"/>
      <c r="D3" s="1"/>
      <c r="E3" s="2" t="s">
        <v>3</v>
      </c>
      <c r="F3" s="1"/>
      <c r="G3" s="1"/>
      <c r="H3" s="2" t="s">
        <v>4</v>
      </c>
      <c r="I3" s="1"/>
      <c r="J3" s="1"/>
      <c r="K3" s="2" t="s">
        <v>5</v>
      </c>
      <c r="L3" s="1"/>
      <c r="M3" s="1"/>
      <c r="N3" s="3" t="s">
        <v>7</v>
      </c>
      <c r="O3" s="4">
        <f>SUM(O5:O8)</f>
        <v>535</v>
      </c>
      <c r="P3" s="5"/>
      <c r="R3" s="61" t="s">
        <v>59</v>
      </c>
      <c r="S3" s="52"/>
      <c r="T3" s="52"/>
      <c r="U3" s="52"/>
      <c r="V3" s="52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7"/>
      <c r="P4" s="8"/>
      <c r="R4" s="50" t="s">
        <v>60</v>
      </c>
      <c r="S4" s="1"/>
      <c r="T4" s="1"/>
      <c r="U4" s="17"/>
      <c r="V4" s="1"/>
    </row>
    <row r="5" spans="1:22" x14ac:dyDescent="0.2">
      <c r="A5" s="1"/>
      <c r="B5" s="9" t="s">
        <v>32</v>
      </c>
      <c r="C5" s="1"/>
      <c r="D5" s="1"/>
      <c r="E5" s="9" t="s">
        <v>32</v>
      </c>
      <c r="F5" s="1"/>
      <c r="G5" s="1"/>
      <c r="H5" s="9" t="s">
        <v>32</v>
      </c>
      <c r="I5" s="1"/>
      <c r="J5" s="1"/>
      <c r="K5" s="9" t="s">
        <v>32</v>
      </c>
      <c r="L5" s="1"/>
      <c r="M5" s="1"/>
      <c r="N5" s="10" t="s">
        <v>12</v>
      </c>
      <c r="O5" s="11">
        <f>SUM(C11,C19,C28,C35)</f>
        <v>145</v>
      </c>
      <c r="P5" s="12">
        <f>O5/O3</f>
        <v>0.27102803738317754</v>
      </c>
      <c r="R5" s="19">
        <v>10</v>
      </c>
      <c r="S5" s="25"/>
      <c r="T5" s="25"/>
      <c r="U5" s="26"/>
      <c r="V5" s="1"/>
    </row>
    <row r="6" spans="1:22" x14ac:dyDescent="0.2">
      <c r="A6" s="1"/>
      <c r="B6" s="13" t="s">
        <v>34</v>
      </c>
      <c r="C6" s="11">
        <f>'Staff Duty + Roving Guard'!C6</f>
        <v>0</v>
      </c>
      <c r="D6" s="1"/>
      <c r="E6" s="13" t="s">
        <v>34</v>
      </c>
      <c r="F6" s="11">
        <f>'Staff Duty + Roving Guard'!F6</f>
        <v>0</v>
      </c>
      <c r="G6" s="1"/>
      <c r="H6" s="13" t="s">
        <v>34</v>
      </c>
      <c r="I6" s="11">
        <f>'Staff Duty + Roving Guard'!I6</f>
        <v>0</v>
      </c>
      <c r="J6" s="1"/>
      <c r="K6" s="13" t="s">
        <v>34</v>
      </c>
      <c r="L6" s="11">
        <f>'Staff Duty + Roving Guard'!L6</f>
        <v>0</v>
      </c>
      <c r="M6" s="1"/>
      <c r="N6" s="10" t="s">
        <v>16</v>
      </c>
      <c r="O6" s="11">
        <f>SUM(F11,F19,F28,F35)</f>
        <v>112</v>
      </c>
      <c r="P6" s="12">
        <f>O6/O3</f>
        <v>0.20934579439252338</v>
      </c>
      <c r="R6" s="24"/>
      <c r="S6" s="25"/>
      <c r="T6" s="25"/>
      <c r="U6" s="26"/>
      <c r="V6" s="1"/>
    </row>
    <row r="7" spans="1:22" x14ac:dyDescent="0.2">
      <c r="A7" s="1"/>
      <c r="B7" s="13" t="s">
        <v>35</v>
      </c>
      <c r="C7" s="11">
        <f>'Staff Duty + Roving Guard'!C7</f>
        <v>1</v>
      </c>
      <c r="D7" s="1"/>
      <c r="E7" s="13" t="s">
        <v>35</v>
      </c>
      <c r="F7" s="11">
        <f>'Staff Duty + Roving Guard'!F7</f>
        <v>0</v>
      </c>
      <c r="G7" s="1"/>
      <c r="H7" s="13" t="s">
        <v>35</v>
      </c>
      <c r="I7" s="11">
        <f>'Staff Duty + Roving Guard'!I7</f>
        <v>0</v>
      </c>
      <c r="J7" s="1"/>
      <c r="K7" s="13" t="s">
        <v>35</v>
      </c>
      <c r="L7" s="11">
        <f>'Staff Duty + Roving Guard'!L7</f>
        <v>0</v>
      </c>
      <c r="M7" s="1"/>
      <c r="N7" s="10" t="s">
        <v>18</v>
      </c>
      <c r="O7" s="11">
        <f>SUM(I11,I19,I28,I35)</f>
        <v>235</v>
      </c>
      <c r="P7" s="12">
        <f>O7/O3</f>
        <v>0.43925233644859812</v>
      </c>
      <c r="R7" s="27" t="s">
        <v>2</v>
      </c>
      <c r="S7" s="28">
        <f>(R5*P5)</f>
        <v>2.7102803738317753</v>
      </c>
      <c r="T7" s="43"/>
      <c r="U7" s="44"/>
      <c r="V7" s="1"/>
    </row>
    <row r="8" spans="1:22" x14ac:dyDescent="0.2">
      <c r="A8" s="1"/>
      <c r="B8" s="13" t="s">
        <v>36</v>
      </c>
      <c r="C8" s="11">
        <f>'Staff Duty + Roving Guard'!C8</f>
        <v>3</v>
      </c>
      <c r="D8" s="1"/>
      <c r="E8" s="13" t="s">
        <v>36</v>
      </c>
      <c r="F8" s="11">
        <f>'Staff Duty + Roving Guard'!F8</f>
        <v>0</v>
      </c>
      <c r="G8" s="1"/>
      <c r="H8" s="13" t="s">
        <v>36</v>
      </c>
      <c r="I8" s="11">
        <f>'Staff Duty + Roving Guard'!I8</f>
        <v>1</v>
      </c>
      <c r="J8" s="1"/>
      <c r="K8" s="13" t="s">
        <v>36</v>
      </c>
      <c r="L8" s="11">
        <f>'Staff Duty + Roving Guard'!L8</f>
        <v>0</v>
      </c>
      <c r="M8" s="1"/>
      <c r="N8" s="10" t="s">
        <v>20</v>
      </c>
      <c r="O8" s="11">
        <f>SUM(L11,L19,L28,L35)</f>
        <v>43</v>
      </c>
      <c r="P8" s="12">
        <f>O8/O3</f>
        <v>8.0373831775700941E-2</v>
      </c>
      <c r="R8" s="27" t="s">
        <v>3</v>
      </c>
      <c r="S8" s="28">
        <f>(R5*P6)</f>
        <v>2.0934579439252339</v>
      </c>
      <c r="T8" s="43"/>
      <c r="U8" s="44"/>
      <c r="V8" s="1"/>
    </row>
    <row r="9" spans="1:22" ht="16" thickBot="1" x14ac:dyDescent="0.25">
      <c r="A9" s="1"/>
      <c r="B9" s="13" t="s">
        <v>37</v>
      </c>
      <c r="C9" s="11">
        <f>'Staff Duty + Roving Guard'!C9</f>
        <v>4</v>
      </c>
      <c r="D9" s="1"/>
      <c r="E9" s="13" t="s">
        <v>37</v>
      </c>
      <c r="F9" s="11">
        <f>'Staff Duty + Roving Guard'!F9</f>
        <v>2</v>
      </c>
      <c r="G9" s="1"/>
      <c r="H9" s="13" t="s">
        <v>37</v>
      </c>
      <c r="I9" s="11">
        <f>'Staff Duty + Roving Guard'!I9</f>
        <v>0</v>
      </c>
      <c r="J9" s="1"/>
      <c r="K9" s="13" t="s">
        <v>37</v>
      </c>
      <c r="L9" s="11">
        <f>'Staff Duty + Roving Guard'!L9</f>
        <v>1</v>
      </c>
      <c r="M9" s="1"/>
      <c r="R9" s="27" t="s">
        <v>4</v>
      </c>
      <c r="S9" s="28">
        <f>(R5*P7)</f>
        <v>4.3925233644859816</v>
      </c>
      <c r="T9" s="43"/>
      <c r="U9" s="44"/>
      <c r="V9" s="1"/>
    </row>
    <row r="10" spans="1:22" x14ac:dyDescent="0.2">
      <c r="A10" s="1"/>
      <c r="B10" s="13" t="s">
        <v>38</v>
      </c>
      <c r="C10" s="11">
        <f>'Staff Duty + Roving Guard'!C10</f>
        <v>1</v>
      </c>
      <c r="D10" s="1" t="s">
        <v>39</v>
      </c>
      <c r="E10" s="13" t="s">
        <v>38</v>
      </c>
      <c r="F10" s="11">
        <f>'Staff Duty + Roving Guard'!F10</f>
        <v>1</v>
      </c>
      <c r="G10" s="1"/>
      <c r="H10" s="13" t="s">
        <v>38</v>
      </c>
      <c r="I10" s="11">
        <f>'Staff Duty + Roving Guard'!I10</f>
        <v>0</v>
      </c>
      <c r="J10" s="1"/>
      <c r="K10" s="13" t="s">
        <v>38</v>
      </c>
      <c r="L10" s="11">
        <f>'Staff Duty + Roving Guard'!L10</f>
        <v>2</v>
      </c>
      <c r="M10" s="1"/>
      <c r="N10" s="14" t="s">
        <v>61</v>
      </c>
      <c r="O10" s="4">
        <f>SUM(O12:O15)</f>
        <v>16</v>
      </c>
      <c r="P10" s="15"/>
      <c r="R10" s="27" t="s">
        <v>5</v>
      </c>
      <c r="S10" s="28">
        <f>(R5*P8)</f>
        <v>0.80373831775700944</v>
      </c>
      <c r="T10" s="43"/>
      <c r="U10" s="44"/>
      <c r="V10" s="1"/>
    </row>
    <row r="11" spans="1:22" x14ac:dyDescent="0.2">
      <c r="A11" s="1"/>
      <c r="B11" s="16" t="s">
        <v>22</v>
      </c>
      <c r="C11" s="11">
        <f>SUM(C6:C10)</f>
        <v>9</v>
      </c>
      <c r="D11" s="1"/>
      <c r="E11" s="16" t="s">
        <v>22</v>
      </c>
      <c r="F11" s="11">
        <f>SUM(F6:F10)</f>
        <v>3</v>
      </c>
      <c r="G11" s="1"/>
      <c r="H11" s="16" t="s">
        <v>22</v>
      </c>
      <c r="I11" s="11">
        <f>SUM(I6:I10)</f>
        <v>1</v>
      </c>
      <c r="J11" s="1"/>
      <c r="K11" s="16" t="s">
        <v>22</v>
      </c>
      <c r="L11" s="11">
        <f>SUM(L6:L10)</f>
        <v>3</v>
      </c>
      <c r="M11" s="1"/>
      <c r="N11" s="6"/>
      <c r="O11" s="7"/>
      <c r="P11" s="17"/>
      <c r="R11" s="31"/>
      <c r="S11" s="32">
        <f>SUM(S7:S10)</f>
        <v>10</v>
      </c>
      <c r="T11" s="45"/>
      <c r="U11" s="46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 t="s">
        <v>12</v>
      </c>
      <c r="O12" s="11">
        <f>SUM(C11)</f>
        <v>9</v>
      </c>
      <c r="P12" s="12">
        <f>O12/O10</f>
        <v>0.5625</v>
      </c>
    </row>
    <row r="13" spans="1:22" x14ac:dyDescent="0.2">
      <c r="A13" s="1"/>
      <c r="B13" s="23" t="s">
        <v>43</v>
      </c>
      <c r="C13" s="7"/>
      <c r="D13" s="1"/>
      <c r="E13" s="23" t="s">
        <v>43</v>
      </c>
      <c r="F13" s="7"/>
      <c r="G13" s="1"/>
      <c r="H13" s="23" t="s">
        <v>43</v>
      </c>
      <c r="I13" s="7"/>
      <c r="J13" s="1"/>
      <c r="K13" s="23" t="s">
        <v>43</v>
      </c>
      <c r="L13" s="7"/>
      <c r="M13" s="1"/>
      <c r="N13" s="10" t="s">
        <v>16</v>
      </c>
      <c r="O13" s="11">
        <f>SUM(F11)</f>
        <v>3</v>
      </c>
      <c r="P13" s="12">
        <f>O13/O10</f>
        <v>0.1875</v>
      </c>
    </row>
    <row r="14" spans="1:22" x14ac:dyDescent="0.2">
      <c r="A14" s="1"/>
      <c r="B14" s="13" t="s">
        <v>44</v>
      </c>
      <c r="C14" s="11">
        <f>'Staff Duty + Roving Guard'!C14</f>
        <v>1</v>
      </c>
      <c r="D14" s="1"/>
      <c r="E14" s="13" t="s">
        <v>44</v>
      </c>
      <c r="F14" s="11">
        <f>'Staff Duty + Roving Guard'!F14</f>
        <v>0</v>
      </c>
      <c r="G14" s="1"/>
      <c r="H14" s="13" t="s">
        <v>44</v>
      </c>
      <c r="I14" s="11">
        <f>'Staff Duty + Roving Guard'!I14</f>
        <v>0</v>
      </c>
      <c r="J14" s="1"/>
      <c r="K14" s="13" t="s">
        <v>44</v>
      </c>
      <c r="L14" s="11">
        <f>'Staff Duty + Roving Guard'!L14</f>
        <v>0</v>
      </c>
      <c r="M14" s="1"/>
      <c r="N14" s="10" t="s">
        <v>18</v>
      </c>
      <c r="O14" s="11">
        <f>SUM(I11)</f>
        <v>1</v>
      </c>
      <c r="P14" s="12">
        <f>O14/O10</f>
        <v>6.25E-2</v>
      </c>
    </row>
    <row r="15" spans="1:22" x14ac:dyDescent="0.2">
      <c r="A15" s="1"/>
      <c r="B15" s="13" t="s">
        <v>45</v>
      </c>
      <c r="C15" s="11">
        <f>'Staff Duty + Roving Guard'!C15</f>
        <v>0</v>
      </c>
      <c r="D15" s="1"/>
      <c r="E15" s="13" t="s">
        <v>45</v>
      </c>
      <c r="F15" s="11">
        <f>'Staff Duty + Roving Guard'!F15</f>
        <v>0</v>
      </c>
      <c r="G15" s="1"/>
      <c r="H15" s="13" t="s">
        <v>45</v>
      </c>
      <c r="I15" s="11">
        <f>'Staff Duty + Roving Guard'!I15</f>
        <v>5</v>
      </c>
      <c r="J15" s="1"/>
      <c r="K15" s="13" t="s">
        <v>45</v>
      </c>
      <c r="L15" s="11">
        <f>'Staff Duty + Roving Guard'!L15</f>
        <v>0</v>
      </c>
      <c r="M15" s="1"/>
      <c r="N15" s="10" t="s">
        <v>20</v>
      </c>
      <c r="O15" s="11">
        <f>SUM(L11)</f>
        <v>3</v>
      </c>
      <c r="P15" s="12">
        <f>O15/O10</f>
        <v>0.1875</v>
      </c>
    </row>
    <row r="16" spans="1:22" ht="16" thickBot="1" x14ac:dyDescent="0.25">
      <c r="A16" s="1"/>
      <c r="B16" s="13" t="s">
        <v>46</v>
      </c>
      <c r="C16" s="11">
        <f>'Staff Duty + Roving Guard'!C16</f>
        <v>0</v>
      </c>
      <c r="D16" s="1"/>
      <c r="E16" s="13" t="s">
        <v>46</v>
      </c>
      <c r="F16" s="11">
        <f>'Staff Duty + Roving Guard'!F16</f>
        <v>0</v>
      </c>
      <c r="G16" s="1"/>
      <c r="H16" s="13" t="s">
        <v>46</v>
      </c>
      <c r="I16" s="11">
        <f>'Staff Duty + Roving Guard'!I16</f>
        <v>2</v>
      </c>
      <c r="J16" s="1"/>
      <c r="K16" s="13" t="s">
        <v>46</v>
      </c>
      <c r="L16" s="11">
        <f>'Staff Duty + Roving Guard'!L16</f>
        <v>0</v>
      </c>
      <c r="M16" s="1"/>
    </row>
    <row r="17" spans="1:16" x14ac:dyDescent="0.2">
      <c r="A17" s="1"/>
      <c r="B17" s="13" t="s">
        <v>47</v>
      </c>
      <c r="C17" s="11">
        <f>'Staff Duty + Roving Guard'!C17</f>
        <v>1</v>
      </c>
      <c r="D17" s="1"/>
      <c r="E17" s="13" t="s">
        <v>47</v>
      </c>
      <c r="F17" s="11">
        <f>'Staff Duty + Roving Guard'!F17</f>
        <v>2</v>
      </c>
      <c r="G17" s="1"/>
      <c r="H17" s="13" t="s">
        <v>47</v>
      </c>
      <c r="I17" s="11">
        <f>'Staff Duty + Roving Guard'!I17</f>
        <v>1</v>
      </c>
      <c r="J17" s="1"/>
      <c r="K17" s="13" t="s">
        <v>47</v>
      </c>
      <c r="L17" s="11">
        <f>'Staff Duty + Roving Guard'!L17</f>
        <v>0</v>
      </c>
      <c r="M17" s="1"/>
      <c r="N17" s="30" t="s">
        <v>62</v>
      </c>
      <c r="O17" s="4">
        <f>SUM(O19:O22)</f>
        <v>17</v>
      </c>
      <c r="P17" s="15"/>
    </row>
    <row r="18" spans="1:16" x14ac:dyDescent="0.2">
      <c r="A18" s="1"/>
      <c r="B18" s="13" t="s">
        <v>50</v>
      </c>
      <c r="C18" s="11">
        <f>'Staff Duty + Roving Guard'!C18</f>
        <v>2</v>
      </c>
      <c r="D18" s="1"/>
      <c r="E18" s="13" t="s">
        <v>50</v>
      </c>
      <c r="F18" s="11">
        <f>'Staff Duty + Roving Guard'!F18</f>
        <v>1</v>
      </c>
      <c r="G18" s="1"/>
      <c r="H18" s="13" t="s">
        <v>50</v>
      </c>
      <c r="I18" s="11">
        <f>'Staff Duty + Roving Guard'!I18</f>
        <v>2</v>
      </c>
      <c r="J18" s="1"/>
      <c r="K18" s="13" t="s">
        <v>50</v>
      </c>
      <c r="L18" s="11">
        <f>'Staff Duty + Roving Guard'!L18</f>
        <v>0</v>
      </c>
      <c r="M18" s="1"/>
      <c r="N18" s="6"/>
      <c r="O18" s="7"/>
      <c r="P18" s="17"/>
    </row>
    <row r="19" spans="1:16" x14ac:dyDescent="0.2">
      <c r="A19" s="1"/>
      <c r="B19" s="16" t="s">
        <v>22</v>
      </c>
      <c r="C19" s="11">
        <f>SUM(C14:C18)</f>
        <v>4</v>
      </c>
      <c r="D19" s="1"/>
      <c r="E19" s="16" t="s">
        <v>22</v>
      </c>
      <c r="F19" s="11">
        <f>SUM(F14:F18)</f>
        <v>3</v>
      </c>
      <c r="G19" s="1"/>
      <c r="H19" s="16" t="s">
        <v>22</v>
      </c>
      <c r="I19" s="11">
        <f>SUM(I14:I18)</f>
        <v>10</v>
      </c>
      <c r="J19" s="1"/>
      <c r="K19" s="16" t="s">
        <v>22</v>
      </c>
      <c r="L19" s="11">
        <f>SUM(L14:L18)</f>
        <v>0</v>
      </c>
      <c r="M19" s="1"/>
      <c r="N19" s="10" t="s">
        <v>12</v>
      </c>
      <c r="O19" s="11">
        <f>C19</f>
        <v>4</v>
      </c>
      <c r="P19" s="12">
        <f>O19/O17</f>
        <v>0.23529411764705882</v>
      </c>
    </row>
    <row r="20" spans="1: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0" t="s">
        <v>16</v>
      </c>
      <c r="O20" s="11">
        <f>F19</f>
        <v>3</v>
      </c>
      <c r="P20" s="12">
        <f>O20/O17</f>
        <v>0.17647058823529413</v>
      </c>
    </row>
    <row r="21" spans="1:16" x14ac:dyDescent="0.2">
      <c r="A21" s="1"/>
      <c r="B21" s="33" t="s">
        <v>6</v>
      </c>
      <c r="C21" s="7"/>
      <c r="D21" s="1"/>
      <c r="E21" s="33" t="s">
        <v>6</v>
      </c>
      <c r="F21" s="7"/>
      <c r="G21" s="1"/>
      <c r="H21" s="33" t="s">
        <v>6</v>
      </c>
      <c r="I21" s="7"/>
      <c r="J21" s="1"/>
      <c r="K21" s="33" t="s">
        <v>6</v>
      </c>
      <c r="L21" s="7"/>
      <c r="M21" s="1"/>
      <c r="N21" s="10" t="s">
        <v>18</v>
      </c>
      <c r="O21" s="11">
        <f>I19</f>
        <v>10</v>
      </c>
      <c r="P21" s="12">
        <f>O21/O17</f>
        <v>0.58823529411764708</v>
      </c>
    </row>
    <row r="22" spans="1:16" x14ac:dyDescent="0.2">
      <c r="A22" s="1"/>
      <c r="B22" s="13" t="s">
        <v>9</v>
      </c>
      <c r="C22" s="11">
        <f>'Staff Duty + Roving Guard'!C22</f>
        <v>0</v>
      </c>
      <c r="D22" s="1"/>
      <c r="E22" s="13" t="s">
        <v>9</v>
      </c>
      <c r="F22" s="11">
        <f>'Staff Duty + Roving Guard'!F22</f>
        <v>0</v>
      </c>
      <c r="G22" s="1"/>
      <c r="H22" s="13" t="s">
        <v>9</v>
      </c>
      <c r="I22" s="11">
        <f>'Staff Duty + Roving Guard'!I22</f>
        <v>0</v>
      </c>
      <c r="J22" s="1"/>
      <c r="K22" s="13" t="s">
        <v>9</v>
      </c>
      <c r="L22" s="11">
        <f>'Staff Duty + Roving Guard'!L22</f>
        <v>0</v>
      </c>
      <c r="M22" s="1"/>
      <c r="N22" s="10" t="s">
        <v>20</v>
      </c>
      <c r="O22" s="11">
        <f>L19</f>
        <v>0</v>
      </c>
      <c r="P22" s="12">
        <f>O22/O17</f>
        <v>0</v>
      </c>
    </row>
    <row r="23" spans="1:16" ht="16" thickBot="1" x14ac:dyDescent="0.25">
      <c r="A23" s="1"/>
      <c r="B23" s="13" t="s">
        <v>11</v>
      </c>
      <c r="C23" s="11">
        <f>'Staff Duty + Roving Guard'!C23</f>
        <v>0</v>
      </c>
      <c r="D23" s="1"/>
      <c r="E23" s="13" t="s">
        <v>11</v>
      </c>
      <c r="F23" s="11">
        <f>'Staff Duty + Roving Guard'!F23</f>
        <v>0</v>
      </c>
      <c r="G23" s="1"/>
      <c r="H23" s="13" t="s">
        <v>11</v>
      </c>
      <c r="I23" s="11">
        <f>'Staff Duty + Roving Guard'!I23</f>
        <v>0</v>
      </c>
      <c r="J23" s="1"/>
      <c r="K23" s="13" t="s">
        <v>11</v>
      </c>
      <c r="L23" s="11">
        <f>'Staff Duty + Roving Guard'!L23</f>
        <v>0</v>
      </c>
      <c r="M23" s="1"/>
    </row>
    <row r="24" spans="1:16" x14ac:dyDescent="0.2">
      <c r="A24" s="1"/>
      <c r="B24" s="13" t="s">
        <v>15</v>
      </c>
      <c r="C24" s="11">
        <f>'Staff Duty + Roving Guard'!C24</f>
        <v>10</v>
      </c>
      <c r="D24" s="1"/>
      <c r="E24" s="13" t="s">
        <v>15</v>
      </c>
      <c r="F24" s="11">
        <f>'Staff Duty + Roving Guard'!F24</f>
        <v>3</v>
      </c>
      <c r="G24" s="1"/>
      <c r="H24" s="13" t="s">
        <v>15</v>
      </c>
      <c r="I24" s="11">
        <f>'Staff Duty + Roving Guard'!I24</f>
        <v>4</v>
      </c>
      <c r="J24" s="1"/>
      <c r="K24" s="13" t="s">
        <v>15</v>
      </c>
      <c r="L24" s="11">
        <f>'Staff Duty + Roving Guard'!L24</f>
        <v>1</v>
      </c>
      <c r="M24" s="1"/>
      <c r="N24" s="51" t="s">
        <v>63</v>
      </c>
      <c r="O24" s="4">
        <f>SUM(O26:O29)</f>
        <v>293</v>
      </c>
      <c r="P24" s="15"/>
    </row>
    <row r="25" spans="1:16" x14ac:dyDescent="0.2">
      <c r="A25" s="1"/>
      <c r="B25" s="13" t="s">
        <v>17</v>
      </c>
      <c r="C25" s="11">
        <f>'Staff Duty + Roving Guard'!C25</f>
        <v>23</v>
      </c>
      <c r="D25" s="1"/>
      <c r="E25" s="13" t="s">
        <v>17</v>
      </c>
      <c r="F25" s="11">
        <f>'Staff Duty + Roving Guard'!F25</f>
        <v>10</v>
      </c>
      <c r="G25" s="1"/>
      <c r="H25" s="13" t="s">
        <v>17</v>
      </c>
      <c r="I25" s="11">
        <f>'Staff Duty + Roving Guard'!I25</f>
        <v>32</v>
      </c>
      <c r="J25" s="1"/>
      <c r="K25" s="13" t="s">
        <v>17</v>
      </c>
      <c r="L25" s="11">
        <f>'Staff Duty + Roving Guard'!L25</f>
        <v>4</v>
      </c>
      <c r="M25" s="1"/>
      <c r="N25" s="6"/>
      <c r="O25" s="7"/>
      <c r="P25" s="17"/>
    </row>
    <row r="26" spans="1:16" x14ac:dyDescent="0.2">
      <c r="A26" s="1"/>
      <c r="B26" s="13" t="s">
        <v>19</v>
      </c>
      <c r="C26" s="11">
        <f>'Staff Duty + Roving Guard'!C26</f>
        <v>38</v>
      </c>
      <c r="D26" s="1"/>
      <c r="E26" s="13" t="s">
        <v>19</v>
      </c>
      <c r="F26" s="11">
        <f>'Staff Duty + Roving Guard'!F26</f>
        <v>37</v>
      </c>
      <c r="G26" s="1"/>
      <c r="H26" s="13" t="s">
        <v>19</v>
      </c>
      <c r="I26" s="11">
        <f>'Staff Duty + Roving Guard'!I26</f>
        <v>60</v>
      </c>
      <c r="J26" s="1"/>
      <c r="K26" s="13" t="s">
        <v>19</v>
      </c>
      <c r="L26" s="11">
        <f>'Staff Duty + Roving Guard'!L26</f>
        <v>10</v>
      </c>
      <c r="M26" s="1"/>
      <c r="N26" s="10" t="s">
        <v>12</v>
      </c>
      <c r="O26" s="11">
        <f>SUM(C28)</f>
        <v>84</v>
      </c>
      <c r="P26" s="12">
        <f>O26/O24</f>
        <v>0.28668941979522183</v>
      </c>
    </row>
    <row r="27" spans="1:16" x14ac:dyDescent="0.2">
      <c r="A27" s="1"/>
      <c r="B27" s="13" t="s">
        <v>21</v>
      </c>
      <c r="C27" s="11">
        <f>'Staff Duty + Roving Guard'!C27</f>
        <v>13</v>
      </c>
      <c r="D27" s="1"/>
      <c r="E27" s="13" t="s">
        <v>21</v>
      </c>
      <c r="F27" s="11">
        <f>'Staff Duty + Roving Guard'!F27</f>
        <v>6</v>
      </c>
      <c r="G27" s="1"/>
      <c r="H27" s="13" t="s">
        <v>21</v>
      </c>
      <c r="I27" s="11">
        <f>'Staff Duty + Roving Guard'!I27</f>
        <v>32</v>
      </c>
      <c r="J27" s="1"/>
      <c r="K27" s="13" t="s">
        <v>21</v>
      </c>
      <c r="L27" s="11">
        <f>'Staff Duty + Roving Guard'!L27</f>
        <v>10</v>
      </c>
      <c r="M27" s="1"/>
      <c r="N27" s="10" t="s">
        <v>16</v>
      </c>
      <c r="O27" s="11">
        <f>SUM(F28)</f>
        <v>56</v>
      </c>
      <c r="P27" s="12">
        <f>O27/O24</f>
        <v>0.19112627986348124</v>
      </c>
    </row>
    <row r="28" spans="1:16" x14ac:dyDescent="0.2">
      <c r="A28" s="1"/>
      <c r="B28" s="16" t="s">
        <v>22</v>
      </c>
      <c r="C28" s="11">
        <f>SUM(C22:C27)</f>
        <v>84</v>
      </c>
      <c r="D28" s="1"/>
      <c r="E28" s="16" t="s">
        <v>22</v>
      </c>
      <c r="F28" s="11">
        <f>SUM(F22:F27)</f>
        <v>56</v>
      </c>
      <c r="G28" s="1"/>
      <c r="H28" s="16" t="s">
        <v>22</v>
      </c>
      <c r="I28" s="11">
        <f>SUM(I22:I27)</f>
        <v>128</v>
      </c>
      <c r="J28" s="1"/>
      <c r="K28" s="16" t="s">
        <v>22</v>
      </c>
      <c r="L28" s="11">
        <f>SUM(L22:L27)</f>
        <v>25</v>
      </c>
      <c r="M28" s="1"/>
      <c r="N28" s="10" t="s">
        <v>18</v>
      </c>
      <c r="O28" s="11">
        <f>SUM(I28)</f>
        <v>128</v>
      </c>
      <c r="P28" s="12">
        <f>O28/O24</f>
        <v>0.43686006825938567</v>
      </c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0" t="s">
        <v>20</v>
      </c>
      <c r="O29" s="11">
        <f>SUM(L28)</f>
        <v>25</v>
      </c>
      <c r="P29" s="12">
        <f>O29/O24</f>
        <v>8.5324232081911269E-2</v>
      </c>
    </row>
    <row r="30" spans="1:16" ht="16" thickBot="1" x14ac:dyDescent="0.25">
      <c r="A30" s="1"/>
      <c r="B30" s="37" t="s">
        <v>24</v>
      </c>
      <c r="C30" s="7"/>
      <c r="D30" s="1"/>
      <c r="E30" s="37" t="s">
        <v>24</v>
      </c>
      <c r="F30" s="7"/>
      <c r="G30" s="1"/>
      <c r="H30" s="37" t="s">
        <v>24</v>
      </c>
      <c r="I30" s="7"/>
      <c r="J30" s="1"/>
      <c r="K30" s="37" t="s">
        <v>24</v>
      </c>
      <c r="L30" s="7"/>
      <c r="M30" s="1"/>
    </row>
    <row r="31" spans="1:16" x14ac:dyDescent="0.2">
      <c r="A31" s="1"/>
      <c r="B31" s="13" t="s">
        <v>25</v>
      </c>
      <c r="C31" s="11">
        <f>'Staff Duty + Roving Guard'!C31</f>
        <v>38</v>
      </c>
      <c r="D31" s="1"/>
      <c r="E31" s="13" t="s">
        <v>25</v>
      </c>
      <c r="F31" s="11">
        <f>'Staff Duty + Roving Guard'!F31</f>
        <v>36</v>
      </c>
      <c r="G31" s="1" t="s">
        <v>53</v>
      </c>
      <c r="H31" s="13" t="s">
        <v>25</v>
      </c>
      <c r="I31" s="11">
        <f>'Staff Duty + Roving Guard'!I31</f>
        <v>77</v>
      </c>
      <c r="J31" s="1"/>
      <c r="K31" s="13" t="s">
        <v>25</v>
      </c>
      <c r="L31" s="11">
        <f>'Staff Duty + Roving Guard'!L31</f>
        <v>11</v>
      </c>
      <c r="M31" s="1"/>
      <c r="N31" s="34" t="s">
        <v>64</v>
      </c>
      <c r="O31" s="4">
        <f>SUM(O33:O36)</f>
        <v>209</v>
      </c>
      <c r="P31" s="15"/>
    </row>
    <row r="32" spans="1:16" x14ac:dyDescent="0.2">
      <c r="A32" s="1"/>
      <c r="B32" s="13" t="s">
        <v>26</v>
      </c>
      <c r="C32" s="11">
        <f>'Staff Duty + Roving Guard'!C32</f>
        <v>6</v>
      </c>
      <c r="D32" s="1"/>
      <c r="E32" s="13" t="s">
        <v>26</v>
      </c>
      <c r="F32" s="11">
        <f>'Staff Duty + Roving Guard'!F32</f>
        <v>11</v>
      </c>
      <c r="G32" s="1"/>
      <c r="H32" s="13" t="s">
        <v>26</v>
      </c>
      <c r="I32" s="11">
        <f>'Staff Duty + Roving Guard'!I32</f>
        <v>17</v>
      </c>
      <c r="J32" s="1"/>
      <c r="K32" s="13" t="s">
        <v>26</v>
      </c>
      <c r="L32" s="11">
        <f>'Staff Duty + Roving Guard'!L32</f>
        <v>4</v>
      </c>
      <c r="M32" s="1"/>
      <c r="N32" s="6"/>
      <c r="O32" s="7"/>
      <c r="P32" s="17"/>
    </row>
    <row r="33" spans="1:16" x14ac:dyDescent="0.2">
      <c r="A33" s="1"/>
      <c r="B33" s="13" t="s">
        <v>27</v>
      </c>
      <c r="C33" s="11">
        <f>'Staff Duty + Roving Guard'!C33</f>
        <v>3</v>
      </c>
      <c r="D33" s="1"/>
      <c r="E33" s="13" t="s">
        <v>27</v>
      </c>
      <c r="F33" s="11">
        <f>'Staff Duty + Roving Guard'!F33</f>
        <v>3</v>
      </c>
      <c r="G33" s="1"/>
      <c r="H33" s="13" t="s">
        <v>27</v>
      </c>
      <c r="I33" s="11">
        <f>'Staff Duty + Roving Guard'!I33</f>
        <v>2</v>
      </c>
      <c r="J33" s="1"/>
      <c r="K33" s="13" t="s">
        <v>27</v>
      </c>
      <c r="L33" s="11">
        <f>'Staff Duty + Roving Guard'!L33</f>
        <v>0</v>
      </c>
      <c r="M33" s="1"/>
      <c r="N33" s="10" t="s">
        <v>12</v>
      </c>
      <c r="O33" s="11">
        <f>SUM(C35)</f>
        <v>48</v>
      </c>
      <c r="P33" s="12">
        <f>O33/O31</f>
        <v>0.22966507177033493</v>
      </c>
    </row>
    <row r="34" spans="1:16" x14ac:dyDescent="0.2">
      <c r="A34" s="1"/>
      <c r="B34" s="13" t="s">
        <v>28</v>
      </c>
      <c r="C34" s="11">
        <f>'Staff Duty + Roving Guard'!C34</f>
        <v>1</v>
      </c>
      <c r="D34" s="1"/>
      <c r="E34" s="13" t="s">
        <v>28</v>
      </c>
      <c r="F34" s="11">
        <f>'Staff Duty + Roving Guard'!F34</f>
        <v>0</v>
      </c>
      <c r="G34" s="1"/>
      <c r="H34" s="13" t="s">
        <v>28</v>
      </c>
      <c r="I34" s="11">
        <f>'Staff Duty + Roving Guard'!I34</f>
        <v>0</v>
      </c>
      <c r="J34" s="1"/>
      <c r="K34" s="13" t="s">
        <v>28</v>
      </c>
      <c r="L34" s="11">
        <f>'Staff Duty + Roving Guard'!L34</f>
        <v>0</v>
      </c>
      <c r="M34" s="1"/>
      <c r="N34" s="10" t="s">
        <v>16</v>
      </c>
      <c r="O34" s="11">
        <f>SUM(F35)</f>
        <v>50</v>
      </c>
      <c r="P34" s="12">
        <f>O34/O31</f>
        <v>0.23923444976076555</v>
      </c>
    </row>
    <row r="35" spans="1:16" x14ac:dyDescent="0.2">
      <c r="A35" s="1"/>
      <c r="B35" s="16" t="s">
        <v>22</v>
      </c>
      <c r="C35" s="11">
        <f>SUM(C31:C34)</f>
        <v>48</v>
      </c>
      <c r="D35" s="1"/>
      <c r="E35" s="16" t="s">
        <v>22</v>
      </c>
      <c r="F35" s="11">
        <f>SUM(F31:F34)</f>
        <v>50</v>
      </c>
      <c r="G35" s="1"/>
      <c r="H35" s="16" t="s">
        <v>22</v>
      </c>
      <c r="I35" s="11">
        <f>SUM(I31:I34)</f>
        <v>96</v>
      </c>
      <c r="J35" s="1"/>
      <c r="K35" s="16" t="s">
        <v>22</v>
      </c>
      <c r="L35" s="11">
        <f>SUM(L31:L34)</f>
        <v>15</v>
      </c>
      <c r="M35" s="1"/>
      <c r="N35" s="10" t="s">
        <v>18</v>
      </c>
      <c r="O35" s="11">
        <f>SUM(I35)</f>
        <v>96</v>
      </c>
      <c r="P35" s="12">
        <f>O35/O31</f>
        <v>0.45933014354066987</v>
      </c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0" t="s">
        <v>20</v>
      </c>
      <c r="O36" s="11">
        <f>SUM(L35)</f>
        <v>15</v>
      </c>
      <c r="P36" s="12">
        <f>O36/O31</f>
        <v>7.1770334928229665E-2</v>
      </c>
    </row>
    <row r="37" spans="1:16" x14ac:dyDescent="0.2">
      <c r="B37" s="38"/>
      <c r="E37" s="38"/>
      <c r="H37" s="38"/>
      <c r="K37" s="38"/>
    </row>
    <row r="38" spans="1:16" x14ac:dyDescent="0.2">
      <c r="B38" s="38"/>
      <c r="E38" s="38"/>
      <c r="H38" s="38"/>
      <c r="K38" s="38"/>
    </row>
  </sheetData>
  <mergeCells count="4">
    <mergeCell ref="B1:G1"/>
    <mergeCell ref="R1:V1"/>
    <mergeCell ref="R2:V2"/>
    <mergeCell ref="R3:V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1888-728A-411D-85DB-7B2A16824155}">
  <dimension ref="A1:V38"/>
  <sheetViews>
    <sheetView zoomScale="90" zoomScaleNormal="90" workbookViewId="0">
      <selection activeCell="J32" sqref="J32"/>
    </sheetView>
  </sheetViews>
  <sheetFormatPr baseColWidth="10" defaultColWidth="8.83203125" defaultRowHeight="15" x14ac:dyDescent="0.2"/>
  <cols>
    <col min="2" max="2" width="8.6640625" bestFit="1" customWidth="1"/>
    <col min="3" max="3" width="3.5" customWidth="1"/>
    <col min="5" max="5" width="8.6640625" bestFit="1" customWidth="1"/>
    <col min="6" max="6" width="3.6640625" customWidth="1"/>
    <col min="8" max="8" width="8.6640625" bestFit="1" customWidth="1"/>
    <col min="9" max="9" width="4.5" customWidth="1"/>
    <col min="11" max="11" width="8.6640625" bestFit="1" customWidth="1"/>
    <col min="12" max="12" width="4.6640625" customWidth="1"/>
    <col min="14" max="14" width="11.6640625" bestFit="1" customWidth="1"/>
    <col min="15" max="15" width="5" customWidth="1"/>
    <col min="16" max="16" width="7.5" bestFit="1" customWidth="1"/>
    <col min="17" max="17" width="8.6640625" customWidth="1"/>
    <col min="18" max="18" width="9.6640625" customWidth="1"/>
    <col min="23" max="23" width="9.6640625" customWidth="1"/>
  </cols>
  <sheetData>
    <row r="1" spans="1:22" x14ac:dyDescent="0.2">
      <c r="A1" s="1"/>
      <c r="B1" s="52" t="s">
        <v>0</v>
      </c>
      <c r="C1" s="52"/>
      <c r="D1" s="52"/>
      <c r="E1" s="52"/>
      <c r="F1" s="52"/>
      <c r="G1" s="52"/>
      <c r="H1" s="1"/>
      <c r="I1" s="1"/>
      <c r="J1" s="1"/>
      <c r="K1" s="1"/>
      <c r="L1" s="1"/>
      <c r="M1" s="1"/>
      <c r="R1" s="58" t="s">
        <v>1</v>
      </c>
      <c r="S1" s="59"/>
      <c r="T1" s="59"/>
      <c r="U1" s="59"/>
      <c r="V1" s="59"/>
    </row>
    <row r="2" spans="1:22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60"/>
      <c r="S2" s="60"/>
      <c r="T2" s="60"/>
      <c r="U2" s="60"/>
      <c r="V2" s="60"/>
    </row>
    <row r="3" spans="1:22" x14ac:dyDescent="0.2">
      <c r="A3" s="1"/>
      <c r="B3" s="2" t="s">
        <v>2</v>
      </c>
      <c r="C3" s="1"/>
      <c r="D3" s="1"/>
      <c r="E3" s="2" t="s">
        <v>3</v>
      </c>
      <c r="F3" s="1"/>
      <c r="G3" s="1"/>
      <c r="H3" s="2" t="s">
        <v>4</v>
      </c>
      <c r="I3" s="1"/>
      <c r="J3" s="1"/>
      <c r="K3" s="2" t="s">
        <v>5</v>
      </c>
      <c r="L3" s="1"/>
      <c r="M3" s="1"/>
      <c r="N3" s="3" t="s">
        <v>7</v>
      </c>
      <c r="O3" s="4">
        <f>SUM(O5:O8)</f>
        <v>141</v>
      </c>
      <c r="P3" s="5"/>
      <c r="R3" s="61" t="s">
        <v>30</v>
      </c>
      <c r="S3" s="52"/>
      <c r="T3" s="52"/>
      <c r="U3" s="52"/>
      <c r="V3" s="52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7"/>
      <c r="P4" s="8"/>
      <c r="R4" s="18" t="s">
        <v>10</v>
      </c>
      <c r="S4" s="1"/>
      <c r="T4" s="1"/>
      <c r="U4" s="17"/>
      <c r="V4" s="1"/>
    </row>
    <row r="5" spans="1:22" x14ac:dyDescent="0.2">
      <c r="A5" s="1"/>
      <c r="B5" s="9" t="s">
        <v>32</v>
      </c>
      <c r="C5" s="1"/>
      <c r="D5" s="1"/>
      <c r="E5" s="9" t="s">
        <v>32</v>
      </c>
      <c r="F5" s="1"/>
      <c r="G5" s="1"/>
      <c r="H5" s="9" t="s">
        <v>32</v>
      </c>
      <c r="I5" s="1"/>
      <c r="J5" s="1"/>
      <c r="K5" s="9" t="s">
        <v>32</v>
      </c>
      <c r="L5" s="1"/>
      <c r="M5" s="1"/>
      <c r="N5" s="10" t="s">
        <v>12</v>
      </c>
      <c r="O5" s="11">
        <f>SUM(C11,C19,C28,C35)</f>
        <v>21</v>
      </c>
      <c r="P5" s="12">
        <f>O5/O3</f>
        <v>0.14893617021276595</v>
      </c>
      <c r="R5" s="19">
        <v>6</v>
      </c>
      <c r="S5" s="20" t="s">
        <v>33</v>
      </c>
      <c r="T5" s="25"/>
      <c r="U5" s="26"/>
      <c r="V5" s="1"/>
    </row>
    <row r="6" spans="1:22" x14ac:dyDescent="0.2">
      <c r="A6" s="1"/>
      <c r="B6" s="13" t="s">
        <v>34</v>
      </c>
      <c r="C6" s="11"/>
      <c r="D6" s="1"/>
      <c r="E6" s="13" t="s">
        <v>34</v>
      </c>
      <c r="F6" s="11"/>
      <c r="G6" s="1"/>
      <c r="H6" s="13" t="s">
        <v>34</v>
      </c>
      <c r="I6" s="11"/>
      <c r="J6" s="1"/>
      <c r="K6" s="13" t="s">
        <v>34</v>
      </c>
      <c r="L6" s="11"/>
      <c r="M6" s="1"/>
      <c r="N6" s="10" t="s">
        <v>16</v>
      </c>
      <c r="O6" s="11">
        <f>SUM(F11,F19,F28,F35)</f>
        <v>68</v>
      </c>
      <c r="P6" s="12">
        <f>O6/O3</f>
        <v>0.48226950354609927</v>
      </c>
      <c r="R6" s="24"/>
      <c r="S6" s="25"/>
      <c r="T6" s="25"/>
      <c r="U6" s="26"/>
      <c r="V6" s="1"/>
    </row>
    <row r="7" spans="1:22" x14ac:dyDescent="0.2">
      <c r="A7" s="1"/>
      <c r="B7" s="13" t="s">
        <v>35</v>
      </c>
      <c r="C7" s="11"/>
      <c r="D7" s="1"/>
      <c r="E7" s="13" t="s">
        <v>35</v>
      </c>
      <c r="F7" s="11"/>
      <c r="G7" s="1"/>
      <c r="H7" s="13" t="s">
        <v>35</v>
      </c>
      <c r="I7" s="11"/>
      <c r="J7" s="1"/>
      <c r="K7" s="13" t="s">
        <v>35</v>
      </c>
      <c r="L7" s="11"/>
      <c r="M7" s="1"/>
      <c r="N7" s="10" t="s">
        <v>18</v>
      </c>
      <c r="O7" s="11">
        <f>SUM(I11,I19,I28,I35)</f>
        <v>52</v>
      </c>
      <c r="P7" s="12">
        <f>O7/O3</f>
        <v>0.36879432624113473</v>
      </c>
      <c r="R7" s="27" t="s">
        <v>2</v>
      </c>
      <c r="S7" s="28">
        <f>(R5*P12)</f>
        <v>2</v>
      </c>
      <c r="T7" s="43"/>
      <c r="U7" s="44"/>
      <c r="V7" s="1"/>
    </row>
    <row r="8" spans="1:22" x14ac:dyDescent="0.2">
      <c r="A8" s="1"/>
      <c r="B8" s="13" t="s">
        <v>36</v>
      </c>
      <c r="C8" s="11"/>
      <c r="D8" s="1"/>
      <c r="E8" s="13" t="s">
        <v>36</v>
      </c>
      <c r="F8" s="11"/>
      <c r="G8" s="1"/>
      <c r="H8" s="13" t="s">
        <v>36</v>
      </c>
      <c r="I8" s="11"/>
      <c r="J8" s="1"/>
      <c r="K8" s="13" t="s">
        <v>36</v>
      </c>
      <c r="L8" s="11"/>
      <c r="M8" s="1"/>
      <c r="N8" s="10" t="s">
        <v>20</v>
      </c>
      <c r="O8" s="11">
        <f>SUM(L11,L19,L28,L35)</f>
        <v>0</v>
      </c>
      <c r="P8" s="12">
        <f>O8/O3</f>
        <v>0</v>
      </c>
      <c r="R8" s="27" t="s">
        <v>3</v>
      </c>
      <c r="S8" s="28">
        <f>(R5*P13)</f>
        <v>3</v>
      </c>
      <c r="T8" s="43"/>
      <c r="U8" s="44"/>
      <c r="V8" s="1"/>
    </row>
    <row r="9" spans="1:22" ht="16" thickBot="1" x14ac:dyDescent="0.25">
      <c r="A9" s="1"/>
      <c r="B9" s="13" t="s">
        <v>37</v>
      </c>
      <c r="C9" s="11">
        <v>1</v>
      </c>
      <c r="D9" s="1"/>
      <c r="E9" s="13" t="s">
        <v>37</v>
      </c>
      <c r="F9" s="11">
        <v>1</v>
      </c>
      <c r="G9" s="1"/>
      <c r="H9" s="13" t="s">
        <v>37</v>
      </c>
      <c r="I9" s="11"/>
      <c r="J9" s="1"/>
      <c r="K9" s="13" t="s">
        <v>37</v>
      </c>
      <c r="L9" s="11"/>
      <c r="M9" s="1"/>
      <c r="R9" s="27" t="s">
        <v>4</v>
      </c>
      <c r="S9" s="28">
        <f>(R5*P14)</f>
        <v>1</v>
      </c>
      <c r="T9" s="43"/>
      <c r="U9" s="44"/>
      <c r="V9" s="1"/>
    </row>
    <row r="10" spans="1:22" x14ac:dyDescent="0.2">
      <c r="A10" s="1"/>
      <c r="B10" s="13" t="s">
        <v>38</v>
      </c>
      <c r="C10" s="11">
        <v>1</v>
      </c>
      <c r="D10" s="1"/>
      <c r="E10" s="13" t="s">
        <v>38</v>
      </c>
      <c r="F10" s="11">
        <v>1</v>
      </c>
      <c r="G10" s="1"/>
      <c r="H10" s="13" t="s">
        <v>38</v>
      </c>
      <c r="I10" s="11"/>
      <c r="J10" s="1"/>
      <c r="K10" s="13" t="s">
        <v>38</v>
      </c>
      <c r="L10" s="11"/>
      <c r="M10" s="1"/>
      <c r="N10" s="14" t="s">
        <v>40</v>
      </c>
      <c r="O10" s="4">
        <f>SUM(O12:O15)</f>
        <v>6</v>
      </c>
      <c r="P10" s="15"/>
      <c r="R10" s="27" t="s">
        <v>5</v>
      </c>
      <c r="S10" s="28">
        <f>(R5*P15)</f>
        <v>0</v>
      </c>
      <c r="T10" s="43"/>
      <c r="U10" s="44"/>
      <c r="V10" s="1"/>
    </row>
    <row r="11" spans="1:22" x14ac:dyDescent="0.2">
      <c r="A11" s="1"/>
      <c r="B11" s="16" t="s">
        <v>22</v>
      </c>
      <c r="C11" s="11">
        <f>SUM(C6:C10)</f>
        <v>2</v>
      </c>
      <c r="D11" s="1"/>
      <c r="E11" s="16" t="s">
        <v>22</v>
      </c>
      <c r="F11" s="11">
        <f>SUM(F6:F10)</f>
        <v>2</v>
      </c>
      <c r="G11" s="1"/>
      <c r="H11" s="16" t="s">
        <v>22</v>
      </c>
      <c r="I11" s="11">
        <f>SUM(I6:I10)</f>
        <v>0</v>
      </c>
      <c r="J11" s="1"/>
      <c r="K11" s="16" t="s">
        <v>22</v>
      </c>
      <c r="L11" s="11">
        <f>SUM(L6:L10)</f>
        <v>0</v>
      </c>
      <c r="M11" s="1"/>
      <c r="N11" s="6"/>
      <c r="O11" s="7"/>
      <c r="P11" s="17"/>
      <c r="R11" s="31"/>
      <c r="S11" s="32">
        <f>SUM(S7:S10)</f>
        <v>6</v>
      </c>
      <c r="T11" s="45"/>
      <c r="U11" s="46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 t="s">
        <v>12</v>
      </c>
      <c r="O12" s="11">
        <f>SUM(C8:C10,C17:C18)</f>
        <v>2</v>
      </c>
      <c r="P12" s="12">
        <f>O12/O10</f>
        <v>0.33333333333333331</v>
      </c>
      <c r="R12" s="19">
        <v>6</v>
      </c>
      <c r="S12" s="25"/>
      <c r="T12" s="21" t="s">
        <v>42</v>
      </c>
      <c r="U12" s="26"/>
      <c r="V12" s="1"/>
    </row>
    <row r="13" spans="1:22" x14ac:dyDescent="0.2">
      <c r="A13" s="1"/>
      <c r="B13" s="23" t="s">
        <v>43</v>
      </c>
      <c r="C13" s="7"/>
      <c r="D13" s="1"/>
      <c r="E13" s="23" t="s">
        <v>43</v>
      </c>
      <c r="F13" s="7"/>
      <c r="G13" s="1"/>
      <c r="H13" s="23" t="s">
        <v>43</v>
      </c>
      <c r="I13" s="7"/>
      <c r="J13" s="1"/>
      <c r="K13" s="23" t="s">
        <v>43</v>
      </c>
      <c r="L13" s="7"/>
      <c r="M13" s="1"/>
      <c r="N13" s="10" t="s">
        <v>16</v>
      </c>
      <c r="O13" s="11">
        <f>SUM(F8:F10,F17:F18)</f>
        <v>3</v>
      </c>
      <c r="P13" s="12">
        <f>O13/O10</f>
        <v>0.5</v>
      </c>
      <c r="R13" s="24"/>
      <c r="S13" s="25"/>
      <c r="T13" s="25"/>
      <c r="U13" s="26"/>
      <c r="V13" s="1"/>
    </row>
    <row r="14" spans="1:22" x14ac:dyDescent="0.2">
      <c r="A14" s="1"/>
      <c r="B14" s="13" t="s">
        <v>44</v>
      </c>
      <c r="C14" s="11"/>
      <c r="D14" s="1"/>
      <c r="E14" s="13" t="s">
        <v>44</v>
      </c>
      <c r="F14" s="11"/>
      <c r="G14" s="1"/>
      <c r="H14" s="13" t="s">
        <v>44</v>
      </c>
      <c r="I14" s="11"/>
      <c r="J14" s="1"/>
      <c r="K14" s="13" t="s">
        <v>44</v>
      </c>
      <c r="L14" s="11"/>
      <c r="M14" s="1"/>
      <c r="N14" s="10" t="s">
        <v>18</v>
      </c>
      <c r="O14" s="11">
        <f>SUM(I8:I10,I17:I18)</f>
        <v>1</v>
      </c>
      <c r="P14" s="12">
        <f>O14/O10</f>
        <v>0.16666666666666666</v>
      </c>
      <c r="R14" s="27" t="s">
        <v>2</v>
      </c>
      <c r="S14" s="43"/>
      <c r="T14" s="28">
        <f>(R12*P19)</f>
        <v>1.0285714285714285</v>
      </c>
      <c r="U14" s="44"/>
      <c r="V14" s="1"/>
    </row>
    <row r="15" spans="1:22" x14ac:dyDescent="0.2">
      <c r="A15" s="1"/>
      <c r="B15" s="13" t="s">
        <v>45</v>
      </c>
      <c r="C15" s="11"/>
      <c r="D15" s="1"/>
      <c r="E15" s="13" t="s">
        <v>45</v>
      </c>
      <c r="F15" s="11"/>
      <c r="G15" s="1"/>
      <c r="H15" s="13" t="s">
        <v>45</v>
      </c>
      <c r="I15" s="11">
        <v>1</v>
      </c>
      <c r="J15" s="1"/>
      <c r="K15" s="13" t="s">
        <v>45</v>
      </c>
      <c r="L15" s="11"/>
      <c r="M15" s="1"/>
      <c r="N15" s="10" t="s">
        <v>20</v>
      </c>
      <c r="O15" s="11">
        <f>SUM(L8:L10,L17:L18)</f>
        <v>0</v>
      </c>
      <c r="P15" s="12">
        <f>O15/O10</f>
        <v>0</v>
      </c>
      <c r="R15" s="27" t="s">
        <v>3</v>
      </c>
      <c r="S15" s="43"/>
      <c r="T15" s="28">
        <f>(R12*P20)</f>
        <v>2.4000000000000004</v>
      </c>
      <c r="U15" s="44"/>
      <c r="V15" s="1"/>
    </row>
    <row r="16" spans="1:22" ht="16" thickBot="1" x14ac:dyDescent="0.25">
      <c r="A16" s="1"/>
      <c r="B16" s="13" t="s">
        <v>46</v>
      </c>
      <c r="C16" s="11"/>
      <c r="D16" s="1"/>
      <c r="E16" s="13" t="s">
        <v>46</v>
      </c>
      <c r="F16" s="11"/>
      <c r="G16" s="1"/>
      <c r="H16" s="13" t="s">
        <v>46</v>
      </c>
      <c r="I16" s="11"/>
      <c r="J16" s="1"/>
      <c r="K16" s="13" t="s">
        <v>46</v>
      </c>
      <c r="L16" s="11"/>
      <c r="M16" s="1"/>
      <c r="R16" s="27" t="s">
        <v>4</v>
      </c>
      <c r="S16" s="43"/>
      <c r="T16" s="28">
        <f>(R12*P21)</f>
        <v>2.5714285714285712</v>
      </c>
      <c r="U16" s="44"/>
      <c r="V16" s="1"/>
    </row>
    <row r="17" spans="1:22" x14ac:dyDescent="0.2">
      <c r="A17" s="1"/>
      <c r="B17" s="13" t="s">
        <v>47</v>
      </c>
      <c r="C17" s="11"/>
      <c r="D17" s="1"/>
      <c r="E17" s="13" t="s">
        <v>47</v>
      </c>
      <c r="F17" s="11"/>
      <c r="G17" s="1"/>
      <c r="H17" s="13" t="s">
        <v>47</v>
      </c>
      <c r="I17" s="11"/>
      <c r="J17" s="1"/>
      <c r="K17" s="13" t="s">
        <v>47</v>
      </c>
      <c r="L17" s="11"/>
      <c r="M17" s="1"/>
      <c r="N17" s="30" t="s">
        <v>48</v>
      </c>
      <c r="O17" s="4">
        <f>SUM(O19:O22)</f>
        <v>70</v>
      </c>
      <c r="P17" s="15"/>
      <c r="R17" s="27" t="s">
        <v>5</v>
      </c>
      <c r="S17" s="43"/>
      <c r="T17" s="28">
        <f>(R12*P22)</f>
        <v>0</v>
      </c>
      <c r="U17" s="44"/>
      <c r="V17" s="1"/>
    </row>
    <row r="18" spans="1:22" ht="16" thickBot="1" x14ac:dyDescent="0.25">
      <c r="A18" s="1"/>
      <c r="B18" s="13" t="s">
        <v>50</v>
      </c>
      <c r="C18" s="11"/>
      <c r="D18" s="1"/>
      <c r="E18" s="13" t="s">
        <v>50</v>
      </c>
      <c r="F18" s="11">
        <v>1</v>
      </c>
      <c r="G18" s="1"/>
      <c r="H18" s="13" t="s">
        <v>50</v>
      </c>
      <c r="I18" s="11">
        <v>1</v>
      </c>
      <c r="J18" s="1"/>
      <c r="K18" s="13" t="s">
        <v>50</v>
      </c>
      <c r="L18" s="11"/>
      <c r="M18" s="1"/>
      <c r="N18" s="6"/>
      <c r="O18" s="7"/>
      <c r="P18" s="17"/>
      <c r="R18" s="35"/>
      <c r="S18" s="47"/>
      <c r="T18" s="36">
        <f>SUM(T12:T17)</f>
        <v>6</v>
      </c>
      <c r="U18" s="47"/>
      <c r="V18" s="1"/>
    </row>
    <row r="19" spans="1:22" x14ac:dyDescent="0.2">
      <c r="A19" s="1"/>
      <c r="B19" s="16" t="s">
        <v>22</v>
      </c>
      <c r="C19" s="11">
        <f>SUM(C14:C18)</f>
        <v>0</v>
      </c>
      <c r="D19" s="1"/>
      <c r="E19" s="16" t="s">
        <v>22</v>
      </c>
      <c r="F19" s="11">
        <f>SUM(F14:F18)</f>
        <v>1</v>
      </c>
      <c r="G19" s="1"/>
      <c r="H19" s="16" t="s">
        <v>22</v>
      </c>
      <c r="I19" s="11">
        <f>SUM(I14:I18)</f>
        <v>2</v>
      </c>
      <c r="J19" s="1"/>
      <c r="K19" s="16" t="s">
        <v>22</v>
      </c>
      <c r="L19" s="11">
        <f>SUM(L14:L18)</f>
        <v>0</v>
      </c>
      <c r="M19" s="1"/>
      <c r="N19" s="10" t="s">
        <v>12</v>
      </c>
      <c r="O19" s="11">
        <f>C28</f>
        <v>12</v>
      </c>
      <c r="P19" s="12">
        <f>O19/O17</f>
        <v>0.17142857142857143</v>
      </c>
      <c r="R19" s="19">
        <v>6</v>
      </c>
      <c r="S19" s="25"/>
      <c r="T19" s="25"/>
      <c r="U19" s="22" t="s">
        <v>51</v>
      </c>
      <c r="V19" s="1"/>
    </row>
    <row r="20" spans="1:2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0" t="s">
        <v>16</v>
      </c>
      <c r="O20" s="11">
        <f>F28</f>
        <v>28</v>
      </c>
      <c r="P20" s="12">
        <f>O20/O17</f>
        <v>0.4</v>
      </c>
      <c r="R20" s="24"/>
      <c r="S20" s="25"/>
      <c r="T20" s="25"/>
      <c r="U20" s="26"/>
      <c r="V20" s="1"/>
    </row>
    <row r="21" spans="1:22" x14ac:dyDescent="0.2">
      <c r="A21" s="1"/>
      <c r="B21" s="33" t="s">
        <v>6</v>
      </c>
      <c r="C21" s="7"/>
      <c r="D21" s="1"/>
      <c r="E21" s="33" t="s">
        <v>6</v>
      </c>
      <c r="F21" s="7"/>
      <c r="G21" s="1"/>
      <c r="H21" s="33" t="s">
        <v>6</v>
      </c>
      <c r="I21" s="7"/>
      <c r="J21" s="1"/>
      <c r="K21" s="33" t="s">
        <v>6</v>
      </c>
      <c r="L21" s="7"/>
      <c r="M21" s="1"/>
      <c r="N21" s="10" t="s">
        <v>18</v>
      </c>
      <c r="O21" s="11">
        <f>I28</f>
        <v>30</v>
      </c>
      <c r="P21" s="12">
        <f>O21/O17</f>
        <v>0.42857142857142855</v>
      </c>
      <c r="R21" s="27" t="s">
        <v>2</v>
      </c>
      <c r="S21" s="43"/>
      <c r="T21" s="43"/>
      <c r="U21" s="29">
        <f>(R19*P26)</f>
        <v>0.65625</v>
      </c>
      <c r="V21" s="1"/>
    </row>
    <row r="22" spans="1:22" x14ac:dyDescent="0.2">
      <c r="A22" s="1"/>
      <c r="B22" s="13" t="s">
        <v>9</v>
      </c>
      <c r="C22" s="11"/>
      <c r="D22" s="1"/>
      <c r="E22" s="13" t="s">
        <v>9</v>
      </c>
      <c r="F22" s="11"/>
      <c r="G22" s="1"/>
      <c r="H22" s="13" t="s">
        <v>9</v>
      </c>
      <c r="I22" s="11"/>
      <c r="J22" s="1"/>
      <c r="K22" s="13" t="s">
        <v>9</v>
      </c>
      <c r="L22" s="11"/>
      <c r="M22" s="1"/>
      <c r="N22" s="10" t="s">
        <v>20</v>
      </c>
      <c r="O22" s="11">
        <f>L28</f>
        <v>0</v>
      </c>
      <c r="P22" s="12">
        <f>O22/O17</f>
        <v>0</v>
      </c>
      <c r="R22" s="27" t="s">
        <v>3</v>
      </c>
      <c r="S22" s="43"/>
      <c r="T22" s="43"/>
      <c r="U22" s="29">
        <f>(R19*P27)</f>
        <v>3.46875</v>
      </c>
      <c r="V22" s="1"/>
    </row>
    <row r="23" spans="1:22" ht="16" thickBot="1" x14ac:dyDescent="0.25">
      <c r="A23" s="1"/>
      <c r="B23" s="13" t="s">
        <v>11</v>
      </c>
      <c r="C23" s="11"/>
      <c r="D23" s="1"/>
      <c r="E23" s="13" t="s">
        <v>11</v>
      </c>
      <c r="F23" s="11"/>
      <c r="G23" s="1"/>
      <c r="H23" s="13" t="s">
        <v>11</v>
      </c>
      <c r="I23" s="11"/>
      <c r="J23" s="1"/>
      <c r="K23" s="13" t="s">
        <v>11</v>
      </c>
      <c r="L23" s="11"/>
      <c r="M23" s="1"/>
      <c r="R23" s="27" t="s">
        <v>4</v>
      </c>
      <c r="S23" s="43"/>
      <c r="T23" s="43"/>
      <c r="U23" s="29">
        <f>(R19*P28)</f>
        <v>1.875</v>
      </c>
      <c r="V23" s="1"/>
    </row>
    <row r="24" spans="1:22" x14ac:dyDescent="0.2">
      <c r="A24" s="1"/>
      <c r="B24" s="13" t="s">
        <v>15</v>
      </c>
      <c r="C24" s="11">
        <v>1</v>
      </c>
      <c r="D24" s="1"/>
      <c r="E24" s="13" t="s">
        <v>15</v>
      </c>
      <c r="F24" s="11">
        <v>1</v>
      </c>
      <c r="G24" s="1"/>
      <c r="H24" s="13" t="s">
        <v>15</v>
      </c>
      <c r="I24" s="11">
        <v>2</v>
      </c>
      <c r="J24" s="1"/>
      <c r="K24" s="13" t="s">
        <v>15</v>
      </c>
      <c r="L24" s="11"/>
      <c r="M24" s="1"/>
      <c r="N24" s="34" t="s">
        <v>52</v>
      </c>
      <c r="O24" s="4">
        <f>SUM(O26:O29)</f>
        <v>64</v>
      </c>
      <c r="P24" s="15"/>
      <c r="R24" s="27" t="s">
        <v>5</v>
      </c>
      <c r="S24" s="43"/>
      <c r="T24" s="43"/>
      <c r="U24" s="29">
        <f>(R19*P29)</f>
        <v>0</v>
      </c>
      <c r="V24" s="1"/>
    </row>
    <row r="25" spans="1:22" ht="16" thickBot="1" x14ac:dyDescent="0.25">
      <c r="A25" s="1"/>
      <c r="B25" s="13" t="s">
        <v>17</v>
      </c>
      <c r="C25" s="11">
        <v>4</v>
      </c>
      <c r="D25" s="1"/>
      <c r="E25" s="13" t="s">
        <v>17</v>
      </c>
      <c r="F25" s="11">
        <v>6</v>
      </c>
      <c r="G25" s="1"/>
      <c r="H25" s="13" t="s">
        <v>17</v>
      </c>
      <c r="I25" s="11">
        <v>15</v>
      </c>
      <c r="J25" s="1"/>
      <c r="K25" s="13" t="s">
        <v>17</v>
      </c>
      <c r="L25" s="11"/>
      <c r="M25" s="1"/>
      <c r="N25" s="6"/>
      <c r="O25" s="7"/>
      <c r="P25" s="17"/>
      <c r="R25" s="35"/>
      <c r="S25" s="47"/>
      <c r="T25" s="47"/>
      <c r="U25" s="36">
        <f>SUM(U19:U24)</f>
        <v>6</v>
      </c>
      <c r="V25" s="1"/>
    </row>
    <row r="26" spans="1:22" x14ac:dyDescent="0.2">
      <c r="A26" s="1"/>
      <c r="B26" s="13" t="s">
        <v>19</v>
      </c>
      <c r="C26" s="11">
        <v>7</v>
      </c>
      <c r="D26" s="1"/>
      <c r="E26" s="13" t="s">
        <v>19</v>
      </c>
      <c r="F26" s="11">
        <v>19</v>
      </c>
      <c r="G26" s="1"/>
      <c r="H26" s="13" t="s">
        <v>19</v>
      </c>
      <c r="I26" s="11"/>
      <c r="J26" s="1"/>
      <c r="K26" s="13" t="s">
        <v>19</v>
      </c>
      <c r="L26" s="11"/>
      <c r="M26" s="1"/>
      <c r="N26" s="10" t="s">
        <v>12</v>
      </c>
      <c r="O26" s="11">
        <f>SUM(C35)</f>
        <v>7</v>
      </c>
      <c r="P26" s="12">
        <f>O26/O24</f>
        <v>0.109375</v>
      </c>
      <c r="R26" s="19">
        <v>7</v>
      </c>
      <c r="S26" s="25"/>
      <c r="T26" s="25"/>
      <c r="U26" s="25"/>
      <c r="V26" s="48" t="s">
        <v>65</v>
      </c>
    </row>
    <row r="27" spans="1:22" x14ac:dyDescent="0.2">
      <c r="A27" s="1"/>
      <c r="B27" s="13" t="s">
        <v>21</v>
      </c>
      <c r="C27" s="11"/>
      <c r="D27" s="1"/>
      <c r="E27" s="13" t="s">
        <v>21</v>
      </c>
      <c r="F27" s="11">
        <v>2</v>
      </c>
      <c r="G27" s="1"/>
      <c r="H27" s="13" t="s">
        <v>21</v>
      </c>
      <c r="I27" s="11">
        <v>13</v>
      </c>
      <c r="J27" s="1"/>
      <c r="K27" s="13" t="s">
        <v>21</v>
      </c>
      <c r="L27" s="11"/>
      <c r="M27" s="1"/>
      <c r="N27" s="10" t="s">
        <v>16</v>
      </c>
      <c r="O27" s="11">
        <f>SUM(F35)</f>
        <v>37</v>
      </c>
      <c r="P27" s="12">
        <f>O27/O24</f>
        <v>0.578125</v>
      </c>
      <c r="R27" s="24"/>
      <c r="S27" s="25"/>
      <c r="T27" s="25"/>
      <c r="U27" s="25"/>
      <c r="V27" s="26"/>
    </row>
    <row r="28" spans="1:22" x14ac:dyDescent="0.2">
      <c r="A28" s="1"/>
      <c r="B28" s="16" t="s">
        <v>22</v>
      </c>
      <c r="C28" s="11">
        <f>SUM(C22:C27)</f>
        <v>12</v>
      </c>
      <c r="D28" s="1"/>
      <c r="E28" s="16" t="s">
        <v>22</v>
      </c>
      <c r="F28" s="11">
        <f>SUM(F22:F27)</f>
        <v>28</v>
      </c>
      <c r="G28" s="1"/>
      <c r="H28" s="16" t="s">
        <v>22</v>
      </c>
      <c r="I28" s="11">
        <f>SUM(I22:I27)</f>
        <v>30</v>
      </c>
      <c r="J28" s="1"/>
      <c r="K28" s="16" t="s">
        <v>22</v>
      </c>
      <c r="L28" s="11">
        <f>SUM(L22:L27)</f>
        <v>0</v>
      </c>
      <c r="M28" s="1"/>
      <c r="N28" s="10" t="s">
        <v>18</v>
      </c>
      <c r="O28" s="11">
        <f>SUM(I35)</f>
        <v>20</v>
      </c>
      <c r="P28" s="12">
        <f>O28/O24</f>
        <v>0.3125</v>
      </c>
      <c r="R28" s="27" t="s">
        <v>2</v>
      </c>
      <c r="S28" s="43"/>
      <c r="T28" s="43"/>
      <c r="U28" s="43"/>
      <c r="V28" s="29">
        <f>(R26*P33)</f>
        <v>1.1951219512195124</v>
      </c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0" t="s">
        <v>20</v>
      </c>
      <c r="O29" s="11">
        <f>SUM(L35)</f>
        <v>0</v>
      </c>
      <c r="P29" s="12">
        <f>O29/O24</f>
        <v>0</v>
      </c>
      <c r="R29" s="27" t="s">
        <v>3</v>
      </c>
      <c r="S29" s="43"/>
      <c r="T29" s="43"/>
      <c r="U29" s="43"/>
      <c r="V29" s="29">
        <f>(R26*P34)</f>
        <v>3.5853658536585367</v>
      </c>
    </row>
    <row r="30" spans="1:22" ht="16" thickBot="1" x14ac:dyDescent="0.25">
      <c r="A30" s="1"/>
      <c r="B30" s="37" t="s">
        <v>24</v>
      </c>
      <c r="C30" s="7"/>
      <c r="D30" s="1"/>
      <c r="E30" s="37" t="s">
        <v>24</v>
      </c>
      <c r="F30" s="7"/>
      <c r="G30" s="1"/>
      <c r="H30" s="37" t="s">
        <v>24</v>
      </c>
      <c r="I30" s="7"/>
      <c r="J30" s="1"/>
      <c r="K30" s="37" t="s">
        <v>24</v>
      </c>
      <c r="L30" s="7"/>
      <c r="M30" s="1"/>
      <c r="R30" s="27" t="s">
        <v>4</v>
      </c>
      <c r="S30" s="43"/>
      <c r="T30" s="43"/>
      <c r="U30" s="43"/>
      <c r="V30" s="29">
        <f>(R26*P35)</f>
        <v>2.2195121951219514</v>
      </c>
    </row>
    <row r="31" spans="1:22" x14ac:dyDescent="0.2">
      <c r="A31" s="1"/>
      <c r="B31" s="13" t="s">
        <v>25</v>
      </c>
      <c r="C31" s="11">
        <v>3</v>
      </c>
      <c r="D31" s="1"/>
      <c r="E31" s="13" t="s">
        <v>25</v>
      </c>
      <c r="F31" s="11">
        <v>27</v>
      </c>
      <c r="G31" s="1"/>
      <c r="H31" s="13" t="s">
        <v>25</v>
      </c>
      <c r="I31" s="11"/>
      <c r="J31" s="1"/>
      <c r="K31" s="13" t="s">
        <v>25</v>
      </c>
      <c r="L31" s="11"/>
      <c r="M31" s="1"/>
      <c r="N31" s="49" t="s">
        <v>54</v>
      </c>
      <c r="O31" s="4">
        <f>SUM(O33:O36)</f>
        <v>41</v>
      </c>
      <c r="P31" s="15"/>
      <c r="R31" s="27" t="s">
        <v>5</v>
      </c>
      <c r="S31" s="43"/>
      <c r="T31" s="43"/>
      <c r="U31" s="43"/>
      <c r="V31" s="29">
        <f>(R26*P36)</f>
        <v>0</v>
      </c>
    </row>
    <row r="32" spans="1:22" ht="16" thickBot="1" x14ac:dyDescent="0.25">
      <c r="A32" s="1"/>
      <c r="B32" s="13" t="s">
        <v>26</v>
      </c>
      <c r="C32" s="11">
        <v>4</v>
      </c>
      <c r="D32" s="1"/>
      <c r="E32" s="13" t="s">
        <v>26</v>
      </c>
      <c r="F32" s="11">
        <v>7</v>
      </c>
      <c r="G32" s="1"/>
      <c r="H32" s="13" t="s">
        <v>26</v>
      </c>
      <c r="I32" s="11"/>
      <c r="J32" s="1"/>
      <c r="K32" s="13" t="s">
        <v>26</v>
      </c>
      <c r="L32" s="11"/>
      <c r="M32" s="1"/>
      <c r="N32" s="6"/>
      <c r="O32" s="7"/>
      <c r="P32" s="17"/>
      <c r="R32" s="35"/>
      <c r="S32" s="47"/>
      <c r="T32" s="47"/>
      <c r="U32" s="47"/>
      <c r="V32" s="36">
        <f>SUM(V26:V31)</f>
        <v>7.0000000000000009</v>
      </c>
    </row>
    <row r="33" spans="1:16" x14ac:dyDescent="0.2">
      <c r="A33" s="1"/>
      <c r="B33" s="13" t="s">
        <v>27</v>
      </c>
      <c r="C33" s="11"/>
      <c r="D33" s="1"/>
      <c r="E33" s="13" t="s">
        <v>27</v>
      </c>
      <c r="F33" s="11">
        <v>3</v>
      </c>
      <c r="G33" s="1"/>
      <c r="H33" s="13" t="s">
        <v>27</v>
      </c>
      <c r="I33" s="11"/>
      <c r="J33" s="1"/>
      <c r="K33" s="13" t="s">
        <v>27</v>
      </c>
      <c r="L33" s="11"/>
      <c r="M33" s="1"/>
      <c r="N33" s="10" t="s">
        <v>12</v>
      </c>
      <c r="O33" s="11">
        <f>SUM(C26:C27)</f>
        <v>7</v>
      </c>
      <c r="P33" s="12">
        <f>O33/O31</f>
        <v>0.17073170731707318</v>
      </c>
    </row>
    <row r="34" spans="1:16" x14ac:dyDescent="0.2">
      <c r="A34" s="1"/>
      <c r="B34" s="13" t="s">
        <v>28</v>
      </c>
      <c r="C34" s="11"/>
      <c r="D34" s="1"/>
      <c r="E34" s="13" t="s">
        <v>28</v>
      </c>
      <c r="F34" s="11"/>
      <c r="G34" s="1"/>
      <c r="H34" s="13" t="s">
        <v>28</v>
      </c>
      <c r="I34" s="11"/>
      <c r="J34" s="1"/>
      <c r="K34" s="13" t="s">
        <v>28</v>
      </c>
      <c r="L34" s="11"/>
      <c r="M34" s="1"/>
      <c r="N34" s="10" t="s">
        <v>16</v>
      </c>
      <c r="O34" s="11">
        <f>SUM(F26:F27)</f>
        <v>21</v>
      </c>
      <c r="P34" s="12">
        <f>O34/O31</f>
        <v>0.51219512195121952</v>
      </c>
    </row>
    <row r="35" spans="1:16" x14ac:dyDescent="0.2">
      <c r="A35" s="1"/>
      <c r="B35" s="16" t="s">
        <v>22</v>
      </c>
      <c r="C35" s="11">
        <f>SUM(C31:C34)</f>
        <v>7</v>
      </c>
      <c r="D35" s="1"/>
      <c r="E35" s="16" t="s">
        <v>22</v>
      </c>
      <c r="F35" s="11">
        <f>SUM(F31:F34)</f>
        <v>37</v>
      </c>
      <c r="G35" s="1"/>
      <c r="H35" s="16" t="s">
        <v>22</v>
      </c>
      <c r="I35" s="11">
        <v>20</v>
      </c>
      <c r="J35" s="1"/>
      <c r="K35" s="16" t="s">
        <v>22</v>
      </c>
      <c r="L35" s="11">
        <f>SUM(L31:L34)</f>
        <v>0</v>
      </c>
      <c r="M35" s="1"/>
      <c r="N35" s="10" t="s">
        <v>18</v>
      </c>
      <c r="O35" s="11">
        <f>SUM(I26:I27)</f>
        <v>13</v>
      </c>
      <c r="P35" s="12">
        <f>O35/O31</f>
        <v>0.31707317073170732</v>
      </c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0" t="s">
        <v>20</v>
      </c>
      <c r="O36" s="11">
        <f>SUM(L26:L27)</f>
        <v>0</v>
      </c>
      <c r="P36" s="12">
        <f>O36/O31</f>
        <v>0</v>
      </c>
    </row>
    <row r="37" spans="1:16" x14ac:dyDescent="0.2">
      <c r="B37" s="38"/>
      <c r="E37" s="38"/>
      <c r="H37" s="38"/>
      <c r="K37" s="38"/>
    </row>
    <row r="38" spans="1:16" x14ac:dyDescent="0.2">
      <c r="B38" s="38"/>
      <c r="E38" s="38"/>
      <c r="H38" s="38"/>
      <c r="K38" s="38"/>
    </row>
  </sheetData>
  <mergeCells count="4">
    <mergeCell ref="B1:G1"/>
    <mergeCell ref="R1:V1"/>
    <mergeCell ref="R2:V2"/>
    <mergeCell ref="R3:V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4284-F861-4826-B6C2-4242D1A0C0C5}">
  <dimension ref="A1:V38"/>
  <sheetViews>
    <sheetView topLeftCell="A9" zoomScale="90" zoomScaleNormal="90" workbookViewId="0">
      <selection activeCell="O35" sqref="O35"/>
    </sheetView>
  </sheetViews>
  <sheetFormatPr baseColWidth="10" defaultColWidth="8.83203125" defaultRowHeight="15" x14ac:dyDescent="0.2"/>
  <cols>
    <col min="2" max="2" width="8.6640625" bestFit="1" customWidth="1"/>
    <col min="3" max="3" width="3.5" customWidth="1"/>
    <col min="5" max="5" width="8.6640625" bestFit="1" customWidth="1"/>
    <col min="6" max="6" width="3.6640625" customWidth="1"/>
    <col min="8" max="8" width="8.6640625" bestFit="1" customWidth="1"/>
    <col min="9" max="9" width="4.5" customWidth="1"/>
    <col min="11" max="11" width="8.6640625" bestFit="1" customWidth="1"/>
    <col min="12" max="12" width="4.6640625" customWidth="1"/>
    <col min="14" max="14" width="11.6640625" bestFit="1" customWidth="1"/>
    <col min="15" max="15" width="5" customWidth="1"/>
    <col min="16" max="16" width="7.5" bestFit="1" customWidth="1"/>
    <col min="17" max="17" width="8.6640625" customWidth="1"/>
    <col min="18" max="18" width="9.6640625" customWidth="1"/>
    <col min="23" max="23" width="9.6640625" customWidth="1"/>
  </cols>
  <sheetData>
    <row r="1" spans="1:22" x14ac:dyDescent="0.2">
      <c r="A1" s="1"/>
      <c r="B1" s="52" t="s">
        <v>0</v>
      </c>
      <c r="C1" s="52"/>
      <c r="D1" s="52"/>
      <c r="E1" s="52"/>
      <c r="F1" s="52"/>
      <c r="G1" s="52"/>
      <c r="H1" s="1"/>
      <c r="I1" s="1"/>
      <c r="J1" s="1"/>
      <c r="K1" s="1"/>
      <c r="L1" s="1"/>
      <c r="M1" s="1"/>
      <c r="R1" s="58" t="s">
        <v>1</v>
      </c>
      <c r="S1" s="59"/>
      <c r="T1" s="59"/>
      <c r="U1" s="59"/>
      <c r="V1" s="59"/>
    </row>
    <row r="2" spans="1:22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60"/>
      <c r="S2" s="60"/>
      <c r="T2" s="60"/>
      <c r="U2" s="60"/>
      <c r="V2" s="60"/>
    </row>
    <row r="3" spans="1:22" x14ac:dyDescent="0.2">
      <c r="A3" s="1"/>
      <c r="B3" s="2" t="s">
        <v>2</v>
      </c>
      <c r="C3" s="1"/>
      <c r="D3" s="1"/>
      <c r="E3" s="2" t="s">
        <v>3</v>
      </c>
      <c r="F3" s="1"/>
      <c r="G3" s="1"/>
      <c r="H3" s="2" t="s">
        <v>4</v>
      </c>
      <c r="I3" s="1"/>
      <c r="J3" s="1"/>
      <c r="K3" s="2" t="s">
        <v>5</v>
      </c>
      <c r="L3" s="1"/>
      <c r="M3" s="1"/>
      <c r="N3" s="3" t="s">
        <v>7</v>
      </c>
      <c r="O3" s="4">
        <f>SUM(O5:O8)</f>
        <v>121</v>
      </c>
      <c r="P3" s="5"/>
      <c r="R3" s="61" t="s">
        <v>30</v>
      </c>
      <c r="S3" s="52"/>
      <c r="T3" s="52"/>
      <c r="U3" s="52"/>
      <c r="V3" s="52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7"/>
      <c r="P4" s="8"/>
      <c r="R4" s="18" t="s">
        <v>10</v>
      </c>
      <c r="S4" s="1"/>
      <c r="T4" s="1"/>
      <c r="U4" s="17"/>
      <c r="V4" s="1"/>
    </row>
    <row r="5" spans="1:22" x14ac:dyDescent="0.2">
      <c r="A5" s="1"/>
      <c r="B5" s="9" t="s">
        <v>32</v>
      </c>
      <c r="C5" s="1"/>
      <c r="D5" s="1"/>
      <c r="E5" s="9" t="s">
        <v>32</v>
      </c>
      <c r="F5" s="1"/>
      <c r="G5" s="1"/>
      <c r="H5" s="9" t="s">
        <v>32</v>
      </c>
      <c r="I5" s="1"/>
      <c r="J5" s="1"/>
      <c r="K5" s="9" t="s">
        <v>32</v>
      </c>
      <c r="L5" s="1"/>
      <c r="M5" s="1"/>
      <c r="N5" s="10" t="s">
        <v>12</v>
      </c>
      <c r="O5" s="11">
        <f>SUM(C11,C19,C28,C35)</f>
        <v>7</v>
      </c>
      <c r="P5" s="12">
        <f>O5/O3</f>
        <v>5.7851239669421489E-2</v>
      </c>
      <c r="R5" s="19">
        <v>6</v>
      </c>
      <c r="S5" s="20" t="s">
        <v>33</v>
      </c>
      <c r="T5" s="25"/>
      <c r="U5" s="26"/>
      <c r="V5" s="1"/>
    </row>
    <row r="6" spans="1:22" x14ac:dyDescent="0.2">
      <c r="A6" s="1"/>
      <c r="B6" s="13" t="s">
        <v>34</v>
      </c>
      <c r="C6" s="11"/>
      <c r="D6" s="1"/>
      <c r="E6" s="13" t="s">
        <v>34</v>
      </c>
      <c r="F6" s="11"/>
      <c r="G6" s="1"/>
      <c r="H6" s="13" t="s">
        <v>34</v>
      </c>
      <c r="I6" s="11"/>
      <c r="J6" s="1"/>
      <c r="K6" s="13" t="s">
        <v>34</v>
      </c>
      <c r="L6" s="11"/>
      <c r="M6" s="1"/>
      <c r="N6" s="10" t="s">
        <v>16</v>
      </c>
      <c r="O6" s="11">
        <f>SUM(F11,F19,F28,F35)</f>
        <v>36</v>
      </c>
      <c r="P6" s="12">
        <f>O6/O3</f>
        <v>0.2975206611570248</v>
      </c>
      <c r="R6" s="24"/>
      <c r="S6" s="25"/>
      <c r="T6" s="25"/>
      <c r="U6" s="26"/>
      <c r="V6" s="1"/>
    </row>
    <row r="7" spans="1:22" x14ac:dyDescent="0.2">
      <c r="A7" s="1"/>
      <c r="B7" s="13" t="s">
        <v>35</v>
      </c>
      <c r="C7" s="11"/>
      <c r="D7" s="1"/>
      <c r="E7" s="13" t="s">
        <v>35</v>
      </c>
      <c r="F7" s="11"/>
      <c r="G7" s="1"/>
      <c r="H7" s="13" t="s">
        <v>35</v>
      </c>
      <c r="I7" s="11"/>
      <c r="J7" s="1"/>
      <c r="K7" s="13" t="s">
        <v>35</v>
      </c>
      <c r="L7" s="11"/>
      <c r="M7" s="1"/>
      <c r="N7" s="10" t="s">
        <v>18</v>
      </c>
      <c r="O7" s="11">
        <f>SUM(I11,I19,I28,I35)</f>
        <v>78</v>
      </c>
      <c r="P7" s="12">
        <f>O7/O3</f>
        <v>0.64462809917355368</v>
      </c>
      <c r="R7" s="27" t="s">
        <v>2</v>
      </c>
      <c r="S7" s="28">
        <f>(R5*P12)</f>
        <v>0</v>
      </c>
      <c r="T7" s="43"/>
      <c r="U7" s="44"/>
      <c r="V7" s="1"/>
    </row>
    <row r="8" spans="1:22" x14ac:dyDescent="0.2">
      <c r="A8" s="1"/>
      <c r="B8" s="13" t="s">
        <v>36</v>
      </c>
      <c r="C8" s="11"/>
      <c r="D8" s="1"/>
      <c r="E8" s="13" t="s">
        <v>36</v>
      </c>
      <c r="F8" s="11"/>
      <c r="G8" s="1"/>
      <c r="H8" s="13" t="s">
        <v>36</v>
      </c>
      <c r="I8" s="11"/>
      <c r="J8" s="1"/>
      <c r="K8" s="13" t="s">
        <v>36</v>
      </c>
      <c r="L8" s="11"/>
      <c r="M8" s="1"/>
      <c r="N8" s="10" t="s">
        <v>20</v>
      </c>
      <c r="O8" s="11">
        <f>SUM(L11,L19,L28,L35)</f>
        <v>0</v>
      </c>
      <c r="P8" s="12">
        <f>O8/O3</f>
        <v>0</v>
      </c>
      <c r="R8" s="27" t="s">
        <v>3</v>
      </c>
      <c r="S8" s="28">
        <f>(R5*P13)</f>
        <v>3</v>
      </c>
      <c r="T8" s="43"/>
      <c r="U8" s="44"/>
      <c r="V8" s="1"/>
    </row>
    <row r="9" spans="1:22" ht="16" thickBot="1" x14ac:dyDescent="0.25">
      <c r="A9" s="1"/>
      <c r="B9" s="13" t="s">
        <v>37</v>
      </c>
      <c r="C9" s="11"/>
      <c r="D9" s="1"/>
      <c r="E9" s="13" t="s">
        <v>37</v>
      </c>
      <c r="F9" s="11">
        <v>1</v>
      </c>
      <c r="G9" s="1"/>
      <c r="H9" s="13" t="s">
        <v>37</v>
      </c>
      <c r="I9" s="11"/>
      <c r="J9" s="1"/>
      <c r="K9" s="13" t="s">
        <v>37</v>
      </c>
      <c r="L9" s="11"/>
      <c r="M9" s="1"/>
      <c r="R9" s="27" t="s">
        <v>4</v>
      </c>
      <c r="S9" s="28">
        <f>(R5*P14)</f>
        <v>3</v>
      </c>
      <c r="T9" s="43"/>
      <c r="U9" s="44"/>
      <c r="V9" s="1"/>
    </row>
    <row r="10" spans="1:22" x14ac:dyDescent="0.2">
      <c r="A10" s="1"/>
      <c r="B10" s="13" t="s">
        <v>38</v>
      </c>
      <c r="C10" s="11"/>
      <c r="D10" s="1"/>
      <c r="E10" s="13" t="s">
        <v>38</v>
      </c>
      <c r="F10" s="11"/>
      <c r="G10" s="1"/>
      <c r="H10" s="13" t="s">
        <v>38</v>
      </c>
      <c r="I10" s="11">
        <v>1</v>
      </c>
      <c r="J10" s="1"/>
      <c r="K10" s="13" t="s">
        <v>38</v>
      </c>
      <c r="L10" s="11"/>
      <c r="M10" s="1"/>
      <c r="N10" s="14" t="s">
        <v>40</v>
      </c>
      <c r="O10" s="4">
        <f>SUM(O12:O15)</f>
        <v>4</v>
      </c>
      <c r="P10" s="15"/>
      <c r="R10" s="27" t="s">
        <v>5</v>
      </c>
      <c r="S10" s="28">
        <f>(R5*P15)</f>
        <v>0</v>
      </c>
      <c r="T10" s="43"/>
      <c r="U10" s="44"/>
      <c r="V10" s="1"/>
    </row>
    <row r="11" spans="1:22" x14ac:dyDescent="0.2">
      <c r="A11" s="1"/>
      <c r="B11" s="16" t="s">
        <v>22</v>
      </c>
      <c r="C11" s="11">
        <f>SUM(C6:C10)</f>
        <v>0</v>
      </c>
      <c r="D11" s="1"/>
      <c r="E11" s="16" t="s">
        <v>22</v>
      </c>
      <c r="F11" s="11">
        <f>SUM(F6:F10)</f>
        <v>1</v>
      </c>
      <c r="G11" s="1"/>
      <c r="H11" s="16" t="s">
        <v>22</v>
      </c>
      <c r="I11" s="11">
        <f>SUM(I6:I10)</f>
        <v>1</v>
      </c>
      <c r="J11" s="1"/>
      <c r="K11" s="16" t="s">
        <v>22</v>
      </c>
      <c r="L11" s="11">
        <f>SUM(L6:L10)</f>
        <v>0</v>
      </c>
      <c r="M11" s="1"/>
      <c r="N11" s="6"/>
      <c r="O11" s="7"/>
      <c r="P11" s="17"/>
      <c r="R11" s="31"/>
      <c r="S11" s="32">
        <f>SUM(S7:S10)</f>
        <v>6</v>
      </c>
      <c r="T11" s="45"/>
      <c r="U11" s="46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 t="s">
        <v>12</v>
      </c>
      <c r="O12" s="11">
        <f>SUM(C8:C10,C17:C18)</f>
        <v>0</v>
      </c>
      <c r="P12" s="12">
        <f>O12/O10</f>
        <v>0</v>
      </c>
      <c r="R12" s="19">
        <v>6</v>
      </c>
      <c r="S12" s="25"/>
      <c r="T12" s="21" t="s">
        <v>42</v>
      </c>
      <c r="U12" s="26"/>
      <c r="V12" s="1"/>
    </row>
    <row r="13" spans="1:22" x14ac:dyDescent="0.2">
      <c r="A13" s="1"/>
      <c r="B13" s="23" t="s">
        <v>43</v>
      </c>
      <c r="C13" s="7"/>
      <c r="D13" s="1"/>
      <c r="E13" s="23" t="s">
        <v>43</v>
      </c>
      <c r="F13" s="7"/>
      <c r="G13" s="1"/>
      <c r="H13" s="23" t="s">
        <v>43</v>
      </c>
      <c r="I13" s="7"/>
      <c r="J13" s="1"/>
      <c r="K13" s="23" t="s">
        <v>43</v>
      </c>
      <c r="L13" s="7"/>
      <c r="M13" s="1"/>
      <c r="N13" s="10" t="s">
        <v>16</v>
      </c>
      <c r="O13" s="11">
        <f>SUM(F8:F10,F17:F18)</f>
        <v>2</v>
      </c>
      <c r="P13" s="12">
        <f>O13/O10</f>
        <v>0.5</v>
      </c>
      <c r="R13" s="24"/>
      <c r="S13" s="25"/>
      <c r="T13" s="25"/>
      <c r="U13" s="26"/>
      <c r="V13" s="1"/>
    </row>
    <row r="14" spans="1:22" x14ac:dyDescent="0.2">
      <c r="A14" s="1"/>
      <c r="B14" s="13" t="s">
        <v>44</v>
      </c>
      <c r="C14" s="11"/>
      <c r="D14" s="1"/>
      <c r="E14" s="13" t="s">
        <v>44</v>
      </c>
      <c r="F14" s="11"/>
      <c r="G14" s="1"/>
      <c r="H14" s="13" t="s">
        <v>44</v>
      </c>
      <c r="I14" s="11"/>
      <c r="J14" s="1"/>
      <c r="K14" s="13" t="s">
        <v>44</v>
      </c>
      <c r="L14" s="11"/>
      <c r="M14" s="1"/>
      <c r="N14" s="10" t="s">
        <v>18</v>
      </c>
      <c r="O14" s="11">
        <f>SUM(I8:I10,I17:I18)</f>
        <v>2</v>
      </c>
      <c r="P14" s="12">
        <f>O14/O10</f>
        <v>0.5</v>
      </c>
      <c r="R14" s="27" t="s">
        <v>2</v>
      </c>
      <c r="S14" s="43"/>
      <c r="T14" s="28">
        <f>(R12*P19)</f>
        <v>0.25352112676056338</v>
      </c>
      <c r="U14" s="44"/>
      <c r="V14" s="1"/>
    </row>
    <row r="15" spans="1:22" x14ac:dyDescent="0.2">
      <c r="A15" s="1"/>
      <c r="B15" s="13" t="s">
        <v>45</v>
      </c>
      <c r="C15" s="11"/>
      <c r="D15" s="1"/>
      <c r="E15" s="13" t="s">
        <v>45</v>
      </c>
      <c r="F15" s="11"/>
      <c r="G15" s="1"/>
      <c r="H15" s="13" t="s">
        <v>45</v>
      </c>
      <c r="I15" s="11">
        <v>1</v>
      </c>
      <c r="J15" s="1"/>
      <c r="K15" s="13" t="s">
        <v>45</v>
      </c>
      <c r="L15" s="11"/>
      <c r="M15" s="1"/>
      <c r="N15" s="10" t="s">
        <v>20</v>
      </c>
      <c r="O15" s="11">
        <f>SUM(L8:L10,L17:L18)</f>
        <v>0</v>
      </c>
      <c r="P15" s="12">
        <f>O15/O10</f>
        <v>0</v>
      </c>
      <c r="R15" s="27" t="s">
        <v>3</v>
      </c>
      <c r="S15" s="43"/>
      <c r="T15" s="28">
        <f>(R12*P20)</f>
        <v>1.0985915492957747</v>
      </c>
      <c r="U15" s="44"/>
      <c r="V15" s="1"/>
    </row>
    <row r="16" spans="1:22" ht="16" thickBot="1" x14ac:dyDescent="0.25">
      <c r="A16" s="1"/>
      <c r="B16" s="13" t="s">
        <v>46</v>
      </c>
      <c r="C16" s="11"/>
      <c r="D16" s="1"/>
      <c r="E16" s="13" t="s">
        <v>46</v>
      </c>
      <c r="F16" s="11"/>
      <c r="G16" s="1"/>
      <c r="H16" s="13" t="s">
        <v>46</v>
      </c>
      <c r="I16" s="11"/>
      <c r="J16" s="1"/>
      <c r="K16" s="13" t="s">
        <v>46</v>
      </c>
      <c r="L16" s="11"/>
      <c r="M16" s="1"/>
      <c r="R16" s="27" t="s">
        <v>4</v>
      </c>
      <c r="S16" s="43"/>
      <c r="T16" s="28">
        <f>(R12*P21)</f>
        <v>4.647887323943662</v>
      </c>
      <c r="U16" s="44"/>
      <c r="V16" s="1"/>
    </row>
    <row r="17" spans="1:22" x14ac:dyDescent="0.2">
      <c r="A17" s="1"/>
      <c r="B17" s="13" t="s">
        <v>47</v>
      </c>
      <c r="C17" s="11"/>
      <c r="D17" s="1"/>
      <c r="E17" s="13" t="s">
        <v>47</v>
      </c>
      <c r="F17" s="11"/>
      <c r="G17" s="1"/>
      <c r="H17" s="13" t="s">
        <v>47</v>
      </c>
      <c r="I17" s="11"/>
      <c r="J17" s="1"/>
      <c r="K17" s="13" t="s">
        <v>47</v>
      </c>
      <c r="L17" s="11"/>
      <c r="M17" s="1"/>
      <c r="N17" s="30" t="s">
        <v>48</v>
      </c>
      <c r="O17" s="4">
        <f>SUM(O19:O22)</f>
        <v>71</v>
      </c>
      <c r="P17" s="15"/>
      <c r="R17" s="27" t="s">
        <v>5</v>
      </c>
      <c r="S17" s="43"/>
      <c r="T17" s="28">
        <f>(R12*P22)</f>
        <v>0</v>
      </c>
      <c r="U17" s="44"/>
      <c r="V17" s="1"/>
    </row>
    <row r="18" spans="1:22" ht="16" thickBot="1" x14ac:dyDescent="0.25">
      <c r="A18" s="1"/>
      <c r="B18" s="13" t="s">
        <v>50</v>
      </c>
      <c r="C18" s="11"/>
      <c r="D18" s="1"/>
      <c r="E18" s="13" t="s">
        <v>50</v>
      </c>
      <c r="F18" s="11">
        <v>1</v>
      </c>
      <c r="G18" s="1"/>
      <c r="H18" s="13" t="s">
        <v>50</v>
      </c>
      <c r="I18" s="11">
        <v>1</v>
      </c>
      <c r="J18" s="1"/>
      <c r="K18" s="13" t="s">
        <v>50</v>
      </c>
      <c r="L18" s="11"/>
      <c r="M18" s="1"/>
      <c r="N18" s="6"/>
      <c r="O18" s="7"/>
      <c r="P18" s="17"/>
      <c r="R18" s="35"/>
      <c r="S18" s="47"/>
      <c r="T18" s="36">
        <f>SUM(T12:T17)</f>
        <v>6</v>
      </c>
      <c r="U18" s="47"/>
      <c r="V18" s="1"/>
    </row>
    <row r="19" spans="1:22" x14ac:dyDescent="0.2">
      <c r="A19" s="1"/>
      <c r="B19" s="16" t="s">
        <v>22</v>
      </c>
      <c r="C19" s="11">
        <f>SUM(C14:C18)</f>
        <v>0</v>
      </c>
      <c r="D19" s="1"/>
      <c r="E19" s="16" t="s">
        <v>22</v>
      </c>
      <c r="F19" s="11">
        <f>SUM(F14:F18)</f>
        <v>1</v>
      </c>
      <c r="G19" s="1"/>
      <c r="H19" s="16" t="s">
        <v>22</v>
      </c>
      <c r="I19" s="11">
        <f>SUM(I14:I18)</f>
        <v>2</v>
      </c>
      <c r="J19" s="1"/>
      <c r="K19" s="16" t="s">
        <v>22</v>
      </c>
      <c r="L19" s="11">
        <f>SUM(L14:L18)</f>
        <v>0</v>
      </c>
      <c r="M19" s="1"/>
      <c r="N19" s="10" t="s">
        <v>12</v>
      </c>
      <c r="O19" s="11">
        <f>C28</f>
        <v>3</v>
      </c>
      <c r="P19" s="12">
        <f>O19/O17</f>
        <v>4.2253521126760563E-2</v>
      </c>
      <c r="R19" s="19">
        <v>6</v>
      </c>
      <c r="S19" s="25"/>
      <c r="T19" s="25"/>
      <c r="U19" s="22" t="s">
        <v>51</v>
      </c>
      <c r="V19" s="1"/>
    </row>
    <row r="20" spans="1:2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0" t="s">
        <v>16</v>
      </c>
      <c r="O20" s="11">
        <f>F28</f>
        <v>13</v>
      </c>
      <c r="P20" s="12">
        <f>O20/O17</f>
        <v>0.18309859154929578</v>
      </c>
      <c r="R20" s="24"/>
      <c r="S20" s="25"/>
      <c r="T20" s="25"/>
      <c r="U20" s="26"/>
      <c r="V20" s="1"/>
    </row>
    <row r="21" spans="1:22" x14ac:dyDescent="0.2">
      <c r="A21" s="1"/>
      <c r="B21" s="33" t="s">
        <v>6</v>
      </c>
      <c r="C21" s="7"/>
      <c r="D21" s="1"/>
      <c r="E21" s="33" t="s">
        <v>6</v>
      </c>
      <c r="F21" s="7"/>
      <c r="G21" s="1"/>
      <c r="H21" s="33" t="s">
        <v>6</v>
      </c>
      <c r="I21" s="7"/>
      <c r="J21" s="1"/>
      <c r="K21" s="33" t="s">
        <v>6</v>
      </c>
      <c r="L21" s="7"/>
      <c r="M21" s="1"/>
      <c r="N21" s="10" t="s">
        <v>18</v>
      </c>
      <c r="O21" s="11">
        <f>I28</f>
        <v>55</v>
      </c>
      <c r="P21" s="12">
        <f>O21/O17</f>
        <v>0.77464788732394363</v>
      </c>
      <c r="R21" s="27" t="s">
        <v>2</v>
      </c>
      <c r="S21" s="43"/>
      <c r="T21" s="43"/>
      <c r="U21" s="29">
        <f>(R19*P26)</f>
        <v>0.53333333333333333</v>
      </c>
      <c r="V21" s="1"/>
    </row>
    <row r="22" spans="1:22" x14ac:dyDescent="0.2">
      <c r="A22" s="1"/>
      <c r="B22" s="13" t="s">
        <v>9</v>
      </c>
      <c r="C22" s="11"/>
      <c r="D22" s="1"/>
      <c r="E22" s="13" t="s">
        <v>9</v>
      </c>
      <c r="F22" s="11"/>
      <c r="G22" s="1"/>
      <c r="H22" s="13" t="s">
        <v>9</v>
      </c>
      <c r="I22" s="11"/>
      <c r="J22" s="1"/>
      <c r="K22" s="13" t="s">
        <v>9</v>
      </c>
      <c r="L22" s="11"/>
      <c r="M22" s="1"/>
      <c r="N22" s="10" t="s">
        <v>20</v>
      </c>
      <c r="O22" s="11">
        <f>L28</f>
        <v>0</v>
      </c>
      <c r="P22" s="12">
        <f>O22/O17</f>
        <v>0</v>
      </c>
      <c r="R22" s="27" t="s">
        <v>3</v>
      </c>
      <c r="S22" s="43"/>
      <c r="T22" s="43"/>
      <c r="U22" s="29">
        <f>(R19*P27)</f>
        <v>2.8</v>
      </c>
      <c r="V22" s="1"/>
    </row>
    <row r="23" spans="1:22" ht="16" thickBot="1" x14ac:dyDescent="0.25">
      <c r="A23" s="1"/>
      <c r="B23" s="13" t="s">
        <v>11</v>
      </c>
      <c r="C23" s="11"/>
      <c r="D23" s="1"/>
      <c r="E23" s="13" t="s">
        <v>11</v>
      </c>
      <c r="F23" s="11"/>
      <c r="G23" s="1"/>
      <c r="H23" s="13" t="s">
        <v>11</v>
      </c>
      <c r="I23" s="11"/>
      <c r="J23" s="1"/>
      <c r="K23" s="13" t="s">
        <v>11</v>
      </c>
      <c r="L23" s="11"/>
      <c r="M23" s="1"/>
      <c r="R23" s="27" t="s">
        <v>4</v>
      </c>
      <c r="S23" s="43"/>
      <c r="T23" s="43"/>
      <c r="U23" s="29">
        <f>(R19*P28)</f>
        <v>2.6666666666666665</v>
      </c>
      <c r="V23" s="1"/>
    </row>
    <row r="24" spans="1:22" x14ac:dyDescent="0.2">
      <c r="A24" s="1"/>
      <c r="B24" s="13" t="s">
        <v>15</v>
      </c>
      <c r="C24" s="11">
        <v>2</v>
      </c>
      <c r="D24" s="1"/>
      <c r="E24" s="13" t="s">
        <v>15</v>
      </c>
      <c r="F24" s="11"/>
      <c r="G24" s="1"/>
      <c r="H24" s="13" t="s">
        <v>15</v>
      </c>
      <c r="I24" s="11">
        <v>2</v>
      </c>
      <c r="J24" s="1"/>
      <c r="K24" s="13" t="s">
        <v>15</v>
      </c>
      <c r="L24" s="11"/>
      <c r="M24" s="1"/>
      <c r="N24" s="34" t="s">
        <v>52</v>
      </c>
      <c r="O24" s="4">
        <f>SUM(O26:O29)</f>
        <v>45</v>
      </c>
      <c r="P24" s="15"/>
      <c r="R24" s="27" t="s">
        <v>5</v>
      </c>
      <c r="S24" s="43"/>
      <c r="T24" s="43"/>
      <c r="U24" s="29">
        <f>(R19*P29)</f>
        <v>0</v>
      </c>
      <c r="V24" s="1"/>
    </row>
    <row r="25" spans="1:22" ht="16" thickBot="1" x14ac:dyDescent="0.25">
      <c r="A25" s="1"/>
      <c r="B25" s="13" t="s">
        <v>17</v>
      </c>
      <c r="C25" s="11">
        <v>1</v>
      </c>
      <c r="D25" s="1"/>
      <c r="E25" s="13" t="s">
        <v>17</v>
      </c>
      <c r="F25" s="11">
        <v>2</v>
      </c>
      <c r="G25" s="1"/>
      <c r="H25" s="13" t="s">
        <v>17</v>
      </c>
      <c r="I25" s="11">
        <v>15</v>
      </c>
      <c r="J25" s="1"/>
      <c r="K25" s="13" t="s">
        <v>17</v>
      </c>
      <c r="L25" s="11"/>
      <c r="M25" s="1"/>
      <c r="N25" s="6"/>
      <c r="O25" s="7"/>
      <c r="P25" s="17"/>
      <c r="R25" s="35"/>
      <c r="S25" s="47"/>
      <c r="T25" s="47"/>
      <c r="U25" s="36">
        <f>SUM(U19:U24)</f>
        <v>6</v>
      </c>
      <c r="V25" s="1"/>
    </row>
    <row r="26" spans="1:22" x14ac:dyDescent="0.2">
      <c r="A26" s="1"/>
      <c r="B26" s="13" t="s">
        <v>19</v>
      </c>
      <c r="C26" s="11"/>
      <c r="D26" s="1"/>
      <c r="E26" s="13" t="s">
        <v>19</v>
      </c>
      <c r="F26" s="11">
        <v>9</v>
      </c>
      <c r="G26" s="1"/>
      <c r="H26" s="13" t="s">
        <v>19</v>
      </c>
      <c r="I26" s="11">
        <v>25</v>
      </c>
      <c r="J26" s="1"/>
      <c r="K26" s="13" t="s">
        <v>19</v>
      </c>
      <c r="L26" s="11"/>
      <c r="M26" s="1"/>
      <c r="N26" s="10" t="s">
        <v>12</v>
      </c>
      <c r="O26" s="11">
        <f>SUM(C35)</f>
        <v>4</v>
      </c>
      <c r="P26" s="12">
        <f>O26/O24</f>
        <v>8.8888888888888892E-2</v>
      </c>
      <c r="R26" s="19">
        <v>7</v>
      </c>
      <c r="S26" s="25"/>
      <c r="T26" s="25"/>
      <c r="U26" s="25"/>
      <c r="V26" s="48" t="s">
        <v>65</v>
      </c>
    </row>
    <row r="27" spans="1:22" x14ac:dyDescent="0.2">
      <c r="A27" s="1"/>
      <c r="B27" s="13" t="s">
        <v>21</v>
      </c>
      <c r="C27" s="11"/>
      <c r="D27" s="1"/>
      <c r="E27" s="13" t="s">
        <v>21</v>
      </c>
      <c r="F27" s="11">
        <v>2</v>
      </c>
      <c r="G27" s="1"/>
      <c r="H27" s="13" t="s">
        <v>21</v>
      </c>
      <c r="I27" s="11">
        <v>13</v>
      </c>
      <c r="J27" s="1"/>
      <c r="K27" s="13" t="s">
        <v>21</v>
      </c>
      <c r="L27" s="11"/>
      <c r="M27" s="1"/>
      <c r="N27" s="10" t="s">
        <v>16</v>
      </c>
      <c r="O27" s="11">
        <f>SUM(F35)</f>
        <v>21</v>
      </c>
      <c r="P27" s="12">
        <f>O27/O24</f>
        <v>0.46666666666666667</v>
      </c>
      <c r="R27" s="24"/>
      <c r="S27" s="25"/>
      <c r="T27" s="25"/>
      <c r="U27" s="25"/>
      <c r="V27" s="26"/>
    </row>
    <row r="28" spans="1:22" x14ac:dyDescent="0.2">
      <c r="A28" s="1"/>
      <c r="B28" s="16" t="s">
        <v>22</v>
      </c>
      <c r="C28" s="11">
        <f>SUM(C22:C27)</f>
        <v>3</v>
      </c>
      <c r="D28" s="1"/>
      <c r="E28" s="16" t="s">
        <v>22</v>
      </c>
      <c r="F28" s="11">
        <f>SUM(F22:F27)</f>
        <v>13</v>
      </c>
      <c r="G28" s="1"/>
      <c r="H28" s="16" t="s">
        <v>22</v>
      </c>
      <c r="I28" s="11">
        <f>SUM(I22:I27)</f>
        <v>55</v>
      </c>
      <c r="J28" s="1"/>
      <c r="K28" s="16" t="s">
        <v>22</v>
      </c>
      <c r="L28" s="11">
        <f>SUM(L22:L27)</f>
        <v>0</v>
      </c>
      <c r="M28" s="1"/>
      <c r="N28" s="10" t="s">
        <v>18</v>
      </c>
      <c r="O28" s="11">
        <f>SUM(I35)</f>
        <v>20</v>
      </c>
      <c r="P28" s="12">
        <f>O28/O24</f>
        <v>0.44444444444444442</v>
      </c>
      <c r="R28" s="27" t="s">
        <v>2</v>
      </c>
      <c r="S28" s="43"/>
      <c r="T28" s="43"/>
      <c r="U28" s="43"/>
      <c r="V28" s="29">
        <f>(R26*P33)</f>
        <v>0</v>
      </c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0" t="s">
        <v>20</v>
      </c>
      <c r="O29" s="11">
        <f>SUM(L35)</f>
        <v>0</v>
      </c>
      <c r="P29" s="12">
        <f>O29/O24</f>
        <v>0</v>
      </c>
      <c r="R29" s="27" t="s">
        <v>3</v>
      </c>
      <c r="S29" s="43"/>
      <c r="T29" s="43"/>
      <c r="U29" s="43"/>
      <c r="V29" s="29">
        <f>(R26*P34)</f>
        <v>1.5714285714285714</v>
      </c>
    </row>
    <row r="30" spans="1:22" ht="16" thickBot="1" x14ac:dyDescent="0.25">
      <c r="A30" s="1"/>
      <c r="B30" s="37" t="s">
        <v>24</v>
      </c>
      <c r="C30" s="7"/>
      <c r="D30" s="1"/>
      <c r="E30" s="37" t="s">
        <v>24</v>
      </c>
      <c r="F30" s="7"/>
      <c r="G30" s="1"/>
      <c r="H30" s="37" t="s">
        <v>24</v>
      </c>
      <c r="I30" s="7"/>
      <c r="J30" s="1"/>
      <c r="K30" s="37" t="s">
        <v>24</v>
      </c>
      <c r="L30" s="7"/>
      <c r="M30" s="1"/>
      <c r="R30" s="27" t="s">
        <v>4</v>
      </c>
      <c r="S30" s="43"/>
      <c r="T30" s="43"/>
      <c r="U30" s="43"/>
      <c r="V30" s="29">
        <f>(R26*P35)</f>
        <v>5.4285714285714288</v>
      </c>
    </row>
    <row r="31" spans="1:22" x14ac:dyDescent="0.2">
      <c r="A31" s="1"/>
      <c r="B31" s="13" t="s">
        <v>25</v>
      </c>
      <c r="C31" s="11">
        <v>4</v>
      </c>
      <c r="D31" s="1"/>
      <c r="E31" s="13" t="s">
        <v>25</v>
      </c>
      <c r="F31" s="11">
        <v>12</v>
      </c>
      <c r="G31" s="1"/>
      <c r="H31" s="13" t="s">
        <v>25</v>
      </c>
      <c r="I31" s="11">
        <v>5</v>
      </c>
      <c r="J31" s="1"/>
      <c r="K31" s="13" t="s">
        <v>25</v>
      </c>
      <c r="L31" s="11"/>
      <c r="M31" s="1"/>
      <c r="N31" s="49" t="s">
        <v>54</v>
      </c>
      <c r="O31" s="4">
        <f>SUM(O33:O36)</f>
        <v>49</v>
      </c>
      <c r="P31" s="15"/>
      <c r="R31" s="27" t="s">
        <v>5</v>
      </c>
      <c r="S31" s="43"/>
      <c r="T31" s="43"/>
      <c r="U31" s="43"/>
      <c r="V31" s="29">
        <f>(R26*P36)</f>
        <v>0</v>
      </c>
    </row>
    <row r="32" spans="1:22" ht="16" thickBot="1" x14ac:dyDescent="0.25">
      <c r="A32" s="1"/>
      <c r="B32" s="13" t="s">
        <v>26</v>
      </c>
      <c r="C32" s="11"/>
      <c r="D32" s="1"/>
      <c r="E32" s="13" t="s">
        <v>26</v>
      </c>
      <c r="F32" s="11">
        <v>6</v>
      </c>
      <c r="G32" s="1"/>
      <c r="H32" s="13" t="s">
        <v>26</v>
      </c>
      <c r="I32" s="11">
        <v>5</v>
      </c>
      <c r="J32" s="1"/>
      <c r="K32" s="13" t="s">
        <v>26</v>
      </c>
      <c r="L32" s="11"/>
      <c r="M32" s="1"/>
      <c r="N32" s="6"/>
      <c r="O32" s="7"/>
      <c r="P32" s="17"/>
      <c r="R32" s="35"/>
      <c r="S32" s="47"/>
      <c r="T32" s="47"/>
      <c r="U32" s="47"/>
      <c r="V32" s="36">
        <f>SUM(V26:V31)</f>
        <v>7</v>
      </c>
    </row>
    <row r="33" spans="1:16" x14ac:dyDescent="0.2">
      <c r="A33" s="1"/>
      <c r="B33" s="13" t="s">
        <v>27</v>
      </c>
      <c r="C33" s="11"/>
      <c r="D33" s="1"/>
      <c r="E33" s="13" t="s">
        <v>27</v>
      </c>
      <c r="F33" s="11">
        <v>3</v>
      </c>
      <c r="G33" s="1"/>
      <c r="H33" s="13" t="s">
        <v>27</v>
      </c>
      <c r="I33" s="11">
        <v>5</v>
      </c>
      <c r="J33" s="1"/>
      <c r="K33" s="13" t="s">
        <v>27</v>
      </c>
      <c r="L33" s="11"/>
      <c r="M33" s="1"/>
      <c r="N33" s="10" t="s">
        <v>12</v>
      </c>
      <c r="O33" s="11">
        <f>SUM(C26:C27)</f>
        <v>0</v>
      </c>
      <c r="P33" s="12">
        <f>O33/O31</f>
        <v>0</v>
      </c>
    </row>
    <row r="34" spans="1:16" x14ac:dyDescent="0.2">
      <c r="A34" s="1"/>
      <c r="B34" s="13" t="s">
        <v>28</v>
      </c>
      <c r="C34" s="11"/>
      <c r="D34" s="1"/>
      <c r="E34" s="13" t="s">
        <v>28</v>
      </c>
      <c r="F34" s="11"/>
      <c r="G34" s="1"/>
      <c r="H34" s="13" t="s">
        <v>28</v>
      </c>
      <c r="I34" s="11">
        <v>5</v>
      </c>
      <c r="J34" s="1"/>
      <c r="K34" s="13" t="s">
        <v>28</v>
      </c>
      <c r="L34" s="11"/>
      <c r="M34" s="1"/>
      <c r="N34" s="10" t="s">
        <v>16</v>
      </c>
      <c r="O34" s="11">
        <f>SUM(F26:F27)</f>
        <v>11</v>
      </c>
      <c r="P34" s="12">
        <f>O34/O31</f>
        <v>0.22448979591836735</v>
      </c>
    </row>
    <row r="35" spans="1:16" x14ac:dyDescent="0.2">
      <c r="A35" s="1"/>
      <c r="B35" s="16" t="s">
        <v>22</v>
      </c>
      <c r="C35" s="11">
        <f>SUM(C31:C34)</f>
        <v>4</v>
      </c>
      <c r="D35" s="1"/>
      <c r="E35" s="16" t="s">
        <v>22</v>
      </c>
      <c r="F35" s="11">
        <f>SUM(F31:F34)</f>
        <v>21</v>
      </c>
      <c r="G35" s="1"/>
      <c r="H35" s="16" t="s">
        <v>22</v>
      </c>
      <c r="I35" s="11">
        <f>SUM(I31:I34)</f>
        <v>20</v>
      </c>
      <c r="J35" s="1"/>
      <c r="K35" s="16" t="s">
        <v>22</v>
      </c>
      <c r="L35" s="11">
        <f>SUM(L31:L34)</f>
        <v>0</v>
      </c>
      <c r="M35" s="1"/>
      <c r="N35" s="10" t="s">
        <v>18</v>
      </c>
      <c r="O35" s="11">
        <f>SUM(I26:I27)</f>
        <v>38</v>
      </c>
      <c r="P35" s="12">
        <f>O35/O31</f>
        <v>0.77551020408163263</v>
      </c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0" t="s">
        <v>20</v>
      </c>
      <c r="O36" s="11">
        <f>SUM(L26:L27)</f>
        <v>0</v>
      </c>
      <c r="P36" s="12">
        <f>O36/O31</f>
        <v>0</v>
      </c>
    </row>
    <row r="37" spans="1:16" x14ac:dyDescent="0.2">
      <c r="B37" s="38"/>
      <c r="E37" s="38"/>
      <c r="H37" s="38"/>
      <c r="K37" s="38"/>
    </row>
    <row r="38" spans="1:16" x14ac:dyDescent="0.2">
      <c r="B38" s="38"/>
      <c r="E38" s="38"/>
      <c r="H38" s="38"/>
      <c r="K38" s="38"/>
    </row>
  </sheetData>
  <mergeCells count="4">
    <mergeCell ref="B1:G1"/>
    <mergeCell ref="R1:V1"/>
    <mergeCell ref="R2:V2"/>
    <mergeCell ref="R3:V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fa91fca6-fe02-4816-a548-bcb5388ceb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29117B3702064AB031BCEDE30D0B54" ma:contentTypeVersion="16" ma:contentTypeDescription="Create a new document." ma:contentTypeScope="" ma:versionID="d15286af30f1bc09138d60f76064a04b">
  <xsd:schema xmlns:xsd="http://www.w3.org/2001/XMLSchema" xmlns:xs="http://www.w3.org/2001/XMLSchema" xmlns:p="http://schemas.microsoft.com/office/2006/metadata/properties" xmlns:ns1="http://schemas.microsoft.com/sharepoint/v3" xmlns:ns2="fa91fca6-fe02-4816-a548-bcb5388ceb6a" xmlns:ns3="3d1e25f1-cbfe-4189-ab17-b81bee783944" targetNamespace="http://schemas.microsoft.com/office/2006/metadata/properties" ma:root="true" ma:fieldsID="d89127f32c9e1cbaa9001186369137a0" ns1:_="" ns2:_="" ns3:_="">
    <xsd:import namespace="http://schemas.microsoft.com/sharepoint/v3"/>
    <xsd:import namespace="fa91fca6-fe02-4816-a548-bcb5388ceb6a"/>
    <xsd:import namespace="3d1e25f1-cbfe-4189-ab17-b81bee783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1fca6-fe02-4816-a548-bcb5388ce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e25f1-cbfe-4189-ab17-b81bee78394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48598-DDCC-43FA-B277-586883A0DA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C6A6F-3C24-481E-9B46-EB2E33B03BD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a91fca6-fe02-4816-a548-bcb5388ceb6a"/>
  </ds:schemaRefs>
</ds:datastoreItem>
</file>

<file path=customXml/itemProps3.xml><?xml version="1.0" encoding="utf-8"?>
<ds:datastoreItem xmlns:ds="http://schemas.openxmlformats.org/officeDocument/2006/customXml" ds:itemID="{BFEE0BA7-7BA3-4F79-A8AF-E6A47EE79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a91fca6-fe02-4816-a548-bcb5388ceb6a"/>
    <ds:schemaRef ds:uri="3d1e25f1-cbfe-4189-ab17-b81bee7839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ae6d70f-954b-4811-92b6-0530d6f84c43}" enabled="0" method="" siteId="{fae6d70f-954b-4811-92b6-0530d6f84c4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  Bldg 312</vt:lpstr>
      <vt:lpstr>Staff Duty + Roving Guard</vt:lpstr>
      <vt:lpstr>Headcount</vt:lpstr>
      <vt:lpstr>H2F APEX</vt:lpstr>
      <vt:lpstr>Staff Duty (NTC June)</vt:lpstr>
      <vt:lpstr>Staff Duty (NTC July)</vt:lpstr>
    </vt:vector>
  </TitlesOfParts>
  <Manager/>
  <Company>Army Golden Master Program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Hubbard, Tyrone D SSG USARMY 3ID CAVN BDE (USA)</dc:creator>
  <cp:keywords/>
  <dc:description/>
  <cp:lastModifiedBy>Hubbard, Tyrone</cp:lastModifiedBy>
  <cp:revision/>
  <dcterms:created xsi:type="dcterms:W3CDTF">2023-04-27T07:40:18Z</dcterms:created>
  <dcterms:modified xsi:type="dcterms:W3CDTF">2025-04-02T13:27:45Z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0x0101002E29117B3702064AB031BCEDE30D0B54</vt:lpwstr>
  </property>
  <property fmtid="{D5CDD505-2E9C-101B-9397-08002B2CF9AE}" pid="3" name="MediaServiceImageTags">
    <vt:lpwstr/>
  </property>
</Properties>
</file>